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Pc\PycharmProjects\NuevoQRKC\Input\"/>
    </mc:Choice>
  </mc:AlternateContent>
  <xr:revisionPtr revIDLastSave="0" documentId="13_ncr:1_{7E48709C-4509-4510-976F-2C2B3927EC71}" xr6:coauthVersionLast="47" xr6:coauthVersionMax="47" xr10:uidLastSave="{00000000-0000-0000-0000-000000000000}"/>
  <bookViews>
    <workbookView xWindow="-120" yWindow="-120" windowWidth="20730" windowHeight="11160" xr2:uid="{1C3AC9C1-C8DA-4135-9F07-A85579407C92}"/>
  </bookViews>
  <sheets>
    <sheet name="Hoja1" sheetId="1" r:id="rId1"/>
    <sheet name="Hoja2" sheetId="3" r:id="rId2"/>
    <sheet name="Tiempos de Moldes"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W30" i="1" l="1"/>
  <c r="BV30" i="1"/>
  <c r="BT30" i="1"/>
  <c r="BQ30" i="1"/>
  <c r="BT29" i="1"/>
  <c r="BZ29" i="1" s="1"/>
  <c r="CA29" i="1" s="1"/>
  <c r="BR29" i="1"/>
  <c r="BU29" i="1" s="1"/>
  <c r="BW29" i="1" s="1"/>
  <c r="BW28" i="1"/>
  <c r="BV28" i="1"/>
  <c r="BT28" i="1"/>
  <c r="BQ28" i="1"/>
  <c r="BT27" i="1"/>
  <c r="BR27" i="1"/>
  <c r="BU27" i="1" s="1"/>
  <c r="BW27" i="1" s="1"/>
  <c r="BL30" i="1"/>
  <c r="BK30" i="1"/>
  <c r="BI30" i="1"/>
  <c r="BF30" i="1"/>
  <c r="BI29" i="1"/>
  <c r="BG29" i="1"/>
  <c r="BO29" i="1" s="1"/>
  <c r="BP29" i="1" s="1"/>
  <c r="BL28" i="1"/>
  <c r="BK28" i="1"/>
  <c r="BI28" i="1"/>
  <c r="BF28" i="1"/>
  <c r="BI27" i="1"/>
  <c r="BJ27" i="1" s="1"/>
  <c r="BL27" i="1" s="1"/>
  <c r="BG27" i="1"/>
  <c r="BO27" i="1" s="1"/>
  <c r="BP27" i="1" s="1"/>
  <c r="BA30" i="1"/>
  <c r="AZ30" i="1"/>
  <c r="AX30" i="1"/>
  <c r="AU30" i="1"/>
  <c r="AX29" i="1"/>
  <c r="BD29" i="1" s="1"/>
  <c r="BE29" i="1" s="1"/>
  <c r="AV29" i="1"/>
  <c r="AY29" i="1" s="1"/>
  <c r="BA29" i="1" s="1"/>
  <c r="BA28" i="1"/>
  <c r="AZ28" i="1"/>
  <c r="AX28" i="1"/>
  <c r="AU28" i="1"/>
  <c r="AX27" i="1"/>
  <c r="AV27" i="1"/>
  <c r="AY27" i="1" s="1"/>
  <c r="BA27" i="1" s="1"/>
  <c r="AP30" i="1"/>
  <c r="AO30" i="1"/>
  <c r="AM30" i="1"/>
  <c r="AJ30" i="1"/>
  <c r="AM29" i="1"/>
  <c r="AS29" i="1" s="1"/>
  <c r="AT29" i="1" s="1"/>
  <c r="AK29" i="1"/>
  <c r="AN29" i="1" s="1"/>
  <c r="AP29" i="1" s="1"/>
  <c r="AP28" i="1"/>
  <c r="AO28" i="1"/>
  <c r="AM28" i="1"/>
  <c r="AJ28" i="1"/>
  <c r="AM27" i="1"/>
  <c r="AK27" i="1"/>
  <c r="AN27" i="1" s="1"/>
  <c r="AP27" i="1" s="1"/>
  <c r="AE30" i="1"/>
  <c r="AD30" i="1"/>
  <c r="AB30" i="1"/>
  <c r="Y30" i="1"/>
  <c r="AB29" i="1"/>
  <c r="AH29" i="1" s="1"/>
  <c r="AI29" i="1" s="1"/>
  <c r="Z29" i="1"/>
  <c r="AC29" i="1" s="1"/>
  <c r="AE29" i="1" s="1"/>
  <c r="AE28" i="1"/>
  <c r="AD28" i="1"/>
  <c r="AB28" i="1"/>
  <c r="Y28" i="1"/>
  <c r="AB27" i="1"/>
  <c r="Z27" i="1"/>
  <c r="AC27" i="1" s="1"/>
  <c r="AE27" i="1" s="1"/>
  <c r="BW26" i="1"/>
  <c r="BV26" i="1"/>
  <c r="BT26" i="1"/>
  <c r="BQ26" i="1"/>
  <c r="BT25" i="1"/>
  <c r="BZ25" i="1" s="1"/>
  <c r="CA25" i="1" s="1"/>
  <c r="BR25" i="1"/>
  <c r="BU25" i="1" s="1"/>
  <c r="BW25" i="1" s="1"/>
  <c r="BW24" i="1"/>
  <c r="BV24" i="1"/>
  <c r="BT24" i="1"/>
  <c r="BQ24" i="1"/>
  <c r="BT23" i="1"/>
  <c r="BR23" i="1"/>
  <c r="BU23" i="1" s="1"/>
  <c r="BW23" i="1" s="1"/>
  <c r="BL26" i="1"/>
  <c r="BK26" i="1"/>
  <c r="BI26" i="1"/>
  <c r="BF26" i="1"/>
  <c r="BI25" i="1"/>
  <c r="BO25" i="1" s="1"/>
  <c r="BP25" i="1" s="1"/>
  <c r="BG25" i="1"/>
  <c r="BJ25" i="1" s="1"/>
  <c r="BL25" i="1" s="1"/>
  <c r="BL24" i="1"/>
  <c r="BK24" i="1"/>
  <c r="BI24" i="1"/>
  <c r="BF24" i="1"/>
  <c r="BI23" i="1"/>
  <c r="BG23" i="1"/>
  <c r="BJ23" i="1" s="1"/>
  <c r="BL23" i="1" s="1"/>
  <c r="BA26" i="1"/>
  <c r="AZ26" i="1"/>
  <c r="AX26" i="1"/>
  <c r="AU26" i="1"/>
  <c r="AX25" i="1"/>
  <c r="BD25" i="1" s="1"/>
  <c r="BE25" i="1" s="1"/>
  <c r="AV25" i="1"/>
  <c r="AY25" i="1" s="1"/>
  <c r="BA25" i="1" s="1"/>
  <c r="BA24" i="1"/>
  <c r="AZ24" i="1"/>
  <c r="AX24" i="1"/>
  <c r="AU24" i="1"/>
  <c r="AX23" i="1"/>
  <c r="AV23" i="1"/>
  <c r="AY23" i="1" s="1"/>
  <c r="BA23" i="1" s="1"/>
  <c r="AP26" i="1"/>
  <c r="AO26" i="1"/>
  <c r="AM26" i="1"/>
  <c r="AJ26" i="1"/>
  <c r="AN25" i="1"/>
  <c r="AP25" i="1" s="1"/>
  <c r="AM25" i="1"/>
  <c r="AK25" i="1"/>
  <c r="AS25" i="1" s="1"/>
  <c r="AT25" i="1" s="1"/>
  <c r="AP24" i="1"/>
  <c r="AO24" i="1"/>
  <c r="AM24" i="1"/>
  <c r="AJ24" i="1"/>
  <c r="AM23" i="1"/>
  <c r="AN23" i="1" s="1"/>
  <c r="AP23" i="1" s="1"/>
  <c r="AK23" i="1"/>
  <c r="AS23" i="1" s="1"/>
  <c r="AT23" i="1" s="1"/>
  <c r="AE26" i="1"/>
  <c r="AD26" i="1"/>
  <c r="AB26" i="1"/>
  <c r="Y26" i="1"/>
  <c r="AB25" i="1"/>
  <c r="Z25" i="1"/>
  <c r="AC25" i="1" s="1"/>
  <c r="AE25" i="1" s="1"/>
  <c r="AE24" i="1"/>
  <c r="AD24" i="1"/>
  <c r="AB24" i="1"/>
  <c r="Y24" i="1"/>
  <c r="AB23" i="1"/>
  <c r="AC23" i="1" s="1"/>
  <c r="AE23" i="1" s="1"/>
  <c r="Z23" i="1"/>
  <c r="AH23" i="1" s="1"/>
  <c r="AI23" i="1" s="1"/>
  <c r="BW22" i="1"/>
  <c r="BV22" i="1"/>
  <c r="BT22" i="1"/>
  <c r="BQ22" i="1"/>
  <c r="BT21" i="1"/>
  <c r="BZ21" i="1" s="1"/>
  <c r="CA21" i="1" s="1"/>
  <c r="BR21" i="1"/>
  <c r="BU21" i="1" s="1"/>
  <c r="BW21" i="1" s="1"/>
  <c r="BW20" i="1"/>
  <c r="BV20" i="1"/>
  <c r="BT20" i="1"/>
  <c r="BQ20" i="1"/>
  <c r="BT19" i="1"/>
  <c r="BR19" i="1"/>
  <c r="BU19" i="1" s="1"/>
  <c r="BW19" i="1" s="1"/>
  <c r="BL22" i="1"/>
  <c r="BK22" i="1"/>
  <c r="BI22" i="1"/>
  <c r="BF22" i="1"/>
  <c r="BI21" i="1"/>
  <c r="BO21" i="1" s="1"/>
  <c r="BP21" i="1" s="1"/>
  <c r="BG21" i="1"/>
  <c r="BJ21" i="1" s="1"/>
  <c r="BL21" i="1" s="1"/>
  <c r="BL20" i="1"/>
  <c r="BK20" i="1"/>
  <c r="BI20" i="1"/>
  <c r="BF20" i="1"/>
  <c r="BI19" i="1"/>
  <c r="BG19" i="1"/>
  <c r="BJ19" i="1" s="1"/>
  <c r="BL19" i="1" s="1"/>
  <c r="BA22" i="1"/>
  <c r="AZ22" i="1"/>
  <c r="AX22" i="1"/>
  <c r="AU22" i="1"/>
  <c r="AX21" i="1"/>
  <c r="BD21" i="1" s="1"/>
  <c r="BE21" i="1" s="1"/>
  <c r="AV21" i="1"/>
  <c r="AY21" i="1" s="1"/>
  <c r="BA21" i="1" s="1"/>
  <c r="BA20" i="1"/>
  <c r="AZ20" i="1"/>
  <c r="AX20" i="1"/>
  <c r="AU20" i="1"/>
  <c r="AX19" i="1"/>
  <c r="AV19" i="1"/>
  <c r="AY19" i="1" s="1"/>
  <c r="BA19" i="1" s="1"/>
  <c r="AP22" i="1"/>
  <c r="AO22" i="1"/>
  <c r="AM22" i="1"/>
  <c r="AJ22" i="1"/>
  <c r="AM21" i="1"/>
  <c r="AS21" i="1" s="1"/>
  <c r="AT21" i="1" s="1"/>
  <c r="AK21" i="1"/>
  <c r="AN21" i="1" s="1"/>
  <c r="AP21" i="1" s="1"/>
  <c r="AP20" i="1"/>
  <c r="AO20" i="1"/>
  <c r="AM20" i="1"/>
  <c r="AJ20" i="1"/>
  <c r="AM19" i="1"/>
  <c r="AK19" i="1"/>
  <c r="AN19" i="1" s="1"/>
  <c r="AP19" i="1" s="1"/>
  <c r="AE22" i="1"/>
  <c r="AD22" i="1"/>
  <c r="AB22" i="1"/>
  <c r="Y22" i="1"/>
  <c r="AB21" i="1"/>
  <c r="AH21" i="1" s="1"/>
  <c r="AI21" i="1" s="1"/>
  <c r="Z21" i="1"/>
  <c r="AC21" i="1" s="1"/>
  <c r="AE21" i="1" s="1"/>
  <c r="AE20" i="1"/>
  <c r="AD20" i="1"/>
  <c r="AB20" i="1"/>
  <c r="Y20" i="1"/>
  <c r="AB19" i="1"/>
  <c r="Z19" i="1"/>
  <c r="AC19" i="1" s="1"/>
  <c r="AE19" i="1" s="1"/>
  <c r="BW18" i="1"/>
  <c r="BV18" i="1"/>
  <c r="BT18" i="1"/>
  <c r="BQ18" i="1"/>
  <c r="BU17" i="1"/>
  <c r="BW17" i="1" s="1"/>
  <c r="BT17" i="1"/>
  <c r="BZ17" i="1" s="1"/>
  <c r="CA17" i="1" s="1"/>
  <c r="BR17" i="1"/>
  <c r="BW16" i="1"/>
  <c r="BV16" i="1"/>
  <c r="BT16" i="1"/>
  <c r="BQ16" i="1"/>
  <c r="BT15" i="1"/>
  <c r="BU15" i="1" s="1"/>
  <c r="BW15" i="1" s="1"/>
  <c r="BR15" i="1"/>
  <c r="BZ15" i="1" s="1"/>
  <c r="CA15" i="1" s="1"/>
  <c r="BL18" i="1"/>
  <c r="BK18" i="1"/>
  <c r="BI18" i="1"/>
  <c r="BF18" i="1"/>
  <c r="BI17" i="1"/>
  <c r="BO17" i="1" s="1"/>
  <c r="BP17" i="1" s="1"/>
  <c r="BG17" i="1"/>
  <c r="BJ17" i="1" s="1"/>
  <c r="BL17" i="1" s="1"/>
  <c r="BL16" i="1"/>
  <c r="BK16" i="1"/>
  <c r="BI16" i="1"/>
  <c r="BF16" i="1"/>
  <c r="BI15" i="1"/>
  <c r="BJ15" i="1" s="1"/>
  <c r="BL15" i="1" s="1"/>
  <c r="BG15" i="1"/>
  <c r="BO15" i="1" s="1"/>
  <c r="BP15" i="1" s="1"/>
  <c r="BA18" i="1"/>
  <c r="AZ18" i="1"/>
  <c r="AX18" i="1"/>
  <c r="AU18" i="1"/>
  <c r="AX17" i="1"/>
  <c r="BD17" i="1" s="1"/>
  <c r="BE17" i="1" s="1"/>
  <c r="AV17" i="1"/>
  <c r="AY17" i="1" s="1"/>
  <c r="BA17" i="1" s="1"/>
  <c r="BA16" i="1"/>
  <c r="AZ16" i="1"/>
  <c r="AX16" i="1"/>
  <c r="AU16" i="1"/>
  <c r="AX15" i="1"/>
  <c r="AV15" i="1"/>
  <c r="AY15" i="1" s="1"/>
  <c r="BA15" i="1" s="1"/>
  <c r="AP18" i="1"/>
  <c r="AO18" i="1"/>
  <c r="AM18" i="1"/>
  <c r="AJ18" i="1"/>
  <c r="AM17" i="1"/>
  <c r="AS17" i="1" s="1"/>
  <c r="AT17" i="1" s="1"/>
  <c r="AK17" i="1"/>
  <c r="AN17" i="1" s="1"/>
  <c r="AP17" i="1" s="1"/>
  <c r="AP16" i="1"/>
  <c r="AO16" i="1"/>
  <c r="AM16" i="1"/>
  <c r="AJ16" i="1"/>
  <c r="AM15" i="1"/>
  <c r="AK15" i="1"/>
  <c r="AN15" i="1" s="1"/>
  <c r="AP15" i="1" s="1"/>
  <c r="AI15" i="1"/>
  <c r="AI17" i="1"/>
  <c r="AE18" i="1"/>
  <c r="AD18" i="1"/>
  <c r="AB18" i="1"/>
  <c r="Y18" i="1"/>
  <c r="AB17" i="1"/>
  <c r="AH17" i="1" s="1"/>
  <c r="Z17" i="1"/>
  <c r="AC17" i="1" s="1"/>
  <c r="AE17" i="1" s="1"/>
  <c r="AE16" i="1"/>
  <c r="AD16" i="1"/>
  <c r="AB16" i="1"/>
  <c r="Y16" i="1"/>
  <c r="AB15" i="1"/>
  <c r="Z15" i="1"/>
  <c r="AC15" i="1" s="1"/>
  <c r="AE15" i="1" s="1"/>
  <c r="Z11" i="1"/>
  <c r="BW14" i="1"/>
  <c r="BV14" i="1"/>
  <c r="BT14" i="1"/>
  <c r="BQ14" i="1"/>
  <c r="BT13" i="1"/>
  <c r="BW12" i="1"/>
  <c r="BV12" i="1"/>
  <c r="BT12" i="1"/>
  <c r="BQ12" i="1"/>
  <c r="BT11" i="1"/>
  <c r="BL14" i="1"/>
  <c r="BK14" i="1"/>
  <c r="BI14" i="1"/>
  <c r="BF14" i="1"/>
  <c r="BI13" i="1"/>
  <c r="BL12" i="1"/>
  <c r="BK12" i="1"/>
  <c r="BI12" i="1"/>
  <c r="BF12" i="1"/>
  <c r="BI11" i="1"/>
  <c r="BA14" i="1"/>
  <c r="AZ14" i="1"/>
  <c r="AX14" i="1"/>
  <c r="AU14" i="1"/>
  <c r="AX13" i="1"/>
  <c r="BA12" i="1"/>
  <c r="AZ12" i="1"/>
  <c r="AX12" i="1"/>
  <c r="AU12" i="1"/>
  <c r="AX11" i="1"/>
  <c r="AP14" i="1"/>
  <c r="AO14" i="1"/>
  <c r="AM14" i="1"/>
  <c r="AJ14" i="1"/>
  <c r="AM13" i="1"/>
  <c r="AP12" i="1"/>
  <c r="AO12" i="1"/>
  <c r="AM12" i="1"/>
  <c r="AJ12" i="1"/>
  <c r="AM11" i="1"/>
  <c r="AE14" i="1"/>
  <c r="AD14" i="1"/>
  <c r="AB14" i="1"/>
  <c r="Y14" i="1"/>
  <c r="AB13" i="1"/>
  <c r="AE12" i="1"/>
  <c r="AD12" i="1"/>
  <c r="AB12" i="1"/>
  <c r="Y12" i="1"/>
  <c r="AB11" i="1"/>
  <c r="T14" i="1"/>
  <c r="S14" i="1"/>
  <c r="Q14" i="1"/>
  <c r="N14" i="1"/>
  <c r="Q13" i="1"/>
  <c r="T12" i="1"/>
  <c r="S12" i="1"/>
  <c r="Q12" i="1"/>
  <c r="N12" i="1"/>
  <c r="Q11" i="1"/>
  <c r="C62" i="1"/>
  <c r="BW106" i="1"/>
  <c r="BV106" i="1"/>
  <c r="BT106" i="1"/>
  <c r="BQ106" i="1"/>
  <c r="BL106" i="1"/>
  <c r="BK106" i="1"/>
  <c r="BI106" i="1"/>
  <c r="BF106" i="1"/>
  <c r="BA106" i="1"/>
  <c r="AZ106" i="1"/>
  <c r="AX106" i="1"/>
  <c r="AU106" i="1"/>
  <c r="AP106" i="1"/>
  <c r="AO106" i="1"/>
  <c r="AM106" i="1"/>
  <c r="AJ106" i="1"/>
  <c r="AE106" i="1"/>
  <c r="AD106" i="1"/>
  <c r="AB106" i="1"/>
  <c r="Y106" i="1"/>
  <c r="T106" i="1"/>
  <c r="S106" i="1"/>
  <c r="Q106" i="1"/>
  <c r="N106" i="1"/>
  <c r="I106" i="1"/>
  <c r="H106" i="1"/>
  <c r="F106" i="1"/>
  <c r="C106" i="1"/>
  <c r="BT105" i="1"/>
  <c r="BR105" i="1"/>
  <c r="BI105" i="1"/>
  <c r="BG105" i="1"/>
  <c r="AX105" i="1"/>
  <c r="AV105" i="1"/>
  <c r="AM105" i="1"/>
  <c r="AK105" i="1"/>
  <c r="AB105" i="1"/>
  <c r="Z105" i="1"/>
  <c r="Q105" i="1"/>
  <c r="O105" i="1"/>
  <c r="F105" i="1"/>
  <c r="D105" i="1"/>
  <c r="BW104" i="1"/>
  <c r="BV104" i="1"/>
  <c r="BT104" i="1"/>
  <c r="BQ104" i="1"/>
  <c r="BL104" i="1"/>
  <c r="BK104" i="1"/>
  <c r="BI104" i="1"/>
  <c r="BF104" i="1"/>
  <c r="BA104" i="1"/>
  <c r="AZ104" i="1"/>
  <c r="AX104" i="1"/>
  <c r="AU104" i="1"/>
  <c r="AP104" i="1"/>
  <c r="AO104" i="1"/>
  <c r="AM104" i="1"/>
  <c r="AJ104" i="1"/>
  <c r="AE104" i="1"/>
  <c r="AD104" i="1"/>
  <c r="AB104" i="1"/>
  <c r="Y104" i="1"/>
  <c r="T104" i="1"/>
  <c r="S104" i="1"/>
  <c r="Q104" i="1"/>
  <c r="N104" i="1"/>
  <c r="BT103" i="1"/>
  <c r="BR103" i="1"/>
  <c r="BI103" i="1"/>
  <c r="BG103" i="1"/>
  <c r="AX103" i="1"/>
  <c r="AV103" i="1"/>
  <c r="AM103" i="1"/>
  <c r="AK103" i="1"/>
  <c r="AB103" i="1"/>
  <c r="Z103" i="1"/>
  <c r="Q103" i="1"/>
  <c r="O103" i="1"/>
  <c r="BW102" i="1"/>
  <c r="BV102" i="1"/>
  <c r="BT102" i="1"/>
  <c r="BQ102" i="1"/>
  <c r="BT101" i="1"/>
  <c r="BR101" i="1"/>
  <c r="BW100" i="1"/>
  <c r="BV100" i="1"/>
  <c r="BT100" i="1"/>
  <c r="BQ100" i="1"/>
  <c r="BT99" i="1"/>
  <c r="BR99" i="1"/>
  <c r="BZ99" i="1" s="1"/>
  <c r="CA99" i="1" s="1"/>
  <c r="BL102" i="1"/>
  <c r="BK102" i="1"/>
  <c r="BI102" i="1"/>
  <c r="BF102" i="1"/>
  <c r="BA102" i="1"/>
  <c r="AZ102" i="1"/>
  <c r="AX102" i="1"/>
  <c r="AU102" i="1"/>
  <c r="AP102" i="1"/>
  <c r="AO102" i="1"/>
  <c r="AM102" i="1"/>
  <c r="AJ102" i="1"/>
  <c r="AE102" i="1"/>
  <c r="AD102" i="1"/>
  <c r="AB102" i="1"/>
  <c r="Y102" i="1"/>
  <c r="T102" i="1"/>
  <c r="S102" i="1"/>
  <c r="Q102" i="1"/>
  <c r="N102" i="1"/>
  <c r="I102" i="1"/>
  <c r="H102" i="1"/>
  <c r="F102" i="1"/>
  <c r="C102" i="1"/>
  <c r="BI101" i="1"/>
  <c r="BG101" i="1"/>
  <c r="AX101" i="1"/>
  <c r="AV101" i="1"/>
  <c r="AM101" i="1"/>
  <c r="AK101" i="1"/>
  <c r="AB101" i="1"/>
  <c r="Z101" i="1"/>
  <c r="Q101" i="1"/>
  <c r="O101" i="1"/>
  <c r="F101" i="1"/>
  <c r="D101" i="1"/>
  <c r="BL100" i="1"/>
  <c r="BK100" i="1"/>
  <c r="BI100" i="1"/>
  <c r="BF100" i="1"/>
  <c r="BA100" i="1"/>
  <c r="AZ100" i="1"/>
  <c r="AX100" i="1"/>
  <c r="AU100" i="1"/>
  <c r="AP100" i="1"/>
  <c r="AO100" i="1"/>
  <c r="AM100" i="1"/>
  <c r="AJ100" i="1"/>
  <c r="AE100" i="1"/>
  <c r="AD100" i="1"/>
  <c r="AB100" i="1"/>
  <c r="Y100" i="1"/>
  <c r="T100" i="1"/>
  <c r="S100" i="1"/>
  <c r="Q100" i="1"/>
  <c r="N100" i="1"/>
  <c r="BI99" i="1"/>
  <c r="BG99" i="1"/>
  <c r="BO99" i="1" s="1"/>
  <c r="BP99" i="1" s="1"/>
  <c r="AX99" i="1"/>
  <c r="AV99" i="1"/>
  <c r="BD99" i="1" s="1"/>
  <c r="BE99" i="1" s="1"/>
  <c r="AM99" i="1"/>
  <c r="AK99" i="1"/>
  <c r="AB99" i="1"/>
  <c r="Z99" i="1"/>
  <c r="Q99" i="1"/>
  <c r="O99" i="1"/>
  <c r="W99" i="1" s="1"/>
  <c r="X99" i="1" s="1"/>
  <c r="BW98" i="1"/>
  <c r="BV98" i="1"/>
  <c r="BT98" i="1"/>
  <c r="BQ98" i="1"/>
  <c r="BL98" i="1"/>
  <c r="BK98" i="1"/>
  <c r="BI98" i="1"/>
  <c r="BF98" i="1"/>
  <c r="BA98" i="1"/>
  <c r="AZ98" i="1"/>
  <c r="AX98" i="1"/>
  <c r="AU98" i="1"/>
  <c r="AP98" i="1"/>
  <c r="AO98" i="1"/>
  <c r="AM98" i="1"/>
  <c r="AJ98" i="1"/>
  <c r="AE98" i="1"/>
  <c r="AD98" i="1"/>
  <c r="AB98" i="1"/>
  <c r="Y98" i="1"/>
  <c r="T98" i="1"/>
  <c r="S98" i="1"/>
  <c r="Q98" i="1"/>
  <c r="N98" i="1"/>
  <c r="I98" i="1"/>
  <c r="H98" i="1"/>
  <c r="F98" i="1"/>
  <c r="C98" i="1"/>
  <c r="BT97" i="1"/>
  <c r="BR97" i="1"/>
  <c r="BZ97" i="1" s="1"/>
  <c r="CA97" i="1" s="1"/>
  <c r="BI97" i="1"/>
  <c r="BG97" i="1"/>
  <c r="AX97" i="1"/>
  <c r="AV97" i="1"/>
  <c r="AM97" i="1"/>
  <c r="AK97" i="1"/>
  <c r="AN97" i="1" s="1"/>
  <c r="AP97" i="1" s="1"/>
  <c r="AB97" i="1"/>
  <c r="Z97" i="1"/>
  <c r="AC97" i="1" s="1"/>
  <c r="AE97" i="1" s="1"/>
  <c r="Q97" i="1"/>
  <c r="O97" i="1"/>
  <c r="F97" i="1"/>
  <c r="D97" i="1"/>
  <c r="BW96" i="1"/>
  <c r="BV96" i="1"/>
  <c r="BT96" i="1"/>
  <c r="BQ96" i="1"/>
  <c r="BL96" i="1"/>
  <c r="BK96" i="1"/>
  <c r="BI96" i="1"/>
  <c r="BF96" i="1"/>
  <c r="BA96" i="1"/>
  <c r="AZ96" i="1"/>
  <c r="AX96" i="1"/>
  <c r="AU96" i="1"/>
  <c r="AP96" i="1"/>
  <c r="AO96" i="1"/>
  <c r="AM96" i="1"/>
  <c r="AJ96" i="1"/>
  <c r="AE96" i="1"/>
  <c r="AD96" i="1"/>
  <c r="AB96" i="1"/>
  <c r="Y96" i="1"/>
  <c r="T96" i="1"/>
  <c r="S96" i="1"/>
  <c r="Q96" i="1"/>
  <c r="N96" i="1"/>
  <c r="BT95" i="1"/>
  <c r="BR95" i="1"/>
  <c r="BI95" i="1"/>
  <c r="BG95" i="1"/>
  <c r="AX95" i="1"/>
  <c r="AV95" i="1"/>
  <c r="AY95" i="1" s="1"/>
  <c r="BA95" i="1" s="1"/>
  <c r="AM95" i="1"/>
  <c r="AK95" i="1"/>
  <c r="AS95" i="1" s="1"/>
  <c r="AT95" i="1" s="1"/>
  <c r="AB95" i="1"/>
  <c r="Z95" i="1"/>
  <c r="Q95" i="1"/>
  <c r="O95" i="1"/>
  <c r="BW94" i="1"/>
  <c r="BV94" i="1"/>
  <c r="BT94" i="1"/>
  <c r="BQ94" i="1"/>
  <c r="BL94" i="1"/>
  <c r="BK94" i="1"/>
  <c r="BI94" i="1"/>
  <c r="BF94" i="1"/>
  <c r="BA94" i="1"/>
  <c r="AZ94" i="1"/>
  <c r="AX94" i="1"/>
  <c r="AU94" i="1"/>
  <c r="AP94" i="1"/>
  <c r="AO94" i="1"/>
  <c r="AM94" i="1"/>
  <c r="AJ94" i="1"/>
  <c r="AE94" i="1"/>
  <c r="AD94" i="1"/>
  <c r="AB94" i="1"/>
  <c r="Y94" i="1"/>
  <c r="T94" i="1"/>
  <c r="S94" i="1"/>
  <c r="Q94" i="1"/>
  <c r="N94" i="1"/>
  <c r="I94" i="1"/>
  <c r="H94" i="1"/>
  <c r="F94" i="1"/>
  <c r="C94" i="1"/>
  <c r="BT93" i="1"/>
  <c r="BR93" i="1"/>
  <c r="BZ93" i="1" s="1"/>
  <c r="CA93" i="1" s="1"/>
  <c r="BI93" i="1"/>
  <c r="BG93" i="1"/>
  <c r="AX93" i="1"/>
  <c r="AV93" i="1"/>
  <c r="AM93" i="1"/>
  <c r="AK93" i="1"/>
  <c r="AN93" i="1" s="1"/>
  <c r="AP93" i="1" s="1"/>
  <c r="AB93" i="1"/>
  <c r="Z93" i="1"/>
  <c r="Q93" i="1"/>
  <c r="O93" i="1"/>
  <c r="F93" i="1"/>
  <c r="D93" i="1"/>
  <c r="BW92" i="1"/>
  <c r="BV92" i="1"/>
  <c r="BT92" i="1"/>
  <c r="BQ92" i="1"/>
  <c r="BL92" i="1"/>
  <c r="BK92" i="1"/>
  <c r="BI92" i="1"/>
  <c r="BF92" i="1"/>
  <c r="BA92" i="1"/>
  <c r="AZ92" i="1"/>
  <c r="AX92" i="1"/>
  <c r="AU92" i="1"/>
  <c r="AP92" i="1"/>
  <c r="AO92" i="1"/>
  <c r="AM92" i="1"/>
  <c r="AJ92" i="1"/>
  <c r="AE92" i="1"/>
  <c r="AD92" i="1"/>
  <c r="AB92" i="1"/>
  <c r="Y92" i="1"/>
  <c r="T92" i="1"/>
  <c r="S92" i="1"/>
  <c r="Q92" i="1"/>
  <c r="N92" i="1"/>
  <c r="BT91" i="1"/>
  <c r="BR91" i="1"/>
  <c r="BI91" i="1"/>
  <c r="BG91" i="1"/>
  <c r="AX91" i="1"/>
  <c r="AV91" i="1"/>
  <c r="AY91" i="1" s="1"/>
  <c r="BA91" i="1" s="1"/>
  <c r="AM91" i="1"/>
  <c r="AK91" i="1"/>
  <c r="AB91" i="1"/>
  <c r="Z91" i="1"/>
  <c r="Q91" i="1"/>
  <c r="O91" i="1"/>
  <c r="BW90" i="1"/>
  <c r="BV90" i="1"/>
  <c r="BT90" i="1"/>
  <c r="BQ90" i="1"/>
  <c r="BL90" i="1"/>
  <c r="BK90" i="1"/>
  <c r="BI90" i="1"/>
  <c r="BF90" i="1"/>
  <c r="BA90" i="1"/>
  <c r="AZ90" i="1"/>
  <c r="AX90" i="1"/>
  <c r="AU90" i="1"/>
  <c r="AP90" i="1"/>
  <c r="AO90" i="1"/>
  <c r="AM90" i="1"/>
  <c r="AJ90" i="1"/>
  <c r="AE90" i="1"/>
  <c r="AD90" i="1"/>
  <c r="AB90" i="1"/>
  <c r="Y90" i="1"/>
  <c r="T90" i="1"/>
  <c r="S90" i="1"/>
  <c r="Q90" i="1"/>
  <c r="N90" i="1"/>
  <c r="I90" i="1"/>
  <c r="H90" i="1"/>
  <c r="F90" i="1"/>
  <c r="C90" i="1"/>
  <c r="BT89" i="1"/>
  <c r="BR89" i="1"/>
  <c r="BZ89" i="1" s="1"/>
  <c r="CA89" i="1" s="1"/>
  <c r="BI89" i="1"/>
  <c r="BG89" i="1"/>
  <c r="AX89" i="1"/>
  <c r="AV89" i="1"/>
  <c r="AM89" i="1"/>
  <c r="AK89" i="1"/>
  <c r="AB89" i="1"/>
  <c r="Z89" i="1"/>
  <c r="AC89" i="1" s="1"/>
  <c r="AE89" i="1" s="1"/>
  <c r="Q89" i="1"/>
  <c r="O89" i="1"/>
  <c r="F89" i="1"/>
  <c r="D89" i="1"/>
  <c r="BW88" i="1"/>
  <c r="BV88" i="1"/>
  <c r="BT88" i="1"/>
  <c r="BQ88" i="1"/>
  <c r="BL88" i="1"/>
  <c r="BK88" i="1"/>
  <c r="BI88" i="1"/>
  <c r="BF88" i="1"/>
  <c r="BA88" i="1"/>
  <c r="AZ88" i="1"/>
  <c r="AX88" i="1"/>
  <c r="AU88" i="1"/>
  <c r="AP88" i="1"/>
  <c r="AO88" i="1"/>
  <c r="AM88" i="1"/>
  <c r="AJ88" i="1"/>
  <c r="AE88" i="1"/>
  <c r="AD88" i="1"/>
  <c r="AB88" i="1"/>
  <c r="Y88" i="1"/>
  <c r="T88" i="1"/>
  <c r="S88" i="1"/>
  <c r="Q88" i="1"/>
  <c r="N88" i="1"/>
  <c r="BT87" i="1"/>
  <c r="BR87" i="1"/>
  <c r="BI87" i="1"/>
  <c r="BG87" i="1"/>
  <c r="AX87" i="1"/>
  <c r="AV87" i="1"/>
  <c r="AY87" i="1" s="1"/>
  <c r="BA87" i="1" s="1"/>
  <c r="AM87" i="1"/>
  <c r="AK87" i="1"/>
  <c r="AS87" i="1" s="1"/>
  <c r="AT87" i="1" s="1"/>
  <c r="AB87" i="1"/>
  <c r="Z87" i="1"/>
  <c r="Q87" i="1"/>
  <c r="O87" i="1"/>
  <c r="BQ82" i="1"/>
  <c r="BW86" i="1"/>
  <c r="BV86" i="1"/>
  <c r="BT86" i="1"/>
  <c r="BQ86" i="1"/>
  <c r="BL86" i="1"/>
  <c r="BK86" i="1"/>
  <c r="BI86" i="1"/>
  <c r="BF86" i="1"/>
  <c r="BA86" i="1"/>
  <c r="AZ86" i="1"/>
  <c r="AX86" i="1"/>
  <c r="AU86" i="1"/>
  <c r="AP86" i="1"/>
  <c r="AO86" i="1"/>
  <c r="AM86" i="1"/>
  <c r="AJ86" i="1"/>
  <c r="AE86" i="1"/>
  <c r="AD86" i="1"/>
  <c r="AB86" i="1"/>
  <c r="Y86" i="1"/>
  <c r="T86" i="1"/>
  <c r="S86" i="1"/>
  <c r="Q86" i="1"/>
  <c r="N86" i="1"/>
  <c r="I86" i="1"/>
  <c r="H86" i="1"/>
  <c r="F86" i="1"/>
  <c r="C86" i="1"/>
  <c r="BT85" i="1"/>
  <c r="BR85" i="1"/>
  <c r="BI85" i="1"/>
  <c r="BG85" i="1"/>
  <c r="AX85" i="1"/>
  <c r="AV85" i="1"/>
  <c r="AM85" i="1"/>
  <c r="AK85" i="1"/>
  <c r="AB85" i="1"/>
  <c r="Z85" i="1"/>
  <c r="Q85" i="1"/>
  <c r="O85" i="1"/>
  <c r="F85" i="1"/>
  <c r="D85" i="1"/>
  <c r="BW84" i="1"/>
  <c r="BV84" i="1"/>
  <c r="BT84" i="1"/>
  <c r="BQ84" i="1"/>
  <c r="BL84" i="1"/>
  <c r="BK84" i="1"/>
  <c r="BI84" i="1"/>
  <c r="BF84" i="1"/>
  <c r="BA84" i="1"/>
  <c r="AZ84" i="1"/>
  <c r="AX84" i="1"/>
  <c r="AU84" i="1"/>
  <c r="AP84" i="1"/>
  <c r="AO84" i="1"/>
  <c r="AM84" i="1"/>
  <c r="AJ84" i="1"/>
  <c r="AE84" i="1"/>
  <c r="AD84" i="1"/>
  <c r="AB84" i="1"/>
  <c r="Y84" i="1"/>
  <c r="T84" i="1"/>
  <c r="S84" i="1"/>
  <c r="Q84" i="1"/>
  <c r="N84" i="1"/>
  <c r="BT83" i="1"/>
  <c r="BR83" i="1"/>
  <c r="BI83" i="1"/>
  <c r="BG83" i="1"/>
  <c r="AX83" i="1"/>
  <c r="AV83" i="1"/>
  <c r="AM83" i="1"/>
  <c r="AK83" i="1"/>
  <c r="AB83" i="1"/>
  <c r="Z83" i="1"/>
  <c r="Q83" i="1"/>
  <c r="O83" i="1"/>
  <c r="I680" i="2"/>
  <c r="BG81" i="1" s="1"/>
  <c r="BW82" i="1"/>
  <c r="BV82" i="1"/>
  <c r="BT82" i="1"/>
  <c r="BL82" i="1"/>
  <c r="BK82" i="1"/>
  <c r="BI82" i="1"/>
  <c r="BF82" i="1"/>
  <c r="BT81" i="1"/>
  <c r="BI81" i="1"/>
  <c r="BW80" i="1"/>
  <c r="BV80" i="1"/>
  <c r="BT80" i="1"/>
  <c r="BQ80" i="1"/>
  <c r="BL80" i="1"/>
  <c r="BK80" i="1"/>
  <c r="BI80" i="1"/>
  <c r="BF80" i="1"/>
  <c r="BT79" i="1"/>
  <c r="BI79" i="1"/>
  <c r="BA82" i="1"/>
  <c r="AZ82" i="1"/>
  <c r="AX82" i="1"/>
  <c r="AU82" i="1"/>
  <c r="AP82" i="1"/>
  <c r="AO82" i="1"/>
  <c r="AM82" i="1"/>
  <c r="AJ82" i="1"/>
  <c r="AE82" i="1"/>
  <c r="AD82" i="1"/>
  <c r="AB82" i="1"/>
  <c r="Y82" i="1"/>
  <c r="T82" i="1"/>
  <c r="S82" i="1"/>
  <c r="Q82" i="1"/>
  <c r="N82" i="1"/>
  <c r="I82" i="1"/>
  <c r="H82" i="1"/>
  <c r="F82" i="1"/>
  <c r="C82" i="1"/>
  <c r="AX81" i="1"/>
  <c r="AM81" i="1"/>
  <c r="AB81" i="1"/>
  <c r="Q81" i="1"/>
  <c r="F81" i="1"/>
  <c r="BA80" i="1"/>
  <c r="AZ80" i="1"/>
  <c r="AX80" i="1"/>
  <c r="AU80" i="1"/>
  <c r="AP80" i="1"/>
  <c r="AO80" i="1"/>
  <c r="AM80" i="1"/>
  <c r="AJ80" i="1"/>
  <c r="AE80" i="1"/>
  <c r="AD80" i="1"/>
  <c r="AB80" i="1"/>
  <c r="Y80" i="1"/>
  <c r="T80" i="1"/>
  <c r="S80" i="1"/>
  <c r="Q80" i="1"/>
  <c r="N80" i="1"/>
  <c r="AX79" i="1"/>
  <c r="AM79" i="1"/>
  <c r="AB79" i="1"/>
  <c r="Q79" i="1"/>
  <c r="BW78" i="1"/>
  <c r="BV78" i="1"/>
  <c r="BT78" i="1"/>
  <c r="BQ78" i="1"/>
  <c r="BL78" i="1"/>
  <c r="BK78" i="1"/>
  <c r="BI78" i="1"/>
  <c r="BF78" i="1"/>
  <c r="BA78" i="1"/>
  <c r="AZ78" i="1"/>
  <c r="AX78" i="1"/>
  <c r="AU78" i="1"/>
  <c r="AP78" i="1"/>
  <c r="AO78" i="1"/>
  <c r="AM78" i="1"/>
  <c r="AJ78" i="1"/>
  <c r="AE78" i="1"/>
  <c r="AD78" i="1"/>
  <c r="AB78" i="1"/>
  <c r="Y78" i="1"/>
  <c r="T78" i="1"/>
  <c r="S78" i="1"/>
  <c r="Q78" i="1"/>
  <c r="N78" i="1"/>
  <c r="I78" i="1"/>
  <c r="H78" i="1"/>
  <c r="F78" i="1"/>
  <c r="C78" i="1"/>
  <c r="BT77" i="1"/>
  <c r="BI77" i="1"/>
  <c r="AX77" i="1"/>
  <c r="AM77" i="1"/>
  <c r="AB77" i="1"/>
  <c r="Q77" i="1"/>
  <c r="F77" i="1"/>
  <c r="BW76" i="1"/>
  <c r="BV76" i="1"/>
  <c r="BT76" i="1"/>
  <c r="BQ76" i="1"/>
  <c r="BL76" i="1"/>
  <c r="BK76" i="1"/>
  <c r="BI76" i="1"/>
  <c r="BF76" i="1"/>
  <c r="BA76" i="1"/>
  <c r="AZ76" i="1"/>
  <c r="AX76" i="1"/>
  <c r="AU76" i="1"/>
  <c r="AP76" i="1"/>
  <c r="AO76" i="1"/>
  <c r="AM76" i="1"/>
  <c r="AJ76" i="1"/>
  <c r="AE76" i="1"/>
  <c r="AD76" i="1"/>
  <c r="AB76" i="1"/>
  <c r="Y76" i="1"/>
  <c r="T76" i="1"/>
  <c r="S76" i="1"/>
  <c r="Q76" i="1"/>
  <c r="N76" i="1"/>
  <c r="BT75" i="1"/>
  <c r="BI75" i="1"/>
  <c r="AX75" i="1"/>
  <c r="AM75" i="1"/>
  <c r="AB75" i="1"/>
  <c r="Q75" i="1"/>
  <c r="BW74" i="1"/>
  <c r="BV74" i="1"/>
  <c r="BT74" i="1"/>
  <c r="BQ74" i="1"/>
  <c r="BL74" i="1"/>
  <c r="BK74" i="1"/>
  <c r="BI74" i="1"/>
  <c r="BF74" i="1"/>
  <c r="BA74" i="1"/>
  <c r="AZ74" i="1"/>
  <c r="AX74" i="1"/>
  <c r="AU74" i="1"/>
  <c r="AP74" i="1"/>
  <c r="AO74" i="1"/>
  <c r="AM74" i="1"/>
  <c r="AJ74" i="1"/>
  <c r="AE74" i="1"/>
  <c r="AD74" i="1"/>
  <c r="AB74" i="1"/>
  <c r="Y74" i="1"/>
  <c r="T74" i="1"/>
  <c r="S74" i="1"/>
  <c r="Q74" i="1"/>
  <c r="N74" i="1"/>
  <c r="I74" i="1"/>
  <c r="H74" i="1"/>
  <c r="F74" i="1"/>
  <c r="C74" i="1"/>
  <c r="BT73" i="1"/>
  <c r="BR73" i="1"/>
  <c r="BI73" i="1"/>
  <c r="AX73" i="1"/>
  <c r="AM73" i="1"/>
  <c r="AB73" i="1"/>
  <c r="Q73" i="1"/>
  <c r="F73" i="1"/>
  <c r="BW72" i="1"/>
  <c r="BV72" i="1"/>
  <c r="BT72" i="1"/>
  <c r="BQ72" i="1"/>
  <c r="BL72" i="1"/>
  <c r="BK72" i="1"/>
  <c r="BI72" i="1"/>
  <c r="BF72" i="1"/>
  <c r="BA72" i="1"/>
  <c r="AZ72" i="1"/>
  <c r="AX72" i="1"/>
  <c r="AU72" i="1"/>
  <c r="AP72" i="1"/>
  <c r="AO72" i="1"/>
  <c r="AM72" i="1"/>
  <c r="AJ72" i="1"/>
  <c r="AE72" i="1"/>
  <c r="AD72" i="1"/>
  <c r="AB72" i="1"/>
  <c r="Y72" i="1"/>
  <c r="T72" i="1"/>
  <c r="S72" i="1"/>
  <c r="Q72" i="1"/>
  <c r="N72" i="1"/>
  <c r="BT71" i="1"/>
  <c r="BR71" i="1"/>
  <c r="BI71" i="1"/>
  <c r="AX71" i="1"/>
  <c r="AM71" i="1"/>
  <c r="AB71" i="1"/>
  <c r="Q71" i="1"/>
  <c r="BW70" i="1"/>
  <c r="BV70" i="1"/>
  <c r="BT70" i="1"/>
  <c r="BQ70" i="1"/>
  <c r="BL70" i="1"/>
  <c r="BK70" i="1"/>
  <c r="BI70" i="1"/>
  <c r="BF70" i="1"/>
  <c r="BA70" i="1"/>
  <c r="AZ70" i="1"/>
  <c r="AX70" i="1"/>
  <c r="AU70" i="1"/>
  <c r="AP70" i="1"/>
  <c r="AO70" i="1"/>
  <c r="AM70" i="1"/>
  <c r="AJ70" i="1"/>
  <c r="AE70" i="1"/>
  <c r="AD70" i="1"/>
  <c r="AB70" i="1"/>
  <c r="Y70" i="1"/>
  <c r="T70" i="1"/>
  <c r="S70" i="1"/>
  <c r="Q70" i="1"/>
  <c r="N70" i="1"/>
  <c r="I70" i="1"/>
  <c r="H70" i="1"/>
  <c r="F70" i="1"/>
  <c r="C70" i="1"/>
  <c r="BT69" i="1"/>
  <c r="BI69" i="1"/>
  <c r="AX69" i="1"/>
  <c r="AM69" i="1"/>
  <c r="AB69" i="1"/>
  <c r="Q69" i="1"/>
  <c r="F69" i="1"/>
  <c r="BW68" i="1"/>
  <c r="BV68" i="1"/>
  <c r="BT68" i="1"/>
  <c r="BQ68" i="1"/>
  <c r="BL68" i="1"/>
  <c r="BK68" i="1"/>
  <c r="BI68" i="1"/>
  <c r="BF68" i="1"/>
  <c r="BA68" i="1"/>
  <c r="AZ68" i="1"/>
  <c r="AX68" i="1"/>
  <c r="AU68" i="1"/>
  <c r="AP68" i="1"/>
  <c r="AO68" i="1"/>
  <c r="AM68" i="1"/>
  <c r="AJ68" i="1"/>
  <c r="AE68" i="1"/>
  <c r="AD68" i="1"/>
  <c r="AB68" i="1"/>
  <c r="Y68" i="1"/>
  <c r="T68" i="1"/>
  <c r="S68" i="1"/>
  <c r="Q68" i="1"/>
  <c r="N68" i="1"/>
  <c r="BT67" i="1"/>
  <c r="BI67" i="1"/>
  <c r="AX67" i="1"/>
  <c r="AM67" i="1"/>
  <c r="AB67" i="1"/>
  <c r="Q67" i="1"/>
  <c r="I595" i="2"/>
  <c r="BZ27" i="1" l="1"/>
  <c r="CA27" i="1" s="1"/>
  <c r="BJ29" i="1"/>
  <c r="BL29" i="1" s="1"/>
  <c r="BD27" i="1"/>
  <c r="BE27" i="1" s="1"/>
  <c r="AS27" i="1"/>
  <c r="AT27" i="1" s="1"/>
  <c r="AH27" i="1"/>
  <c r="AI27" i="1" s="1"/>
  <c r="BZ23" i="1"/>
  <c r="CA23" i="1" s="1"/>
  <c r="BO23" i="1"/>
  <c r="BP23" i="1" s="1"/>
  <c r="BD23" i="1"/>
  <c r="BE23" i="1" s="1"/>
  <c r="AH25" i="1"/>
  <c r="AI25" i="1" s="1"/>
  <c r="BZ19" i="1"/>
  <c r="CA19" i="1" s="1"/>
  <c r="BO19" i="1"/>
  <c r="BP19" i="1" s="1"/>
  <c r="BD19" i="1"/>
  <c r="BE19" i="1" s="1"/>
  <c r="AS19" i="1"/>
  <c r="AT19" i="1" s="1"/>
  <c r="AH19" i="1"/>
  <c r="AI19" i="1" s="1"/>
  <c r="BD15" i="1"/>
  <c r="BE15" i="1" s="1"/>
  <c r="AS15" i="1"/>
  <c r="AT15" i="1" s="1"/>
  <c r="AH15" i="1"/>
  <c r="AN101" i="1"/>
  <c r="AP101" i="1" s="1"/>
  <c r="BU101" i="1"/>
  <c r="BW101" i="1" s="1"/>
  <c r="AC105" i="1"/>
  <c r="AE105" i="1" s="1"/>
  <c r="AN105" i="1"/>
  <c r="AP105" i="1" s="1"/>
  <c r="O79" i="1"/>
  <c r="AK79" i="1"/>
  <c r="D81" i="1"/>
  <c r="Z81" i="1"/>
  <c r="AH81" i="1" s="1"/>
  <c r="AI81" i="1" s="1"/>
  <c r="AV81" i="1"/>
  <c r="AY81" i="1" s="1"/>
  <c r="BA81" i="1" s="1"/>
  <c r="BR79" i="1"/>
  <c r="BR81" i="1"/>
  <c r="BO105" i="1"/>
  <c r="BP105" i="1" s="1"/>
  <c r="W103" i="1"/>
  <c r="X103" i="1" s="1"/>
  <c r="AS103" i="1"/>
  <c r="AT103" i="1" s="1"/>
  <c r="BO103" i="1"/>
  <c r="BP103" i="1" s="1"/>
  <c r="AH105" i="1"/>
  <c r="AI105" i="1" s="1"/>
  <c r="BD105" i="1"/>
  <c r="BE105" i="1" s="1"/>
  <c r="BZ105" i="1"/>
  <c r="CA105" i="1" s="1"/>
  <c r="Z79" i="1"/>
  <c r="AH79" i="1" s="1"/>
  <c r="AI79" i="1" s="1"/>
  <c r="AV79" i="1"/>
  <c r="BD79" i="1" s="1"/>
  <c r="BE79" i="1" s="1"/>
  <c r="O81" i="1"/>
  <c r="R81" i="1" s="1"/>
  <c r="T81" i="1" s="1"/>
  <c r="AK81" i="1"/>
  <c r="AN81" i="1" s="1"/>
  <c r="AP81" i="1" s="1"/>
  <c r="BG79" i="1"/>
  <c r="BO79" i="1" s="1"/>
  <c r="BP79" i="1" s="1"/>
  <c r="AH97" i="1"/>
  <c r="AI97" i="1" s="1"/>
  <c r="L101" i="1"/>
  <c r="M101" i="1" s="1"/>
  <c r="L105" i="1"/>
  <c r="M105" i="1" s="1"/>
  <c r="BU99" i="1"/>
  <c r="BW99" i="1" s="1"/>
  <c r="BZ101" i="1"/>
  <c r="CA101" i="1" s="1"/>
  <c r="AY103" i="1"/>
  <c r="BA103" i="1" s="1"/>
  <c r="BD95" i="1"/>
  <c r="BE95" i="1" s="1"/>
  <c r="AN99" i="1"/>
  <c r="AP99" i="1" s="1"/>
  <c r="W101" i="1"/>
  <c r="X101" i="1" s="1"/>
  <c r="BU105" i="1"/>
  <c r="BW105" i="1" s="1"/>
  <c r="W105" i="1"/>
  <c r="X105" i="1" s="1"/>
  <c r="AS105" i="1"/>
  <c r="AT105" i="1" s="1"/>
  <c r="BZ103" i="1"/>
  <c r="CA103" i="1" s="1"/>
  <c r="BD103" i="1"/>
  <c r="BE103" i="1" s="1"/>
  <c r="AC103" i="1"/>
  <c r="AE103" i="1" s="1"/>
  <c r="AN103" i="1"/>
  <c r="AP103" i="1" s="1"/>
  <c r="BJ105" i="1"/>
  <c r="BL105" i="1" s="1"/>
  <c r="R105" i="1"/>
  <c r="T105" i="1" s="1"/>
  <c r="R103" i="1"/>
  <c r="T103" i="1" s="1"/>
  <c r="AH103" i="1"/>
  <c r="AI103" i="1" s="1"/>
  <c r="AY105" i="1"/>
  <c r="BA105" i="1" s="1"/>
  <c r="BU103" i="1"/>
  <c r="BW103" i="1" s="1"/>
  <c r="BJ103" i="1"/>
  <c r="BL103" i="1" s="1"/>
  <c r="G105" i="1"/>
  <c r="I105" i="1" s="1"/>
  <c r="AC101" i="1"/>
  <c r="AE101" i="1" s="1"/>
  <c r="AS101" i="1"/>
  <c r="AT101" i="1" s="1"/>
  <c r="BJ101" i="1"/>
  <c r="BL101" i="1" s="1"/>
  <c r="G101" i="1"/>
  <c r="I101" i="1" s="1"/>
  <c r="BD101" i="1"/>
  <c r="BE101" i="1" s="1"/>
  <c r="AH99" i="1"/>
  <c r="AI99" i="1" s="1"/>
  <c r="BJ99" i="1"/>
  <c r="BL99" i="1" s="1"/>
  <c r="R99" i="1"/>
  <c r="T99" i="1" s="1"/>
  <c r="AY99" i="1"/>
  <c r="BA99" i="1" s="1"/>
  <c r="R101" i="1"/>
  <c r="T101" i="1" s="1"/>
  <c r="AH101" i="1"/>
  <c r="AI101" i="1" s="1"/>
  <c r="AC99" i="1"/>
  <c r="AE99" i="1" s="1"/>
  <c r="AS99" i="1"/>
  <c r="AT99" i="1" s="1"/>
  <c r="AY101" i="1"/>
  <c r="BA101" i="1" s="1"/>
  <c r="BO101" i="1"/>
  <c r="BP101" i="1" s="1"/>
  <c r="BD97" i="1"/>
  <c r="BE97" i="1" s="1"/>
  <c r="BU97" i="1"/>
  <c r="BW97" i="1" s="1"/>
  <c r="G97" i="1"/>
  <c r="I97" i="1" s="1"/>
  <c r="AS97" i="1"/>
  <c r="AT97" i="1" s="1"/>
  <c r="W97" i="1"/>
  <c r="X97" i="1" s="1"/>
  <c r="BJ97" i="1"/>
  <c r="BL97" i="1" s="1"/>
  <c r="BJ95" i="1"/>
  <c r="BL95" i="1" s="1"/>
  <c r="AN95" i="1"/>
  <c r="AP95" i="1" s="1"/>
  <c r="BZ95" i="1"/>
  <c r="CA95" i="1" s="1"/>
  <c r="AC95" i="1"/>
  <c r="AE95" i="1" s="1"/>
  <c r="W95" i="1"/>
  <c r="X95" i="1" s="1"/>
  <c r="R95" i="1"/>
  <c r="T95" i="1" s="1"/>
  <c r="AH95" i="1"/>
  <c r="AI95" i="1" s="1"/>
  <c r="AY97" i="1"/>
  <c r="BA97" i="1" s="1"/>
  <c r="BO97" i="1"/>
  <c r="BP97" i="1" s="1"/>
  <c r="BU95" i="1"/>
  <c r="BW95" i="1" s="1"/>
  <c r="BO95" i="1"/>
  <c r="BP95" i="1" s="1"/>
  <c r="L97" i="1"/>
  <c r="M97" i="1" s="1"/>
  <c r="R97" i="1"/>
  <c r="T97" i="1" s="1"/>
  <c r="AS79" i="1"/>
  <c r="AT79" i="1" s="1"/>
  <c r="G81" i="1"/>
  <c r="I81" i="1" s="1"/>
  <c r="BZ79" i="1"/>
  <c r="CA79" i="1" s="1"/>
  <c r="AH93" i="1"/>
  <c r="AI93" i="1" s="1"/>
  <c r="BO81" i="1"/>
  <c r="BP81" i="1" s="1"/>
  <c r="BZ85" i="1"/>
  <c r="CA85" i="1" s="1"/>
  <c r="AN89" i="1"/>
  <c r="AP89" i="1" s="1"/>
  <c r="AS91" i="1"/>
  <c r="AT91" i="1" s="1"/>
  <c r="AC93" i="1"/>
  <c r="AE93" i="1" s="1"/>
  <c r="BD91" i="1"/>
  <c r="BE91" i="1" s="1"/>
  <c r="G93" i="1"/>
  <c r="I93" i="1" s="1"/>
  <c r="BU93" i="1"/>
  <c r="BW93" i="1" s="1"/>
  <c r="AS93" i="1"/>
  <c r="AT93" i="1" s="1"/>
  <c r="BD93" i="1"/>
  <c r="BE93" i="1" s="1"/>
  <c r="W93" i="1"/>
  <c r="X93" i="1" s="1"/>
  <c r="BJ93" i="1"/>
  <c r="BL93" i="1" s="1"/>
  <c r="BO91" i="1"/>
  <c r="BP91" i="1" s="1"/>
  <c r="AN91" i="1"/>
  <c r="AP91" i="1" s="1"/>
  <c r="BU91" i="1"/>
  <c r="BW91" i="1" s="1"/>
  <c r="AC91" i="1"/>
  <c r="AE91" i="1" s="1"/>
  <c r="W91" i="1"/>
  <c r="X91" i="1" s="1"/>
  <c r="R91" i="1"/>
  <c r="T91" i="1" s="1"/>
  <c r="AH91" i="1"/>
  <c r="AI91" i="1" s="1"/>
  <c r="BJ91" i="1"/>
  <c r="BL91" i="1" s="1"/>
  <c r="BZ91" i="1"/>
  <c r="CA91" i="1" s="1"/>
  <c r="AY93" i="1"/>
  <c r="BA93" i="1" s="1"/>
  <c r="BO93" i="1"/>
  <c r="BP93" i="1" s="1"/>
  <c r="L93" i="1"/>
  <c r="M93" i="1" s="1"/>
  <c r="R93" i="1"/>
  <c r="T93" i="1" s="1"/>
  <c r="BD89" i="1"/>
  <c r="BE89" i="1" s="1"/>
  <c r="AH89" i="1"/>
  <c r="AI89" i="1" s="1"/>
  <c r="G89" i="1"/>
  <c r="I89" i="1" s="1"/>
  <c r="BU89" i="1"/>
  <c r="BW89" i="1" s="1"/>
  <c r="AS89" i="1"/>
  <c r="AT89" i="1" s="1"/>
  <c r="W89" i="1"/>
  <c r="X89" i="1" s="1"/>
  <c r="BO89" i="1"/>
  <c r="BP89" i="1" s="1"/>
  <c r="AN87" i="1"/>
  <c r="AP87" i="1" s="1"/>
  <c r="BZ87" i="1"/>
  <c r="CA87" i="1" s="1"/>
  <c r="BD87" i="1"/>
  <c r="BE87" i="1" s="1"/>
  <c r="AH87" i="1"/>
  <c r="AI87" i="1" s="1"/>
  <c r="BO87" i="1"/>
  <c r="BP87" i="1" s="1"/>
  <c r="W87" i="1"/>
  <c r="X87" i="1" s="1"/>
  <c r="BU87" i="1"/>
  <c r="BW87" i="1" s="1"/>
  <c r="BJ89" i="1"/>
  <c r="BL89" i="1" s="1"/>
  <c r="BJ87" i="1"/>
  <c r="BL87" i="1" s="1"/>
  <c r="AY89" i="1"/>
  <c r="BA89" i="1" s="1"/>
  <c r="AC87" i="1"/>
  <c r="AE87" i="1" s="1"/>
  <c r="R89" i="1"/>
  <c r="T89" i="1" s="1"/>
  <c r="L89" i="1"/>
  <c r="M89" i="1" s="1"/>
  <c r="R87" i="1"/>
  <c r="T87" i="1" s="1"/>
  <c r="BD83" i="1"/>
  <c r="BE83" i="1" s="1"/>
  <c r="AS85" i="1"/>
  <c r="AT85" i="1" s="1"/>
  <c r="AS83" i="1"/>
  <c r="AT83" i="1" s="1"/>
  <c r="AC85" i="1"/>
  <c r="AE85" i="1" s="1"/>
  <c r="AH85" i="1"/>
  <c r="AI85" i="1" s="1"/>
  <c r="BU85" i="1"/>
  <c r="BW85" i="1" s="1"/>
  <c r="L85" i="1"/>
  <c r="M85" i="1" s="1"/>
  <c r="BD85" i="1"/>
  <c r="BE85" i="1" s="1"/>
  <c r="AN85" i="1"/>
  <c r="AP85" i="1" s="1"/>
  <c r="W85" i="1"/>
  <c r="X85" i="1" s="1"/>
  <c r="BO85" i="1"/>
  <c r="BP85" i="1" s="1"/>
  <c r="AN83" i="1"/>
  <c r="AP83" i="1" s="1"/>
  <c r="AC83" i="1"/>
  <c r="AE83" i="1" s="1"/>
  <c r="BO83" i="1"/>
  <c r="BP83" i="1" s="1"/>
  <c r="BU83" i="1"/>
  <c r="BW83" i="1" s="1"/>
  <c r="W83" i="1"/>
  <c r="X83" i="1" s="1"/>
  <c r="AY83" i="1"/>
  <c r="BA83" i="1" s="1"/>
  <c r="R85" i="1"/>
  <c r="T85" i="1" s="1"/>
  <c r="BJ85" i="1"/>
  <c r="BL85" i="1" s="1"/>
  <c r="R83" i="1"/>
  <c r="T83" i="1" s="1"/>
  <c r="AH83" i="1"/>
  <c r="AI83" i="1" s="1"/>
  <c r="BJ83" i="1"/>
  <c r="BL83" i="1" s="1"/>
  <c r="BZ83" i="1"/>
  <c r="CA83" i="1" s="1"/>
  <c r="G85" i="1"/>
  <c r="I85" i="1" s="1"/>
  <c r="AY85" i="1"/>
  <c r="BA85" i="1" s="1"/>
  <c r="BU81" i="1"/>
  <c r="BW81" i="1" s="1"/>
  <c r="BU79" i="1"/>
  <c r="BW79" i="1" s="1"/>
  <c r="BJ81" i="1"/>
  <c r="BL81" i="1" s="1"/>
  <c r="BZ81" i="1"/>
  <c r="CA81" i="1" s="1"/>
  <c r="L81" i="1"/>
  <c r="M81" i="1" s="1"/>
  <c r="AN79" i="1"/>
  <c r="AP79" i="1" s="1"/>
  <c r="R79" i="1"/>
  <c r="T79" i="1" s="1"/>
  <c r="W79" i="1"/>
  <c r="X79" i="1" s="1"/>
  <c r="BU73" i="1"/>
  <c r="BW73" i="1" s="1"/>
  <c r="BZ73" i="1"/>
  <c r="CA73" i="1" s="1"/>
  <c r="BZ71" i="1"/>
  <c r="CA71" i="1" s="1"/>
  <c r="BU71" i="1"/>
  <c r="BW71" i="1" s="1"/>
  <c r="BD81" i="1" l="1"/>
  <c r="BE81" i="1" s="1"/>
  <c r="W81" i="1"/>
  <c r="X81" i="1" s="1"/>
  <c r="AC81" i="1"/>
  <c r="AE81" i="1" s="1"/>
  <c r="AY79" i="1"/>
  <c r="BA79" i="1" s="1"/>
  <c r="AC79" i="1"/>
  <c r="AE79" i="1" s="1"/>
  <c r="AS81" i="1"/>
  <c r="AT81" i="1" s="1"/>
  <c r="BJ79" i="1"/>
  <c r="BL79" i="1" s="1"/>
  <c r="BW66" i="1"/>
  <c r="BV66" i="1"/>
  <c r="BT66" i="1"/>
  <c r="BQ66" i="1"/>
  <c r="BL66" i="1"/>
  <c r="BK66" i="1"/>
  <c r="BI66" i="1"/>
  <c r="BF66" i="1"/>
  <c r="BA66" i="1"/>
  <c r="AZ66" i="1"/>
  <c r="AX66" i="1"/>
  <c r="AU66" i="1"/>
  <c r="AP66" i="1"/>
  <c r="AO66" i="1"/>
  <c r="AM66" i="1"/>
  <c r="AJ66" i="1"/>
  <c r="AE66" i="1"/>
  <c r="AD66" i="1"/>
  <c r="AB66" i="1"/>
  <c r="Y66" i="1"/>
  <c r="T66" i="1"/>
  <c r="S66" i="1"/>
  <c r="Q66" i="1"/>
  <c r="N66" i="1"/>
  <c r="I66" i="1"/>
  <c r="H66" i="1"/>
  <c r="F66" i="1"/>
  <c r="C66" i="1"/>
  <c r="BT65" i="1"/>
  <c r="BR65" i="1"/>
  <c r="BI65" i="1"/>
  <c r="BG65" i="1"/>
  <c r="AX65" i="1"/>
  <c r="AV65" i="1"/>
  <c r="AM65" i="1"/>
  <c r="AK65" i="1"/>
  <c r="AB65" i="1"/>
  <c r="Z65" i="1"/>
  <c r="Q65" i="1"/>
  <c r="O65" i="1"/>
  <c r="F65" i="1"/>
  <c r="D65" i="1"/>
  <c r="BW64" i="1"/>
  <c r="BV64" i="1"/>
  <c r="BT64" i="1"/>
  <c r="BQ64" i="1"/>
  <c r="BL64" i="1"/>
  <c r="BK64" i="1"/>
  <c r="BI64" i="1"/>
  <c r="BF64" i="1"/>
  <c r="BA64" i="1"/>
  <c r="AZ64" i="1"/>
  <c r="AX64" i="1"/>
  <c r="AU64" i="1"/>
  <c r="AP64" i="1"/>
  <c r="AO64" i="1"/>
  <c r="AM64" i="1"/>
  <c r="AJ64" i="1"/>
  <c r="AE64" i="1"/>
  <c r="AD64" i="1"/>
  <c r="AB64" i="1"/>
  <c r="Y64" i="1"/>
  <c r="T64" i="1"/>
  <c r="S64" i="1"/>
  <c r="Q64" i="1"/>
  <c r="N64" i="1"/>
  <c r="BT63" i="1"/>
  <c r="BR63" i="1"/>
  <c r="BI63" i="1"/>
  <c r="BG63" i="1"/>
  <c r="AX63" i="1"/>
  <c r="AV63" i="1"/>
  <c r="AM63" i="1"/>
  <c r="AK63" i="1"/>
  <c r="AB63" i="1"/>
  <c r="Z63" i="1"/>
  <c r="Q63" i="1"/>
  <c r="O63" i="1"/>
  <c r="BW62" i="1"/>
  <c r="BV62" i="1"/>
  <c r="BT62" i="1"/>
  <c r="BQ62" i="1"/>
  <c r="BL62" i="1"/>
  <c r="BK62" i="1"/>
  <c r="BI62" i="1"/>
  <c r="BF62" i="1"/>
  <c r="BA62" i="1"/>
  <c r="AZ62" i="1"/>
  <c r="AX62" i="1"/>
  <c r="AU62" i="1"/>
  <c r="AP62" i="1"/>
  <c r="AO62" i="1"/>
  <c r="AM62" i="1"/>
  <c r="AJ62" i="1"/>
  <c r="AE62" i="1"/>
  <c r="AD62" i="1"/>
  <c r="AB62" i="1"/>
  <c r="Y62" i="1"/>
  <c r="T62" i="1"/>
  <c r="S62" i="1"/>
  <c r="Q62" i="1"/>
  <c r="N62" i="1"/>
  <c r="I62" i="1"/>
  <c r="H62" i="1"/>
  <c r="F62" i="1"/>
  <c r="BT61" i="1"/>
  <c r="BI61" i="1"/>
  <c r="AX61" i="1"/>
  <c r="AM61" i="1"/>
  <c r="AK61" i="1"/>
  <c r="AB61" i="1"/>
  <c r="Z61" i="1"/>
  <c r="Q61" i="1"/>
  <c r="O61" i="1"/>
  <c r="F61" i="1"/>
  <c r="D61" i="1"/>
  <c r="BW60" i="1"/>
  <c r="BV60" i="1"/>
  <c r="BT60" i="1"/>
  <c r="BQ60" i="1"/>
  <c r="BL60" i="1"/>
  <c r="BK60" i="1"/>
  <c r="BI60" i="1"/>
  <c r="BF60" i="1"/>
  <c r="BA60" i="1"/>
  <c r="AZ60" i="1"/>
  <c r="AX60" i="1"/>
  <c r="AU60" i="1"/>
  <c r="AP60" i="1"/>
  <c r="AO60" i="1"/>
  <c r="AM60" i="1"/>
  <c r="AJ60" i="1"/>
  <c r="AE60" i="1"/>
  <c r="AD60" i="1"/>
  <c r="AB60" i="1"/>
  <c r="Y60" i="1"/>
  <c r="T60" i="1"/>
  <c r="S60" i="1"/>
  <c r="Q60" i="1"/>
  <c r="N60" i="1"/>
  <c r="BT59" i="1"/>
  <c r="BI59" i="1"/>
  <c r="AX59" i="1"/>
  <c r="AM59" i="1"/>
  <c r="AB59" i="1"/>
  <c r="Q59" i="1"/>
  <c r="I425" i="2"/>
  <c r="BW58" i="1"/>
  <c r="BV58" i="1"/>
  <c r="BT58" i="1"/>
  <c r="BQ58" i="1"/>
  <c r="BL58" i="1"/>
  <c r="BK58" i="1"/>
  <c r="BI58" i="1"/>
  <c r="BF58" i="1"/>
  <c r="BA58" i="1"/>
  <c r="AZ58" i="1"/>
  <c r="AX58" i="1"/>
  <c r="AU58" i="1"/>
  <c r="AP58" i="1"/>
  <c r="AO58" i="1"/>
  <c r="AM58" i="1"/>
  <c r="AJ58" i="1"/>
  <c r="AE58" i="1"/>
  <c r="AD58" i="1"/>
  <c r="AB58" i="1"/>
  <c r="Y58" i="1"/>
  <c r="T58" i="1"/>
  <c r="S58" i="1"/>
  <c r="Q58" i="1"/>
  <c r="N58" i="1"/>
  <c r="I58" i="1"/>
  <c r="H58" i="1"/>
  <c r="F58" i="1"/>
  <c r="C58" i="1"/>
  <c r="BT57" i="1"/>
  <c r="BR57" i="1"/>
  <c r="BI57" i="1"/>
  <c r="BG57" i="1"/>
  <c r="AX57" i="1"/>
  <c r="AV57" i="1"/>
  <c r="AM57" i="1"/>
  <c r="AK57" i="1"/>
  <c r="AB57" i="1"/>
  <c r="Z57" i="1"/>
  <c r="Q57" i="1"/>
  <c r="O57" i="1"/>
  <c r="F57" i="1"/>
  <c r="D57" i="1"/>
  <c r="BW56" i="1"/>
  <c r="BV56" i="1"/>
  <c r="BT56" i="1"/>
  <c r="BQ56" i="1"/>
  <c r="BL56" i="1"/>
  <c r="BK56" i="1"/>
  <c r="BI56" i="1"/>
  <c r="BF56" i="1"/>
  <c r="BA56" i="1"/>
  <c r="AZ56" i="1"/>
  <c r="AX56" i="1"/>
  <c r="AU56" i="1"/>
  <c r="AP56" i="1"/>
  <c r="AO56" i="1"/>
  <c r="AM56" i="1"/>
  <c r="AJ56" i="1"/>
  <c r="AE56" i="1"/>
  <c r="AD56" i="1"/>
  <c r="AB56" i="1"/>
  <c r="Y56" i="1"/>
  <c r="T56" i="1"/>
  <c r="S56" i="1"/>
  <c r="Q56" i="1"/>
  <c r="N56" i="1"/>
  <c r="BT55" i="1"/>
  <c r="BR55" i="1"/>
  <c r="BI55" i="1"/>
  <c r="BG55" i="1"/>
  <c r="AX55" i="1"/>
  <c r="AV55" i="1"/>
  <c r="AM55" i="1"/>
  <c r="AK55" i="1"/>
  <c r="AB55" i="1"/>
  <c r="Z55" i="1"/>
  <c r="Q55" i="1"/>
  <c r="O55" i="1"/>
  <c r="I424" i="2"/>
  <c r="AK53" i="1" s="1"/>
  <c r="BW54" i="1"/>
  <c r="BV54" i="1"/>
  <c r="BT54" i="1"/>
  <c r="BQ54" i="1"/>
  <c r="BL54" i="1"/>
  <c r="BK54" i="1"/>
  <c r="BI54" i="1"/>
  <c r="BF54" i="1"/>
  <c r="BA54" i="1"/>
  <c r="AZ54" i="1"/>
  <c r="AX54" i="1"/>
  <c r="AU54" i="1"/>
  <c r="AP54" i="1"/>
  <c r="AO54" i="1"/>
  <c r="AM54" i="1"/>
  <c r="AJ54" i="1"/>
  <c r="AE54" i="1"/>
  <c r="AD54" i="1"/>
  <c r="AB54" i="1"/>
  <c r="Y54" i="1"/>
  <c r="T54" i="1"/>
  <c r="S54" i="1"/>
  <c r="Q54" i="1"/>
  <c r="N54" i="1"/>
  <c r="I54" i="1"/>
  <c r="H54" i="1"/>
  <c r="F54" i="1"/>
  <c r="C54" i="1"/>
  <c r="BT53" i="1"/>
  <c r="BI53" i="1"/>
  <c r="AX53" i="1"/>
  <c r="AM53" i="1"/>
  <c r="AB53" i="1"/>
  <c r="Q53" i="1"/>
  <c r="F53" i="1"/>
  <c r="BW52" i="1"/>
  <c r="BV52" i="1"/>
  <c r="BT52" i="1"/>
  <c r="BQ52" i="1"/>
  <c r="BL52" i="1"/>
  <c r="BK52" i="1"/>
  <c r="BI52" i="1"/>
  <c r="BF52" i="1"/>
  <c r="BA52" i="1"/>
  <c r="AZ52" i="1"/>
  <c r="AX52" i="1"/>
  <c r="AU52" i="1"/>
  <c r="AP52" i="1"/>
  <c r="AO52" i="1"/>
  <c r="AM52" i="1"/>
  <c r="AJ52" i="1"/>
  <c r="AE52" i="1"/>
  <c r="AD52" i="1"/>
  <c r="AB52" i="1"/>
  <c r="Y52" i="1"/>
  <c r="T52" i="1"/>
  <c r="S52" i="1"/>
  <c r="Q52" i="1"/>
  <c r="N52" i="1"/>
  <c r="BT51" i="1"/>
  <c r="BI51" i="1"/>
  <c r="AX51" i="1"/>
  <c r="AM51" i="1"/>
  <c r="AB51" i="1"/>
  <c r="Q51" i="1"/>
  <c r="Y48" i="1"/>
  <c r="BW50" i="1"/>
  <c r="BV50" i="1"/>
  <c r="BT50" i="1"/>
  <c r="BQ50" i="1"/>
  <c r="BL50" i="1"/>
  <c r="BK50" i="1"/>
  <c r="BI50" i="1"/>
  <c r="BF50" i="1"/>
  <c r="BA50" i="1"/>
  <c r="AZ50" i="1"/>
  <c r="AX50" i="1"/>
  <c r="AU50" i="1"/>
  <c r="AP50" i="1"/>
  <c r="AO50" i="1"/>
  <c r="AM50" i="1"/>
  <c r="AJ50" i="1"/>
  <c r="AE50" i="1"/>
  <c r="AD50" i="1"/>
  <c r="AB50" i="1"/>
  <c r="Y50" i="1"/>
  <c r="T50" i="1"/>
  <c r="S50" i="1"/>
  <c r="Q50" i="1"/>
  <c r="N50" i="1"/>
  <c r="I50" i="1"/>
  <c r="H50" i="1"/>
  <c r="F50" i="1"/>
  <c r="C50" i="1"/>
  <c r="BT49" i="1"/>
  <c r="BI49" i="1"/>
  <c r="AX49" i="1"/>
  <c r="AM49" i="1"/>
  <c r="AB49" i="1"/>
  <c r="Q49" i="1"/>
  <c r="O49" i="1"/>
  <c r="F49" i="1"/>
  <c r="BW48" i="1"/>
  <c r="BV48" i="1"/>
  <c r="BT48" i="1"/>
  <c r="BQ48" i="1"/>
  <c r="BL48" i="1"/>
  <c r="BK48" i="1"/>
  <c r="BI48" i="1"/>
  <c r="BF48" i="1"/>
  <c r="BA48" i="1"/>
  <c r="AZ48" i="1"/>
  <c r="AX48" i="1"/>
  <c r="AU48" i="1"/>
  <c r="AP48" i="1"/>
  <c r="AO48" i="1"/>
  <c r="AM48" i="1"/>
  <c r="AJ48" i="1"/>
  <c r="AE48" i="1"/>
  <c r="AD48" i="1"/>
  <c r="AB48" i="1"/>
  <c r="T48" i="1"/>
  <c r="S48" i="1"/>
  <c r="Q48" i="1"/>
  <c r="N48" i="1"/>
  <c r="BT47" i="1"/>
  <c r="BI47" i="1"/>
  <c r="AX47" i="1"/>
  <c r="AM47" i="1"/>
  <c r="AB47" i="1"/>
  <c r="Q47" i="1"/>
  <c r="O47" i="1"/>
  <c r="BW46" i="1"/>
  <c r="BV46" i="1"/>
  <c r="BT46" i="1"/>
  <c r="BQ46" i="1"/>
  <c r="BL46" i="1"/>
  <c r="BK46" i="1"/>
  <c r="BI46" i="1"/>
  <c r="BF46" i="1"/>
  <c r="BA46" i="1"/>
  <c r="AZ46" i="1"/>
  <c r="AX46" i="1"/>
  <c r="AU46" i="1"/>
  <c r="AP46" i="1"/>
  <c r="AO46" i="1"/>
  <c r="AM46" i="1"/>
  <c r="AJ46" i="1"/>
  <c r="AE46" i="1"/>
  <c r="AD46" i="1"/>
  <c r="AB46" i="1"/>
  <c r="Y46" i="1"/>
  <c r="T46" i="1"/>
  <c r="S46" i="1"/>
  <c r="Q46" i="1"/>
  <c r="N46" i="1"/>
  <c r="I46" i="1"/>
  <c r="H46" i="1"/>
  <c r="F46" i="1"/>
  <c r="C46" i="1"/>
  <c r="BT45" i="1"/>
  <c r="BI45" i="1"/>
  <c r="AX45" i="1"/>
  <c r="AM45" i="1"/>
  <c r="AB45" i="1"/>
  <c r="Q45" i="1"/>
  <c r="F45" i="1"/>
  <c r="BW44" i="1"/>
  <c r="BV44" i="1"/>
  <c r="BT44" i="1"/>
  <c r="BQ44" i="1"/>
  <c r="BL44" i="1"/>
  <c r="BK44" i="1"/>
  <c r="BI44" i="1"/>
  <c r="BF44" i="1"/>
  <c r="BA44" i="1"/>
  <c r="AZ44" i="1"/>
  <c r="AX44" i="1"/>
  <c r="AU44" i="1"/>
  <c r="AP44" i="1"/>
  <c r="AO44" i="1"/>
  <c r="AM44" i="1"/>
  <c r="AJ44" i="1"/>
  <c r="AE44" i="1"/>
  <c r="AD44" i="1"/>
  <c r="AB44" i="1"/>
  <c r="Y44" i="1"/>
  <c r="T44" i="1"/>
  <c r="S44" i="1"/>
  <c r="Q44" i="1"/>
  <c r="N44" i="1"/>
  <c r="BT43" i="1"/>
  <c r="BI43" i="1"/>
  <c r="AX43" i="1"/>
  <c r="AM43" i="1"/>
  <c r="AB43" i="1"/>
  <c r="Q43" i="1"/>
  <c r="BW42" i="1"/>
  <c r="BV42" i="1"/>
  <c r="BT42" i="1"/>
  <c r="BQ42" i="1"/>
  <c r="BL42" i="1"/>
  <c r="BK42" i="1"/>
  <c r="BI42" i="1"/>
  <c r="BF42" i="1"/>
  <c r="BA42" i="1"/>
  <c r="AZ42" i="1"/>
  <c r="AX42" i="1"/>
  <c r="AU42" i="1"/>
  <c r="AP42" i="1"/>
  <c r="AO42" i="1"/>
  <c r="AM42" i="1"/>
  <c r="AJ42" i="1"/>
  <c r="AE42" i="1"/>
  <c r="AD42" i="1"/>
  <c r="AB42" i="1"/>
  <c r="Y42" i="1"/>
  <c r="T42" i="1"/>
  <c r="S42" i="1"/>
  <c r="Q42" i="1"/>
  <c r="N42" i="1"/>
  <c r="I42" i="1"/>
  <c r="H42" i="1"/>
  <c r="F42" i="1"/>
  <c r="C42" i="1"/>
  <c r="BT41" i="1"/>
  <c r="BI41" i="1"/>
  <c r="AX41" i="1"/>
  <c r="AM41" i="1"/>
  <c r="AB41" i="1"/>
  <c r="Q41" i="1"/>
  <c r="F41" i="1"/>
  <c r="BW40" i="1"/>
  <c r="BV40" i="1"/>
  <c r="BT40" i="1"/>
  <c r="BQ40" i="1"/>
  <c r="BL40" i="1"/>
  <c r="BK40" i="1"/>
  <c r="BI40" i="1"/>
  <c r="BF40" i="1"/>
  <c r="BA40" i="1"/>
  <c r="AZ40" i="1"/>
  <c r="AX40" i="1"/>
  <c r="AU40" i="1"/>
  <c r="AP40" i="1"/>
  <c r="AO40" i="1"/>
  <c r="AM40" i="1"/>
  <c r="AJ40" i="1"/>
  <c r="AE40" i="1"/>
  <c r="AD40" i="1"/>
  <c r="AB40" i="1"/>
  <c r="Y40" i="1"/>
  <c r="T40" i="1"/>
  <c r="S40" i="1"/>
  <c r="Q40" i="1"/>
  <c r="N40" i="1"/>
  <c r="BT39" i="1"/>
  <c r="BI39" i="1"/>
  <c r="AX39" i="1"/>
  <c r="AV39" i="1"/>
  <c r="AM39" i="1"/>
  <c r="AB39" i="1"/>
  <c r="Q39" i="1"/>
  <c r="BW38" i="1"/>
  <c r="BV38" i="1"/>
  <c r="BT38" i="1"/>
  <c r="BQ38" i="1"/>
  <c r="BL38" i="1"/>
  <c r="BK38" i="1"/>
  <c r="BI38" i="1"/>
  <c r="BF38" i="1"/>
  <c r="BA38" i="1"/>
  <c r="AZ38" i="1"/>
  <c r="AX38" i="1"/>
  <c r="AU38" i="1"/>
  <c r="AP38" i="1"/>
  <c r="AO38" i="1"/>
  <c r="AM38" i="1"/>
  <c r="AJ38" i="1"/>
  <c r="AE38" i="1"/>
  <c r="AD38" i="1"/>
  <c r="AB38" i="1"/>
  <c r="Y38" i="1"/>
  <c r="T38" i="1"/>
  <c r="S38" i="1"/>
  <c r="Q38" i="1"/>
  <c r="N38" i="1"/>
  <c r="I38" i="1"/>
  <c r="H38" i="1"/>
  <c r="F38" i="1"/>
  <c r="C38" i="1"/>
  <c r="BT37" i="1"/>
  <c r="BI37" i="1"/>
  <c r="AX37" i="1"/>
  <c r="AM37" i="1"/>
  <c r="AB37" i="1"/>
  <c r="Q37" i="1"/>
  <c r="F37" i="1"/>
  <c r="BW36" i="1"/>
  <c r="BV36" i="1"/>
  <c r="BT36" i="1"/>
  <c r="BQ36" i="1"/>
  <c r="BL36" i="1"/>
  <c r="BK36" i="1"/>
  <c r="BI36" i="1"/>
  <c r="BF36" i="1"/>
  <c r="BA36" i="1"/>
  <c r="AZ36" i="1"/>
  <c r="AX36" i="1"/>
  <c r="AU36" i="1"/>
  <c r="AP36" i="1"/>
  <c r="AO36" i="1"/>
  <c r="AM36" i="1"/>
  <c r="AJ36" i="1"/>
  <c r="AE36" i="1"/>
  <c r="AD36" i="1"/>
  <c r="AB36" i="1"/>
  <c r="Y36" i="1"/>
  <c r="T36" i="1"/>
  <c r="S36" i="1"/>
  <c r="Q36" i="1"/>
  <c r="N36" i="1"/>
  <c r="BT35" i="1"/>
  <c r="BI35" i="1"/>
  <c r="AX35" i="1"/>
  <c r="AM35" i="1"/>
  <c r="AB35" i="1"/>
  <c r="Q35" i="1"/>
  <c r="BW34" i="1"/>
  <c r="BV34" i="1"/>
  <c r="BT34" i="1"/>
  <c r="BQ34" i="1"/>
  <c r="BL34" i="1"/>
  <c r="BK34" i="1"/>
  <c r="BI34" i="1"/>
  <c r="BF34" i="1"/>
  <c r="BA34" i="1"/>
  <c r="AZ34" i="1"/>
  <c r="AX34" i="1"/>
  <c r="AU34" i="1"/>
  <c r="AP34" i="1"/>
  <c r="AO34" i="1"/>
  <c r="AM34" i="1"/>
  <c r="AJ34" i="1"/>
  <c r="AE34" i="1"/>
  <c r="AD34" i="1"/>
  <c r="AB34" i="1"/>
  <c r="Y34" i="1"/>
  <c r="T34" i="1"/>
  <c r="S34" i="1"/>
  <c r="Q34" i="1"/>
  <c r="N34" i="1"/>
  <c r="I34" i="1"/>
  <c r="H34" i="1"/>
  <c r="F34" i="1"/>
  <c r="C34" i="1"/>
  <c r="BT33" i="1"/>
  <c r="BI33" i="1"/>
  <c r="AX33" i="1"/>
  <c r="AM33" i="1"/>
  <c r="AB33" i="1"/>
  <c r="Q33" i="1"/>
  <c r="F33" i="1"/>
  <c r="BW32" i="1"/>
  <c r="BV32" i="1"/>
  <c r="BT32" i="1"/>
  <c r="BQ32" i="1"/>
  <c r="BL32" i="1"/>
  <c r="BK32" i="1"/>
  <c r="BI32" i="1"/>
  <c r="BF32" i="1"/>
  <c r="BA32" i="1"/>
  <c r="AZ32" i="1"/>
  <c r="AX32" i="1"/>
  <c r="AU32" i="1"/>
  <c r="AP32" i="1"/>
  <c r="AO32" i="1"/>
  <c r="AM32" i="1"/>
  <c r="AJ32" i="1"/>
  <c r="AE32" i="1"/>
  <c r="AD32" i="1"/>
  <c r="AB32" i="1"/>
  <c r="Y32" i="1"/>
  <c r="T32" i="1"/>
  <c r="S32" i="1"/>
  <c r="Q32" i="1"/>
  <c r="N32" i="1"/>
  <c r="BT31" i="1"/>
  <c r="BI31" i="1"/>
  <c r="AX31" i="1"/>
  <c r="AM31" i="1"/>
  <c r="AB31" i="1"/>
  <c r="Q31" i="1"/>
  <c r="T30" i="1"/>
  <c r="S30" i="1"/>
  <c r="Q30" i="1"/>
  <c r="N30" i="1"/>
  <c r="T26" i="1"/>
  <c r="S26" i="1"/>
  <c r="Q26" i="1"/>
  <c r="N26" i="1"/>
  <c r="T22" i="1"/>
  <c r="S22" i="1"/>
  <c r="Q22" i="1"/>
  <c r="N22" i="1"/>
  <c r="T18" i="1"/>
  <c r="S18" i="1"/>
  <c r="Q18" i="1"/>
  <c r="N18" i="1"/>
  <c r="T28" i="1"/>
  <c r="S28" i="1"/>
  <c r="Q28" i="1"/>
  <c r="N28" i="1"/>
  <c r="T24" i="1"/>
  <c r="S24" i="1"/>
  <c r="Q24" i="1"/>
  <c r="N24" i="1"/>
  <c r="T20" i="1"/>
  <c r="S20" i="1"/>
  <c r="Q20" i="1"/>
  <c r="N20" i="1"/>
  <c r="T16" i="1"/>
  <c r="S16" i="1"/>
  <c r="Q16" i="1"/>
  <c r="N16" i="1"/>
  <c r="I30" i="1"/>
  <c r="H30" i="1"/>
  <c r="F30" i="1"/>
  <c r="C30" i="1"/>
  <c r="I26" i="1"/>
  <c r="H26" i="1"/>
  <c r="F26" i="1"/>
  <c r="C26" i="1"/>
  <c r="I22" i="1"/>
  <c r="H22" i="1"/>
  <c r="F22" i="1"/>
  <c r="C22" i="1"/>
  <c r="I18" i="1"/>
  <c r="H18" i="1"/>
  <c r="F18" i="1"/>
  <c r="C18" i="1"/>
  <c r="I14" i="1"/>
  <c r="H14" i="1"/>
  <c r="F14" i="1"/>
  <c r="C14" i="1"/>
  <c r="Q29" i="1"/>
  <c r="F29" i="1"/>
  <c r="Q27" i="1"/>
  <c r="Q25" i="1"/>
  <c r="F25" i="1"/>
  <c r="Q23" i="1"/>
  <c r="Q19" i="1"/>
  <c r="F17" i="1"/>
  <c r="F13" i="1"/>
  <c r="F21" i="1"/>
  <c r="Q21" i="1"/>
  <c r="Q17" i="1"/>
  <c r="O17" i="1"/>
  <c r="D17" i="1"/>
  <c r="Q15" i="1"/>
  <c r="O15" i="1"/>
  <c r="AS55" i="1" l="1"/>
  <c r="AT55" i="1" s="1"/>
  <c r="AC57" i="1"/>
  <c r="AE57" i="1" s="1"/>
  <c r="L65" i="1"/>
  <c r="M65" i="1" s="1"/>
  <c r="AC61" i="1"/>
  <c r="AE61" i="1" s="1"/>
  <c r="AY63" i="1"/>
  <c r="BA63" i="1" s="1"/>
  <c r="AN65" i="1"/>
  <c r="AP65" i="1" s="1"/>
  <c r="AS63" i="1"/>
  <c r="AT63" i="1" s="1"/>
  <c r="AH65" i="1"/>
  <c r="AI65" i="1" s="1"/>
  <c r="BU65" i="1"/>
  <c r="BW65" i="1" s="1"/>
  <c r="Z51" i="1"/>
  <c r="AC51" i="1" s="1"/>
  <c r="AE51" i="1" s="1"/>
  <c r="O53" i="1"/>
  <c r="W53" i="1" s="1"/>
  <c r="X53" i="1" s="1"/>
  <c r="BR51" i="1"/>
  <c r="BZ51" i="1" s="1"/>
  <c r="CA51" i="1" s="1"/>
  <c r="BD55" i="1"/>
  <c r="BE55" i="1" s="1"/>
  <c r="W63" i="1"/>
  <c r="X63" i="1" s="1"/>
  <c r="BO63" i="1"/>
  <c r="BP63" i="1" s="1"/>
  <c r="BD65" i="1"/>
  <c r="BE65" i="1" s="1"/>
  <c r="L17" i="1"/>
  <c r="M17" i="1" s="1"/>
  <c r="BG53" i="1"/>
  <c r="BJ53" i="1" s="1"/>
  <c r="BL53" i="1" s="1"/>
  <c r="AS57" i="1"/>
  <c r="AT57" i="1" s="1"/>
  <c r="AN53" i="1"/>
  <c r="AP53" i="1" s="1"/>
  <c r="BD63" i="1"/>
  <c r="BE63" i="1" s="1"/>
  <c r="BO65" i="1"/>
  <c r="BP65" i="1" s="1"/>
  <c r="BZ65" i="1"/>
  <c r="CA65" i="1" s="1"/>
  <c r="W65" i="1"/>
  <c r="X65" i="1" s="1"/>
  <c r="G65" i="1"/>
  <c r="I65" i="1" s="1"/>
  <c r="AH63" i="1"/>
  <c r="AI63" i="1" s="1"/>
  <c r="AN63" i="1"/>
  <c r="AP63" i="1" s="1"/>
  <c r="BZ63" i="1"/>
  <c r="CA63" i="1" s="1"/>
  <c r="AC65" i="1"/>
  <c r="AE65" i="1" s="1"/>
  <c r="AS65" i="1"/>
  <c r="AT65" i="1" s="1"/>
  <c r="AC63" i="1"/>
  <c r="AE63" i="1" s="1"/>
  <c r="BU63" i="1"/>
  <c r="BW63" i="1" s="1"/>
  <c r="R65" i="1"/>
  <c r="T65" i="1" s="1"/>
  <c r="BJ65" i="1"/>
  <c r="BL65" i="1" s="1"/>
  <c r="R63" i="1"/>
  <c r="T63" i="1" s="1"/>
  <c r="BJ63" i="1"/>
  <c r="BL63" i="1" s="1"/>
  <c r="AY65" i="1"/>
  <c r="BA65" i="1" s="1"/>
  <c r="BD39" i="1"/>
  <c r="BE39" i="1" s="1"/>
  <c r="O51" i="1"/>
  <c r="R51" i="1" s="1"/>
  <c r="T51" i="1" s="1"/>
  <c r="BG51" i="1"/>
  <c r="BJ51" i="1" s="1"/>
  <c r="BL51" i="1" s="1"/>
  <c r="D53" i="1"/>
  <c r="G53" i="1" s="1"/>
  <c r="I53" i="1" s="1"/>
  <c r="AV53" i="1"/>
  <c r="AY53" i="1" s="1"/>
  <c r="BA53" i="1" s="1"/>
  <c r="AK51" i="1"/>
  <c r="AN51" i="1" s="1"/>
  <c r="AP51" i="1" s="1"/>
  <c r="BR53" i="1"/>
  <c r="BZ53" i="1" s="1"/>
  <c r="CA53" i="1" s="1"/>
  <c r="Z53" i="1"/>
  <c r="AH53" i="1" s="1"/>
  <c r="AI53" i="1" s="1"/>
  <c r="AV51" i="1"/>
  <c r="AY51" i="1" s="1"/>
  <c r="BA51" i="1" s="1"/>
  <c r="BZ57" i="1"/>
  <c r="CA57" i="1" s="1"/>
  <c r="AN61" i="1"/>
  <c r="AP61" i="1" s="1"/>
  <c r="AH61" i="1"/>
  <c r="AI61" i="1" s="1"/>
  <c r="AS61" i="1"/>
  <c r="AT61" i="1" s="1"/>
  <c r="W61" i="1"/>
  <c r="X61" i="1" s="1"/>
  <c r="L61" i="1"/>
  <c r="M61" i="1" s="1"/>
  <c r="R61" i="1"/>
  <c r="T61" i="1" s="1"/>
  <c r="G61" i="1"/>
  <c r="I61" i="1" s="1"/>
  <c r="AH57" i="1"/>
  <c r="AI57" i="1" s="1"/>
  <c r="AN57" i="1"/>
  <c r="AP57" i="1" s="1"/>
  <c r="AY57" i="1"/>
  <c r="BA57" i="1" s="1"/>
  <c r="L57" i="1"/>
  <c r="M57" i="1" s="1"/>
  <c r="BU57" i="1"/>
  <c r="BW57" i="1" s="1"/>
  <c r="W57" i="1"/>
  <c r="X57" i="1" s="1"/>
  <c r="BO57" i="1"/>
  <c r="BP57" i="1" s="1"/>
  <c r="AN55" i="1"/>
  <c r="AP55" i="1" s="1"/>
  <c r="BZ55" i="1"/>
  <c r="CA55" i="1" s="1"/>
  <c r="BO55" i="1"/>
  <c r="BP55" i="1" s="1"/>
  <c r="AH55" i="1"/>
  <c r="AI55" i="1" s="1"/>
  <c r="W55" i="1"/>
  <c r="X55" i="1" s="1"/>
  <c r="AY55" i="1"/>
  <c r="BA55" i="1" s="1"/>
  <c r="AC55" i="1"/>
  <c r="AE55" i="1" s="1"/>
  <c r="R57" i="1"/>
  <c r="T57" i="1" s="1"/>
  <c r="BU55" i="1"/>
  <c r="BW55" i="1" s="1"/>
  <c r="BJ57" i="1"/>
  <c r="BL57" i="1" s="1"/>
  <c r="R55" i="1"/>
  <c r="T55" i="1" s="1"/>
  <c r="G57" i="1"/>
  <c r="I57" i="1" s="1"/>
  <c r="BJ55" i="1"/>
  <c r="BL55" i="1" s="1"/>
  <c r="BD57" i="1"/>
  <c r="BE57" i="1" s="1"/>
  <c r="G17" i="1"/>
  <c r="I17" i="1" s="1"/>
  <c r="AS53" i="1"/>
  <c r="AT53" i="1" s="1"/>
  <c r="W49" i="1"/>
  <c r="X49" i="1" s="1"/>
  <c r="W47" i="1"/>
  <c r="X47" i="1" s="1"/>
  <c r="R49" i="1"/>
  <c r="T49" i="1" s="1"/>
  <c r="R47" i="1"/>
  <c r="T47" i="1" s="1"/>
  <c r="AY39" i="1"/>
  <c r="BA39" i="1" s="1"/>
  <c r="W17" i="1"/>
  <c r="X17" i="1" s="1"/>
  <c r="W15" i="1"/>
  <c r="X15" i="1" s="1"/>
  <c r="R17" i="1"/>
  <c r="T17" i="1" s="1"/>
  <c r="R15" i="1"/>
  <c r="T15" i="1" s="1"/>
  <c r="BD51" i="1" l="1"/>
  <c r="BE51" i="1" s="1"/>
  <c r="W51" i="1"/>
  <c r="X51" i="1" s="1"/>
  <c r="AH51" i="1"/>
  <c r="AI51" i="1" s="1"/>
  <c r="R53" i="1"/>
  <c r="T53" i="1" s="1"/>
  <c r="BU51" i="1"/>
  <c r="BW51" i="1" s="1"/>
  <c r="BO51" i="1"/>
  <c r="BP51" i="1" s="1"/>
  <c r="BD53" i="1"/>
  <c r="BE53" i="1" s="1"/>
  <c r="BO53" i="1"/>
  <c r="BP53" i="1" s="1"/>
  <c r="AS51" i="1"/>
  <c r="AT51" i="1" s="1"/>
  <c r="L53" i="1"/>
  <c r="M53" i="1" s="1"/>
  <c r="BU53" i="1"/>
  <c r="BW53" i="1" s="1"/>
  <c r="AC53" i="1"/>
  <c r="AE53" i="1" s="1"/>
  <c r="I323" i="2" l="1"/>
  <c r="I282" i="2"/>
  <c r="I160" i="2"/>
  <c r="I21"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0" i="2"/>
  <c r="I19" i="2"/>
  <c r="I18" i="2"/>
  <c r="I17" i="2"/>
  <c r="I16" i="2"/>
  <c r="I15" i="2"/>
  <c r="I14" i="2"/>
  <c r="I13" i="2"/>
  <c r="I12" i="2"/>
  <c r="I11" i="2"/>
  <c r="I10" i="2"/>
  <c r="I9" i="2"/>
  <c r="I8" i="2"/>
  <c r="I7" i="2"/>
  <c r="I6" i="2"/>
  <c r="BG11" i="1" l="1"/>
  <c r="AV11" i="1"/>
  <c r="AK11" i="1"/>
  <c r="O11" i="1"/>
  <c r="BR11" i="1"/>
  <c r="BR13" i="1"/>
  <c r="BG13" i="1"/>
  <c r="AV13" i="1"/>
  <c r="AK13" i="1"/>
  <c r="Z13" i="1"/>
  <c r="O13" i="1"/>
  <c r="BG73" i="1"/>
  <c r="AV71" i="1"/>
  <c r="AV73" i="1"/>
  <c r="BG71" i="1"/>
  <c r="Z77" i="1"/>
  <c r="Z75" i="1"/>
  <c r="O77" i="1"/>
  <c r="O75" i="1"/>
  <c r="D77" i="1"/>
  <c r="BR77" i="1"/>
  <c r="AK75" i="1"/>
  <c r="BG77" i="1"/>
  <c r="BR75" i="1"/>
  <c r="BG75" i="1"/>
  <c r="AK77" i="1"/>
  <c r="AV75" i="1"/>
  <c r="AV77" i="1"/>
  <c r="D73" i="1"/>
  <c r="O71" i="1"/>
  <c r="Z73" i="1"/>
  <c r="AK71" i="1"/>
  <c r="AK73" i="1"/>
  <c r="Z71" i="1"/>
  <c r="O73" i="1"/>
  <c r="AV67" i="1"/>
  <c r="AV69" i="1"/>
  <c r="BR67" i="1"/>
  <c r="BR69" i="1"/>
  <c r="BG67" i="1"/>
  <c r="BG69" i="1"/>
  <c r="O67" i="1"/>
  <c r="Z69" i="1"/>
  <c r="D69" i="1"/>
  <c r="AK67" i="1"/>
  <c r="O69" i="1"/>
  <c r="AK69" i="1"/>
  <c r="Z67" i="1"/>
  <c r="O25" i="1"/>
  <c r="O23" i="1"/>
  <c r="D25" i="1"/>
  <c r="BG47" i="1"/>
  <c r="AV47" i="1"/>
  <c r="AK47" i="1"/>
  <c r="AV49" i="1"/>
  <c r="D49" i="1"/>
  <c r="Z49" i="1"/>
  <c r="AK49" i="1"/>
  <c r="BR47" i="1"/>
  <c r="Z47" i="1"/>
  <c r="BG49" i="1"/>
  <c r="BR49" i="1"/>
  <c r="AV61" i="1"/>
  <c r="BG59" i="1"/>
  <c r="BR61" i="1"/>
  <c r="AV59" i="1"/>
  <c r="BG61" i="1"/>
  <c r="BR59" i="1"/>
  <c r="O59" i="1"/>
  <c r="AK59" i="1"/>
  <c r="Z59" i="1"/>
  <c r="Z35" i="1"/>
  <c r="AK37" i="1"/>
  <c r="AV35" i="1"/>
  <c r="Z37" i="1"/>
  <c r="BR37" i="1"/>
  <c r="BG37" i="1"/>
  <c r="AK35" i="1"/>
  <c r="BR35" i="1"/>
  <c r="AV37" i="1"/>
  <c r="D37" i="1"/>
  <c r="BG35" i="1"/>
  <c r="O35" i="1"/>
  <c r="O37" i="1"/>
  <c r="O29" i="1"/>
  <c r="D29" i="1"/>
  <c r="O27" i="1"/>
  <c r="AV33" i="1"/>
  <c r="D33" i="1"/>
  <c r="BG31" i="1"/>
  <c r="O31" i="1"/>
  <c r="AK33" i="1"/>
  <c r="Z33" i="1"/>
  <c r="AV31" i="1"/>
  <c r="AK31" i="1"/>
  <c r="BG33" i="1"/>
  <c r="O33" i="1"/>
  <c r="BR31" i="1"/>
  <c r="Z31" i="1"/>
  <c r="BR33" i="1"/>
  <c r="O19" i="1"/>
  <c r="O21" i="1"/>
  <c r="D21" i="1"/>
  <c r="BR41" i="1"/>
  <c r="Z41" i="1"/>
  <c r="AK39" i="1"/>
  <c r="O41" i="1"/>
  <c r="Z39" i="1"/>
  <c r="BG39" i="1"/>
  <c r="BG41" i="1"/>
  <c r="BR39" i="1"/>
  <c r="AV41" i="1"/>
  <c r="O39" i="1"/>
  <c r="AK41" i="1"/>
  <c r="D41" i="1"/>
  <c r="AK45" i="1"/>
  <c r="BG45" i="1"/>
  <c r="O45" i="1"/>
  <c r="BR43" i="1"/>
  <c r="Z43" i="1"/>
  <c r="D45" i="1"/>
  <c r="BG43" i="1"/>
  <c r="AV45" i="1"/>
  <c r="O43" i="1"/>
  <c r="AV43" i="1"/>
  <c r="BR45" i="1"/>
  <c r="Z45" i="1"/>
  <c r="AK43" i="1"/>
  <c r="D13" i="1"/>
  <c r="AC13" i="1" l="1"/>
  <c r="AE13" i="1" s="1"/>
  <c r="AH13" i="1"/>
  <c r="AI13" i="1" s="1"/>
  <c r="BU13" i="1"/>
  <c r="BW13" i="1" s="1"/>
  <c r="BZ13" i="1"/>
  <c r="CA13" i="1" s="1"/>
  <c r="AC11" i="1"/>
  <c r="AE11" i="1" s="1"/>
  <c r="AH11" i="1"/>
  <c r="AI11" i="1" s="1"/>
  <c r="AS13" i="1"/>
  <c r="AT13" i="1" s="1"/>
  <c r="AN13" i="1"/>
  <c r="AP13" i="1" s="1"/>
  <c r="BU11" i="1"/>
  <c r="BW11" i="1" s="1"/>
  <c r="BZ11" i="1"/>
  <c r="CA11" i="1" s="1"/>
  <c r="AS11" i="1"/>
  <c r="AT11" i="1" s="1"/>
  <c r="AN11" i="1"/>
  <c r="AP11" i="1" s="1"/>
  <c r="AY13" i="1"/>
  <c r="BA13" i="1" s="1"/>
  <c r="BD13" i="1"/>
  <c r="BE13" i="1" s="1"/>
  <c r="M109" i="1"/>
  <c r="I109" i="1"/>
  <c r="AY11" i="1"/>
  <c r="BA11" i="1" s="1"/>
  <c r="BD11" i="1"/>
  <c r="BE11" i="1" s="1"/>
  <c r="R13" i="1"/>
  <c r="T13" i="1" s="1"/>
  <c r="W13" i="1"/>
  <c r="X13" i="1" s="1"/>
  <c r="BO13" i="1"/>
  <c r="BP13" i="1" s="1"/>
  <c r="BJ13" i="1"/>
  <c r="BL13" i="1" s="1"/>
  <c r="R11" i="1"/>
  <c r="T11" i="1" s="1"/>
  <c r="W11" i="1"/>
  <c r="X11" i="1" s="1"/>
  <c r="BO11" i="1"/>
  <c r="BP11" i="1" s="1"/>
  <c r="BJ11" i="1"/>
  <c r="BL11" i="1" s="1"/>
  <c r="BD75" i="1"/>
  <c r="BE75" i="1" s="1"/>
  <c r="AY75" i="1"/>
  <c r="BA75" i="1" s="1"/>
  <c r="W75" i="1"/>
  <c r="X75" i="1" s="1"/>
  <c r="R75" i="1"/>
  <c r="T75" i="1" s="1"/>
  <c r="AS77" i="1"/>
  <c r="AT77" i="1" s="1"/>
  <c r="AN77" i="1"/>
  <c r="AP77" i="1" s="1"/>
  <c r="BJ75" i="1"/>
  <c r="BL75" i="1" s="1"/>
  <c r="BO75" i="1"/>
  <c r="BP75" i="1" s="1"/>
  <c r="AC75" i="1"/>
  <c r="AE75" i="1" s="1"/>
  <c r="AH75" i="1"/>
  <c r="AI75" i="1" s="1"/>
  <c r="BZ75" i="1"/>
  <c r="CA75" i="1" s="1"/>
  <c r="BU75" i="1"/>
  <c r="BW75" i="1" s="1"/>
  <c r="AC77" i="1"/>
  <c r="AE77" i="1" s="1"/>
  <c r="AH77" i="1"/>
  <c r="AI77" i="1" s="1"/>
  <c r="BJ77" i="1"/>
  <c r="BL77" i="1" s="1"/>
  <c r="BO77" i="1"/>
  <c r="BP77" i="1" s="1"/>
  <c r="BJ71" i="1"/>
  <c r="BL71" i="1" s="1"/>
  <c r="BO71" i="1"/>
  <c r="BP71" i="1" s="1"/>
  <c r="AS75" i="1"/>
  <c r="AT75" i="1" s="1"/>
  <c r="AN75" i="1"/>
  <c r="AP75" i="1" s="1"/>
  <c r="BD73" i="1"/>
  <c r="BE73" i="1" s="1"/>
  <c r="AY73" i="1"/>
  <c r="BA73" i="1" s="1"/>
  <c r="BZ77" i="1"/>
  <c r="CA77" i="1" s="1"/>
  <c r="BU77" i="1"/>
  <c r="BW77" i="1" s="1"/>
  <c r="BD71" i="1"/>
  <c r="BE71" i="1" s="1"/>
  <c r="AY71" i="1"/>
  <c r="BA71" i="1" s="1"/>
  <c r="R77" i="1"/>
  <c r="T77" i="1" s="1"/>
  <c r="W77" i="1"/>
  <c r="X77" i="1" s="1"/>
  <c r="BD77" i="1"/>
  <c r="BE77" i="1" s="1"/>
  <c r="AY77" i="1"/>
  <c r="BA77" i="1" s="1"/>
  <c r="L77" i="1"/>
  <c r="M77" i="1" s="1"/>
  <c r="G77" i="1"/>
  <c r="I77" i="1" s="1"/>
  <c r="BJ73" i="1"/>
  <c r="BL73" i="1" s="1"/>
  <c r="BO73" i="1"/>
  <c r="BP73" i="1" s="1"/>
  <c r="AN73" i="1"/>
  <c r="AP73" i="1" s="1"/>
  <c r="AS73" i="1"/>
  <c r="AT73" i="1" s="1"/>
  <c r="AH71" i="1"/>
  <c r="AI71" i="1" s="1"/>
  <c r="AC71" i="1"/>
  <c r="AE71" i="1" s="1"/>
  <c r="AS71" i="1"/>
  <c r="AT71" i="1" s="1"/>
  <c r="AN71" i="1"/>
  <c r="AP71" i="1" s="1"/>
  <c r="R73" i="1"/>
  <c r="T73" i="1" s="1"/>
  <c r="W73" i="1"/>
  <c r="X73" i="1" s="1"/>
  <c r="AC73" i="1"/>
  <c r="AE73" i="1" s="1"/>
  <c r="AH73" i="1"/>
  <c r="AI73" i="1" s="1"/>
  <c r="R71" i="1"/>
  <c r="T71" i="1" s="1"/>
  <c r="W71" i="1"/>
  <c r="X71" i="1" s="1"/>
  <c r="G73" i="1"/>
  <c r="I73" i="1" s="1"/>
  <c r="L73" i="1"/>
  <c r="M73" i="1" s="1"/>
  <c r="BO69" i="1"/>
  <c r="BP69" i="1" s="1"/>
  <c r="BJ69" i="1"/>
  <c r="BL69" i="1" s="1"/>
  <c r="BO67" i="1"/>
  <c r="BP67" i="1" s="1"/>
  <c r="BJ67" i="1"/>
  <c r="BL67" i="1" s="1"/>
  <c r="BZ69" i="1"/>
  <c r="CA69" i="1" s="1"/>
  <c r="BU69" i="1"/>
  <c r="BW69" i="1" s="1"/>
  <c r="BU67" i="1"/>
  <c r="BW67" i="1" s="1"/>
  <c r="BZ67" i="1"/>
  <c r="CA67" i="1" s="1"/>
  <c r="BD69" i="1"/>
  <c r="BE69" i="1" s="1"/>
  <c r="AY69" i="1"/>
  <c r="BA69" i="1" s="1"/>
  <c r="BD67" i="1"/>
  <c r="BE67" i="1" s="1"/>
  <c r="AY67" i="1"/>
  <c r="BA67" i="1" s="1"/>
  <c r="AS69" i="1"/>
  <c r="AT69" i="1" s="1"/>
  <c r="AN69" i="1"/>
  <c r="AP69" i="1" s="1"/>
  <c r="AH67" i="1"/>
  <c r="AI67" i="1" s="1"/>
  <c r="AC67" i="1"/>
  <c r="AE67" i="1" s="1"/>
  <c r="W69" i="1"/>
  <c r="X69" i="1" s="1"/>
  <c r="R69" i="1"/>
  <c r="T69" i="1" s="1"/>
  <c r="AS67" i="1"/>
  <c r="AT67" i="1" s="1"/>
  <c r="AN67" i="1"/>
  <c r="AP67" i="1" s="1"/>
  <c r="L69" i="1"/>
  <c r="M69" i="1" s="1"/>
  <c r="G69" i="1"/>
  <c r="I69" i="1" s="1"/>
  <c r="AC69" i="1"/>
  <c r="AE69" i="1" s="1"/>
  <c r="AH69" i="1"/>
  <c r="AI69" i="1" s="1"/>
  <c r="R67" i="1"/>
  <c r="T67" i="1" s="1"/>
  <c r="W67" i="1"/>
  <c r="X67" i="1" s="1"/>
  <c r="BD45" i="1"/>
  <c r="BE45" i="1" s="1"/>
  <c r="AY45" i="1"/>
  <c r="BA45" i="1" s="1"/>
  <c r="AH33" i="1"/>
  <c r="AI33" i="1" s="1"/>
  <c r="AC33" i="1"/>
  <c r="AE33" i="1" s="1"/>
  <c r="BU49" i="1"/>
  <c r="BW49" i="1" s="1"/>
  <c r="BZ49" i="1"/>
  <c r="CA49" i="1" s="1"/>
  <c r="BU33" i="1"/>
  <c r="BW33" i="1" s="1"/>
  <c r="BZ33" i="1"/>
  <c r="CA33" i="1" s="1"/>
  <c r="R59" i="1"/>
  <c r="T59" i="1" s="1"/>
  <c r="W59" i="1"/>
  <c r="X59" i="1" s="1"/>
  <c r="L45" i="1"/>
  <c r="M45" i="1" s="1"/>
  <c r="G45" i="1"/>
  <c r="I45" i="1" s="1"/>
  <c r="R39" i="1"/>
  <c r="T39" i="1" s="1"/>
  <c r="W39" i="1"/>
  <c r="X39" i="1" s="1"/>
  <c r="AC41" i="1"/>
  <c r="AE41" i="1" s="1"/>
  <c r="AH41" i="1"/>
  <c r="AI41" i="1" s="1"/>
  <c r="AH31" i="1"/>
  <c r="AI31" i="1" s="1"/>
  <c r="AC31" i="1"/>
  <c r="AE31" i="1" s="1"/>
  <c r="W31" i="1"/>
  <c r="X31" i="1" s="1"/>
  <c r="R31" i="1"/>
  <c r="T31" i="1" s="1"/>
  <c r="W37" i="1"/>
  <c r="X37" i="1" s="1"/>
  <c r="R37" i="1"/>
  <c r="T37" i="1" s="1"/>
  <c r="BZ37" i="1"/>
  <c r="CA37" i="1" s="1"/>
  <c r="BU37" i="1"/>
  <c r="BW37" i="1" s="1"/>
  <c r="BU59" i="1"/>
  <c r="BW59" i="1" s="1"/>
  <c r="BZ59" i="1"/>
  <c r="CA59" i="1" s="1"/>
  <c r="AH47" i="1"/>
  <c r="AI47" i="1" s="1"/>
  <c r="AC47" i="1"/>
  <c r="AE47" i="1" s="1"/>
  <c r="BO47" i="1"/>
  <c r="BP47" i="1" s="1"/>
  <c r="BJ47" i="1"/>
  <c r="BL47" i="1" s="1"/>
  <c r="G41" i="1"/>
  <c r="I41" i="1" s="1"/>
  <c r="L41" i="1"/>
  <c r="M41" i="1" s="1"/>
  <c r="R27" i="1"/>
  <c r="T27" i="1" s="1"/>
  <c r="W27" i="1"/>
  <c r="X27" i="1" s="1"/>
  <c r="W23" i="1"/>
  <c r="X23" i="1" s="1"/>
  <c r="R23" i="1"/>
  <c r="T23" i="1" s="1"/>
  <c r="W21" i="1"/>
  <c r="X21" i="1" s="1"/>
  <c r="R21" i="1"/>
  <c r="T21" i="1" s="1"/>
  <c r="BO49" i="1"/>
  <c r="BP49" i="1" s="1"/>
  <c r="BJ49" i="1"/>
  <c r="BL49" i="1" s="1"/>
  <c r="AS43" i="1"/>
  <c r="AT43" i="1" s="1"/>
  <c r="AN43" i="1"/>
  <c r="AP43" i="1" s="1"/>
  <c r="AC43" i="1"/>
  <c r="AE43" i="1" s="1"/>
  <c r="AH43" i="1"/>
  <c r="AI43" i="1" s="1"/>
  <c r="BD41" i="1"/>
  <c r="BE41" i="1" s="1"/>
  <c r="AY41" i="1"/>
  <c r="BA41" i="1" s="1"/>
  <c r="BZ41" i="1"/>
  <c r="CA41" i="1" s="1"/>
  <c r="BU41" i="1"/>
  <c r="BW41" i="1" s="1"/>
  <c r="BU31" i="1"/>
  <c r="BW31" i="1" s="1"/>
  <c r="BZ31" i="1"/>
  <c r="CA31" i="1" s="1"/>
  <c r="BJ31" i="1"/>
  <c r="BL31" i="1" s="1"/>
  <c r="BO31" i="1"/>
  <c r="BP31" i="1" s="1"/>
  <c r="W35" i="1"/>
  <c r="X35" i="1" s="1"/>
  <c r="R35" i="1"/>
  <c r="T35" i="1" s="1"/>
  <c r="AC37" i="1"/>
  <c r="AE37" i="1" s="1"/>
  <c r="AH37" i="1"/>
  <c r="AI37" i="1" s="1"/>
  <c r="BJ61" i="1"/>
  <c r="BL61" i="1" s="1"/>
  <c r="BO61" i="1"/>
  <c r="BP61" i="1" s="1"/>
  <c r="BU47" i="1"/>
  <c r="BW47" i="1" s="1"/>
  <c r="BZ47" i="1"/>
  <c r="CA47" i="1" s="1"/>
  <c r="R41" i="1"/>
  <c r="T41" i="1" s="1"/>
  <c r="W41" i="1"/>
  <c r="X41" i="1" s="1"/>
  <c r="AS47" i="1"/>
  <c r="AT47" i="1" s="1"/>
  <c r="AN47" i="1"/>
  <c r="AP47" i="1" s="1"/>
  <c r="AS39" i="1"/>
  <c r="AT39" i="1" s="1"/>
  <c r="AN39" i="1"/>
  <c r="AP39" i="1" s="1"/>
  <c r="AC45" i="1"/>
  <c r="AE45" i="1" s="1"/>
  <c r="AH45" i="1"/>
  <c r="AI45" i="1" s="1"/>
  <c r="BU43" i="1"/>
  <c r="BW43" i="1" s="1"/>
  <c r="BZ43" i="1"/>
  <c r="CA43" i="1" s="1"/>
  <c r="BZ39" i="1"/>
  <c r="CA39" i="1" s="1"/>
  <c r="BU39" i="1"/>
  <c r="BW39" i="1" s="1"/>
  <c r="G21" i="1"/>
  <c r="I21" i="1" s="1"/>
  <c r="L21" i="1"/>
  <c r="M21" i="1" s="1"/>
  <c r="R33" i="1"/>
  <c r="T33" i="1" s="1"/>
  <c r="W33" i="1"/>
  <c r="X33" i="1" s="1"/>
  <c r="G33" i="1"/>
  <c r="I33" i="1" s="1"/>
  <c r="L33" i="1"/>
  <c r="M33" i="1" s="1"/>
  <c r="BO35" i="1"/>
  <c r="BP35" i="1" s="1"/>
  <c r="BJ35" i="1"/>
  <c r="BL35" i="1" s="1"/>
  <c r="BD35" i="1"/>
  <c r="BE35" i="1" s="1"/>
  <c r="AY35" i="1"/>
  <c r="BA35" i="1" s="1"/>
  <c r="AY59" i="1"/>
  <c r="BA59" i="1" s="1"/>
  <c r="BD59" i="1"/>
  <c r="BE59" i="1" s="1"/>
  <c r="AN49" i="1"/>
  <c r="AP49" i="1" s="1"/>
  <c r="AS49" i="1"/>
  <c r="AT49" i="1" s="1"/>
  <c r="R25" i="1"/>
  <c r="T25" i="1" s="1"/>
  <c r="W25" i="1"/>
  <c r="X25" i="1" s="1"/>
  <c r="R19" i="1"/>
  <c r="T19" i="1" s="1"/>
  <c r="W19" i="1"/>
  <c r="X19" i="1" s="1"/>
  <c r="AS59" i="1"/>
  <c r="AT59" i="1" s="1"/>
  <c r="AN59" i="1"/>
  <c r="AP59" i="1" s="1"/>
  <c r="BJ43" i="1"/>
  <c r="BL43" i="1" s="1"/>
  <c r="BO43" i="1"/>
  <c r="BP43" i="1" s="1"/>
  <c r="AN33" i="1"/>
  <c r="AP33" i="1" s="1"/>
  <c r="AS33" i="1"/>
  <c r="AT33" i="1" s="1"/>
  <c r="AY47" i="1"/>
  <c r="BA47" i="1" s="1"/>
  <c r="BD47" i="1"/>
  <c r="BE47" i="1" s="1"/>
  <c r="BZ45" i="1"/>
  <c r="CA45" i="1" s="1"/>
  <c r="BU45" i="1"/>
  <c r="BW45" i="1" s="1"/>
  <c r="R45" i="1"/>
  <c r="T45" i="1" s="1"/>
  <c r="W45" i="1"/>
  <c r="X45" i="1" s="1"/>
  <c r="BO41" i="1"/>
  <c r="BP41" i="1" s="1"/>
  <c r="BJ41" i="1"/>
  <c r="BL41" i="1" s="1"/>
  <c r="BO33" i="1"/>
  <c r="BP33" i="1" s="1"/>
  <c r="BJ33" i="1"/>
  <c r="BL33" i="1" s="1"/>
  <c r="BD33" i="1"/>
  <c r="BE33" i="1" s="1"/>
  <c r="AY33" i="1"/>
  <c r="BA33" i="1" s="1"/>
  <c r="G29" i="1"/>
  <c r="I29" i="1" s="1"/>
  <c r="L29" i="1"/>
  <c r="M29" i="1" s="1"/>
  <c r="G37" i="1"/>
  <c r="I37" i="1" s="1"/>
  <c r="L37" i="1"/>
  <c r="M37" i="1" s="1"/>
  <c r="AS37" i="1"/>
  <c r="AT37" i="1" s="1"/>
  <c r="AN37" i="1"/>
  <c r="AP37" i="1" s="1"/>
  <c r="BZ61" i="1"/>
  <c r="CA61" i="1" s="1"/>
  <c r="BU61" i="1"/>
  <c r="BW61" i="1" s="1"/>
  <c r="AC49" i="1"/>
  <c r="AE49" i="1" s="1"/>
  <c r="AH49" i="1"/>
  <c r="AI49" i="1" s="1"/>
  <c r="G25" i="1"/>
  <c r="I25" i="1" s="1"/>
  <c r="L25" i="1"/>
  <c r="M25" i="1" s="1"/>
  <c r="AS41" i="1"/>
  <c r="AT41" i="1" s="1"/>
  <c r="AN41" i="1"/>
  <c r="AP41" i="1" s="1"/>
  <c r="BO37" i="1"/>
  <c r="BP37" i="1" s="1"/>
  <c r="BJ37" i="1"/>
  <c r="BL37" i="1" s="1"/>
  <c r="AY43" i="1"/>
  <c r="BA43" i="1" s="1"/>
  <c r="BD43" i="1"/>
  <c r="BE43" i="1" s="1"/>
  <c r="BO45" i="1"/>
  <c r="BP45" i="1" s="1"/>
  <c r="BJ45" i="1"/>
  <c r="BL45" i="1" s="1"/>
  <c r="BJ39" i="1"/>
  <c r="BL39" i="1" s="1"/>
  <c r="BO39" i="1"/>
  <c r="BP39" i="1" s="1"/>
  <c r="AN31" i="1"/>
  <c r="AP31" i="1" s="1"/>
  <c r="AS31" i="1"/>
  <c r="AT31" i="1" s="1"/>
  <c r="W29" i="1"/>
  <c r="X29" i="1" s="1"/>
  <c r="R29" i="1"/>
  <c r="T29" i="1" s="1"/>
  <c r="BD37" i="1"/>
  <c r="BE37" i="1" s="1"/>
  <c r="AY37" i="1"/>
  <c r="BA37" i="1" s="1"/>
  <c r="AC35" i="1"/>
  <c r="AE35" i="1" s="1"/>
  <c r="AH35" i="1"/>
  <c r="AI35" i="1" s="1"/>
  <c r="BO59" i="1"/>
  <c r="BP59" i="1" s="1"/>
  <c r="BJ59" i="1"/>
  <c r="BL59" i="1" s="1"/>
  <c r="L49" i="1"/>
  <c r="M49" i="1" s="1"/>
  <c r="G49" i="1"/>
  <c r="I49" i="1" s="1"/>
  <c r="AS35" i="1"/>
  <c r="AT35" i="1" s="1"/>
  <c r="AN35" i="1"/>
  <c r="AP35" i="1" s="1"/>
  <c r="R43" i="1"/>
  <c r="T43" i="1" s="1"/>
  <c r="W43" i="1"/>
  <c r="X43" i="1" s="1"/>
  <c r="AN45" i="1"/>
  <c r="AP45" i="1" s="1"/>
  <c r="AS45" i="1"/>
  <c r="AT45" i="1" s="1"/>
  <c r="AH39" i="1"/>
  <c r="AI39" i="1" s="1"/>
  <c r="AC39" i="1"/>
  <c r="AE39" i="1" s="1"/>
  <c r="AY31" i="1"/>
  <c r="BA31" i="1" s="1"/>
  <c r="BD31" i="1"/>
  <c r="BE31" i="1" s="1"/>
  <c r="BU35" i="1"/>
  <c r="BW35" i="1" s="1"/>
  <c r="BZ35" i="1"/>
  <c r="CA35" i="1" s="1"/>
  <c r="AC59" i="1"/>
  <c r="AE59" i="1" s="1"/>
  <c r="AH59" i="1"/>
  <c r="AI59" i="1" s="1"/>
  <c r="BD61" i="1"/>
  <c r="BE61" i="1" s="1"/>
  <c r="AY61" i="1"/>
  <c r="BA61" i="1" s="1"/>
  <c r="AY49" i="1"/>
  <c r="BA49" i="1" s="1"/>
  <c r="BD49" i="1"/>
  <c r="BE49" i="1" s="1"/>
  <c r="G13" i="1"/>
  <c r="I13" i="1" s="1"/>
  <c r="L13" i="1"/>
  <c r="M13" i="1" s="1"/>
  <c r="X109" i="1" l="1"/>
  <c r="T109" i="1"/>
  <c r="X110" i="1"/>
  <c r="AP109" i="1"/>
  <c r="AP110" i="1"/>
  <c r="CA110" i="1"/>
  <c r="T110" i="1"/>
  <c r="AT109" i="1"/>
  <c r="AT110" i="1"/>
  <c r="BW110" i="1"/>
  <c r="BL109" i="1"/>
  <c r="BL110" i="1"/>
  <c r="BE109" i="1"/>
  <c r="BE110" i="1"/>
  <c r="CA109" i="1"/>
  <c r="AI109" i="1"/>
  <c r="AI110" i="1"/>
  <c r="BP109" i="1"/>
  <c r="BP110" i="1"/>
  <c r="BA109" i="1"/>
  <c r="BA110" i="1"/>
  <c r="BW109" i="1"/>
  <c r="BW111" i="1" s="1"/>
  <c r="AE109" i="1"/>
  <c r="AE110" i="1"/>
  <c r="I110" i="1"/>
  <c r="I111" i="1" s="1"/>
  <c r="M110" i="1"/>
  <c r="M111" i="1" s="1"/>
  <c r="X111" i="1" l="1"/>
  <c r="T111" i="1"/>
  <c r="BA111" i="1"/>
  <c r="BP111" i="1"/>
  <c r="CA111" i="1"/>
  <c r="BL111" i="1"/>
  <c r="BE111" i="1"/>
  <c r="AP111" i="1"/>
  <c r="AE111" i="1"/>
  <c r="AI111" i="1"/>
  <c r="AT111" i="1"/>
</calcChain>
</file>

<file path=xl/sharedStrings.xml><?xml version="1.0" encoding="utf-8"?>
<sst xmlns="http://schemas.openxmlformats.org/spreadsheetml/2006/main" count="5581" uniqueCount="1174">
  <si>
    <t>P1</t>
  </si>
  <si>
    <t>M100</t>
  </si>
  <si>
    <t>Molde</t>
  </si>
  <si>
    <t>Real</t>
  </si>
  <si>
    <t>Turno</t>
  </si>
  <si>
    <t>T disp (min)</t>
  </si>
  <si>
    <t xml:space="preserve">TURNO </t>
  </si>
  <si>
    <t>7:00 a 19:00</t>
  </si>
  <si>
    <t>7:00 a 16:30</t>
  </si>
  <si>
    <t>8:00 a 17:30</t>
  </si>
  <si>
    <t>20:45 a 7:15</t>
  </si>
  <si>
    <t>Horario</t>
  </si>
  <si>
    <t>Minutos Efectivos</t>
  </si>
  <si>
    <t>T.Sd 
(min)</t>
  </si>
  <si>
    <t>Programa
Sin Paros</t>
  </si>
  <si>
    <t>Programa 
con Paros</t>
  </si>
  <si>
    <t>E Tot 
(%)</t>
  </si>
  <si>
    <t>E.Prod (%)</t>
  </si>
  <si>
    <t>Tiempo de paro (min)</t>
  </si>
  <si>
    <t>Prensa No.</t>
  </si>
  <si>
    <t>P2</t>
  </si>
  <si>
    <t>Domingo 16 Junio 2024</t>
  </si>
  <si>
    <t>Lunes 17 Junio 2024</t>
  </si>
  <si>
    <t>Martes 18  Junio 2024</t>
  </si>
  <si>
    <t>Miercoles 19  Junio 2024</t>
  </si>
  <si>
    <t>Jueves 20  Junio 2024</t>
  </si>
  <si>
    <t>Viernes 21  Junio 2024</t>
  </si>
  <si>
    <t>Sabado 22  Junio 2024</t>
  </si>
  <si>
    <t>TABLA MASTER PARA PROGRAMACION DE EQUIPO</t>
  </si>
  <si>
    <t>Nombre</t>
  </si>
  <si>
    <t>Numero de Parte</t>
  </si>
  <si>
    <t>Cliente</t>
  </si>
  <si>
    <t>Progr.</t>
  </si>
  <si>
    <t>No de cav.</t>
  </si>
  <si>
    <t>T. E. (seg)</t>
  </si>
  <si>
    <t>T. E (min)</t>
  </si>
  <si>
    <t>SNP</t>
  </si>
  <si>
    <t>Incluir columna de eficiencia</t>
  </si>
  <si>
    <t>P1-M153-1</t>
  </si>
  <si>
    <t>COVER SAP RR BLACK</t>
  </si>
  <si>
    <t>275L0-A4765</t>
  </si>
  <si>
    <t>TACHI-S</t>
  </si>
  <si>
    <t>P71A</t>
  </si>
  <si>
    <t>P1-M153-2</t>
  </si>
  <si>
    <t>COVER  RR BLACK SAP LH</t>
  </si>
  <si>
    <t>285L0-A4765</t>
  </si>
  <si>
    <t>P25-M169-1</t>
  </si>
  <si>
    <t xml:space="preserve">CULP HOLDER </t>
  </si>
  <si>
    <t>283D1-E5122</t>
  </si>
  <si>
    <t>L21B</t>
  </si>
  <si>
    <t>P25-M169-2</t>
  </si>
  <si>
    <t>283D5-C2552</t>
  </si>
  <si>
    <t>P1-M154-1</t>
  </si>
  <si>
    <t>P1-M154-2</t>
  </si>
  <si>
    <t>P1-M157-1</t>
  </si>
  <si>
    <t>275C1-E5121</t>
  </si>
  <si>
    <t>X11C</t>
  </si>
  <si>
    <t>P1-M157-2</t>
  </si>
  <si>
    <t>275C5-E5121</t>
  </si>
  <si>
    <t>P1-M155-1</t>
  </si>
  <si>
    <t xml:space="preserve">RECL LEV FR SEAT RH </t>
  </si>
  <si>
    <t>175T1-A9110</t>
  </si>
  <si>
    <t>L02B</t>
  </si>
  <si>
    <t>P1-M155-2</t>
  </si>
  <si>
    <t xml:space="preserve">RECL LEV FR SEAT RL </t>
  </si>
  <si>
    <t>185T1-A9110</t>
  </si>
  <si>
    <t>P1-M046</t>
  </si>
  <si>
    <t>FIN ASSY INR OUTSIDE FR SEAT RH</t>
  </si>
  <si>
    <t>175S1-D4060</t>
  </si>
  <si>
    <t>FTMEX</t>
  </si>
  <si>
    <t>H60A</t>
  </si>
  <si>
    <r>
      <t>P32-M104-</t>
    </r>
    <r>
      <rPr>
        <sz val="8"/>
        <color theme="1"/>
        <rFont val="Century Gothic"/>
        <family val="2"/>
      </rPr>
      <t>1</t>
    </r>
  </si>
  <si>
    <t xml:space="preserve">FIN INSIDE B RH FR SEAT </t>
  </si>
  <si>
    <t>175D1-C2000</t>
  </si>
  <si>
    <t>P02F USA</t>
  </si>
  <si>
    <r>
      <t>P32-M104-</t>
    </r>
    <r>
      <rPr>
        <sz val="8"/>
        <color theme="1"/>
        <rFont val="Century Gothic"/>
        <family val="2"/>
      </rPr>
      <t>2</t>
    </r>
    <r>
      <rPr>
        <sz val="11"/>
        <color theme="1"/>
        <rFont val="Aptos Narrow"/>
        <family val="2"/>
        <scheme val="minor"/>
      </rPr>
      <t/>
    </r>
  </si>
  <si>
    <t xml:space="preserve">FIN INSIDE B LH FR SEAT </t>
  </si>
  <si>
    <t>185D1-C2080</t>
  </si>
  <si>
    <t>P1-M093</t>
  </si>
  <si>
    <t>LIGHT COVER FR SEAT</t>
  </si>
  <si>
    <t>181J1-A4606</t>
  </si>
  <si>
    <t>FIN INSIDE F/S RH</t>
  </si>
  <si>
    <t>186S1-E5761</t>
  </si>
  <si>
    <t>TTK</t>
  </si>
  <si>
    <t>P3-M071</t>
  </si>
  <si>
    <t>FIN INSIDE F/S LH</t>
  </si>
  <si>
    <t>186T1-E5761</t>
  </si>
  <si>
    <t>P5-M047</t>
  </si>
  <si>
    <t>FIN ASSY INR OUTSIDE FR SEAT LH</t>
  </si>
  <si>
    <t>185S1-D4160</t>
  </si>
  <si>
    <t>P1-M066</t>
  </si>
  <si>
    <t>185S1-E5761</t>
  </si>
  <si>
    <t>P1-M060</t>
  </si>
  <si>
    <t>175S1-E5761</t>
  </si>
  <si>
    <r>
      <t>P1-M088</t>
    </r>
    <r>
      <rPr>
        <sz val="8"/>
        <color theme="1"/>
        <rFont val="Century Gothic"/>
        <family val="2"/>
      </rPr>
      <t>-1</t>
    </r>
  </si>
  <si>
    <t>FIN LWR OTR FR SEAT RH</t>
  </si>
  <si>
    <t>171A1-A4600/171A4-A4600</t>
  </si>
  <si>
    <r>
      <t>P1-M088</t>
    </r>
    <r>
      <rPr>
        <sz val="8"/>
        <color theme="1"/>
        <rFont val="Century Gothic"/>
        <family val="2"/>
      </rPr>
      <t>-2</t>
    </r>
  </si>
  <si>
    <t>FIN LWR OTR FR SEAT LH</t>
  </si>
  <si>
    <t>181A1-A4600/181A4-A4600</t>
  </si>
  <si>
    <r>
      <t>P1-M091-</t>
    </r>
    <r>
      <rPr>
        <sz val="8"/>
        <color theme="1"/>
        <rFont val="Century Gothic"/>
        <family val="2"/>
      </rPr>
      <t>1</t>
    </r>
  </si>
  <si>
    <t>FIN INR OUTSIDE FR RH</t>
  </si>
  <si>
    <t>175S1-A4600/175S4-A4600</t>
  </si>
  <si>
    <t>FIN INR OUTSIDE FR LH</t>
  </si>
  <si>
    <t>185S1-A4600/185S4-A4600</t>
  </si>
  <si>
    <r>
      <t>P1-M044-</t>
    </r>
    <r>
      <rPr>
        <sz val="8"/>
        <color theme="1"/>
        <rFont val="Century Gothic"/>
        <family val="2"/>
      </rPr>
      <t>1</t>
    </r>
  </si>
  <si>
    <t>FIN OTR INSIDE FR SEAT RH</t>
  </si>
  <si>
    <t>175B1-D4060</t>
  </si>
  <si>
    <r>
      <t>P1-M044-</t>
    </r>
    <r>
      <rPr>
        <sz val="8"/>
        <color theme="1"/>
        <rFont val="Century Gothic"/>
        <family val="2"/>
      </rPr>
      <t>2</t>
    </r>
  </si>
  <si>
    <t>FIN INNR INSIDE FR SEAT RH</t>
  </si>
  <si>
    <t>175T1-D4060</t>
  </si>
  <si>
    <t>P1-M128</t>
  </si>
  <si>
    <t>SPCR-B LH</t>
  </si>
  <si>
    <t>84951-5NB10</t>
  </si>
  <si>
    <t>HOWA</t>
  </si>
  <si>
    <t>P5-M062</t>
  </si>
  <si>
    <t>FIN OTR INSIDE FR SEAT LH</t>
  </si>
  <si>
    <t>176T1-E5760</t>
  </si>
  <si>
    <t>P5-M072</t>
  </si>
  <si>
    <t>176S1-E5760</t>
  </si>
  <si>
    <r>
      <t>P1-M045-</t>
    </r>
    <r>
      <rPr>
        <sz val="8"/>
        <color theme="1"/>
        <rFont val="Century Gothic"/>
        <family val="2"/>
      </rPr>
      <t>1</t>
    </r>
  </si>
  <si>
    <t>185B1-D4160</t>
  </si>
  <si>
    <r>
      <t>P1-M045-</t>
    </r>
    <r>
      <rPr>
        <sz val="8"/>
        <color theme="1"/>
        <rFont val="Century Gothic"/>
        <family val="2"/>
      </rPr>
      <t>2</t>
    </r>
  </si>
  <si>
    <t>FIN INNR INSIDE FR SEAT LH</t>
  </si>
  <si>
    <t>185T1-D4160</t>
  </si>
  <si>
    <r>
      <t>P1-M092-</t>
    </r>
    <r>
      <rPr>
        <sz val="8"/>
        <color theme="1"/>
        <rFont val="Century Gothic"/>
        <family val="2"/>
      </rPr>
      <t>1</t>
    </r>
  </si>
  <si>
    <t>175B1-A4600/175B4-A4600</t>
  </si>
  <si>
    <r>
      <t>P1-M092-</t>
    </r>
    <r>
      <rPr>
        <sz val="8"/>
        <color theme="1"/>
        <rFont val="Century Gothic"/>
        <family val="2"/>
      </rPr>
      <t>2</t>
    </r>
  </si>
  <si>
    <t>185B1-A4600/185B4-A4600</t>
  </si>
  <si>
    <t>P2-M015</t>
  </si>
  <si>
    <t>FIN INR LWR FR SEAT LH</t>
  </si>
  <si>
    <t>181S1-E5801</t>
  </si>
  <si>
    <t>L12F</t>
  </si>
  <si>
    <t>P2-M026</t>
  </si>
  <si>
    <t>FIN ASSY OTR LWR FR SEAT LH</t>
  </si>
  <si>
    <t>181A1-E5801</t>
  </si>
  <si>
    <r>
      <t>P2-M044-</t>
    </r>
    <r>
      <rPr>
        <sz val="8"/>
        <color theme="1"/>
        <rFont val="Century Gothic"/>
        <family val="2"/>
      </rPr>
      <t>1</t>
    </r>
  </si>
  <si>
    <r>
      <t>P2-M044-</t>
    </r>
    <r>
      <rPr>
        <sz val="8"/>
        <color theme="1"/>
        <rFont val="Century Gothic"/>
        <family val="2"/>
      </rPr>
      <t>2</t>
    </r>
  </si>
  <si>
    <r>
      <t>P2-M045-</t>
    </r>
    <r>
      <rPr>
        <sz val="8"/>
        <color theme="1"/>
        <rFont val="Century Gothic"/>
        <family val="2"/>
      </rPr>
      <t>1</t>
    </r>
  </si>
  <si>
    <r>
      <t>P2-M045-</t>
    </r>
    <r>
      <rPr>
        <sz val="8"/>
        <color theme="1"/>
        <rFont val="Century Gothic"/>
        <family val="2"/>
      </rPr>
      <t>2</t>
    </r>
  </si>
  <si>
    <t>M026</t>
  </si>
  <si>
    <r>
      <t>P2-M092-</t>
    </r>
    <r>
      <rPr>
        <sz val="8"/>
        <color theme="1"/>
        <rFont val="Century Gothic"/>
        <family val="2"/>
      </rPr>
      <t>1</t>
    </r>
  </si>
  <si>
    <r>
      <t>P2-M092-</t>
    </r>
    <r>
      <rPr>
        <sz val="8"/>
        <color theme="1"/>
        <rFont val="Century Gothic"/>
        <family val="2"/>
      </rPr>
      <t>2</t>
    </r>
    <r>
      <rPr>
        <sz val="11"/>
        <color theme="1"/>
        <rFont val="Aptos Narrow"/>
        <family val="2"/>
        <scheme val="minor"/>
      </rPr>
      <t/>
    </r>
  </si>
  <si>
    <r>
      <t>P14-M104-</t>
    </r>
    <r>
      <rPr>
        <sz val="8"/>
        <color theme="1"/>
        <rFont val="Century Gothic"/>
        <family val="2"/>
      </rPr>
      <t>1</t>
    </r>
  </si>
  <si>
    <r>
      <t>P14-M104-</t>
    </r>
    <r>
      <rPr>
        <sz val="8"/>
        <color theme="1"/>
        <rFont val="Century Gothic"/>
        <family val="2"/>
      </rPr>
      <t>2</t>
    </r>
    <r>
      <rPr>
        <sz val="11"/>
        <color theme="1"/>
        <rFont val="Aptos Narrow"/>
        <family val="2"/>
        <scheme val="minor"/>
      </rPr>
      <t/>
    </r>
  </si>
  <si>
    <r>
      <t>P2-M091-</t>
    </r>
    <r>
      <rPr>
        <sz val="8"/>
        <color theme="1"/>
        <rFont val="Century Gothic"/>
        <family val="2"/>
      </rPr>
      <t>1</t>
    </r>
  </si>
  <si>
    <r>
      <t>P2-M091-</t>
    </r>
    <r>
      <rPr>
        <sz val="8"/>
        <color theme="1"/>
        <rFont val="Century Gothic"/>
        <family val="2"/>
      </rPr>
      <t>2</t>
    </r>
  </si>
  <si>
    <t>P2-M061</t>
  </si>
  <si>
    <t>175T1-E5760</t>
  </si>
  <si>
    <t>P2-M074</t>
  </si>
  <si>
    <t>RECL LEV FR SEAT LH</t>
  </si>
  <si>
    <t>185T1-E5760</t>
  </si>
  <si>
    <t>TK</t>
  </si>
  <si>
    <t>P2-M103</t>
  </si>
  <si>
    <t>TETHER COVER RR BACK</t>
  </si>
  <si>
    <t>275C0-C2080</t>
  </si>
  <si>
    <t>P3</t>
  </si>
  <si>
    <r>
      <t>M019-</t>
    </r>
    <r>
      <rPr>
        <sz val="8"/>
        <color theme="1"/>
        <rFont val="Century Gothic"/>
        <family val="2"/>
      </rPr>
      <t>1</t>
    </r>
  </si>
  <si>
    <t>185B1-E5801</t>
  </si>
  <si>
    <r>
      <t>M019-</t>
    </r>
    <r>
      <rPr>
        <sz val="8"/>
        <color theme="1"/>
        <rFont val="Century Gothic"/>
        <family val="2"/>
      </rPr>
      <t>2</t>
    </r>
    <r>
      <rPr>
        <sz val="11"/>
        <color theme="1"/>
        <rFont val="Aptos Narrow"/>
        <family val="2"/>
        <scheme val="minor"/>
      </rPr>
      <t/>
    </r>
  </si>
  <si>
    <t>185T1-E5801</t>
  </si>
  <si>
    <r>
      <t>M025-</t>
    </r>
    <r>
      <rPr>
        <sz val="8"/>
        <color theme="1"/>
        <rFont val="Century Gothic"/>
        <family val="2"/>
      </rPr>
      <t>1</t>
    </r>
  </si>
  <si>
    <t>175B1-E5801</t>
  </si>
  <si>
    <r>
      <t>M025-</t>
    </r>
    <r>
      <rPr>
        <sz val="8"/>
        <color theme="1"/>
        <rFont val="Century Gothic"/>
        <family val="2"/>
      </rPr>
      <t>2</t>
    </r>
    <r>
      <rPr>
        <sz val="11"/>
        <color theme="1"/>
        <rFont val="Aptos Narrow"/>
        <family val="2"/>
        <scheme val="minor"/>
      </rPr>
      <t/>
    </r>
  </si>
  <si>
    <t>FIN INR INSIDE FR SEAT RH</t>
  </si>
  <si>
    <t>175T1-E5801</t>
  </si>
  <si>
    <r>
      <t>P3-M044-</t>
    </r>
    <r>
      <rPr>
        <sz val="8"/>
        <color theme="1"/>
        <rFont val="Century Gothic"/>
        <family val="2"/>
      </rPr>
      <t>1</t>
    </r>
  </si>
  <si>
    <r>
      <t>P3-M044-</t>
    </r>
    <r>
      <rPr>
        <sz val="8"/>
        <color theme="1"/>
        <rFont val="Century Gothic"/>
        <family val="2"/>
      </rPr>
      <t>2</t>
    </r>
    <r>
      <rPr>
        <sz val="11"/>
        <color theme="1"/>
        <rFont val="Aptos Narrow"/>
        <family val="2"/>
        <scheme val="minor"/>
      </rPr>
      <t/>
    </r>
  </si>
  <si>
    <r>
      <t>P3-M045-</t>
    </r>
    <r>
      <rPr>
        <sz val="8"/>
        <color theme="1"/>
        <rFont val="Century Gothic"/>
        <family val="2"/>
      </rPr>
      <t>1</t>
    </r>
  </si>
  <si>
    <r>
      <t>P3-M045-</t>
    </r>
    <r>
      <rPr>
        <sz val="8"/>
        <color theme="1"/>
        <rFont val="Century Gothic"/>
        <family val="2"/>
      </rPr>
      <t>2</t>
    </r>
    <r>
      <rPr>
        <sz val="11"/>
        <color theme="1"/>
        <rFont val="Aptos Narrow"/>
        <family val="2"/>
        <scheme val="minor"/>
      </rPr>
      <t/>
    </r>
  </si>
  <si>
    <t>P3-M046</t>
  </si>
  <si>
    <t>TFMETAL</t>
  </si>
  <si>
    <t>H61P</t>
  </si>
  <si>
    <t>P3-M047</t>
  </si>
  <si>
    <t>P1-M047</t>
  </si>
  <si>
    <r>
      <t>P3-M088</t>
    </r>
    <r>
      <rPr>
        <sz val="8"/>
        <color theme="1"/>
        <rFont val="Century Gothic"/>
        <family val="2"/>
      </rPr>
      <t>-1</t>
    </r>
  </si>
  <si>
    <r>
      <t>P3-M088</t>
    </r>
    <r>
      <rPr>
        <sz val="8"/>
        <color theme="1"/>
        <rFont val="Century Gothic"/>
        <family val="2"/>
      </rPr>
      <t>-2</t>
    </r>
  </si>
  <si>
    <r>
      <t>M089-</t>
    </r>
    <r>
      <rPr>
        <sz val="8"/>
        <color theme="1"/>
        <rFont val="Century Gothic"/>
        <family val="2"/>
      </rPr>
      <t>1</t>
    </r>
  </si>
  <si>
    <t>FIN LWR INSIDE INR RH</t>
  </si>
  <si>
    <t>171T1-A4600/171T4-A4600</t>
  </si>
  <si>
    <r>
      <t>M089-</t>
    </r>
    <r>
      <rPr>
        <sz val="8"/>
        <color theme="1"/>
        <rFont val="Century Gothic"/>
        <family val="2"/>
      </rPr>
      <t>2</t>
    </r>
    <r>
      <rPr>
        <sz val="11"/>
        <color theme="1"/>
        <rFont val="Aptos Narrow"/>
        <family val="2"/>
        <scheme val="minor"/>
      </rPr>
      <t/>
    </r>
  </si>
  <si>
    <t>FIN LWR INSIDE INR LH</t>
  </si>
  <si>
    <t>181T1-A4600/181T4-A4600</t>
  </si>
  <si>
    <r>
      <t>M090-</t>
    </r>
    <r>
      <rPr>
        <sz val="8"/>
        <color theme="1"/>
        <rFont val="Century Gothic"/>
        <family val="2"/>
      </rPr>
      <t>1</t>
    </r>
  </si>
  <si>
    <t>FIN LWR OUTSIDE INR RH</t>
  </si>
  <si>
    <t>171S1-A4600/171S4-A4600</t>
  </si>
  <si>
    <r>
      <t>M090-</t>
    </r>
    <r>
      <rPr>
        <sz val="8"/>
        <color theme="1"/>
        <rFont val="Century Gothic"/>
        <family val="2"/>
      </rPr>
      <t>2</t>
    </r>
    <r>
      <rPr>
        <sz val="11"/>
        <color theme="1"/>
        <rFont val="Aptos Narrow"/>
        <family val="2"/>
        <scheme val="minor"/>
      </rPr>
      <t/>
    </r>
  </si>
  <si>
    <t>FIN LWR OUTSIDE INR LH</t>
  </si>
  <si>
    <t>181S1-A4600/181S4-A4600</t>
  </si>
  <si>
    <r>
      <t>P3-M091-</t>
    </r>
    <r>
      <rPr>
        <sz val="8"/>
        <color theme="1"/>
        <rFont val="Century Gothic"/>
        <family val="2"/>
      </rPr>
      <t>1</t>
    </r>
  </si>
  <si>
    <r>
      <t>P3-M091-</t>
    </r>
    <r>
      <rPr>
        <sz val="8"/>
        <color theme="1"/>
        <rFont val="Century Gothic"/>
        <family val="2"/>
      </rPr>
      <t>2</t>
    </r>
  </si>
  <si>
    <r>
      <t>P3-M092-</t>
    </r>
    <r>
      <rPr>
        <sz val="8"/>
        <color theme="1"/>
        <rFont val="Century Gothic"/>
        <family val="2"/>
      </rPr>
      <t>1</t>
    </r>
  </si>
  <si>
    <r>
      <t>P3-M092-</t>
    </r>
    <r>
      <rPr>
        <sz val="8"/>
        <color theme="1"/>
        <rFont val="Century Gothic"/>
        <family val="2"/>
      </rPr>
      <t>2</t>
    </r>
    <r>
      <rPr>
        <sz val="11"/>
        <color theme="1"/>
        <rFont val="Aptos Narrow"/>
        <family val="2"/>
        <scheme val="minor"/>
      </rPr>
      <t/>
    </r>
  </si>
  <si>
    <t>COVER RR FR HEADREST</t>
  </si>
  <si>
    <t>165C0-C2090</t>
  </si>
  <si>
    <r>
      <t>P3-M104-</t>
    </r>
    <r>
      <rPr>
        <sz val="8"/>
        <color theme="1"/>
        <rFont val="Century Gothic"/>
        <family val="2"/>
      </rPr>
      <t>1</t>
    </r>
  </si>
  <si>
    <r>
      <t>P3-M104-</t>
    </r>
    <r>
      <rPr>
        <sz val="8"/>
        <color theme="1"/>
        <rFont val="Century Gothic"/>
        <family val="2"/>
      </rPr>
      <t>2</t>
    </r>
  </si>
  <si>
    <r>
      <t>P3-M127-</t>
    </r>
    <r>
      <rPr>
        <sz val="8"/>
        <color theme="1"/>
        <rFont val="Century Gothic"/>
        <family val="2"/>
      </rPr>
      <t>1</t>
    </r>
  </si>
  <si>
    <t>SPCR-D RH</t>
  </si>
  <si>
    <t>84950-5NB11</t>
  </si>
  <si>
    <r>
      <t>P3-M127-</t>
    </r>
    <r>
      <rPr>
        <sz val="8"/>
        <color theme="1"/>
        <rFont val="Century Gothic"/>
        <family val="2"/>
      </rPr>
      <t>2</t>
    </r>
  </si>
  <si>
    <t>SPCR-D LH</t>
  </si>
  <si>
    <t>84951-5NB11</t>
  </si>
  <si>
    <t>P3-M128</t>
  </si>
  <si>
    <r>
      <t>M129-</t>
    </r>
    <r>
      <rPr>
        <sz val="8"/>
        <color theme="1"/>
        <rFont val="Century Gothic"/>
        <family val="2"/>
      </rPr>
      <t>1</t>
    </r>
  </si>
  <si>
    <r>
      <t>M129-</t>
    </r>
    <r>
      <rPr>
        <sz val="8"/>
        <color theme="1"/>
        <rFont val="Century Gothic"/>
        <family val="2"/>
      </rPr>
      <t>2</t>
    </r>
    <r>
      <rPr>
        <sz val="11"/>
        <color theme="1"/>
        <rFont val="Aptos Narrow"/>
        <family val="2"/>
        <scheme val="minor"/>
      </rPr>
      <t/>
    </r>
  </si>
  <si>
    <r>
      <t>M131-</t>
    </r>
    <r>
      <rPr>
        <sz val="8"/>
        <color theme="1"/>
        <rFont val="Century Gothic"/>
        <family val="2"/>
      </rPr>
      <t>1</t>
    </r>
  </si>
  <si>
    <r>
      <t>M131-</t>
    </r>
    <r>
      <rPr>
        <sz val="8"/>
        <color theme="1"/>
        <rFont val="Century Gothic"/>
        <family val="2"/>
      </rPr>
      <t>2</t>
    </r>
    <r>
      <rPr>
        <sz val="11"/>
        <color theme="1"/>
        <rFont val="Aptos Narrow"/>
        <family val="2"/>
        <scheme val="minor"/>
      </rPr>
      <t/>
    </r>
  </si>
  <si>
    <r>
      <t>M132-</t>
    </r>
    <r>
      <rPr>
        <sz val="8"/>
        <color theme="1"/>
        <rFont val="Century Gothic"/>
        <family val="2"/>
      </rPr>
      <t>1</t>
    </r>
  </si>
  <si>
    <t>175S1-E5801</t>
  </si>
  <si>
    <r>
      <t>M132-</t>
    </r>
    <r>
      <rPr>
        <sz val="8"/>
        <color theme="1"/>
        <rFont val="Century Gothic"/>
        <family val="2"/>
      </rPr>
      <t>2</t>
    </r>
    <r>
      <rPr>
        <sz val="11"/>
        <color theme="1"/>
        <rFont val="Aptos Narrow"/>
        <family val="2"/>
        <scheme val="minor"/>
      </rPr>
      <t/>
    </r>
  </si>
  <si>
    <t>185S1-E5801</t>
  </si>
  <si>
    <t>M137</t>
  </si>
  <si>
    <t>BRKT-ROOM LAMP</t>
  </si>
  <si>
    <t>JBKPT-00202</t>
  </si>
  <si>
    <t>M138</t>
  </si>
  <si>
    <t>JBKPT-00203</t>
  </si>
  <si>
    <t>P3-M154-1</t>
  </si>
  <si>
    <t>P3-M154-2</t>
  </si>
  <si>
    <t>P3-M060</t>
  </si>
  <si>
    <t>P3-M070</t>
  </si>
  <si>
    <t>P4</t>
  </si>
  <si>
    <t>M002</t>
  </si>
  <si>
    <t>LEVER LIFTER LH</t>
  </si>
  <si>
    <t>182S1-E5001</t>
  </si>
  <si>
    <t>X11M</t>
  </si>
  <si>
    <t>M020</t>
  </si>
  <si>
    <t>LIFTER KNOB FR SEAT LH</t>
  </si>
  <si>
    <t>182S1-E5801</t>
  </si>
  <si>
    <r>
      <t>P4-M044-</t>
    </r>
    <r>
      <rPr>
        <sz val="8"/>
        <color theme="1"/>
        <rFont val="Century Gothic"/>
        <family val="2"/>
      </rPr>
      <t>1</t>
    </r>
  </si>
  <si>
    <r>
      <t>P4-M044-</t>
    </r>
    <r>
      <rPr>
        <sz val="8"/>
        <color theme="1"/>
        <rFont val="Century Gothic"/>
        <family val="2"/>
      </rPr>
      <t>2</t>
    </r>
    <r>
      <rPr>
        <sz val="11"/>
        <color theme="1"/>
        <rFont val="Aptos Narrow"/>
        <family val="2"/>
        <scheme val="minor"/>
      </rPr>
      <t/>
    </r>
  </si>
  <si>
    <r>
      <t>P4-M045-</t>
    </r>
    <r>
      <rPr>
        <sz val="8"/>
        <color theme="1"/>
        <rFont val="Century Gothic"/>
        <family val="2"/>
      </rPr>
      <t>1</t>
    </r>
  </si>
  <si>
    <r>
      <t>P4-M045-</t>
    </r>
    <r>
      <rPr>
        <sz val="8"/>
        <color theme="1"/>
        <rFont val="Century Gothic"/>
        <family val="2"/>
      </rPr>
      <t>2</t>
    </r>
    <r>
      <rPr>
        <sz val="11"/>
        <color theme="1"/>
        <rFont val="Aptos Narrow"/>
        <family val="2"/>
        <scheme val="minor"/>
      </rPr>
      <t/>
    </r>
  </si>
  <si>
    <t>P4-M046</t>
  </si>
  <si>
    <t>P4-M047</t>
  </si>
  <si>
    <t>M051</t>
  </si>
  <si>
    <t>LEV LIFTER LH</t>
  </si>
  <si>
    <t>181C1-D4160</t>
  </si>
  <si>
    <r>
      <t>P4-M088</t>
    </r>
    <r>
      <rPr>
        <sz val="8"/>
        <color theme="1"/>
        <rFont val="Century Gothic"/>
        <family val="2"/>
      </rPr>
      <t>-1</t>
    </r>
  </si>
  <si>
    <r>
      <t>P4-M088</t>
    </r>
    <r>
      <rPr>
        <sz val="8"/>
        <color theme="1"/>
        <rFont val="Century Gothic"/>
        <family val="2"/>
      </rPr>
      <t>-2</t>
    </r>
  </si>
  <si>
    <r>
      <t>P20-M091-</t>
    </r>
    <r>
      <rPr>
        <sz val="8"/>
        <color theme="1"/>
        <rFont val="Century Gothic"/>
        <family val="2"/>
      </rPr>
      <t>1</t>
    </r>
  </si>
  <si>
    <r>
      <t>P20-M091-</t>
    </r>
    <r>
      <rPr>
        <sz val="8"/>
        <color theme="1"/>
        <rFont val="Century Gothic"/>
        <family val="2"/>
      </rPr>
      <t>2</t>
    </r>
  </si>
  <si>
    <r>
      <t>M092-</t>
    </r>
    <r>
      <rPr>
        <sz val="8"/>
        <color theme="1"/>
        <rFont val="Century Gothic"/>
        <family val="2"/>
      </rPr>
      <t>1</t>
    </r>
  </si>
  <si>
    <r>
      <t>M092-</t>
    </r>
    <r>
      <rPr>
        <sz val="8"/>
        <color theme="1"/>
        <rFont val="Century Gothic"/>
        <family val="2"/>
      </rPr>
      <t>2</t>
    </r>
    <r>
      <rPr>
        <sz val="11"/>
        <color theme="1"/>
        <rFont val="Aptos Narrow"/>
        <family val="2"/>
        <scheme val="minor"/>
      </rPr>
      <t/>
    </r>
  </si>
  <si>
    <r>
      <t>P4-M104-</t>
    </r>
    <r>
      <rPr>
        <sz val="8"/>
        <color theme="1"/>
        <rFont val="Century Gothic"/>
        <family val="2"/>
      </rPr>
      <t>1</t>
    </r>
  </si>
  <si>
    <r>
      <t>P4-M104-</t>
    </r>
    <r>
      <rPr>
        <sz val="8"/>
        <color theme="1"/>
        <rFont val="Century Gothic"/>
        <family val="2"/>
      </rPr>
      <t>2</t>
    </r>
  </si>
  <si>
    <t>P4-M128</t>
  </si>
  <si>
    <t>P4-M066</t>
  </si>
  <si>
    <t>P4-M071</t>
  </si>
  <si>
    <t>P5</t>
  </si>
  <si>
    <t>M017</t>
  </si>
  <si>
    <t>COV CTR HINGE RR SEAT</t>
  </si>
  <si>
    <t>268Y1-E5801</t>
  </si>
  <si>
    <r>
      <t>M036-</t>
    </r>
    <r>
      <rPr>
        <sz val="8"/>
        <color theme="1"/>
        <rFont val="Century Gothic"/>
        <family val="2"/>
      </rPr>
      <t>1</t>
    </r>
  </si>
  <si>
    <t>SPG COV OTR FR SEAT</t>
  </si>
  <si>
    <t>185D1-E5801</t>
  </si>
  <si>
    <r>
      <t>M036-</t>
    </r>
    <r>
      <rPr>
        <sz val="8"/>
        <color theme="1"/>
        <rFont val="Century Gothic"/>
        <family val="2"/>
      </rPr>
      <t>2</t>
    </r>
    <r>
      <rPr>
        <sz val="11"/>
        <color theme="1"/>
        <rFont val="Aptos Narrow"/>
        <family val="2"/>
        <scheme val="minor"/>
      </rPr>
      <t/>
    </r>
  </si>
  <si>
    <t>SPG COV INR FR SEAT</t>
  </si>
  <si>
    <t>185U1-E5801</t>
  </si>
  <si>
    <r>
      <t>M044-</t>
    </r>
    <r>
      <rPr>
        <sz val="8"/>
        <color theme="1"/>
        <rFont val="Century Gothic"/>
        <family val="2"/>
      </rPr>
      <t>1</t>
    </r>
  </si>
  <si>
    <r>
      <t>M044-</t>
    </r>
    <r>
      <rPr>
        <sz val="8"/>
        <color theme="1"/>
        <rFont val="Century Gothic"/>
        <family val="2"/>
      </rPr>
      <t>2</t>
    </r>
    <r>
      <rPr>
        <sz val="11"/>
        <color theme="1"/>
        <rFont val="Aptos Narrow"/>
        <family val="2"/>
        <scheme val="minor"/>
      </rPr>
      <t/>
    </r>
  </si>
  <si>
    <t>M045-1</t>
  </si>
  <si>
    <t>M045-2</t>
  </si>
  <si>
    <t>P20-M046</t>
  </si>
  <si>
    <t>P20-M047</t>
  </si>
  <si>
    <t>P5-M053</t>
  </si>
  <si>
    <t>LEG COV RR OTR FR SEAT</t>
  </si>
  <si>
    <t>175Y1-D4060</t>
  </si>
  <si>
    <r>
      <t>P20-M054-</t>
    </r>
    <r>
      <rPr>
        <sz val="8"/>
        <color theme="1"/>
        <rFont val="Century Gothic"/>
        <family val="2"/>
      </rPr>
      <t>1</t>
    </r>
  </si>
  <si>
    <t>LEG COV RR INR FR SEAT RH</t>
  </si>
  <si>
    <t>175V1-D4060</t>
  </si>
  <si>
    <r>
      <t>P20-M054-</t>
    </r>
    <r>
      <rPr>
        <sz val="8"/>
        <color theme="1"/>
        <rFont val="Century Gothic"/>
        <family val="2"/>
      </rPr>
      <t>2</t>
    </r>
  </si>
  <si>
    <t>LEG COV RR INR FR SEAT LH</t>
  </si>
  <si>
    <t>185V1-D4060</t>
  </si>
  <si>
    <r>
      <t>P5-M095-</t>
    </r>
    <r>
      <rPr>
        <sz val="8"/>
        <color theme="1"/>
        <rFont val="Century Gothic"/>
        <family val="2"/>
      </rPr>
      <t>1</t>
    </r>
  </si>
  <si>
    <t>COV LEG INR FR SEAT RH</t>
  </si>
  <si>
    <t>176Z1-A4600/176Z4-A4600</t>
  </si>
  <si>
    <r>
      <t>P5-M095-</t>
    </r>
    <r>
      <rPr>
        <sz val="8"/>
        <color theme="1"/>
        <rFont val="Century Gothic"/>
        <family val="2"/>
      </rPr>
      <t>2</t>
    </r>
    <r>
      <rPr>
        <sz val="11"/>
        <color theme="1"/>
        <rFont val="Aptos Narrow"/>
        <family val="2"/>
        <scheme val="minor"/>
      </rPr>
      <t/>
    </r>
  </si>
  <si>
    <t>COV LEG INR FR SEAT LH</t>
  </si>
  <si>
    <t>186Z1-A4600/186Z4-A4600</t>
  </si>
  <si>
    <r>
      <t>P5-M096-</t>
    </r>
    <r>
      <rPr>
        <sz val="8"/>
        <color theme="1"/>
        <rFont val="Century Gothic"/>
        <family val="2"/>
      </rPr>
      <t>1</t>
    </r>
  </si>
  <si>
    <t>COV LEG FR OTR FR SEAT LH</t>
  </si>
  <si>
    <t>186B1-A4600/186B4-A4600</t>
  </si>
  <si>
    <r>
      <t>P5-M096-</t>
    </r>
    <r>
      <rPr>
        <sz val="8"/>
        <color theme="1"/>
        <rFont val="Century Gothic"/>
        <family val="2"/>
      </rPr>
      <t>2</t>
    </r>
    <r>
      <rPr>
        <sz val="11"/>
        <color theme="1"/>
        <rFont val="Aptos Narrow"/>
        <family val="2"/>
        <scheme val="minor"/>
      </rPr>
      <t/>
    </r>
  </si>
  <si>
    <r>
      <t>P5-M097-</t>
    </r>
    <r>
      <rPr>
        <sz val="8"/>
        <color theme="1"/>
        <rFont val="Century Gothic"/>
        <family val="2"/>
      </rPr>
      <t>1</t>
    </r>
  </si>
  <si>
    <t>COV LEG RR FR SEAT LH</t>
  </si>
  <si>
    <t>186D1-A4600</t>
  </si>
  <si>
    <r>
      <t>P5-M097-</t>
    </r>
    <r>
      <rPr>
        <sz val="8"/>
        <color theme="1"/>
        <rFont val="Century Gothic"/>
        <family val="2"/>
      </rPr>
      <t>2</t>
    </r>
  </si>
  <si>
    <t>186D4-A4600</t>
  </si>
  <si>
    <r>
      <t>P5-M101-</t>
    </r>
    <r>
      <rPr>
        <sz val="8"/>
        <color theme="1"/>
        <rFont val="Century Gothic"/>
        <family val="2"/>
      </rPr>
      <t>1</t>
    </r>
  </si>
  <si>
    <t>SPK GRILL RH FR HEADREST</t>
  </si>
  <si>
    <t>145M0-C2090</t>
  </si>
  <si>
    <r>
      <t>P5-M101-</t>
    </r>
    <r>
      <rPr>
        <sz val="8"/>
        <color theme="1"/>
        <rFont val="Century Gothic"/>
        <family val="2"/>
      </rPr>
      <t>2</t>
    </r>
  </si>
  <si>
    <t>SPK GRILL LH FR HEADREST</t>
  </si>
  <si>
    <t>155M0-C2090</t>
  </si>
  <si>
    <t>P5-M102</t>
  </si>
  <si>
    <t>HARNESS PIPE FR HEADREST</t>
  </si>
  <si>
    <t>165H0-C2090</t>
  </si>
  <si>
    <t>P5-M103</t>
  </si>
  <si>
    <r>
      <t>P5-M127-</t>
    </r>
    <r>
      <rPr>
        <sz val="8"/>
        <color theme="1"/>
        <rFont val="Century Gothic"/>
        <family val="2"/>
      </rPr>
      <t>1</t>
    </r>
  </si>
  <si>
    <r>
      <t>P5-M127-</t>
    </r>
    <r>
      <rPr>
        <sz val="8"/>
        <color theme="1"/>
        <rFont val="Century Gothic"/>
        <family val="2"/>
      </rPr>
      <t>2</t>
    </r>
    <r>
      <rPr>
        <sz val="11"/>
        <color theme="1"/>
        <rFont val="Aptos Narrow"/>
        <family val="2"/>
        <scheme val="minor"/>
      </rPr>
      <t/>
    </r>
  </si>
  <si>
    <t>P5-M061</t>
  </si>
  <si>
    <t>P5-M074</t>
  </si>
  <si>
    <r>
      <t>P5-M090-</t>
    </r>
    <r>
      <rPr>
        <sz val="8"/>
        <color theme="1"/>
        <rFont val="Century Gothic"/>
        <family val="2"/>
      </rPr>
      <t>1</t>
    </r>
  </si>
  <si>
    <r>
      <t>P5-M090-</t>
    </r>
    <r>
      <rPr>
        <sz val="8"/>
        <color theme="1"/>
        <rFont val="Century Gothic"/>
        <family val="2"/>
      </rPr>
      <t>2</t>
    </r>
  </si>
  <si>
    <r>
      <t>P5-M049-</t>
    </r>
    <r>
      <rPr>
        <sz val="8"/>
        <color theme="1"/>
        <rFont val="Century Gothic"/>
        <family val="2"/>
      </rPr>
      <t>2</t>
    </r>
  </si>
  <si>
    <t>RECL LEVER LH 6 WAY</t>
  </si>
  <si>
    <t>185C1-D4160</t>
  </si>
  <si>
    <t>P5-M050</t>
  </si>
  <si>
    <t>RECL LEVER LH</t>
  </si>
  <si>
    <t>185C1-D4040</t>
  </si>
  <si>
    <t>P6-M048</t>
  </si>
  <si>
    <t>FIN LWR OTR LH</t>
  </si>
  <si>
    <t>181A1-D0000</t>
  </si>
  <si>
    <t>P6</t>
  </si>
  <si>
    <r>
      <t>M049-</t>
    </r>
    <r>
      <rPr>
        <sz val="8"/>
        <color theme="1"/>
        <rFont val="Century Gothic"/>
        <family val="2"/>
      </rPr>
      <t>1</t>
    </r>
  </si>
  <si>
    <t>RECL LEVER RH 4 WAY</t>
  </si>
  <si>
    <t>175C1-D4140</t>
  </si>
  <si>
    <r>
      <t>M049-</t>
    </r>
    <r>
      <rPr>
        <sz val="8"/>
        <color theme="1"/>
        <rFont val="Century Gothic"/>
        <family val="2"/>
      </rPr>
      <t>2</t>
    </r>
    <r>
      <rPr>
        <sz val="11"/>
        <color theme="1"/>
        <rFont val="Aptos Narrow"/>
        <family val="2"/>
        <scheme val="minor"/>
      </rPr>
      <t/>
    </r>
  </si>
  <si>
    <t>P6-M053</t>
  </si>
  <si>
    <r>
      <t>P6-M054-</t>
    </r>
    <r>
      <rPr>
        <sz val="8"/>
        <color theme="1"/>
        <rFont val="Century Gothic"/>
        <family val="2"/>
      </rPr>
      <t>1</t>
    </r>
  </si>
  <si>
    <r>
      <t>P6-M054-</t>
    </r>
    <r>
      <rPr>
        <sz val="8"/>
        <color theme="1"/>
        <rFont val="Century Gothic"/>
        <family val="2"/>
      </rPr>
      <t>2</t>
    </r>
  </si>
  <si>
    <t>HINGE BOX COVER</t>
  </si>
  <si>
    <t>12-487695</t>
  </si>
  <si>
    <t>ITW</t>
  </si>
  <si>
    <t>P02F</t>
  </si>
  <si>
    <r>
      <t>P6-M095-</t>
    </r>
    <r>
      <rPr>
        <sz val="8"/>
        <color theme="1"/>
        <rFont val="Century Gothic"/>
        <family val="2"/>
      </rPr>
      <t>1</t>
    </r>
  </si>
  <si>
    <r>
      <t>P6-M095-</t>
    </r>
    <r>
      <rPr>
        <sz val="8"/>
        <color theme="1"/>
        <rFont val="Century Gothic"/>
        <family val="2"/>
      </rPr>
      <t>2</t>
    </r>
  </si>
  <si>
    <r>
      <t>P6-M096-</t>
    </r>
    <r>
      <rPr>
        <sz val="8"/>
        <color theme="1"/>
        <rFont val="Century Gothic"/>
        <family val="2"/>
      </rPr>
      <t>1</t>
    </r>
  </si>
  <si>
    <r>
      <t>P6-M096-</t>
    </r>
    <r>
      <rPr>
        <sz val="8"/>
        <color theme="1"/>
        <rFont val="Century Gothic"/>
        <family val="2"/>
      </rPr>
      <t>2</t>
    </r>
    <r>
      <rPr>
        <sz val="11"/>
        <color theme="1"/>
        <rFont val="Aptos Narrow"/>
        <family val="2"/>
        <scheme val="minor"/>
      </rPr>
      <t/>
    </r>
  </si>
  <si>
    <r>
      <t>P6-M097-</t>
    </r>
    <r>
      <rPr>
        <sz val="8"/>
        <color theme="1"/>
        <rFont val="Century Gothic"/>
        <family val="2"/>
      </rPr>
      <t>1</t>
    </r>
  </si>
  <si>
    <r>
      <t>P6-M097-</t>
    </r>
    <r>
      <rPr>
        <sz val="8"/>
        <color theme="1"/>
        <rFont val="Century Gothic"/>
        <family val="2"/>
      </rPr>
      <t>2</t>
    </r>
    <r>
      <rPr>
        <sz val="11"/>
        <color theme="1"/>
        <rFont val="Aptos Narrow"/>
        <family val="2"/>
        <scheme val="minor"/>
      </rPr>
      <t/>
    </r>
  </si>
  <si>
    <r>
      <t>P6-M101-</t>
    </r>
    <r>
      <rPr>
        <sz val="8"/>
        <color theme="1"/>
        <rFont val="Century Gothic"/>
        <family val="2"/>
      </rPr>
      <t>1</t>
    </r>
  </si>
  <si>
    <r>
      <t>P6-M101-</t>
    </r>
    <r>
      <rPr>
        <sz val="8"/>
        <color theme="1"/>
        <rFont val="Century Gothic"/>
        <family val="2"/>
      </rPr>
      <t>2</t>
    </r>
  </si>
  <si>
    <t>P6-M102</t>
  </si>
  <si>
    <r>
      <t>M127-</t>
    </r>
    <r>
      <rPr>
        <sz val="8"/>
        <color theme="1"/>
        <rFont val="Century Gothic"/>
        <family val="2"/>
      </rPr>
      <t>1</t>
    </r>
  </si>
  <si>
    <r>
      <t>M127-</t>
    </r>
    <r>
      <rPr>
        <sz val="8"/>
        <color theme="1"/>
        <rFont val="Century Gothic"/>
        <family val="2"/>
      </rPr>
      <t>2</t>
    </r>
    <r>
      <rPr>
        <sz val="11"/>
        <color theme="1"/>
        <rFont val="Aptos Narrow"/>
        <family val="2"/>
        <scheme val="minor"/>
      </rPr>
      <t/>
    </r>
  </si>
  <si>
    <r>
      <t>P26-M139-</t>
    </r>
    <r>
      <rPr>
        <sz val="8"/>
        <color theme="1"/>
        <rFont val="Century Gothic"/>
        <family val="2"/>
      </rPr>
      <t>1</t>
    </r>
  </si>
  <si>
    <t xml:space="preserve">BRACKET FASTENER A </t>
  </si>
  <si>
    <t>JBKPT-00204</t>
  </si>
  <si>
    <r>
      <t>P26-M139-</t>
    </r>
    <r>
      <rPr>
        <sz val="8"/>
        <color theme="1"/>
        <rFont val="Century Gothic"/>
        <family val="2"/>
      </rPr>
      <t>2</t>
    </r>
  </si>
  <si>
    <t>BRACKET FASTENER B</t>
  </si>
  <si>
    <t>JBKPT-00205</t>
  </si>
  <si>
    <r>
      <t>P26-M139-</t>
    </r>
    <r>
      <rPr>
        <sz val="8"/>
        <color theme="1"/>
        <rFont val="Century Gothic"/>
        <family val="2"/>
      </rPr>
      <t>3</t>
    </r>
    <r>
      <rPr>
        <sz val="11"/>
        <color theme="1"/>
        <rFont val="Aptos Narrow"/>
        <family val="2"/>
        <scheme val="minor"/>
      </rPr>
      <t/>
    </r>
  </si>
  <si>
    <t>BRACKET FASTENER C</t>
  </si>
  <si>
    <t>JBKPT-00206</t>
  </si>
  <si>
    <r>
      <t>P26-M139-</t>
    </r>
    <r>
      <rPr>
        <sz val="8"/>
        <color theme="1"/>
        <rFont val="Century Gothic"/>
        <family val="2"/>
      </rPr>
      <t>4</t>
    </r>
    <r>
      <rPr>
        <sz val="11"/>
        <color theme="1"/>
        <rFont val="Aptos Narrow"/>
        <family val="2"/>
        <scheme val="minor"/>
      </rPr>
      <t/>
    </r>
  </si>
  <si>
    <t xml:space="preserve">BRACKET FASTENER D </t>
  </si>
  <si>
    <t>JBKPT-00207</t>
  </si>
  <si>
    <r>
      <t>P26-M140-</t>
    </r>
    <r>
      <rPr>
        <sz val="8"/>
        <color theme="1"/>
        <rFont val="Century Gothic"/>
        <family val="2"/>
      </rPr>
      <t>1</t>
    </r>
  </si>
  <si>
    <t>BRACKET FASTENER E</t>
  </si>
  <si>
    <t>JBKPT-00208</t>
  </si>
  <si>
    <r>
      <t>P26-M140-</t>
    </r>
    <r>
      <rPr>
        <sz val="8"/>
        <color theme="1"/>
        <rFont val="Century Gothic"/>
        <family val="2"/>
      </rPr>
      <t>2</t>
    </r>
    <r>
      <rPr>
        <sz val="11"/>
        <color theme="1"/>
        <rFont val="Aptos Narrow"/>
        <family val="2"/>
        <scheme val="minor"/>
      </rPr>
      <t/>
    </r>
  </si>
  <si>
    <t>BRACKET FASTENER F</t>
  </si>
  <si>
    <t>JBKPT-00209</t>
  </si>
  <si>
    <t>P7</t>
  </si>
  <si>
    <t>M006</t>
  </si>
  <si>
    <t>CAP LIFTER KNOB FR SEAT LH</t>
  </si>
  <si>
    <t>182T1-E5801</t>
  </si>
  <si>
    <t>M015</t>
  </si>
  <si>
    <r>
      <t>M022-</t>
    </r>
    <r>
      <rPr>
        <sz val="8"/>
        <color theme="1"/>
        <rFont val="Century Gothic"/>
        <family val="2"/>
      </rPr>
      <t>1</t>
    </r>
  </si>
  <si>
    <t>RECL KNOB FR SEAT RH</t>
  </si>
  <si>
    <t>176A1-E5801</t>
  </si>
  <si>
    <r>
      <t>M022-</t>
    </r>
    <r>
      <rPr>
        <sz val="8"/>
        <color theme="1"/>
        <rFont val="Century Gothic"/>
        <family val="2"/>
      </rPr>
      <t>2</t>
    </r>
    <r>
      <rPr>
        <sz val="11"/>
        <color theme="1"/>
        <rFont val="Aptos Narrow"/>
        <family val="2"/>
        <scheme val="minor"/>
      </rPr>
      <t/>
    </r>
  </si>
  <si>
    <t>RECL KNOB FR SEAT LH</t>
  </si>
  <si>
    <t>186A1-E5801</t>
  </si>
  <si>
    <r>
      <t>M023-</t>
    </r>
    <r>
      <rPr>
        <sz val="8"/>
        <color theme="1"/>
        <rFont val="Century Gothic"/>
        <family val="2"/>
      </rPr>
      <t>1</t>
    </r>
  </si>
  <si>
    <t>ESCATION KNOB RR BACK</t>
  </si>
  <si>
    <t>276B1-E5801</t>
  </si>
  <si>
    <r>
      <t>M023-</t>
    </r>
    <r>
      <rPr>
        <sz val="8"/>
        <color theme="1"/>
        <rFont val="Century Gothic"/>
        <family val="2"/>
      </rPr>
      <t>2</t>
    </r>
    <r>
      <rPr>
        <sz val="11"/>
        <color theme="1"/>
        <rFont val="Aptos Narrow"/>
        <family val="2"/>
        <scheme val="minor"/>
      </rPr>
      <t/>
    </r>
  </si>
  <si>
    <t>276B5-E5801</t>
  </si>
  <si>
    <t>P7-M030</t>
  </si>
  <si>
    <t>CAP LIFTER LH</t>
  </si>
  <si>
    <t>182T1-E5001</t>
  </si>
  <si>
    <r>
      <t>M035-</t>
    </r>
    <r>
      <rPr>
        <sz val="8"/>
        <color theme="1"/>
        <rFont val="Century Gothic"/>
        <family val="2"/>
      </rPr>
      <t>1</t>
    </r>
  </si>
  <si>
    <t>CARRIER FR DOOR REG RH</t>
  </si>
  <si>
    <t>80728-3LM0B-MEX</t>
  </si>
  <si>
    <t>JOHNAN</t>
  </si>
  <si>
    <r>
      <t>M035-</t>
    </r>
    <r>
      <rPr>
        <sz val="8"/>
        <color theme="1"/>
        <rFont val="Century Gothic"/>
        <family val="2"/>
      </rPr>
      <t>2</t>
    </r>
    <r>
      <rPr>
        <sz val="11"/>
        <color theme="1"/>
        <rFont val="Aptos Narrow"/>
        <family val="2"/>
        <scheme val="minor"/>
      </rPr>
      <t/>
    </r>
  </si>
  <si>
    <t>CARRIER FR DOOR REG LH</t>
  </si>
  <si>
    <t>80729-3LM0B-MEX</t>
  </si>
  <si>
    <t>P7-M048</t>
  </si>
  <si>
    <t>P7-M052</t>
  </si>
  <si>
    <t>CAP LEV LIFTER</t>
  </si>
  <si>
    <t>171D1-D4060</t>
  </si>
  <si>
    <t>M055</t>
  </si>
  <si>
    <t>LEG COV FR OTR FR SEAT</t>
  </si>
  <si>
    <t>185B1-D4080</t>
  </si>
  <si>
    <t>M057</t>
  </si>
  <si>
    <t>CLIP BELT REMINDER</t>
  </si>
  <si>
    <t>115D0-B2021</t>
  </si>
  <si>
    <t>P7-M058</t>
  </si>
  <si>
    <t>SLIDE DEVICE COV FS</t>
  </si>
  <si>
    <t>185B1-E5761</t>
  </si>
  <si>
    <t>COVER LOCATE PIN</t>
  </si>
  <si>
    <t>142X3-C2000</t>
  </si>
  <si>
    <t>P7-M077</t>
  </si>
  <si>
    <t>AXLE PIN</t>
  </si>
  <si>
    <t>12-487696</t>
  </si>
  <si>
    <t>P13-M078</t>
  </si>
  <si>
    <t>PIVOT PIN</t>
  </si>
  <si>
    <t>12-487697</t>
  </si>
  <si>
    <t>P26-M079</t>
  </si>
  <si>
    <t>PIN CAP</t>
  </si>
  <si>
    <t>12-487698</t>
  </si>
  <si>
    <t>M080</t>
  </si>
  <si>
    <t>M081</t>
  </si>
  <si>
    <t>ACHSE-AXLE</t>
  </si>
  <si>
    <t>53179-1-01-001</t>
  </si>
  <si>
    <t>AU426/VW37</t>
  </si>
  <si>
    <t>P7-M098</t>
  </si>
  <si>
    <t>PLATE BELT REMINDER</t>
  </si>
  <si>
    <t>171X1-A4625</t>
  </si>
  <si>
    <r>
      <t>M101-</t>
    </r>
    <r>
      <rPr>
        <sz val="8"/>
        <color theme="1"/>
        <rFont val="Century Gothic"/>
        <family val="2"/>
      </rPr>
      <t>1</t>
    </r>
  </si>
  <si>
    <r>
      <t>M101-</t>
    </r>
    <r>
      <rPr>
        <sz val="8"/>
        <color theme="1"/>
        <rFont val="Century Gothic"/>
        <family val="2"/>
      </rPr>
      <t>2</t>
    </r>
    <r>
      <rPr>
        <sz val="11"/>
        <color theme="1"/>
        <rFont val="Aptos Narrow"/>
        <family val="2"/>
        <scheme val="minor"/>
      </rPr>
      <t/>
    </r>
  </si>
  <si>
    <r>
      <t>M130-</t>
    </r>
    <r>
      <rPr>
        <sz val="8"/>
        <color theme="1"/>
        <rFont val="Century Gothic"/>
        <family val="2"/>
      </rPr>
      <t>1</t>
    </r>
  </si>
  <si>
    <r>
      <t>M130-</t>
    </r>
    <r>
      <rPr>
        <sz val="8"/>
        <color theme="1"/>
        <rFont val="Century Gothic"/>
        <family val="2"/>
      </rPr>
      <t>2</t>
    </r>
    <r>
      <rPr>
        <sz val="11"/>
        <color theme="1"/>
        <rFont val="Aptos Narrow"/>
        <family val="2"/>
        <scheme val="minor"/>
      </rPr>
      <t/>
    </r>
  </si>
  <si>
    <t>P7-M134</t>
  </si>
  <si>
    <t>BUSH CTR HINGE</t>
  </si>
  <si>
    <t>287U1-C2001</t>
  </si>
  <si>
    <t>P7-M135</t>
  </si>
  <si>
    <r>
      <t>P7-M139-</t>
    </r>
    <r>
      <rPr>
        <sz val="8"/>
        <color theme="1"/>
        <rFont val="Century Gothic"/>
        <family val="2"/>
      </rPr>
      <t>1</t>
    </r>
  </si>
  <si>
    <r>
      <t>P7-M139-</t>
    </r>
    <r>
      <rPr>
        <sz val="8"/>
        <color theme="1"/>
        <rFont val="Century Gothic"/>
        <family val="2"/>
      </rPr>
      <t>2</t>
    </r>
  </si>
  <si>
    <r>
      <t>P7-M139-</t>
    </r>
    <r>
      <rPr>
        <sz val="8"/>
        <color theme="1"/>
        <rFont val="Century Gothic"/>
        <family val="2"/>
      </rPr>
      <t>3</t>
    </r>
    <r>
      <rPr>
        <sz val="11"/>
        <color theme="1"/>
        <rFont val="Aptos Narrow"/>
        <family val="2"/>
        <scheme val="minor"/>
      </rPr>
      <t/>
    </r>
  </si>
  <si>
    <r>
      <t>P7-M139-</t>
    </r>
    <r>
      <rPr>
        <sz val="8"/>
        <color theme="1"/>
        <rFont val="Century Gothic"/>
        <family val="2"/>
      </rPr>
      <t>4</t>
    </r>
    <r>
      <rPr>
        <sz val="11"/>
        <color theme="1"/>
        <rFont val="Aptos Narrow"/>
        <family val="2"/>
        <scheme val="minor"/>
      </rPr>
      <t/>
    </r>
  </si>
  <si>
    <r>
      <t>P7-M140-</t>
    </r>
    <r>
      <rPr>
        <sz val="8"/>
        <color theme="1"/>
        <rFont val="Century Gothic"/>
        <family val="2"/>
      </rPr>
      <t>1</t>
    </r>
  </si>
  <si>
    <r>
      <t>P7-M140-</t>
    </r>
    <r>
      <rPr>
        <sz val="8"/>
        <color theme="1"/>
        <rFont val="Century Gothic"/>
        <family val="2"/>
      </rPr>
      <t>2</t>
    </r>
    <r>
      <rPr>
        <sz val="11"/>
        <color theme="1"/>
        <rFont val="Aptos Narrow"/>
        <family val="2"/>
        <scheme val="minor"/>
      </rPr>
      <t/>
    </r>
  </si>
  <si>
    <t>M141</t>
  </si>
  <si>
    <t>BRKT ASSY CLIP-A RH</t>
  </si>
  <si>
    <t>84950-5VG05</t>
  </si>
  <si>
    <t>N71A</t>
  </si>
  <si>
    <t>M142</t>
  </si>
  <si>
    <t>84950-5VG10</t>
  </si>
  <si>
    <t>P7-M143-1</t>
  </si>
  <si>
    <t>BRACKET FASTENER A</t>
  </si>
  <si>
    <t>JBKPT-00233</t>
  </si>
  <si>
    <t>P7-M143-2</t>
  </si>
  <si>
    <t>JBKPT-00234</t>
  </si>
  <si>
    <t>P7-M144</t>
  </si>
  <si>
    <t>JBKPT-00235</t>
  </si>
  <si>
    <t>P7-M146</t>
  </si>
  <si>
    <t>P7-M147</t>
  </si>
  <si>
    <t>Bush sleeve plastic</t>
  </si>
  <si>
    <t>120W1E5600</t>
  </si>
  <si>
    <t>X02A</t>
  </si>
  <si>
    <t>P7-M161</t>
  </si>
  <si>
    <t>PLUG ARM REST FR SEAT LH</t>
  </si>
  <si>
    <t>154P2-C3401</t>
  </si>
  <si>
    <t>P7-M164</t>
  </si>
  <si>
    <t>SLEEVE A</t>
  </si>
  <si>
    <t>241C2-E5702</t>
  </si>
  <si>
    <t>P7-M151</t>
  </si>
  <si>
    <t>P7-M152</t>
  </si>
  <si>
    <t>SLEEVE B</t>
  </si>
  <si>
    <t>241P2-E5702</t>
  </si>
  <si>
    <t>P7-M160</t>
  </si>
  <si>
    <t xml:space="preserve">SLEEVE C </t>
  </si>
  <si>
    <t>241C7-A9110</t>
  </si>
  <si>
    <t>P7-M165</t>
  </si>
  <si>
    <t>P8</t>
  </si>
  <si>
    <t>M030</t>
  </si>
  <si>
    <t>M048</t>
  </si>
  <si>
    <t>M052</t>
  </si>
  <si>
    <t>P8-M055</t>
  </si>
  <si>
    <t>P8-M058</t>
  </si>
  <si>
    <t>P8-M076</t>
  </si>
  <si>
    <t>P9-M077</t>
  </si>
  <si>
    <t>P8-M079</t>
  </si>
  <si>
    <t>P8-M081</t>
  </si>
  <si>
    <t>M098</t>
  </si>
  <si>
    <t>P8-M134</t>
  </si>
  <si>
    <t>M135</t>
  </si>
  <si>
    <r>
      <t>P8-M139-</t>
    </r>
    <r>
      <rPr>
        <sz val="8"/>
        <color theme="1"/>
        <rFont val="Century Gothic"/>
        <family val="2"/>
      </rPr>
      <t>1</t>
    </r>
  </si>
  <si>
    <r>
      <t>P8-M139-</t>
    </r>
    <r>
      <rPr>
        <sz val="8"/>
        <color theme="1"/>
        <rFont val="Century Gothic"/>
        <family val="2"/>
      </rPr>
      <t>2</t>
    </r>
  </si>
  <si>
    <r>
      <t>P8-M139-</t>
    </r>
    <r>
      <rPr>
        <sz val="8"/>
        <color theme="1"/>
        <rFont val="Century Gothic"/>
        <family val="2"/>
      </rPr>
      <t>3</t>
    </r>
    <r>
      <rPr>
        <sz val="11"/>
        <color theme="1"/>
        <rFont val="Aptos Narrow"/>
        <family val="2"/>
        <scheme val="minor"/>
      </rPr>
      <t/>
    </r>
  </si>
  <si>
    <r>
      <t>P8-M139-</t>
    </r>
    <r>
      <rPr>
        <sz val="8"/>
        <color theme="1"/>
        <rFont val="Century Gothic"/>
        <family val="2"/>
      </rPr>
      <t>4</t>
    </r>
    <r>
      <rPr>
        <sz val="11"/>
        <color theme="1"/>
        <rFont val="Aptos Narrow"/>
        <family val="2"/>
        <scheme val="minor"/>
      </rPr>
      <t/>
    </r>
  </si>
  <si>
    <r>
      <t>P8-M140-</t>
    </r>
    <r>
      <rPr>
        <sz val="8"/>
        <color theme="1"/>
        <rFont val="Century Gothic"/>
        <family val="2"/>
      </rPr>
      <t>1</t>
    </r>
  </si>
  <si>
    <r>
      <t>P8-M140-</t>
    </r>
    <r>
      <rPr>
        <sz val="8"/>
        <color theme="1"/>
        <rFont val="Century Gothic"/>
        <family val="2"/>
      </rPr>
      <t>2</t>
    </r>
    <r>
      <rPr>
        <sz val="11"/>
        <color theme="1"/>
        <rFont val="Aptos Narrow"/>
        <family val="2"/>
        <scheme val="minor"/>
      </rPr>
      <t/>
    </r>
  </si>
  <si>
    <t>P8-M143-1</t>
  </si>
  <si>
    <t>P8-M143-2</t>
  </si>
  <si>
    <t>P8-M144</t>
  </si>
  <si>
    <t>P8-M147</t>
  </si>
  <si>
    <t>P8-M146</t>
  </si>
  <si>
    <t>P9</t>
  </si>
  <si>
    <t>P9-M048</t>
  </si>
  <si>
    <r>
      <t>P9-M049-</t>
    </r>
    <r>
      <rPr>
        <sz val="8"/>
        <color theme="1"/>
        <rFont val="Century Gothic"/>
        <family val="2"/>
      </rPr>
      <t>1</t>
    </r>
  </si>
  <si>
    <r>
      <t>P9-M049-</t>
    </r>
    <r>
      <rPr>
        <sz val="8"/>
        <color theme="1"/>
        <rFont val="Century Gothic"/>
        <family val="2"/>
      </rPr>
      <t>2</t>
    </r>
    <r>
      <rPr>
        <sz val="11"/>
        <color theme="1"/>
        <rFont val="Aptos Narrow"/>
        <family val="2"/>
        <scheme val="minor"/>
      </rPr>
      <t/>
    </r>
  </si>
  <si>
    <t>P9-M050</t>
  </si>
  <si>
    <t>P9-M052</t>
  </si>
  <si>
    <t>P9-M053</t>
  </si>
  <si>
    <r>
      <t>P9-M054-</t>
    </r>
    <r>
      <rPr>
        <sz val="8"/>
        <color theme="1"/>
        <rFont val="Century Gothic"/>
        <family val="2"/>
      </rPr>
      <t>1</t>
    </r>
  </si>
  <si>
    <r>
      <t>P9-M054-</t>
    </r>
    <r>
      <rPr>
        <sz val="8"/>
        <color theme="1"/>
        <rFont val="Century Gothic"/>
        <family val="2"/>
      </rPr>
      <t>2</t>
    </r>
  </si>
  <si>
    <t>P9-M056</t>
  </si>
  <si>
    <t>185V1-D4120</t>
  </si>
  <si>
    <t>P9-M058</t>
  </si>
  <si>
    <t>P9-M076</t>
  </si>
  <si>
    <t>P9-M078</t>
  </si>
  <si>
    <t>P9-M081</t>
  </si>
  <si>
    <t>12-487892</t>
  </si>
  <si>
    <r>
      <t>P9-M101-</t>
    </r>
    <r>
      <rPr>
        <sz val="8"/>
        <color theme="1"/>
        <rFont val="Century Gothic"/>
        <family val="2"/>
      </rPr>
      <t>1</t>
    </r>
  </si>
  <si>
    <r>
      <t>P9-M101-</t>
    </r>
    <r>
      <rPr>
        <sz val="8"/>
        <color theme="1"/>
        <rFont val="Century Gothic"/>
        <family val="2"/>
      </rPr>
      <t>2</t>
    </r>
  </si>
  <si>
    <r>
      <t>P9-M127-</t>
    </r>
    <r>
      <rPr>
        <sz val="8"/>
        <color theme="1"/>
        <rFont val="Century Gothic"/>
        <family val="2"/>
      </rPr>
      <t>1</t>
    </r>
  </si>
  <si>
    <r>
      <t>P9-M127-</t>
    </r>
    <r>
      <rPr>
        <sz val="8"/>
        <color theme="1"/>
        <rFont val="Century Gothic"/>
        <family val="2"/>
      </rPr>
      <t>2</t>
    </r>
  </si>
  <si>
    <t>P9-M128</t>
  </si>
  <si>
    <t>P9-M134</t>
  </si>
  <si>
    <r>
      <t>P9-M089-</t>
    </r>
    <r>
      <rPr>
        <sz val="8"/>
        <color theme="1"/>
        <rFont val="Century Gothic"/>
        <family val="2"/>
      </rPr>
      <t>1</t>
    </r>
  </si>
  <si>
    <r>
      <t>P9-M089-</t>
    </r>
    <r>
      <rPr>
        <sz val="8"/>
        <color theme="1"/>
        <rFont val="Century Gothic"/>
        <family val="2"/>
      </rPr>
      <t>2</t>
    </r>
  </si>
  <si>
    <t>P9-M135</t>
  </si>
  <si>
    <r>
      <t>P13-M139-</t>
    </r>
    <r>
      <rPr>
        <sz val="8"/>
        <color theme="1"/>
        <rFont val="Century Gothic"/>
        <family val="2"/>
      </rPr>
      <t>1</t>
    </r>
  </si>
  <si>
    <r>
      <t>P13-M139-</t>
    </r>
    <r>
      <rPr>
        <sz val="8"/>
        <color theme="1"/>
        <rFont val="Century Gothic"/>
        <family val="2"/>
      </rPr>
      <t>2</t>
    </r>
  </si>
  <si>
    <r>
      <t>P13-M139-</t>
    </r>
    <r>
      <rPr>
        <sz val="8"/>
        <color theme="1"/>
        <rFont val="Century Gothic"/>
        <family val="2"/>
      </rPr>
      <t>3</t>
    </r>
    <r>
      <rPr>
        <sz val="11"/>
        <color theme="1"/>
        <rFont val="Aptos Narrow"/>
        <family val="2"/>
        <scheme val="minor"/>
      </rPr>
      <t/>
    </r>
  </si>
  <si>
    <r>
      <t>P13-M139-</t>
    </r>
    <r>
      <rPr>
        <sz val="8"/>
        <color theme="1"/>
        <rFont val="Century Gothic"/>
        <family val="2"/>
      </rPr>
      <t>4</t>
    </r>
    <r>
      <rPr>
        <sz val="11"/>
        <color theme="1"/>
        <rFont val="Aptos Narrow"/>
        <family val="2"/>
        <scheme val="minor"/>
      </rPr>
      <t/>
    </r>
  </si>
  <si>
    <r>
      <t>P9-M140-</t>
    </r>
    <r>
      <rPr>
        <sz val="8"/>
        <color theme="1"/>
        <rFont val="Century Gothic"/>
        <family val="2"/>
      </rPr>
      <t>1</t>
    </r>
  </si>
  <si>
    <r>
      <t>P9-M140-</t>
    </r>
    <r>
      <rPr>
        <sz val="8"/>
        <color theme="1"/>
        <rFont val="Century Gothic"/>
        <family val="2"/>
      </rPr>
      <t>2</t>
    </r>
    <r>
      <rPr>
        <sz val="11"/>
        <color theme="1"/>
        <rFont val="Aptos Narrow"/>
        <family val="2"/>
        <scheme val="minor"/>
      </rPr>
      <t/>
    </r>
  </si>
  <si>
    <r>
      <t>P9-M141-</t>
    </r>
    <r>
      <rPr>
        <sz val="8"/>
        <color theme="1"/>
        <rFont val="Century Gothic"/>
        <family val="2"/>
      </rPr>
      <t>1</t>
    </r>
  </si>
  <si>
    <t>BRKT ASSY CLIP-A LH</t>
  </si>
  <si>
    <r>
      <t>P9-M141-</t>
    </r>
    <r>
      <rPr>
        <sz val="8"/>
        <color theme="1"/>
        <rFont val="Century Gothic"/>
        <family val="2"/>
      </rPr>
      <t>2</t>
    </r>
  </si>
  <si>
    <t>BRKT ASSY CLIP-B RH</t>
  </si>
  <si>
    <t>84951-5VG05</t>
  </si>
  <si>
    <t>P9-M142-1</t>
  </si>
  <si>
    <t>P9-M142-2</t>
  </si>
  <si>
    <t>84951-5VG10</t>
  </si>
  <si>
    <t>P9-M143-1</t>
  </si>
  <si>
    <t>P9-M143-2</t>
  </si>
  <si>
    <t>P9-M144</t>
  </si>
  <si>
    <t>P9-M146</t>
  </si>
  <si>
    <t>P9-M147</t>
  </si>
  <si>
    <t>P13-M102</t>
  </si>
  <si>
    <t>P13-M160</t>
  </si>
  <si>
    <t>P9-M161</t>
  </si>
  <si>
    <t>P9-M079</t>
  </si>
  <si>
    <t>P9-M151</t>
  </si>
  <si>
    <t>P10</t>
  </si>
  <si>
    <r>
      <t>M036-</t>
    </r>
    <r>
      <rPr>
        <sz val="8"/>
        <color theme="1"/>
        <rFont val="Century Gothic"/>
        <family val="2"/>
      </rPr>
      <t>1</t>
    </r>
    <r>
      <rPr>
        <sz val="11"/>
        <color theme="1"/>
        <rFont val="Aptos Narrow"/>
        <family val="2"/>
        <scheme val="minor"/>
      </rPr>
      <t/>
    </r>
  </si>
  <si>
    <r>
      <t>M036-</t>
    </r>
    <r>
      <rPr>
        <sz val="8"/>
        <color theme="1"/>
        <rFont val="Century Gothic"/>
        <family val="2"/>
      </rPr>
      <t>2</t>
    </r>
  </si>
  <si>
    <t>P10-M047</t>
  </si>
  <si>
    <r>
      <t>P06-M049-</t>
    </r>
    <r>
      <rPr>
        <sz val="8"/>
        <color theme="1"/>
        <rFont val="Century Gothic"/>
        <family val="2"/>
      </rPr>
      <t>1</t>
    </r>
  </si>
  <si>
    <r>
      <t>P6-M049-</t>
    </r>
    <r>
      <rPr>
        <sz val="8"/>
        <color theme="1"/>
        <rFont val="Century Gothic"/>
        <family val="2"/>
      </rPr>
      <t>2</t>
    </r>
  </si>
  <si>
    <t>P10-M050</t>
  </si>
  <si>
    <t>P10-M086</t>
  </si>
  <si>
    <t>CUP HOLDER ASSY RR SEAT</t>
  </si>
  <si>
    <t>229T1-A4600</t>
  </si>
  <si>
    <t>P10-M087</t>
  </si>
  <si>
    <t>BACK BOARD</t>
  </si>
  <si>
    <t>183M1-A4600</t>
  </si>
  <si>
    <r>
      <t>P10-M089-</t>
    </r>
    <r>
      <rPr>
        <sz val="8"/>
        <color theme="1"/>
        <rFont val="Century Gothic"/>
        <family val="2"/>
      </rPr>
      <t>1</t>
    </r>
  </si>
  <si>
    <r>
      <t>P10-M089-</t>
    </r>
    <r>
      <rPr>
        <sz val="8"/>
        <color theme="1"/>
        <rFont val="Century Gothic"/>
        <family val="2"/>
      </rPr>
      <t>2</t>
    </r>
  </si>
  <si>
    <r>
      <t>P10-M091-</t>
    </r>
    <r>
      <rPr>
        <sz val="8"/>
        <color theme="1"/>
        <rFont val="Century Gothic"/>
        <family val="2"/>
      </rPr>
      <t>1</t>
    </r>
  </si>
  <si>
    <r>
      <t>P10-M091-</t>
    </r>
    <r>
      <rPr>
        <sz val="8"/>
        <color theme="1"/>
        <rFont val="Century Gothic"/>
        <family val="2"/>
      </rPr>
      <t>2</t>
    </r>
  </si>
  <si>
    <r>
      <t>P10-M092-</t>
    </r>
    <r>
      <rPr>
        <sz val="8"/>
        <color theme="1"/>
        <rFont val="Century Gothic"/>
        <family val="2"/>
      </rPr>
      <t>1</t>
    </r>
  </si>
  <si>
    <r>
      <t>P10-M092-</t>
    </r>
    <r>
      <rPr>
        <sz val="8"/>
        <color theme="1"/>
        <rFont val="Century Gothic"/>
        <family val="2"/>
      </rPr>
      <t>2</t>
    </r>
  </si>
  <si>
    <t>P10-M103</t>
  </si>
  <si>
    <t>P10-M066</t>
  </si>
  <si>
    <t>P10-M060</t>
  </si>
  <si>
    <r>
      <t>P10-M044-</t>
    </r>
    <r>
      <rPr>
        <sz val="8"/>
        <color theme="1"/>
        <rFont val="Century Gothic"/>
        <family val="2"/>
      </rPr>
      <t>1</t>
    </r>
  </si>
  <si>
    <r>
      <t>P10-M044-</t>
    </r>
    <r>
      <rPr>
        <sz val="8"/>
        <color theme="1"/>
        <rFont val="Century Gothic"/>
        <family val="2"/>
      </rPr>
      <t>2</t>
    </r>
  </si>
  <si>
    <r>
      <t>P10-M045-</t>
    </r>
    <r>
      <rPr>
        <sz val="8"/>
        <color theme="1"/>
        <rFont val="Century Gothic"/>
        <family val="2"/>
      </rPr>
      <t>1</t>
    </r>
  </si>
  <si>
    <r>
      <t>P10-M045-</t>
    </r>
    <r>
      <rPr>
        <sz val="8"/>
        <color theme="1"/>
        <rFont val="Century Gothic"/>
        <family val="2"/>
      </rPr>
      <t>2</t>
    </r>
  </si>
  <si>
    <t>P10-M062</t>
  </si>
  <si>
    <t>P10-M072</t>
  </si>
  <si>
    <r>
      <t>P10-M127-</t>
    </r>
    <r>
      <rPr>
        <sz val="8"/>
        <color theme="1"/>
        <rFont val="Century Gothic"/>
        <family val="2"/>
      </rPr>
      <t>1</t>
    </r>
  </si>
  <si>
    <r>
      <t>P10-M127-</t>
    </r>
    <r>
      <rPr>
        <sz val="8"/>
        <color theme="1"/>
        <rFont val="Century Gothic"/>
        <family val="2"/>
      </rPr>
      <t>2</t>
    </r>
  </si>
  <si>
    <t>P10-M128</t>
  </si>
  <si>
    <t>P10-M153-1</t>
  </si>
  <si>
    <t>P10-M153-2</t>
  </si>
  <si>
    <r>
      <t>P10-M090-</t>
    </r>
    <r>
      <rPr>
        <sz val="8"/>
        <color theme="1"/>
        <rFont val="Century Gothic"/>
        <family val="2"/>
      </rPr>
      <t>1</t>
    </r>
  </si>
  <si>
    <r>
      <t>P10-M090-</t>
    </r>
    <r>
      <rPr>
        <sz val="8"/>
        <color theme="1"/>
        <rFont val="Century Gothic"/>
        <family val="2"/>
      </rPr>
      <t>2</t>
    </r>
  </si>
  <si>
    <t>P11</t>
  </si>
  <si>
    <r>
      <t>P11-M044-</t>
    </r>
    <r>
      <rPr>
        <sz val="8"/>
        <color theme="1"/>
        <rFont val="Century Gothic"/>
        <family val="2"/>
      </rPr>
      <t>1</t>
    </r>
  </si>
  <si>
    <r>
      <t>P11-M044-</t>
    </r>
    <r>
      <rPr>
        <sz val="8"/>
        <color theme="1"/>
        <rFont val="Century Gothic"/>
        <family val="2"/>
      </rPr>
      <t>2</t>
    </r>
  </si>
  <si>
    <r>
      <t>P11-M054-</t>
    </r>
    <r>
      <rPr>
        <sz val="8"/>
        <color theme="1"/>
        <rFont val="Century Gothic"/>
        <family val="2"/>
      </rPr>
      <t>1</t>
    </r>
  </si>
  <si>
    <r>
      <t>P11-M054-</t>
    </r>
    <r>
      <rPr>
        <sz val="8"/>
        <color theme="1"/>
        <rFont val="Century Gothic"/>
        <family val="2"/>
      </rPr>
      <t>2</t>
    </r>
  </si>
  <si>
    <r>
      <t>P11-M089-</t>
    </r>
    <r>
      <rPr>
        <sz val="8"/>
        <color theme="1"/>
        <rFont val="Century Gothic"/>
        <family val="2"/>
      </rPr>
      <t>1</t>
    </r>
  </si>
  <si>
    <r>
      <t>P11-M089-</t>
    </r>
    <r>
      <rPr>
        <sz val="8"/>
        <color theme="1"/>
        <rFont val="Century Gothic"/>
        <family val="2"/>
      </rPr>
      <t>2</t>
    </r>
  </si>
  <si>
    <r>
      <t>P11-M090-</t>
    </r>
    <r>
      <rPr>
        <sz val="8"/>
        <color theme="1"/>
        <rFont val="Century Gothic"/>
        <family val="2"/>
      </rPr>
      <t>1</t>
    </r>
  </si>
  <si>
    <r>
      <t>P11-M090-</t>
    </r>
    <r>
      <rPr>
        <sz val="8"/>
        <color theme="1"/>
        <rFont val="Century Gothic"/>
        <family val="2"/>
      </rPr>
      <t>2</t>
    </r>
  </si>
  <si>
    <r>
      <t>P11-M092-</t>
    </r>
    <r>
      <rPr>
        <sz val="8"/>
        <color theme="1"/>
        <rFont val="Century Gothic"/>
        <family val="2"/>
      </rPr>
      <t>1</t>
    </r>
  </si>
  <si>
    <r>
      <t>P11-M092-</t>
    </r>
    <r>
      <rPr>
        <sz val="8"/>
        <color theme="1"/>
        <rFont val="Century Gothic"/>
        <family val="2"/>
      </rPr>
      <t>2</t>
    </r>
  </si>
  <si>
    <r>
      <t>P11-M097-</t>
    </r>
    <r>
      <rPr>
        <sz val="8"/>
        <color theme="1"/>
        <rFont val="Century Gothic"/>
        <family val="2"/>
      </rPr>
      <t>1</t>
    </r>
  </si>
  <si>
    <r>
      <t>P11-M097-</t>
    </r>
    <r>
      <rPr>
        <sz val="8"/>
        <color theme="1"/>
        <rFont val="Century Gothic"/>
        <family val="2"/>
      </rPr>
      <t>2</t>
    </r>
  </si>
  <si>
    <t>P11-M158</t>
  </si>
  <si>
    <t>HRST  PLASTIC</t>
  </si>
  <si>
    <t>155B1-T3000</t>
  </si>
  <si>
    <t>ZAC</t>
  </si>
  <si>
    <t>CAOEM</t>
  </si>
  <si>
    <t>P11-M072</t>
  </si>
  <si>
    <t>P11-M153-1</t>
  </si>
  <si>
    <t>P11-M153-2</t>
  </si>
  <si>
    <t>P12</t>
  </si>
  <si>
    <t>P13</t>
  </si>
  <si>
    <t>P13-M030</t>
  </si>
  <si>
    <t>P13-M052</t>
  </si>
  <si>
    <t>P13-M146</t>
  </si>
  <si>
    <t>P13-M147</t>
  </si>
  <si>
    <t>P13-M143-1</t>
  </si>
  <si>
    <t>P13-M143-2</t>
  </si>
  <si>
    <t>P13-M144</t>
  </si>
  <si>
    <r>
      <t>P13-M140-</t>
    </r>
    <r>
      <rPr>
        <sz val="8"/>
        <color theme="1"/>
        <rFont val="Century Gothic"/>
        <family val="2"/>
      </rPr>
      <t>1</t>
    </r>
  </si>
  <si>
    <r>
      <t>P13-M140-</t>
    </r>
    <r>
      <rPr>
        <sz val="8"/>
        <color theme="1"/>
        <rFont val="Century Gothic"/>
        <family val="2"/>
      </rPr>
      <t>2</t>
    </r>
    <r>
      <rPr>
        <sz val="11"/>
        <color theme="1"/>
        <rFont val="Aptos Narrow"/>
        <family val="2"/>
        <scheme val="minor"/>
      </rPr>
      <t/>
    </r>
  </si>
  <si>
    <t>P13-M058</t>
  </si>
  <si>
    <t>P13-M135</t>
  </si>
  <si>
    <t>P13-M076</t>
  </si>
  <si>
    <t>P13-M077</t>
  </si>
  <si>
    <t>M078</t>
  </si>
  <si>
    <t>M079</t>
  </si>
  <si>
    <t>P13-M134</t>
  </si>
  <si>
    <t>P13-M159</t>
  </si>
  <si>
    <t>CAP END UPR RAIL</t>
  </si>
  <si>
    <t>87608-4J00B</t>
  </si>
  <si>
    <t>P13-M165</t>
  </si>
  <si>
    <r>
      <t>P13-M101-</t>
    </r>
    <r>
      <rPr>
        <sz val="8"/>
        <color theme="1"/>
        <rFont val="Century Gothic"/>
        <family val="2"/>
      </rPr>
      <t>1</t>
    </r>
  </si>
  <si>
    <r>
      <t>P13-M101-</t>
    </r>
    <r>
      <rPr>
        <sz val="8"/>
        <color theme="1"/>
        <rFont val="Century Gothic"/>
        <family val="2"/>
      </rPr>
      <t>2</t>
    </r>
  </si>
  <si>
    <t>P14</t>
  </si>
  <si>
    <t>P14-M158</t>
  </si>
  <si>
    <r>
      <t>P14-M049-</t>
    </r>
    <r>
      <rPr>
        <sz val="8"/>
        <color theme="1"/>
        <rFont val="Century Gothic"/>
        <family val="2"/>
      </rPr>
      <t>2</t>
    </r>
  </si>
  <si>
    <t>P14-M053</t>
  </si>
  <si>
    <r>
      <t>P14-M054-</t>
    </r>
    <r>
      <rPr>
        <sz val="8"/>
        <color theme="1"/>
        <rFont val="Century Gothic"/>
        <family val="2"/>
      </rPr>
      <t>1</t>
    </r>
  </si>
  <si>
    <r>
      <t>P14-M054-</t>
    </r>
    <r>
      <rPr>
        <sz val="8"/>
        <color theme="1"/>
        <rFont val="Century Gothic"/>
        <family val="2"/>
      </rPr>
      <t>2</t>
    </r>
  </si>
  <si>
    <r>
      <t>P32-M092-</t>
    </r>
    <r>
      <rPr>
        <sz val="8"/>
        <color theme="1"/>
        <rFont val="Century Gothic"/>
        <family val="2"/>
      </rPr>
      <t>1</t>
    </r>
  </si>
  <si>
    <r>
      <t>P32-M092-</t>
    </r>
    <r>
      <rPr>
        <sz val="8"/>
        <color theme="1"/>
        <rFont val="Century Gothic"/>
        <family val="2"/>
      </rPr>
      <t>2</t>
    </r>
  </si>
  <si>
    <r>
      <t>P14-M097-</t>
    </r>
    <r>
      <rPr>
        <sz val="8"/>
        <color theme="1"/>
        <rFont val="Century Gothic"/>
        <family val="2"/>
      </rPr>
      <t>1</t>
    </r>
  </si>
  <si>
    <r>
      <t>P15-M090-</t>
    </r>
    <r>
      <rPr>
        <sz val="8"/>
        <color theme="1"/>
        <rFont val="Century Gothic"/>
        <family val="2"/>
      </rPr>
      <t>1</t>
    </r>
  </si>
  <si>
    <r>
      <t>P15-M090-</t>
    </r>
    <r>
      <rPr>
        <sz val="8"/>
        <color theme="1"/>
        <rFont val="Century Gothic"/>
        <family val="2"/>
      </rPr>
      <t>2</t>
    </r>
  </si>
  <si>
    <r>
      <t>P14-M092-</t>
    </r>
    <r>
      <rPr>
        <sz val="8"/>
        <color theme="1"/>
        <rFont val="Century Gothic"/>
        <family val="2"/>
      </rPr>
      <t>1</t>
    </r>
  </si>
  <si>
    <r>
      <t>P14-M092-</t>
    </r>
    <r>
      <rPr>
        <sz val="8"/>
        <color theme="1"/>
        <rFont val="Century Gothic"/>
        <family val="2"/>
      </rPr>
      <t>2</t>
    </r>
  </si>
  <si>
    <r>
      <t>P14-M091-</t>
    </r>
    <r>
      <rPr>
        <sz val="8"/>
        <color theme="1"/>
        <rFont val="Century Gothic"/>
        <family val="2"/>
      </rPr>
      <t>1</t>
    </r>
  </si>
  <si>
    <r>
      <t>P14-M091-</t>
    </r>
    <r>
      <rPr>
        <sz val="8"/>
        <color theme="1"/>
        <rFont val="Century Gothic"/>
        <family val="2"/>
      </rPr>
      <t>2</t>
    </r>
  </si>
  <si>
    <t>P14-M046</t>
  </si>
  <si>
    <t>P14-M153-1</t>
  </si>
  <si>
    <t>P14-M153-2</t>
  </si>
  <si>
    <t>P14-M070</t>
  </si>
  <si>
    <t>P14-M071</t>
  </si>
  <si>
    <t>P14-M173-2</t>
  </si>
  <si>
    <t>COVER CHILD ANCH</t>
  </si>
  <si>
    <t>79980-6EM0B</t>
  </si>
  <si>
    <t>L02D</t>
  </si>
  <si>
    <t>P14-M173-1</t>
  </si>
  <si>
    <t>79980-6EM0A</t>
  </si>
  <si>
    <t>P15</t>
  </si>
  <si>
    <t>P15-M047</t>
  </si>
  <si>
    <r>
      <t>P15-M054-</t>
    </r>
    <r>
      <rPr>
        <sz val="8"/>
        <color theme="1"/>
        <rFont val="Century Gothic"/>
        <family val="2"/>
      </rPr>
      <t>1</t>
    </r>
  </si>
  <si>
    <r>
      <t>P15-M054-</t>
    </r>
    <r>
      <rPr>
        <sz val="8"/>
        <color theme="1"/>
        <rFont val="Century Gothic"/>
        <family val="2"/>
      </rPr>
      <t>2</t>
    </r>
  </si>
  <si>
    <t>P15-M053</t>
  </si>
  <si>
    <r>
      <t>P15-M092-</t>
    </r>
    <r>
      <rPr>
        <sz val="8"/>
        <color theme="1"/>
        <rFont val="Century Gothic"/>
        <family val="2"/>
      </rPr>
      <t>1</t>
    </r>
  </si>
  <si>
    <r>
      <t>P15-M092-</t>
    </r>
    <r>
      <rPr>
        <sz val="8"/>
        <color theme="1"/>
        <rFont val="Century Gothic"/>
        <family val="2"/>
      </rPr>
      <t>2</t>
    </r>
  </si>
  <si>
    <t>P15-M046</t>
  </si>
  <si>
    <t>P15-M173-2</t>
  </si>
  <si>
    <t>P15-M173-1</t>
  </si>
  <si>
    <t>P15-M103</t>
  </si>
  <si>
    <t>P20</t>
  </si>
  <si>
    <t>P20-M002</t>
  </si>
  <si>
    <r>
      <t>P20-M044-</t>
    </r>
    <r>
      <rPr>
        <sz val="8"/>
        <color theme="1"/>
        <rFont val="Century Gothic"/>
        <family val="2"/>
      </rPr>
      <t>1</t>
    </r>
  </si>
  <si>
    <r>
      <t>P20-M044-</t>
    </r>
    <r>
      <rPr>
        <sz val="8"/>
        <color theme="1"/>
        <rFont val="Century Gothic"/>
        <family val="2"/>
      </rPr>
      <t>2</t>
    </r>
    <r>
      <rPr>
        <sz val="11"/>
        <color theme="1"/>
        <rFont val="Aptos Narrow"/>
        <family val="2"/>
        <scheme val="minor"/>
      </rPr>
      <t/>
    </r>
  </si>
  <si>
    <r>
      <t>P20-M045-</t>
    </r>
    <r>
      <rPr>
        <sz val="8"/>
        <color theme="1"/>
        <rFont val="Century Gothic"/>
        <family val="2"/>
      </rPr>
      <t>1</t>
    </r>
  </si>
  <si>
    <r>
      <t>P20-M045-</t>
    </r>
    <r>
      <rPr>
        <sz val="8"/>
        <color theme="1"/>
        <rFont val="Century Gothic"/>
        <family val="2"/>
      </rPr>
      <t>2</t>
    </r>
    <r>
      <rPr>
        <sz val="11"/>
        <color theme="1"/>
        <rFont val="Aptos Narrow"/>
        <family val="2"/>
        <scheme val="minor"/>
      </rPr>
      <t/>
    </r>
  </si>
  <si>
    <r>
      <t>P20-M049-</t>
    </r>
    <r>
      <rPr>
        <sz val="8"/>
        <color theme="1"/>
        <rFont val="Century Gothic"/>
        <family val="2"/>
      </rPr>
      <t>1</t>
    </r>
  </si>
  <si>
    <r>
      <t>P20-M049-</t>
    </r>
    <r>
      <rPr>
        <sz val="8"/>
        <color theme="1"/>
        <rFont val="Century Gothic"/>
        <family val="2"/>
      </rPr>
      <t>2</t>
    </r>
  </si>
  <si>
    <t>P20-M050</t>
  </si>
  <si>
    <t>P21-M051</t>
  </si>
  <si>
    <t>P20-M051</t>
  </si>
  <si>
    <t>P20-M145</t>
  </si>
  <si>
    <t>171C1-D4165</t>
  </si>
  <si>
    <t>P20-M053</t>
  </si>
  <si>
    <r>
      <t>M054-</t>
    </r>
    <r>
      <rPr>
        <sz val="8"/>
        <color theme="1"/>
        <rFont val="Century Gothic"/>
        <family val="2"/>
      </rPr>
      <t>1</t>
    </r>
  </si>
  <si>
    <r>
      <t>M054-</t>
    </r>
    <r>
      <rPr>
        <sz val="8"/>
        <color theme="1"/>
        <rFont val="Century Gothic"/>
        <family val="2"/>
      </rPr>
      <t>2</t>
    </r>
    <r>
      <rPr>
        <sz val="11"/>
        <color theme="1"/>
        <rFont val="Aptos Narrow"/>
        <family val="2"/>
        <scheme val="minor"/>
      </rPr>
      <t/>
    </r>
  </si>
  <si>
    <t>P20-M056</t>
  </si>
  <si>
    <t>P20-M155-1</t>
  </si>
  <si>
    <t>P20-M155-2</t>
  </si>
  <si>
    <t>P20-M080</t>
  </si>
  <si>
    <t>P20-M153-2</t>
  </si>
  <si>
    <r>
      <t>P20-M089-</t>
    </r>
    <r>
      <rPr>
        <sz val="8"/>
        <color theme="1"/>
        <rFont val="Century Gothic"/>
        <family val="2"/>
      </rPr>
      <t>1</t>
    </r>
  </si>
  <si>
    <r>
      <t>P20-M089-</t>
    </r>
    <r>
      <rPr>
        <sz val="8"/>
        <color theme="1"/>
        <rFont val="Century Gothic"/>
        <family val="2"/>
      </rPr>
      <t>2</t>
    </r>
  </si>
  <si>
    <t>P20-M062</t>
  </si>
  <si>
    <t>P3-M072</t>
  </si>
  <si>
    <r>
      <t>P20-M090-</t>
    </r>
    <r>
      <rPr>
        <sz val="8"/>
        <color theme="1"/>
        <rFont val="Century Gothic"/>
        <family val="2"/>
      </rPr>
      <t>1</t>
    </r>
  </si>
  <si>
    <r>
      <t>P20-M090-</t>
    </r>
    <r>
      <rPr>
        <sz val="8"/>
        <color theme="1"/>
        <rFont val="Century Gothic"/>
        <family val="2"/>
      </rPr>
      <t>2</t>
    </r>
  </si>
  <si>
    <t>P30</t>
  </si>
  <si>
    <t>P30-M159</t>
  </si>
  <si>
    <t>P30-M172</t>
  </si>
  <si>
    <t>BUSHING STOPPER PIN</t>
  </si>
  <si>
    <t>900N9-T2000</t>
  </si>
  <si>
    <t>CANNO</t>
  </si>
  <si>
    <t>P31</t>
  </si>
  <si>
    <r>
      <t>P31-M049-</t>
    </r>
    <r>
      <rPr>
        <sz val="8"/>
        <color theme="1"/>
        <rFont val="Century Gothic"/>
        <family val="2"/>
      </rPr>
      <t>1</t>
    </r>
  </si>
  <si>
    <r>
      <t>P31-M049-</t>
    </r>
    <r>
      <rPr>
        <sz val="8"/>
        <color theme="1"/>
        <rFont val="Century Gothic"/>
        <family val="2"/>
      </rPr>
      <t>2</t>
    </r>
  </si>
  <si>
    <t>P31-M160</t>
  </si>
  <si>
    <t>P31-M161</t>
  </si>
  <si>
    <t>P31-M146</t>
  </si>
  <si>
    <t>P31-M062</t>
  </si>
  <si>
    <t>P31-M072</t>
  </si>
  <si>
    <t>P31-M149</t>
  </si>
  <si>
    <t>PLASTIC HOUSING OVC M</t>
  </si>
  <si>
    <t>BITRON</t>
  </si>
  <si>
    <t>P31-M148</t>
  </si>
  <si>
    <t>PLASTIC HOUSING OVC X</t>
  </si>
  <si>
    <t>P31-M157-1</t>
  </si>
  <si>
    <t>P31-M157-2</t>
  </si>
  <si>
    <r>
      <t>P31-M101-</t>
    </r>
    <r>
      <rPr>
        <sz val="8"/>
        <color theme="1"/>
        <rFont val="Century Gothic"/>
        <family val="2"/>
      </rPr>
      <t>1</t>
    </r>
  </si>
  <si>
    <r>
      <t>P31-M101-</t>
    </r>
    <r>
      <rPr>
        <sz val="8"/>
        <color theme="1"/>
        <rFont val="Century Gothic"/>
        <family val="2"/>
      </rPr>
      <t>2</t>
    </r>
  </si>
  <si>
    <r>
      <t>P31-M097-</t>
    </r>
    <r>
      <rPr>
        <sz val="8"/>
        <color theme="1"/>
        <rFont val="Century Gothic"/>
        <family val="2"/>
      </rPr>
      <t>1</t>
    </r>
  </si>
  <si>
    <t>P31-M134</t>
  </si>
  <si>
    <t>P31-M103</t>
  </si>
  <si>
    <t>P31-M053</t>
  </si>
  <si>
    <r>
      <t>P31-M045-</t>
    </r>
    <r>
      <rPr>
        <sz val="8"/>
        <color theme="1"/>
        <rFont val="Century Gothic"/>
        <family val="2"/>
      </rPr>
      <t>1</t>
    </r>
  </si>
  <si>
    <r>
      <t>P31-M045-</t>
    </r>
    <r>
      <rPr>
        <sz val="8"/>
        <color theme="1"/>
        <rFont val="Century Gothic"/>
        <family val="2"/>
      </rPr>
      <t>2</t>
    </r>
  </si>
  <si>
    <r>
      <t>P31-M044-</t>
    </r>
    <r>
      <rPr>
        <sz val="8"/>
        <color theme="1"/>
        <rFont val="Century Gothic"/>
        <family val="2"/>
      </rPr>
      <t>1</t>
    </r>
  </si>
  <si>
    <r>
      <t>P31-M044-</t>
    </r>
    <r>
      <rPr>
        <sz val="8"/>
        <color theme="1"/>
        <rFont val="Century Gothic"/>
        <family val="2"/>
      </rPr>
      <t>2</t>
    </r>
  </si>
  <si>
    <r>
      <t>P31-M054-</t>
    </r>
    <r>
      <rPr>
        <sz val="8"/>
        <color theme="1"/>
        <rFont val="Century Gothic"/>
        <family val="2"/>
      </rPr>
      <t>1</t>
    </r>
  </si>
  <si>
    <r>
      <t>P31-M054-</t>
    </r>
    <r>
      <rPr>
        <sz val="8"/>
        <color theme="1"/>
        <rFont val="Century Gothic"/>
        <family val="2"/>
      </rPr>
      <t>2</t>
    </r>
  </si>
  <si>
    <t>P31-M048</t>
  </si>
  <si>
    <t>P31-M173-1</t>
  </si>
  <si>
    <t>P31-M173-2</t>
  </si>
  <si>
    <t>P31-M181</t>
  </si>
  <si>
    <t>RETEINER</t>
  </si>
  <si>
    <t>969TV-7LF0A</t>
  </si>
  <si>
    <t>PAWOTEC</t>
  </si>
  <si>
    <t>P31-M182</t>
  </si>
  <si>
    <t>RING</t>
  </si>
  <si>
    <t>969X3-7LF0A</t>
  </si>
  <si>
    <t>P31-M183</t>
  </si>
  <si>
    <t>COVER</t>
  </si>
  <si>
    <t>MAGNA</t>
  </si>
  <si>
    <t>P31-M184</t>
  </si>
  <si>
    <t>HOUSING</t>
  </si>
  <si>
    <t>P32</t>
  </si>
  <si>
    <t>P32-M060</t>
  </si>
  <si>
    <t>P32-M066</t>
  </si>
  <si>
    <t>P32-M154-1</t>
  </si>
  <si>
    <t>P32-M070</t>
  </si>
  <si>
    <t>P32-M071</t>
  </si>
  <si>
    <t>P32-M148</t>
  </si>
  <si>
    <t>P32-M149</t>
  </si>
  <si>
    <t>P32-M150</t>
  </si>
  <si>
    <t>PLASTIC HOUSING OVC P, M , L</t>
  </si>
  <si>
    <t>P32-M099</t>
  </si>
  <si>
    <t>COVER RR RR HEADREST</t>
  </si>
  <si>
    <t>165B0-C2090</t>
  </si>
  <si>
    <t>P32-M100</t>
  </si>
  <si>
    <t>P32-M153-1</t>
  </si>
  <si>
    <t>P32-M153-2</t>
  </si>
  <si>
    <r>
      <t>P32-M127-</t>
    </r>
    <r>
      <rPr>
        <sz val="8"/>
        <color theme="1"/>
        <rFont val="Century Gothic"/>
        <family val="2"/>
      </rPr>
      <t>1</t>
    </r>
  </si>
  <si>
    <r>
      <t>P32-M127-</t>
    </r>
    <r>
      <rPr>
        <sz val="8"/>
        <color theme="1"/>
        <rFont val="Century Gothic"/>
        <family val="2"/>
      </rPr>
      <t>2</t>
    </r>
  </si>
  <si>
    <t>P32-M128</t>
  </si>
  <si>
    <r>
      <t>P32-M090-</t>
    </r>
    <r>
      <rPr>
        <sz val="8"/>
        <color theme="1"/>
        <rFont val="Century Gothic"/>
        <family val="2"/>
      </rPr>
      <t>1</t>
    </r>
  </si>
  <si>
    <r>
      <t>P32-M090-</t>
    </r>
    <r>
      <rPr>
        <sz val="8"/>
        <color theme="1"/>
        <rFont val="Century Gothic"/>
        <family val="2"/>
      </rPr>
      <t>2</t>
    </r>
  </si>
  <si>
    <t>P32-M046</t>
  </si>
  <si>
    <t>P32-M047</t>
  </si>
  <si>
    <r>
      <t>P32-M088</t>
    </r>
    <r>
      <rPr>
        <sz val="8"/>
        <color theme="1"/>
        <rFont val="Century Gothic"/>
        <family val="2"/>
      </rPr>
      <t>-1</t>
    </r>
  </si>
  <si>
    <r>
      <t>P32-M088</t>
    </r>
    <r>
      <rPr>
        <sz val="8"/>
        <color theme="1"/>
        <rFont val="Century Gothic"/>
        <family val="2"/>
      </rPr>
      <t>-2</t>
    </r>
  </si>
  <si>
    <t>P32-M103</t>
  </si>
  <si>
    <t>P30-M183</t>
  </si>
  <si>
    <t>P32-M184</t>
  </si>
  <si>
    <t>P21</t>
  </si>
  <si>
    <r>
      <t>M045-</t>
    </r>
    <r>
      <rPr>
        <sz val="8"/>
        <color theme="1"/>
        <rFont val="Century Gothic"/>
        <family val="2"/>
      </rPr>
      <t>1</t>
    </r>
  </si>
  <si>
    <r>
      <t>M045-</t>
    </r>
    <r>
      <rPr>
        <sz val="8"/>
        <color theme="1"/>
        <rFont val="Century Gothic"/>
        <family val="2"/>
      </rPr>
      <t>2</t>
    </r>
    <r>
      <rPr>
        <sz val="11"/>
        <color theme="1"/>
        <rFont val="Aptos Narrow"/>
        <family val="2"/>
        <scheme val="minor"/>
      </rPr>
      <t/>
    </r>
  </si>
  <si>
    <t>P27-M046</t>
  </si>
  <si>
    <t>P27-M047</t>
  </si>
  <si>
    <t>M050</t>
  </si>
  <si>
    <t>M053</t>
  </si>
  <si>
    <r>
      <t>P21-M054-</t>
    </r>
    <r>
      <rPr>
        <sz val="8"/>
        <color theme="1"/>
        <rFont val="Century Gothic"/>
        <family val="2"/>
      </rPr>
      <t>1</t>
    </r>
  </si>
  <si>
    <r>
      <t>P21-M054-</t>
    </r>
    <r>
      <rPr>
        <sz val="8"/>
        <color theme="1"/>
        <rFont val="Century Gothic"/>
        <family val="2"/>
      </rPr>
      <t>2</t>
    </r>
  </si>
  <si>
    <t>M056</t>
  </si>
  <si>
    <r>
      <t>M086-</t>
    </r>
    <r>
      <rPr>
        <sz val="8"/>
        <color theme="1"/>
        <rFont val="Century Gothic"/>
        <family val="2"/>
      </rPr>
      <t>1</t>
    </r>
  </si>
  <si>
    <r>
      <t>M086-</t>
    </r>
    <r>
      <rPr>
        <sz val="8"/>
        <color theme="1"/>
        <rFont val="Century Gothic"/>
        <family val="2"/>
      </rPr>
      <t>2</t>
    </r>
    <r>
      <rPr>
        <sz val="11"/>
        <color theme="1"/>
        <rFont val="Aptos Narrow"/>
        <family val="2"/>
        <scheme val="minor"/>
      </rPr>
      <t/>
    </r>
  </si>
  <si>
    <t>229T4-A4600</t>
  </si>
  <si>
    <r>
      <t>P21-M088</t>
    </r>
    <r>
      <rPr>
        <sz val="8"/>
        <color theme="1"/>
        <rFont val="Century Gothic"/>
        <family val="2"/>
      </rPr>
      <t>-1</t>
    </r>
  </si>
  <si>
    <r>
      <t>P21-M088</t>
    </r>
    <r>
      <rPr>
        <sz val="8"/>
        <color theme="1"/>
        <rFont val="Century Gothic"/>
        <family val="2"/>
      </rPr>
      <t>-2</t>
    </r>
    <r>
      <rPr>
        <sz val="11"/>
        <color theme="1"/>
        <rFont val="Aptos Narrow"/>
        <family val="2"/>
        <scheme val="minor"/>
      </rPr>
      <t/>
    </r>
  </si>
  <si>
    <r>
      <t>P21-M091-</t>
    </r>
    <r>
      <rPr>
        <sz val="8"/>
        <color theme="1"/>
        <rFont val="Century Gothic"/>
        <family val="2"/>
      </rPr>
      <t>1</t>
    </r>
  </si>
  <si>
    <r>
      <t>P21-M091-</t>
    </r>
    <r>
      <rPr>
        <sz val="8"/>
        <color theme="1"/>
        <rFont val="Century Gothic"/>
        <family val="2"/>
      </rPr>
      <t>2</t>
    </r>
    <r>
      <rPr>
        <sz val="11"/>
        <color theme="1"/>
        <rFont val="Aptos Narrow"/>
        <family val="2"/>
        <scheme val="minor"/>
      </rPr>
      <t/>
    </r>
  </si>
  <si>
    <r>
      <t>P21-M092-</t>
    </r>
    <r>
      <rPr>
        <sz val="8"/>
        <color theme="1"/>
        <rFont val="Century Gothic"/>
        <family val="2"/>
      </rPr>
      <t>1</t>
    </r>
  </si>
  <si>
    <r>
      <t>P21-M092-</t>
    </r>
    <r>
      <rPr>
        <sz val="8"/>
        <color theme="1"/>
        <rFont val="Century Gothic"/>
        <family val="2"/>
      </rPr>
      <t>2</t>
    </r>
  </si>
  <si>
    <r>
      <t>M095-</t>
    </r>
    <r>
      <rPr>
        <sz val="8"/>
        <color theme="1"/>
        <rFont val="Century Gothic"/>
        <family val="2"/>
      </rPr>
      <t>1</t>
    </r>
  </si>
  <si>
    <r>
      <t>M095-</t>
    </r>
    <r>
      <rPr>
        <sz val="8"/>
        <color theme="1"/>
        <rFont val="Century Gothic"/>
        <family val="2"/>
      </rPr>
      <t>2</t>
    </r>
    <r>
      <rPr>
        <sz val="11"/>
        <color theme="1"/>
        <rFont val="Aptos Narrow"/>
        <family val="2"/>
        <scheme val="minor"/>
      </rPr>
      <t/>
    </r>
  </si>
  <si>
    <r>
      <t>M096-</t>
    </r>
    <r>
      <rPr>
        <sz val="8"/>
        <color theme="1"/>
        <rFont val="Century Gothic"/>
        <family val="2"/>
      </rPr>
      <t>1</t>
    </r>
  </si>
  <si>
    <r>
      <t>M096-</t>
    </r>
    <r>
      <rPr>
        <sz val="8"/>
        <color theme="1"/>
        <rFont val="Century Gothic"/>
        <family val="2"/>
      </rPr>
      <t>2</t>
    </r>
    <r>
      <rPr>
        <sz val="11"/>
        <color theme="1"/>
        <rFont val="Aptos Narrow"/>
        <family val="2"/>
        <scheme val="minor"/>
      </rPr>
      <t/>
    </r>
  </si>
  <si>
    <r>
      <t>M097-</t>
    </r>
    <r>
      <rPr>
        <sz val="8"/>
        <color theme="1"/>
        <rFont val="Century Gothic"/>
        <family val="2"/>
      </rPr>
      <t>1</t>
    </r>
  </si>
  <si>
    <r>
      <t>M097-</t>
    </r>
    <r>
      <rPr>
        <sz val="8"/>
        <color theme="1"/>
        <rFont val="Century Gothic"/>
        <family val="2"/>
      </rPr>
      <t>2</t>
    </r>
    <r>
      <rPr>
        <sz val="11"/>
        <color theme="1"/>
        <rFont val="Aptos Narrow"/>
        <family val="2"/>
        <scheme val="minor"/>
      </rPr>
      <t/>
    </r>
  </si>
  <si>
    <t>P27-M099</t>
  </si>
  <si>
    <t>P27-M100</t>
  </si>
  <si>
    <r>
      <t>P21-M101-</t>
    </r>
    <r>
      <rPr>
        <sz val="8"/>
        <color theme="1"/>
        <rFont val="Century Gothic"/>
        <family val="2"/>
      </rPr>
      <t>1</t>
    </r>
  </si>
  <si>
    <r>
      <t>P21-M101-</t>
    </r>
    <r>
      <rPr>
        <sz val="8"/>
        <color theme="1"/>
        <rFont val="Century Gothic"/>
        <family val="2"/>
      </rPr>
      <t>2</t>
    </r>
  </si>
  <si>
    <t>P21-M103</t>
  </si>
  <si>
    <r>
      <t>P21-M104-</t>
    </r>
    <r>
      <rPr>
        <sz val="8"/>
        <color theme="1"/>
        <rFont val="Century Gothic"/>
        <family val="2"/>
      </rPr>
      <t>1</t>
    </r>
  </si>
  <si>
    <r>
      <t>P21-M104-</t>
    </r>
    <r>
      <rPr>
        <sz val="8"/>
        <color theme="1"/>
        <rFont val="Century Gothic"/>
        <family val="2"/>
      </rPr>
      <t>2</t>
    </r>
  </si>
  <si>
    <t>M128</t>
  </si>
  <si>
    <t>P27-M137</t>
  </si>
  <si>
    <t>P27-M138</t>
  </si>
  <si>
    <t>P21-M148</t>
  </si>
  <si>
    <t>P21-M149</t>
  </si>
  <si>
    <t>P21-M150</t>
  </si>
  <si>
    <t>P21-M173-1</t>
  </si>
  <si>
    <t>P21-M173-2</t>
  </si>
  <si>
    <t>P21-M166</t>
  </si>
  <si>
    <t>BRKT ROOF CONSOLE ASSY</t>
  </si>
  <si>
    <t>JBKPA-00325</t>
  </si>
  <si>
    <t>HRV</t>
  </si>
  <si>
    <t>P23</t>
  </si>
  <si>
    <r>
      <t>P23-M084-</t>
    </r>
    <r>
      <rPr>
        <sz val="8"/>
        <color theme="1"/>
        <rFont val="Century Gothic"/>
        <family val="2"/>
      </rPr>
      <t>1</t>
    </r>
  </si>
  <si>
    <t>FIN OTR OUTSIDE FS RH</t>
  </si>
  <si>
    <t>176A1-A4600/176A4-A4600</t>
  </si>
  <si>
    <r>
      <t>P23-M041-</t>
    </r>
    <r>
      <rPr>
        <sz val="8"/>
        <color theme="1"/>
        <rFont val="Century Gothic"/>
        <family val="2"/>
      </rPr>
      <t>1</t>
    </r>
  </si>
  <si>
    <t>FIN ASSY OTR FR SEAT RH 4 WAY</t>
  </si>
  <si>
    <t>175A1-D4140</t>
  </si>
  <si>
    <r>
      <t>P23-M041-</t>
    </r>
    <r>
      <rPr>
        <sz val="8"/>
        <color theme="1"/>
        <rFont val="Century Gothic"/>
        <family val="2"/>
      </rPr>
      <t>2</t>
    </r>
  </si>
  <si>
    <t>FIN ASSY OTR FR SEAT LH 6 WAY</t>
  </si>
  <si>
    <t>185A1-D4160</t>
  </si>
  <si>
    <t>P23-M093</t>
  </si>
  <si>
    <r>
      <t>P23-M085-</t>
    </r>
    <r>
      <rPr>
        <sz val="8"/>
        <color theme="1"/>
        <rFont val="Century Gothic"/>
        <family val="2"/>
      </rPr>
      <t>1</t>
    </r>
  </si>
  <si>
    <t>176A1-A4602</t>
  </si>
  <si>
    <r>
      <t>P23-M085-</t>
    </r>
    <r>
      <rPr>
        <sz val="8"/>
        <color theme="1"/>
        <rFont val="Century Gothic"/>
        <family val="2"/>
      </rPr>
      <t>2</t>
    </r>
  </si>
  <si>
    <t>FIN OTR OUTSIDE FS LH</t>
  </si>
  <si>
    <t>186A1-A4600</t>
  </si>
  <si>
    <t>P23-M059</t>
  </si>
  <si>
    <t>175A1-E5760</t>
  </si>
  <si>
    <t>P23-M073</t>
  </si>
  <si>
    <t>185A1-E5760</t>
  </si>
  <si>
    <r>
      <t>P23-M162-</t>
    </r>
    <r>
      <rPr>
        <sz val="8"/>
        <color theme="1"/>
        <rFont val="Century Gothic"/>
        <family val="2"/>
      </rPr>
      <t>1</t>
    </r>
  </si>
  <si>
    <t>176A1-A4902/176A4-A4902</t>
  </si>
  <si>
    <t>P23-M162-2</t>
  </si>
  <si>
    <t>186A1-A4902/186A4-A4902</t>
  </si>
  <si>
    <t>P23-M163</t>
  </si>
  <si>
    <t>P23-M166</t>
  </si>
  <si>
    <t>SUNROOF STIFFNER FR</t>
  </si>
  <si>
    <t>SUNROOF STIFFNER R</t>
  </si>
  <si>
    <r>
      <t>P23-M043-</t>
    </r>
    <r>
      <rPr>
        <sz val="8"/>
        <color theme="1"/>
        <rFont val="Century Gothic"/>
        <family val="2"/>
      </rPr>
      <t>1</t>
    </r>
  </si>
  <si>
    <t>FIN &amp; SW ASSY OTR FR SEAT LH 8W</t>
  </si>
  <si>
    <t>187A1-D4180</t>
  </si>
  <si>
    <t>P23-M170</t>
  </si>
  <si>
    <t>FRM AREST FR SEAT DRVR</t>
  </si>
  <si>
    <t>153C1-T2000</t>
  </si>
  <si>
    <t>PIVA</t>
  </si>
  <si>
    <t>P23-M136</t>
  </si>
  <si>
    <t>BRKT-MAP LAMP</t>
  </si>
  <si>
    <t>26439-6LE1A</t>
  </si>
  <si>
    <t>P15-M211</t>
  </si>
  <si>
    <t>FINISHER INNER RH</t>
  </si>
  <si>
    <t>185C1-E1201</t>
  </si>
  <si>
    <t>P15-M211-2</t>
  </si>
  <si>
    <t>FINISHER INNER LH</t>
  </si>
  <si>
    <t>185T1-E1201</t>
  </si>
  <si>
    <t>P1-M212</t>
  </si>
  <si>
    <t>FINISHER ASSY INNER RH</t>
  </si>
  <si>
    <t>185S1-E1201</t>
  </si>
  <si>
    <t>P1-M212-2</t>
  </si>
  <si>
    <t>FINISHER  ASSY INNER LH</t>
  </si>
  <si>
    <t>175S1-E1201</t>
  </si>
  <si>
    <t>P21-M213</t>
  </si>
  <si>
    <t>FIN ISHER OUTER LH</t>
  </si>
  <si>
    <t>175D1-E1201</t>
  </si>
  <si>
    <t>P21-M213-2</t>
  </si>
  <si>
    <t>FIN ISHER OUTER RH</t>
  </si>
  <si>
    <t>175U1-E1201</t>
  </si>
  <si>
    <t>P7-M214</t>
  </si>
  <si>
    <t>181S1-E1201</t>
  </si>
  <si>
    <t>P1-M215</t>
  </si>
  <si>
    <t>FINISHER OUTER</t>
  </si>
  <si>
    <t>181A1-E1201</t>
  </si>
  <si>
    <t>P10-M216</t>
  </si>
  <si>
    <t>LIFTER</t>
  </si>
  <si>
    <t>181C1-E1201</t>
  </si>
  <si>
    <t>P21-M217</t>
  </si>
  <si>
    <t>186A1-E1201</t>
  </si>
  <si>
    <t>P21-M218</t>
  </si>
  <si>
    <t>176A1-E1201</t>
  </si>
  <si>
    <t>P9-M219</t>
  </si>
  <si>
    <t>COVER BRKT RRARST</t>
  </si>
  <si>
    <t>219S1-E1201</t>
  </si>
  <si>
    <t>P9-M219-2</t>
  </si>
  <si>
    <t>219S5-E1201</t>
  </si>
  <si>
    <t>P14-M220</t>
  </si>
  <si>
    <t>HARN MTG BRKT FR SEAT LH</t>
  </si>
  <si>
    <t>159P1-E1201</t>
  </si>
  <si>
    <t>P14-M211</t>
  </si>
  <si>
    <t>P14-M211-2</t>
  </si>
  <si>
    <t>P15-M213</t>
  </si>
  <si>
    <t>P15-M213-2</t>
  </si>
  <si>
    <t>P24</t>
  </si>
  <si>
    <t>P24-M212</t>
  </si>
  <si>
    <t>P24-M212-2</t>
  </si>
  <si>
    <t>P24-M215</t>
  </si>
  <si>
    <t>P5-M224</t>
  </si>
  <si>
    <t>RECL LEVER RH</t>
  </si>
  <si>
    <t>175C1-D4155</t>
  </si>
  <si>
    <t>P24-M225</t>
  </si>
  <si>
    <t>FINISHER ASSY  OUTHER RH</t>
  </si>
  <si>
    <t>175A1-D4155</t>
  </si>
  <si>
    <t>P23-M174</t>
  </si>
  <si>
    <t>BRKT MAP LAMP</t>
  </si>
  <si>
    <t>26439-7LA0A</t>
  </si>
  <si>
    <t>P13C</t>
  </si>
  <si>
    <t>P23-M175</t>
  </si>
  <si>
    <t>26439-7LA1A</t>
  </si>
  <si>
    <t>P23-M176</t>
  </si>
  <si>
    <t>BRKT MAP LAMP A</t>
  </si>
  <si>
    <t>26439-7LF0A</t>
  </si>
  <si>
    <t>P23-M177</t>
  </si>
  <si>
    <t>BRKT MAP LAMP B</t>
  </si>
  <si>
    <t>26439-7LF1A</t>
  </si>
  <si>
    <t>P23-M178</t>
  </si>
  <si>
    <t>BRKT ROOM LAMP NR</t>
  </si>
  <si>
    <t>26419-7LG1A</t>
  </si>
  <si>
    <t>P23-M179</t>
  </si>
  <si>
    <t>BRKT ROOM LAMP SR</t>
  </si>
  <si>
    <t>26419-7LG4A</t>
  </si>
  <si>
    <t>P23-M180</t>
  </si>
  <si>
    <t>PAD  SP CR SV</t>
  </si>
  <si>
    <t>73980-7LG2A</t>
  </si>
  <si>
    <t>P21-M210</t>
  </si>
  <si>
    <t>BASE HOUSING</t>
  </si>
  <si>
    <t>ZORRO</t>
  </si>
  <si>
    <t>P21-M209</t>
  </si>
  <si>
    <t>LID HOUSING</t>
  </si>
  <si>
    <t>P23 P23</t>
  </si>
  <si>
    <t>P23-M185</t>
  </si>
  <si>
    <t>FIN OTR FR SEAT RH</t>
  </si>
  <si>
    <t>175A1-C2600</t>
  </si>
  <si>
    <t>P23-M185-2</t>
  </si>
  <si>
    <t>FIN OTR FR SEAT LH</t>
  </si>
  <si>
    <t>185A1-C2600</t>
  </si>
  <si>
    <t>P14-M186</t>
  </si>
  <si>
    <t>KNOB LIFTER LH</t>
  </si>
  <si>
    <t>182S1-C2600</t>
  </si>
  <si>
    <t>P32-M187</t>
  </si>
  <si>
    <t>KNOB RCL RH</t>
  </si>
  <si>
    <t>174A1-C2600</t>
  </si>
  <si>
    <t>P32-M187-2</t>
  </si>
  <si>
    <t>KNOB RCL LH</t>
  </si>
  <si>
    <t>184A1-C2600</t>
  </si>
  <si>
    <t>M31</t>
  </si>
  <si>
    <t>P31-M188</t>
  </si>
  <si>
    <t>RECL LEVER CAP</t>
  </si>
  <si>
    <t>184B1-C2600</t>
  </si>
  <si>
    <t>P1-M189</t>
  </si>
  <si>
    <t>COV FLOOR MTG CTR</t>
  </si>
  <si>
    <t>283S1-C2600</t>
  </si>
  <si>
    <t>P14-M190</t>
  </si>
  <si>
    <t>FIN ASSY LWR OTR FR SEAT LH</t>
  </si>
  <si>
    <t>181A1-C2600</t>
  </si>
  <si>
    <t>P15-M191</t>
  </si>
  <si>
    <t>FIN INR LWR LH</t>
  </si>
  <si>
    <t>181S1-C2600</t>
  </si>
  <si>
    <t>P21-M192-1</t>
  </si>
  <si>
    <t>SPEAKER GRILL ASSY RH FR HEADREST</t>
  </si>
  <si>
    <t>145K2-C2610  / 155K2-C2610</t>
  </si>
  <si>
    <t>P21-M192-2</t>
  </si>
  <si>
    <t>SPEAKER GRILL ASSY LH FR HEADREST</t>
  </si>
  <si>
    <t>145K1-C2650 / 155K1-C2650</t>
  </si>
  <si>
    <t>P25</t>
  </si>
  <si>
    <t>P25-M193</t>
  </si>
  <si>
    <t>COV FR SUB ASSY F/H</t>
  </si>
  <si>
    <t>165D1-C2610</t>
  </si>
  <si>
    <t>P21-M194</t>
  </si>
  <si>
    <t>COVER RR ASSY FR HEADREST BLACK</t>
  </si>
  <si>
    <t>165E2-C2610</t>
  </si>
  <si>
    <t>P21-M194-2</t>
  </si>
  <si>
    <t>COVER RR ASSY FR HEADREST  GRAY</t>
  </si>
  <si>
    <t>165E5-C2652</t>
  </si>
  <si>
    <t>P26-M195</t>
  </si>
  <si>
    <t>END CAP</t>
  </si>
  <si>
    <t>876A8-R0000</t>
  </si>
  <si>
    <t>P26-M196</t>
  </si>
  <si>
    <t>CAP TORSION BAR</t>
  </si>
  <si>
    <t>127L2-C2600</t>
  </si>
  <si>
    <t>P9-M197</t>
  </si>
  <si>
    <t>LIGTHER GUARD FR</t>
  </si>
  <si>
    <t>152C7-R0000</t>
  </si>
  <si>
    <t>P9-M197-2</t>
  </si>
  <si>
    <t>LIGTHER GUARD RR</t>
  </si>
  <si>
    <t>152C8-R0000</t>
  </si>
  <si>
    <t>P13-M198</t>
  </si>
  <si>
    <t>LOWER PROTECTOR</t>
  </si>
  <si>
    <t>876C8-R0000</t>
  </si>
  <si>
    <t>P21-M199</t>
  </si>
  <si>
    <t>HEADREST SPEAKER UPR COVER ASSY BLACK</t>
  </si>
  <si>
    <t>165K2-C2610</t>
  </si>
  <si>
    <t>P21-M199-2</t>
  </si>
  <si>
    <t>HEADREST SPEAKER UPR COVER ASSY GRAY</t>
  </si>
  <si>
    <t>165K1-C2650</t>
  </si>
  <si>
    <t>P14-M200</t>
  </si>
  <si>
    <t>LATCH COV ASSY RB RH</t>
  </si>
  <si>
    <t>276S1-C2600</t>
  </si>
  <si>
    <t>P14-M200-2</t>
  </si>
  <si>
    <t>LATCH COV ASSY RB LH</t>
  </si>
  <si>
    <t>286S1-C2600</t>
  </si>
  <si>
    <t>P15-M201</t>
  </si>
  <si>
    <t>COV RR ARMREST OUTER</t>
  </si>
  <si>
    <t>219S1-C2610</t>
  </si>
  <si>
    <t>P15-M201-2</t>
  </si>
  <si>
    <t>COV RR ARMREST INER</t>
  </si>
  <si>
    <t>219T1-C2610</t>
  </si>
  <si>
    <t>P21-M202</t>
  </si>
  <si>
    <t>CUP HOLDER RB</t>
  </si>
  <si>
    <t>283D1-C2610</t>
  </si>
  <si>
    <t>P14-M203</t>
  </si>
  <si>
    <t>FIN OTR INSIDE LH</t>
  </si>
  <si>
    <t>185B1-C2600</t>
  </si>
  <si>
    <t>P14-M203-2</t>
  </si>
  <si>
    <t>FIN OTR INSIDE RH</t>
  </si>
  <si>
    <t>175B1-C2600</t>
  </si>
  <si>
    <t>P15-M204</t>
  </si>
  <si>
    <t>FIN INR INSIDE LH</t>
  </si>
  <si>
    <t>185T1-C2600</t>
  </si>
  <si>
    <t>P15-M204-2</t>
  </si>
  <si>
    <t>FIN INR INSIDE RH</t>
  </si>
  <si>
    <t>175T1-C2600</t>
  </si>
  <si>
    <t>P15-M205</t>
  </si>
  <si>
    <t xml:space="preserve">FIN INR OUTSIDE RH  </t>
  </si>
  <si>
    <t>175S1-C2600</t>
  </si>
  <si>
    <t>P15-M205-2</t>
  </si>
  <si>
    <t>FIN INR OUTSIDE LH</t>
  </si>
  <si>
    <t>185S1-C2600</t>
  </si>
  <si>
    <t>P21-M206</t>
  </si>
  <si>
    <t xml:space="preserve">HARNESS PIPE   </t>
  </si>
  <si>
    <t>165F1-C2610</t>
  </si>
  <si>
    <t>P23-M207</t>
  </si>
  <si>
    <t>ESCUSHION HEADREST</t>
  </si>
  <si>
    <t>155Q1-C2610</t>
  </si>
  <si>
    <t>P21-M208</t>
  </si>
  <si>
    <t>POCKET PLATE FR BACK</t>
  </si>
  <si>
    <t>113P0-C2600</t>
  </si>
  <si>
    <r>
      <t>M037-</t>
    </r>
    <r>
      <rPr>
        <sz val="8"/>
        <color theme="1"/>
        <rFont val="Century Gothic"/>
        <family val="2"/>
      </rPr>
      <t>1</t>
    </r>
  </si>
  <si>
    <t>FIN ASSY OTR OUTSIDE FR SEAT RH</t>
  </si>
  <si>
    <t>175A1-E5801/175A4-E5801</t>
  </si>
  <si>
    <r>
      <t>M037-</t>
    </r>
    <r>
      <rPr>
        <sz val="8"/>
        <color theme="1"/>
        <rFont val="Century Gothic"/>
        <family val="2"/>
      </rPr>
      <t>2</t>
    </r>
    <r>
      <rPr>
        <sz val="11"/>
        <color theme="1"/>
        <rFont val="Aptos Narrow"/>
        <family val="2"/>
        <scheme val="minor"/>
      </rPr>
      <t/>
    </r>
  </si>
  <si>
    <t>FIN ASSY OTR OUTSIDE FR SEAT LH</t>
  </si>
  <si>
    <t>185A1-E5801/185A4-E5801</t>
  </si>
  <si>
    <t>P24-M042</t>
  </si>
  <si>
    <t>FIN ASSY OTR FR SEAT LH</t>
  </si>
  <si>
    <t>185A1-D4040</t>
  </si>
  <si>
    <r>
      <t>P24-M043-</t>
    </r>
    <r>
      <rPr>
        <sz val="8"/>
        <color theme="1"/>
        <rFont val="Century Gothic"/>
        <family val="2"/>
      </rPr>
      <t>1</t>
    </r>
  </si>
  <si>
    <r>
      <t>M043-</t>
    </r>
    <r>
      <rPr>
        <sz val="8"/>
        <color theme="1"/>
        <rFont val="Century Gothic"/>
        <family val="2"/>
      </rPr>
      <t>2</t>
    </r>
    <r>
      <rPr>
        <sz val="11"/>
        <color theme="1"/>
        <rFont val="Aptos Narrow"/>
        <family val="2"/>
        <scheme val="minor"/>
      </rPr>
      <t/>
    </r>
  </si>
  <si>
    <t>185A1-D4180</t>
  </si>
  <si>
    <r>
      <t>P24-M084-</t>
    </r>
    <r>
      <rPr>
        <sz val="8"/>
        <color theme="1"/>
        <rFont val="Century Gothic"/>
        <family val="2"/>
      </rPr>
      <t>1</t>
    </r>
  </si>
  <si>
    <r>
      <t>P24-M084-</t>
    </r>
    <r>
      <rPr>
        <sz val="8"/>
        <color theme="1"/>
        <rFont val="Century Gothic"/>
        <family val="2"/>
      </rPr>
      <t>2</t>
    </r>
  </si>
  <si>
    <t>186A1-A4600/186A4-A4600</t>
  </si>
  <si>
    <t>M087</t>
  </si>
  <si>
    <t>P24-M093</t>
  </si>
  <si>
    <r>
      <t>M094-</t>
    </r>
    <r>
      <rPr>
        <sz val="8"/>
        <color theme="1"/>
        <rFont val="Century Gothic"/>
        <family val="2"/>
      </rPr>
      <t>1</t>
    </r>
  </si>
  <si>
    <t>FIN FWD FR RH</t>
  </si>
  <si>
    <t>175C1-A4600/175C4-A4600</t>
  </si>
  <si>
    <r>
      <t>M094-</t>
    </r>
    <r>
      <rPr>
        <sz val="8"/>
        <color theme="1"/>
        <rFont val="Century Gothic"/>
        <family val="2"/>
      </rPr>
      <t>2</t>
    </r>
    <r>
      <rPr>
        <sz val="11"/>
        <color theme="1"/>
        <rFont val="Aptos Narrow"/>
        <family val="2"/>
        <scheme val="minor"/>
      </rPr>
      <t/>
    </r>
  </si>
  <si>
    <t>FIN FWD FR LH</t>
  </si>
  <si>
    <t>185C1-A4600/185C4-A4600</t>
  </si>
  <si>
    <t>M136</t>
  </si>
  <si>
    <t>P24-M059</t>
  </si>
  <si>
    <t>P24-M073</t>
  </si>
  <si>
    <r>
      <t>P24-M162-</t>
    </r>
    <r>
      <rPr>
        <sz val="8"/>
        <color theme="1"/>
        <rFont val="Century Gothic"/>
        <family val="2"/>
      </rPr>
      <t>1</t>
    </r>
  </si>
  <si>
    <t>P24-M162-2</t>
  </si>
  <si>
    <r>
      <t>P25-M041-</t>
    </r>
    <r>
      <rPr>
        <sz val="8"/>
        <color theme="1"/>
        <rFont val="Century Gothic"/>
        <family val="2"/>
      </rPr>
      <t>1</t>
    </r>
  </si>
  <si>
    <r>
      <t>P25-M041-</t>
    </r>
    <r>
      <rPr>
        <sz val="8"/>
        <color theme="1"/>
        <rFont val="Century Gothic"/>
        <family val="2"/>
      </rPr>
      <t>2</t>
    </r>
    <r>
      <rPr>
        <sz val="11"/>
        <color theme="1"/>
        <rFont val="Aptos Narrow"/>
        <family val="2"/>
        <scheme val="minor"/>
      </rPr>
      <t/>
    </r>
  </si>
  <si>
    <t>M042</t>
  </si>
  <si>
    <r>
      <t>P25-M043-</t>
    </r>
    <r>
      <rPr>
        <sz val="8"/>
        <color theme="1"/>
        <rFont val="Century Gothic"/>
        <family val="2"/>
      </rPr>
      <t>1</t>
    </r>
  </si>
  <si>
    <r>
      <t>P24-M043-</t>
    </r>
    <r>
      <rPr>
        <sz val="8"/>
        <color theme="1"/>
        <rFont val="Century Gothic"/>
        <family val="2"/>
      </rPr>
      <t>2</t>
    </r>
  </si>
  <si>
    <t>M093</t>
  </si>
  <si>
    <t>TAMPO</t>
  </si>
  <si>
    <t>PL001</t>
  </si>
  <si>
    <t>Colocacion Felt PAD y CLIP</t>
  </si>
  <si>
    <t>26439-6LE1A-F/C</t>
  </si>
  <si>
    <r>
      <t>PL002-</t>
    </r>
    <r>
      <rPr>
        <sz val="8"/>
        <color theme="1"/>
        <rFont val="Century Gothic"/>
        <family val="2"/>
      </rPr>
      <t>1</t>
    </r>
  </si>
  <si>
    <t>Colocacion de Spacer</t>
  </si>
  <si>
    <t>JBKPT-00202-SP</t>
  </si>
  <si>
    <r>
      <t>PL002-</t>
    </r>
    <r>
      <rPr>
        <sz val="8"/>
        <color theme="1"/>
        <rFont val="Century Gothic"/>
        <family val="2"/>
      </rPr>
      <t>2</t>
    </r>
  </si>
  <si>
    <t>JBKPT-00203-SP</t>
  </si>
  <si>
    <r>
      <t>PL003-</t>
    </r>
    <r>
      <rPr>
        <sz val="8"/>
        <color theme="1"/>
        <rFont val="Century Gothic"/>
        <family val="2"/>
      </rPr>
      <t>1</t>
    </r>
  </si>
  <si>
    <t>Colocacion de Dual Lock</t>
  </si>
  <si>
    <t>JBKPT-00204-DL</t>
  </si>
  <si>
    <r>
      <t>PL003-</t>
    </r>
    <r>
      <rPr>
        <sz val="8"/>
        <color theme="1"/>
        <rFont val="Century Gothic"/>
        <family val="2"/>
      </rPr>
      <t>2</t>
    </r>
    <r>
      <rPr>
        <sz val="11"/>
        <color theme="1"/>
        <rFont val="Aptos Narrow"/>
        <family val="2"/>
        <scheme val="minor"/>
      </rPr>
      <t/>
    </r>
  </si>
  <si>
    <t>JBKPT-00205-DL</t>
  </si>
  <si>
    <r>
      <t>PL003-</t>
    </r>
    <r>
      <rPr>
        <sz val="8"/>
        <color theme="1"/>
        <rFont val="Century Gothic"/>
        <family val="2"/>
      </rPr>
      <t>3</t>
    </r>
    <r>
      <rPr>
        <sz val="11"/>
        <color theme="1"/>
        <rFont val="Aptos Narrow"/>
        <family val="2"/>
        <scheme val="minor"/>
      </rPr>
      <t/>
    </r>
  </si>
  <si>
    <t>JBKPT-00206-DL</t>
  </si>
  <si>
    <r>
      <t>PL003-</t>
    </r>
    <r>
      <rPr>
        <sz val="8"/>
        <color theme="1"/>
        <rFont val="Century Gothic"/>
        <family val="2"/>
      </rPr>
      <t>4</t>
    </r>
    <r>
      <rPr>
        <sz val="11"/>
        <color theme="1"/>
        <rFont val="Aptos Narrow"/>
        <family val="2"/>
        <scheme val="minor"/>
      </rPr>
      <t/>
    </r>
  </si>
  <si>
    <t>JBKPT-00207-DL</t>
  </si>
  <si>
    <r>
      <t>PL003-</t>
    </r>
    <r>
      <rPr>
        <sz val="8"/>
        <color theme="1"/>
        <rFont val="Century Gothic"/>
        <family val="2"/>
      </rPr>
      <t>5</t>
    </r>
    <r>
      <rPr>
        <sz val="11"/>
        <color theme="1"/>
        <rFont val="Aptos Narrow"/>
        <family val="2"/>
        <scheme val="minor"/>
      </rPr>
      <t/>
    </r>
  </si>
  <si>
    <t>JBKPT-00208-DL</t>
  </si>
  <si>
    <r>
      <t>PL003-</t>
    </r>
    <r>
      <rPr>
        <sz val="8"/>
        <color theme="1"/>
        <rFont val="Century Gothic"/>
        <family val="2"/>
      </rPr>
      <t>6</t>
    </r>
  </si>
  <si>
    <t>JBKPT-00209-DL</t>
  </si>
  <si>
    <r>
      <t>PL003-</t>
    </r>
    <r>
      <rPr>
        <sz val="8"/>
        <color theme="1"/>
        <rFont val="Century Gothic"/>
        <family val="2"/>
      </rPr>
      <t>7</t>
    </r>
    <r>
      <rPr>
        <sz val="11"/>
        <color theme="1"/>
        <rFont val="Aptos Narrow"/>
        <family val="2"/>
        <scheme val="minor"/>
      </rPr>
      <t/>
    </r>
  </si>
  <si>
    <t>JBKPT-00233-DL</t>
  </si>
  <si>
    <r>
      <t>PL003-</t>
    </r>
    <r>
      <rPr>
        <sz val="8"/>
        <color theme="1"/>
        <rFont val="Century Gothic"/>
        <family val="2"/>
      </rPr>
      <t>8</t>
    </r>
    <r>
      <rPr>
        <sz val="11"/>
        <color theme="1"/>
        <rFont val="Aptos Narrow"/>
        <family val="2"/>
        <scheme val="minor"/>
      </rPr>
      <t/>
    </r>
  </si>
  <si>
    <t>JBKPT-00234-DL</t>
  </si>
  <si>
    <r>
      <t>PL003-</t>
    </r>
    <r>
      <rPr>
        <sz val="8"/>
        <color theme="1"/>
        <rFont val="Century Gothic"/>
        <family val="2"/>
      </rPr>
      <t>9</t>
    </r>
    <r>
      <rPr>
        <sz val="11"/>
        <color theme="1"/>
        <rFont val="Aptos Narrow"/>
        <family val="2"/>
        <scheme val="minor"/>
      </rPr>
      <t/>
    </r>
  </si>
  <si>
    <t>JBKPT-00235-DL</t>
  </si>
  <si>
    <t>PL004</t>
  </si>
  <si>
    <t>Colocacion de Boton y Etiquetas</t>
  </si>
  <si>
    <t>187A1-D4180-E/B</t>
  </si>
  <si>
    <t>Tachi-s</t>
  </si>
  <si>
    <r>
      <t>BR001-</t>
    </r>
    <r>
      <rPr>
        <sz val="8"/>
        <color theme="1"/>
        <rFont val="Century Gothic"/>
        <family val="2"/>
      </rPr>
      <t>1</t>
    </r>
  </si>
  <si>
    <t>Colocación gomas Soldadura Branson</t>
  </si>
  <si>
    <t>229T1-A4600-BR</t>
  </si>
  <si>
    <r>
      <t>BR001-</t>
    </r>
    <r>
      <rPr>
        <sz val="8"/>
        <color theme="1"/>
        <rFont val="Century Gothic"/>
        <family val="2"/>
      </rPr>
      <t>2</t>
    </r>
  </si>
  <si>
    <t>229T4-A4600-BR</t>
  </si>
  <si>
    <r>
      <t>PL005-</t>
    </r>
    <r>
      <rPr>
        <sz val="8"/>
        <color theme="1"/>
        <rFont val="Century Gothic"/>
        <family val="2"/>
      </rPr>
      <t>1</t>
    </r>
  </si>
  <si>
    <t>186A1-A4600-E/B</t>
  </si>
  <si>
    <r>
      <t>PL005-</t>
    </r>
    <r>
      <rPr>
        <sz val="8"/>
        <color theme="1"/>
        <rFont val="Century Gothic"/>
        <family val="2"/>
      </rPr>
      <t>2</t>
    </r>
  </si>
  <si>
    <t>186A4-A4600-E/B</t>
  </si>
  <si>
    <r>
      <t>PL005-</t>
    </r>
    <r>
      <rPr>
        <sz val="8"/>
        <color theme="1"/>
        <rFont val="Century Gothic"/>
        <family val="2"/>
      </rPr>
      <t>3</t>
    </r>
  </si>
  <si>
    <t>176A1-A4602-E/B</t>
  </si>
  <si>
    <r>
      <t>PL005-</t>
    </r>
    <r>
      <rPr>
        <sz val="8"/>
        <color theme="1"/>
        <rFont val="Century Gothic"/>
        <family val="2"/>
      </rPr>
      <t>4</t>
    </r>
  </si>
  <si>
    <t>176A1-A4600-E/B</t>
  </si>
  <si>
    <r>
      <t>PL005-</t>
    </r>
    <r>
      <rPr>
        <sz val="8"/>
        <color theme="1"/>
        <rFont val="Century Gothic"/>
        <family val="2"/>
      </rPr>
      <t>5</t>
    </r>
  </si>
  <si>
    <t>176A4-A4600-E/B</t>
  </si>
  <si>
    <r>
      <t>PL005-</t>
    </r>
    <r>
      <rPr>
        <sz val="8"/>
        <color theme="1"/>
        <rFont val="Century Gothic"/>
        <family val="2"/>
      </rPr>
      <t>6</t>
    </r>
    <r>
      <rPr>
        <sz val="11"/>
        <color theme="1"/>
        <rFont val="Aptos Narrow"/>
        <family val="2"/>
        <scheme val="minor"/>
      </rPr>
      <t/>
    </r>
  </si>
  <si>
    <t>176A1-A4902-E/B</t>
  </si>
  <si>
    <r>
      <t>PL005-</t>
    </r>
    <r>
      <rPr>
        <sz val="8"/>
        <color theme="1"/>
        <rFont val="Century Gothic"/>
        <family val="2"/>
      </rPr>
      <t>7</t>
    </r>
    <r>
      <rPr>
        <sz val="11"/>
        <color theme="1"/>
        <rFont val="Aptos Narrow"/>
        <family val="2"/>
        <scheme val="minor"/>
      </rPr>
      <t/>
    </r>
  </si>
  <si>
    <t>176A4-A4902-E/B</t>
  </si>
  <si>
    <r>
      <t>PL005-</t>
    </r>
    <r>
      <rPr>
        <sz val="8"/>
        <color theme="1"/>
        <rFont val="Century Gothic"/>
        <family val="2"/>
      </rPr>
      <t>8</t>
    </r>
    <r>
      <rPr>
        <sz val="11"/>
        <color theme="1"/>
        <rFont val="Aptos Narrow"/>
        <family val="2"/>
        <scheme val="minor"/>
      </rPr>
      <t/>
    </r>
  </si>
  <si>
    <t>186A1-A4902-E/B</t>
  </si>
  <si>
    <r>
      <t>PL005-</t>
    </r>
    <r>
      <rPr>
        <sz val="8"/>
        <color theme="1"/>
        <rFont val="Century Gothic"/>
        <family val="2"/>
      </rPr>
      <t>9</t>
    </r>
    <r>
      <rPr>
        <sz val="11"/>
        <color theme="1"/>
        <rFont val="Aptos Narrow"/>
        <family val="2"/>
        <scheme val="minor"/>
      </rPr>
      <t/>
    </r>
  </si>
  <si>
    <t>186A4-A4902-E/B</t>
  </si>
  <si>
    <r>
      <t>PL006-</t>
    </r>
    <r>
      <rPr>
        <sz val="8"/>
        <color theme="1"/>
        <rFont val="Century Gothic"/>
        <family val="2"/>
      </rPr>
      <t>1</t>
    </r>
  </si>
  <si>
    <t>Colocación de Trim</t>
  </si>
  <si>
    <t>145K1-C2090-TRIM</t>
  </si>
  <si>
    <r>
      <t>PL006-</t>
    </r>
    <r>
      <rPr>
        <sz val="8"/>
        <color theme="1"/>
        <rFont val="Century Gothic"/>
        <family val="2"/>
      </rPr>
      <t>2</t>
    </r>
  </si>
  <si>
    <t>Colocacion de Trim</t>
  </si>
  <si>
    <t>155K1-C2090-TRIM</t>
  </si>
  <si>
    <t>PL007</t>
  </si>
  <si>
    <t>Colocacion de Felt</t>
  </si>
  <si>
    <t>165C1-C2090-PAD</t>
  </si>
  <si>
    <t>M77</t>
  </si>
  <si>
    <t>M215</t>
  </si>
  <si>
    <t>M070</t>
  </si>
  <si>
    <t>M046</t>
  </si>
  <si>
    <t>M044</t>
  </si>
  <si>
    <t>M224</t>
  </si>
  <si>
    <t>M076</t>
  </si>
  <si>
    <t>M072</t>
  </si>
  <si>
    <t>MAQ:</t>
  </si>
  <si>
    <t>MOL</t>
  </si>
  <si>
    <t>T.P</t>
  </si>
  <si>
    <t>T. paro (min)</t>
  </si>
  <si>
    <t>MOL:</t>
  </si>
  <si>
    <t>M181</t>
  </si>
  <si>
    <t>M183</t>
  </si>
  <si>
    <t>M104</t>
  </si>
  <si>
    <t>M213</t>
  </si>
  <si>
    <t>M092</t>
  </si>
  <si>
    <t>M153</t>
  </si>
  <si>
    <t>275L0-A4765/285L0</t>
  </si>
  <si>
    <t>M217</t>
  </si>
  <si>
    <t>M167</t>
  </si>
  <si>
    <t>M168</t>
  </si>
  <si>
    <t>JBKPA-00326/JBKPA-00327</t>
  </si>
  <si>
    <t>JBKPA-00328/JBKPA-00329</t>
  </si>
  <si>
    <t>M041</t>
  </si>
  <si>
    <t>M085</t>
  </si>
  <si>
    <t>175A1-D4140/185A1-D4160</t>
  </si>
  <si>
    <t>176A1-A4602/186A1-A4600</t>
  </si>
  <si>
    <t>M166</t>
  </si>
  <si>
    <t>P26</t>
  </si>
  <si>
    <t>M139</t>
  </si>
  <si>
    <t>P27</t>
  </si>
  <si>
    <t>P28</t>
  </si>
  <si>
    <t>SPK 1</t>
  </si>
  <si>
    <t>SPK 2</t>
  </si>
  <si>
    <t>TAPA</t>
  </si>
  <si>
    <t>H/R</t>
  </si>
  <si>
    <t xml:space="preserve">SEGUIMIENTO A PRODUCCION DIARIA </t>
  </si>
  <si>
    <t>Ef. Tot 1er T(%)</t>
  </si>
  <si>
    <t>Ef. Tot 2do T(%)</t>
  </si>
  <si>
    <t>Ef. Diaria (%)</t>
  </si>
  <si>
    <t>Eficiencia TOT</t>
  </si>
  <si>
    <t>Eficiencia PROD</t>
  </si>
  <si>
    <t>Ef. Prod 1er T(%)</t>
  </si>
  <si>
    <t>Ef. Prod 2do T(%)</t>
  </si>
  <si>
    <t>No Pers.</t>
  </si>
  <si>
    <t>SP</t>
  </si>
  <si>
    <t>Sin Programa</t>
  </si>
  <si>
    <t>N/A</t>
  </si>
  <si>
    <t>M089-1</t>
  </si>
  <si>
    <t>prensa</t>
  </si>
  <si>
    <t>molde</t>
  </si>
  <si>
    <t>turno</t>
  </si>
  <si>
    <t>real</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</si>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</sst>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Aptos Narrow"/>
      <family val="2"/>
      <scheme val="minor"/>
    </font>
    <font>
      <sz val="8"/>
      <color theme="1"/>
      <name val="Aptos Narrow"/>
      <family val="2"/>
      <scheme val="minor"/>
    </font>
    <font>
      <sz val="10"/>
      <color theme="1"/>
      <name val="Aptos Narrow"/>
      <family val="2"/>
      <scheme val="minor"/>
    </font>
    <font>
      <sz val="9"/>
      <color theme="1"/>
      <name val="Aptos Narrow"/>
      <family val="2"/>
      <scheme val="minor"/>
    </font>
    <font>
      <sz val="11"/>
      <color theme="1"/>
      <name val="Century Gothic"/>
      <family val="2"/>
    </font>
    <font>
      <sz val="8"/>
      <color theme="1"/>
      <name val="Century Gothic"/>
      <family val="2"/>
    </font>
    <font>
      <b/>
      <sz val="11"/>
      <color rgb="FFFFC000"/>
      <name val="Century Gothic"/>
      <family val="2"/>
    </font>
    <font>
      <b/>
      <sz val="11"/>
      <color rgb="FFC00000"/>
      <name val="Century Gothic"/>
      <family val="2"/>
    </font>
    <font>
      <b/>
      <sz val="11"/>
      <color rgb="FF92D050"/>
      <name val="Century Gothic"/>
      <family val="2"/>
    </font>
    <font>
      <b/>
      <sz val="11"/>
      <color rgb="FF00B0F0"/>
      <name val="Century Gothic"/>
      <family val="2"/>
    </font>
    <font>
      <b/>
      <sz val="11"/>
      <color rgb="FF00B050"/>
      <name val="Century Gothic"/>
      <family val="2"/>
    </font>
    <font>
      <sz val="11"/>
      <color rgb="FFFF0000"/>
      <name val="Century Gothic"/>
      <family val="2"/>
    </font>
    <font>
      <sz val="11"/>
      <color rgb="FF00B050"/>
      <name val="Century Gothic"/>
      <family val="2"/>
    </font>
    <font>
      <b/>
      <sz val="11"/>
      <color rgb="FF0070C0"/>
      <name val="Century Gothic"/>
      <family val="2"/>
    </font>
    <font>
      <b/>
      <sz val="11"/>
      <color rgb="FFFF0000"/>
      <name val="Century Gothic"/>
      <family val="2"/>
    </font>
    <font>
      <sz val="9"/>
      <color theme="1"/>
      <name val="Century Gothic"/>
      <family val="2"/>
    </font>
    <font>
      <sz val="8"/>
      <name val="Aptos Narrow"/>
      <family val="2"/>
      <scheme val="minor"/>
    </font>
    <font>
      <b/>
      <sz val="11"/>
      <color theme="1"/>
      <name val="Aptos Narrow"/>
      <family val="2"/>
      <scheme val="minor"/>
    </font>
    <font>
      <sz val="8"/>
      <color theme="5" tint="-0.249977111117893"/>
      <name val="Aptos Narrow"/>
      <family val="2"/>
      <scheme val="minor"/>
    </font>
    <font>
      <sz val="10"/>
      <color theme="5" tint="-0.249977111117893"/>
      <name val="Aptos Narrow"/>
      <family val="2"/>
      <scheme val="minor"/>
    </font>
    <font>
      <sz val="5"/>
      <color theme="5" tint="-0.249977111117893"/>
      <name val="Aptos Narrow"/>
      <family val="2"/>
      <scheme val="minor"/>
    </font>
    <font>
      <sz val="22"/>
      <color theme="1"/>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00B0F0"/>
        <bgColor indexed="64"/>
      </patternFill>
    </fill>
    <fill>
      <patternFill patternType="solid">
        <fgColor rgb="FFFFCCCC"/>
        <bgColor indexed="64"/>
      </patternFill>
    </fill>
    <fill>
      <patternFill patternType="solid">
        <fgColor theme="7"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thin">
        <color indexed="64"/>
      </left>
      <right/>
      <top style="thin">
        <color indexed="64"/>
      </top>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medium">
        <color indexed="64"/>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dashed">
        <color indexed="64"/>
      </left>
      <right style="dashed">
        <color indexed="64"/>
      </right>
      <top style="dashed">
        <color indexed="64"/>
      </top>
      <bottom style="thin">
        <color indexed="64"/>
      </bottom>
      <diagonal/>
    </border>
    <border>
      <left style="medium">
        <color indexed="64"/>
      </left>
      <right style="dashed">
        <color indexed="64"/>
      </right>
      <top style="dashed">
        <color indexed="64"/>
      </top>
      <bottom style="thin">
        <color indexed="64"/>
      </bottom>
      <diagonal/>
    </border>
    <border>
      <left style="dashed">
        <color indexed="64"/>
      </left>
      <right style="medium">
        <color indexed="64"/>
      </right>
      <top style="dashed">
        <color indexed="64"/>
      </top>
      <bottom style="thin">
        <color indexed="64"/>
      </bottom>
      <diagonal/>
    </border>
  </borders>
  <cellStyleXfs count="1">
    <xf numFmtId="0" fontId="0" fillId="0" borderId="0"/>
  </cellStyleXfs>
  <cellXfs count="172">
    <xf numFmtId="0" fontId="0" fillId="0" borderId="0" xfId="0"/>
    <xf numFmtId="0" fontId="0" fillId="0" borderId="0" xfId="0" applyAlignment="1">
      <alignment horizontal="center"/>
    </xf>
    <xf numFmtId="0" fontId="2" fillId="0" borderId="1" xfId="0" applyFont="1" applyBorder="1" applyAlignment="1">
      <alignment horizontal="center" wrapText="1"/>
    </xf>
    <xf numFmtId="0" fontId="0" fillId="0" borderId="1" xfId="0" applyBorder="1"/>
    <xf numFmtId="0" fontId="3" fillId="0" borderId="1" xfId="0" applyFont="1" applyBorder="1"/>
    <xf numFmtId="0" fontId="0" fillId="0" borderId="1"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4" borderId="10" xfId="0" applyFont="1"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14" xfId="0" applyFont="1" applyBorder="1"/>
    <xf numFmtId="0" fontId="4"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0" xfId="0" applyFont="1" applyAlignment="1">
      <alignment wrapText="1"/>
    </xf>
    <xf numFmtId="0" fontId="6" fillId="0" borderId="17" xfId="0" applyFont="1" applyBorder="1" applyAlignment="1">
      <alignment horizontal="center" vertical="center"/>
    </xf>
    <xf numFmtId="0" fontId="4" fillId="0" borderId="7" xfId="0" applyFont="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165" fontId="5" fillId="0" borderId="1" xfId="0" applyNumberFormat="1" applyFont="1" applyBorder="1" applyAlignment="1">
      <alignment horizontal="center" vertical="center"/>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xf>
    <xf numFmtId="0" fontId="5" fillId="0" borderId="18" xfId="0" applyFont="1" applyBorder="1" applyAlignment="1">
      <alignment vertical="center" wrapText="1"/>
    </xf>
    <xf numFmtId="0" fontId="6" fillId="0" borderId="9" xfId="0" applyFont="1" applyBorder="1" applyAlignment="1">
      <alignment horizontal="center" vertical="center"/>
    </xf>
    <xf numFmtId="0" fontId="4" fillId="0" borderId="1" xfId="0" applyFont="1" applyBorder="1"/>
    <xf numFmtId="0" fontId="5" fillId="0" borderId="10" xfId="0" applyFont="1" applyBorder="1" applyAlignment="1">
      <alignment vertical="center" wrapText="1"/>
    </xf>
    <xf numFmtId="0" fontId="5" fillId="0" borderId="18"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wrapText="1"/>
    </xf>
    <xf numFmtId="0" fontId="4" fillId="0" borderId="3" xfId="0" applyFont="1" applyBorder="1" applyAlignment="1">
      <alignment vertical="center"/>
    </xf>
    <xf numFmtId="0" fontId="6" fillId="0" borderId="11" xfId="0" applyFont="1" applyBorder="1" applyAlignment="1">
      <alignment horizontal="center" vertical="center"/>
    </xf>
    <xf numFmtId="0" fontId="7" fillId="0" borderId="6" xfId="0" applyFont="1" applyBorder="1" applyAlignment="1">
      <alignment horizontal="center" vertical="center"/>
    </xf>
    <xf numFmtId="0" fontId="4" fillId="0" borderId="7" xfId="0" applyFont="1" applyBorder="1" applyAlignment="1">
      <alignment wrapText="1"/>
    </xf>
    <xf numFmtId="0" fontId="5" fillId="0" borderId="7" xfId="0" applyFont="1" applyBorder="1" applyAlignment="1">
      <alignment vertical="center" wrapText="1"/>
    </xf>
    <xf numFmtId="165" fontId="5" fillId="0" borderId="7" xfId="0" applyNumberFormat="1" applyFont="1" applyBorder="1" applyAlignment="1">
      <alignment horizontal="center" vertical="center"/>
    </xf>
    <xf numFmtId="0" fontId="5" fillId="0" borderId="8" xfId="0" applyFont="1" applyBorder="1" applyAlignment="1">
      <alignment vertical="center" wrapText="1"/>
    </xf>
    <xf numFmtId="0" fontId="7" fillId="0" borderId="9" xfId="0" applyFont="1" applyBorder="1" applyAlignment="1">
      <alignment horizontal="center" vertical="center"/>
    </xf>
    <xf numFmtId="0" fontId="4" fillId="0" borderId="1" xfId="0" applyFont="1" applyBorder="1" applyAlignment="1">
      <alignment horizontal="left" vertical="center"/>
    </xf>
    <xf numFmtId="0" fontId="6" fillId="0" borderId="6" xfId="0" applyFont="1" applyBorder="1" applyAlignment="1">
      <alignment horizontal="center" vertical="center"/>
    </xf>
    <xf numFmtId="0" fontId="4" fillId="0" borderId="7" xfId="0" applyFont="1" applyBorder="1"/>
    <xf numFmtId="0" fontId="4" fillId="0" borderId="3" xfId="0" applyFont="1" applyBorder="1" applyAlignment="1">
      <alignment horizontal="center" vertical="center" wrapText="1"/>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7" xfId="0" applyFont="1" applyBorder="1" applyAlignment="1">
      <alignment horizontal="center" vertical="center"/>
    </xf>
    <xf numFmtId="0" fontId="9" fillId="0" borderId="6" xfId="0" applyFont="1" applyBorder="1" applyAlignment="1">
      <alignment horizontal="center" vertical="center"/>
    </xf>
    <xf numFmtId="0" fontId="9" fillId="0" borderId="9" xfId="0" applyFont="1" applyBorder="1" applyAlignment="1">
      <alignment horizontal="center" vertical="center"/>
    </xf>
    <xf numFmtId="0" fontId="10" fillId="0" borderId="6" xfId="0" applyFont="1" applyBorder="1" applyAlignment="1">
      <alignment horizontal="center" vertical="center"/>
    </xf>
    <xf numFmtId="0" fontId="10" fillId="0" borderId="9" xfId="0" applyFont="1" applyBorder="1" applyAlignment="1">
      <alignment horizontal="center" vertical="center"/>
    </xf>
    <xf numFmtId="0" fontId="4" fillId="0" borderId="6" xfId="0" applyFont="1" applyBorder="1" applyAlignment="1">
      <alignment vertical="center"/>
    </xf>
    <xf numFmtId="0" fontId="4" fillId="0" borderId="9" xfId="0" applyFont="1" applyBorder="1" applyAlignment="1">
      <alignment vertical="center"/>
    </xf>
    <xf numFmtId="0" fontId="5" fillId="2" borderId="1" xfId="0" applyFont="1" applyFill="1" applyBorder="1" applyAlignment="1">
      <alignment horizontal="center" vertical="center" wrapText="1"/>
    </xf>
    <xf numFmtId="0" fontId="4" fillId="5" borderId="9" xfId="0" applyFont="1" applyFill="1" applyBorder="1" applyAlignment="1">
      <alignment vertical="center"/>
    </xf>
    <xf numFmtId="0" fontId="4" fillId="5" borderId="1" xfId="0" applyFont="1" applyFill="1" applyBorder="1"/>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165" fontId="5" fillId="5" borderId="1" xfId="0" applyNumberFormat="1" applyFont="1" applyFill="1" applyBorder="1" applyAlignment="1">
      <alignment horizontal="center" vertical="center"/>
    </xf>
    <xf numFmtId="0" fontId="5" fillId="5" borderId="10" xfId="0" applyFont="1" applyFill="1" applyBorder="1" applyAlignment="1">
      <alignment vertical="center" wrapText="1"/>
    </xf>
    <xf numFmtId="0" fontId="4" fillId="5" borderId="0" xfId="0" applyFont="1" applyFill="1"/>
    <xf numFmtId="0" fontId="4" fillId="0" borderId="17" xfId="0" applyFont="1" applyBorder="1" applyAlignment="1">
      <alignment vertical="center"/>
    </xf>
    <xf numFmtId="0" fontId="4" fillId="0" borderId="12" xfId="0" applyFont="1" applyBorder="1" applyAlignment="1">
      <alignment horizontal="center" vertical="center" wrapText="1"/>
    </xf>
    <xf numFmtId="0" fontId="5" fillId="0" borderId="12" xfId="0" applyFont="1" applyBorder="1" applyAlignment="1">
      <alignment vertical="center" wrapText="1"/>
    </xf>
    <xf numFmtId="0" fontId="5" fillId="0" borderId="12" xfId="0" applyFont="1" applyBorder="1" applyAlignment="1">
      <alignment horizontal="center" vertical="center" wrapText="1"/>
    </xf>
    <xf numFmtId="165" fontId="5" fillId="0" borderId="12" xfId="0" applyNumberFormat="1" applyFont="1" applyBorder="1" applyAlignment="1">
      <alignment horizontal="center" vertical="center"/>
    </xf>
    <xf numFmtId="0" fontId="5" fillId="0" borderId="13" xfId="0" applyFont="1" applyBorder="1" applyAlignment="1">
      <alignment horizontal="center" vertical="center" wrapText="1"/>
    </xf>
    <xf numFmtId="0" fontId="4" fillId="0" borderId="11" xfId="0" applyFont="1" applyBorder="1" applyAlignment="1">
      <alignment vertical="center"/>
    </xf>
    <xf numFmtId="165" fontId="5" fillId="0" borderId="19" xfId="0" applyNumberFormat="1" applyFont="1" applyBorder="1" applyAlignment="1">
      <alignment horizontal="center" vertical="center"/>
    </xf>
    <xf numFmtId="0" fontId="11" fillId="0" borderId="17" xfId="0" applyFont="1" applyBorder="1" applyAlignment="1">
      <alignment vertical="center"/>
    </xf>
    <xf numFmtId="0" fontId="4" fillId="0" borderId="0" xfId="0" applyFont="1" applyAlignment="1">
      <alignment vertical="center"/>
    </xf>
    <xf numFmtId="0" fontId="11" fillId="0" borderId="0" xfId="0" applyFont="1" applyAlignment="1">
      <alignment vertical="center"/>
    </xf>
    <xf numFmtId="165" fontId="5" fillId="0" borderId="2" xfId="0" applyNumberFormat="1" applyFont="1" applyBorder="1" applyAlignment="1">
      <alignment horizontal="center" vertical="center"/>
    </xf>
    <xf numFmtId="0" fontId="12" fillId="0" borderId="0" xfId="0" applyFont="1" applyAlignment="1">
      <alignment vertical="center"/>
    </xf>
    <xf numFmtId="0" fontId="4" fillId="0" borderId="2" xfId="0" applyFont="1" applyBorder="1" applyAlignment="1">
      <alignment horizontal="center"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2" xfId="0" applyFont="1" applyBorder="1"/>
    <xf numFmtId="0" fontId="5" fillId="0" borderId="13" xfId="0" applyFont="1" applyBorder="1" applyAlignment="1">
      <alignment vertical="center" wrapText="1"/>
    </xf>
    <xf numFmtId="0" fontId="13" fillId="0" borderId="6" xfId="0" applyFont="1" applyBorder="1" applyAlignment="1">
      <alignment vertical="center"/>
    </xf>
    <xf numFmtId="0" fontId="13" fillId="0" borderId="9" xfId="0" applyFont="1" applyBorder="1" applyAlignment="1">
      <alignment vertical="center"/>
    </xf>
    <xf numFmtId="0" fontId="14" fillId="0" borderId="9" xfId="0" applyFont="1" applyBorder="1" applyAlignment="1">
      <alignment vertical="center"/>
    </xf>
    <xf numFmtId="0" fontId="14" fillId="0" borderId="21" xfId="0" applyFont="1" applyBorder="1" applyAlignment="1">
      <alignment vertical="center"/>
    </xf>
    <xf numFmtId="0" fontId="14" fillId="0" borderId="11" xfId="0" applyFont="1" applyBorder="1" applyAlignment="1">
      <alignment vertical="center"/>
    </xf>
    <xf numFmtId="0" fontId="4" fillId="0" borderId="2" xfId="0" applyFont="1" applyBorder="1"/>
    <xf numFmtId="0" fontId="5" fillId="0" borderId="20" xfId="0" applyFont="1" applyBorder="1" applyAlignment="1">
      <alignment vertical="center" wrapText="1"/>
    </xf>
    <xf numFmtId="0" fontId="14" fillId="6" borderId="9" xfId="0" applyFont="1" applyFill="1" applyBorder="1" applyAlignment="1">
      <alignment vertical="center"/>
    </xf>
    <xf numFmtId="0" fontId="4" fillId="6" borderId="1" xfId="0" applyFont="1" applyFill="1" applyBorder="1"/>
    <xf numFmtId="0" fontId="5" fillId="6" borderId="1" xfId="0" applyFont="1" applyFill="1" applyBorder="1" applyAlignment="1">
      <alignment vertical="center" wrapText="1"/>
    </xf>
    <xf numFmtId="0" fontId="5"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xf>
    <xf numFmtId="0" fontId="5" fillId="6" borderId="10" xfId="0" applyFont="1" applyFill="1" applyBorder="1" applyAlignment="1">
      <alignment vertical="center" wrapText="1"/>
    </xf>
    <xf numFmtId="0" fontId="14" fillId="6" borderId="21" xfId="0" applyFont="1" applyFill="1" applyBorder="1" applyAlignment="1">
      <alignment vertical="center"/>
    </xf>
    <xf numFmtId="0" fontId="4" fillId="6" borderId="2" xfId="0" applyFont="1" applyFill="1" applyBorder="1"/>
    <xf numFmtId="0" fontId="5" fillId="6" borderId="2" xfId="0" applyFont="1" applyFill="1" applyBorder="1" applyAlignment="1">
      <alignment vertical="center" wrapText="1"/>
    </xf>
    <xf numFmtId="0" fontId="5" fillId="6" borderId="2" xfId="0" applyFont="1" applyFill="1" applyBorder="1" applyAlignment="1">
      <alignment horizontal="center" vertical="center" wrapText="1"/>
    </xf>
    <xf numFmtId="165" fontId="5" fillId="6" borderId="2" xfId="0" applyNumberFormat="1" applyFont="1" applyFill="1" applyBorder="1" applyAlignment="1">
      <alignment horizontal="center" vertical="center"/>
    </xf>
    <xf numFmtId="0" fontId="5" fillId="6" borderId="20" xfId="0" applyFont="1" applyFill="1" applyBorder="1" applyAlignment="1">
      <alignment vertical="center" wrapText="1"/>
    </xf>
    <xf numFmtId="0" fontId="14" fillId="5" borderId="9" xfId="0" applyFont="1" applyFill="1" applyBorder="1" applyAlignment="1">
      <alignment vertical="center"/>
    </xf>
    <xf numFmtId="0" fontId="15" fillId="0" borderId="1" xfId="0" applyFont="1" applyBorder="1" applyAlignment="1">
      <alignment vertical="center" wrapText="1"/>
    </xf>
    <xf numFmtId="0" fontId="4" fillId="0" borderId="1" xfId="0" applyFont="1" applyBorder="1" applyAlignment="1">
      <alignment horizontal="left"/>
    </xf>
    <xf numFmtId="4" fontId="5" fillId="0" borderId="1" xfId="0" applyNumberFormat="1" applyFont="1" applyBorder="1" applyAlignment="1">
      <alignment horizontal="center" vertical="center"/>
    </xf>
    <xf numFmtId="0" fontId="0" fillId="7" borderId="1" xfId="0" applyFill="1" applyBorder="1" applyAlignment="1">
      <alignment horizontal="center" vertical="center"/>
    </xf>
    <xf numFmtId="0" fontId="0" fillId="0" borderId="4" xfId="0" applyBorder="1" applyAlignment="1">
      <alignment vertical="center"/>
    </xf>
    <xf numFmtId="1" fontId="0" fillId="0" borderId="24" xfId="0" applyNumberFormat="1" applyBorder="1" applyAlignment="1">
      <alignment horizontal="center"/>
    </xf>
    <xf numFmtId="164" fontId="0" fillId="0" borderId="25" xfId="0" applyNumberFormat="1" applyBorder="1" applyAlignment="1">
      <alignment horizontal="center"/>
    </xf>
    <xf numFmtId="0" fontId="0" fillId="0" borderId="21" xfId="0"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0" borderId="28" xfId="0" applyFont="1" applyBorder="1" applyAlignment="1">
      <alignment horizontal="right" vertical="center"/>
    </xf>
    <xf numFmtId="2" fontId="1" fillId="0" borderId="24" xfId="0" applyNumberFormat="1" applyFont="1" applyBorder="1" applyAlignment="1">
      <alignment horizontal="right" vertical="center"/>
    </xf>
    <xf numFmtId="2" fontId="18" fillId="0" borderId="24" xfId="0" applyNumberFormat="1" applyFont="1" applyBorder="1" applyAlignment="1">
      <alignment horizontal="center" vertical="center"/>
    </xf>
    <xf numFmtId="1" fontId="17" fillId="8" borderId="24" xfId="0" applyNumberFormat="1" applyFont="1" applyFill="1" applyBorder="1" applyAlignment="1">
      <alignment horizontal="center"/>
    </xf>
    <xf numFmtId="0" fontId="1" fillId="4" borderId="20" xfId="0" applyFont="1" applyFill="1" applyBorder="1" applyAlignment="1">
      <alignment horizontal="center" vertical="center" wrapText="1"/>
    </xf>
    <xf numFmtId="0" fontId="17" fillId="8" borderId="31" xfId="0" applyFont="1" applyFill="1" applyBorder="1" applyAlignment="1">
      <alignment horizontal="center"/>
    </xf>
    <xf numFmtId="2" fontId="0" fillId="0" borderId="32" xfId="0" applyNumberFormat="1" applyBorder="1" applyAlignment="1">
      <alignment horizontal="center"/>
    </xf>
    <xf numFmtId="0" fontId="17" fillId="8" borderId="32" xfId="0" applyFont="1" applyFill="1" applyBorder="1" applyAlignment="1">
      <alignment horizontal="center"/>
    </xf>
    <xf numFmtId="0" fontId="0" fillId="0" borderId="32" xfId="0" applyBorder="1" applyAlignment="1">
      <alignment horizontal="center"/>
    </xf>
    <xf numFmtId="1" fontId="0" fillId="0" borderId="32" xfId="0" applyNumberFormat="1" applyBorder="1" applyAlignment="1">
      <alignment horizontal="center"/>
    </xf>
    <xf numFmtId="164" fontId="0" fillId="0" borderId="32" xfId="0" applyNumberFormat="1" applyBorder="1" applyAlignment="1">
      <alignment horizontal="center"/>
    </xf>
    <xf numFmtId="0" fontId="1" fillId="0" borderId="32" xfId="0" applyFont="1" applyBorder="1" applyAlignment="1">
      <alignment horizontal="right" vertical="center"/>
    </xf>
    <xf numFmtId="1" fontId="17" fillId="8" borderId="32" xfId="0" applyNumberFormat="1" applyFont="1" applyFill="1" applyBorder="1" applyAlignment="1">
      <alignment horizontal="center"/>
    </xf>
    <xf numFmtId="164" fontId="0" fillId="0" borderId="33" xfId="0" applyNumberFormat="1" applyBorder="1" applyAlignment="1">
      <alignment horizontal="center"/>
    </xf>
    <xf numFmtId="2" fontId="18" fillId="0" borderId="34" xfId="0" applyNumberFormat="1" applyFont="1" applyBorder="1" applyAlignment="1">
      <alignment horizontal="center" vertical="center"/>
    </xf>
    <xf numFmtId="2" fontId="1" fillId="0" borderId="34" xfId="0" applyNumberFormat="1" applyFont="1" applyBorder="1" applyAlignment="1">
      <alignment horizontal="right" vertical="center"/>
    </xf>
    <xf numFmtId="1" fontId="17" fillId="8" borderId="34" xfId="0" applyNumberFormat="1" applyFont="1" applyFill="1" applyBorder="1" applyAlignment="1">
      <alignment horizontal="center"/>
    </xf>
    <xf numFmtId="1" fontId="0" fillId="0" borderId="34" xfId="0" applyNumberFormat="1" applyBorder="1" applyAlignment="1">
      <alignment horizontal="center"/>
    </xf>
    <xf numFmtId="0" fontId="17" fillId="8" borderId="27" xfId="0" applyFont="1" applyFill="1" applyBorder="1" applyAlignment="1">
      <alignment horizontal="center"/>
    </xf>
    <xf numFmtId="2" fontId="0" fillId="0" borderId="28" xfId="0" applyNumberFormat="1" applyBorder="1" applyAlignment="1">
      <alignment horizontal="center"/>
    </xf>
    <xf numFmtId="0" fontId="17" fillId="8" borderId="28" xfId="0" applyFont="1" applyFill="1" applyBorder="1" applyAlignment="1">
      <alignment horizontal="center"/>
    </xf>
    <xf numFmtId="0" fontId="0" fillId="0" borderId="28" xfId="0" applyBorder="1" applyAlignment="1">
      <alignment horizontal="center"/>
    </xf>
    <xf numFmtId="1" fontId="0" fillId="0" borderId="28" xfId="0" applyNumberFormat="1" applyBorder="1" applyAlignment="1">
      <alignment horizontal="center"/>
    </xf>
    <xf numFmtId="164" fontId="0" fillId="0" borderId="28" xfId="0" applyNumberFormat="1" applyBorder="1" applyAlignment="1">
      <alignment horizontal="center"/>
    </xf>
    <xf numFmtId="1" fontId="17" fillId="8" borderId="28" xfId="0" applyNumberFormat="1" applyFont="1" applyFill="1" applyBorder="1" applyAlignment="1">
      <alignment horizontal="center"/>
    </xf>
    <xf numFmtId="164" fontId="0" fillId="0" borderId="29" xfId="0" applyNumberFormat="1" applyBorder="1" applyAlignment="1">
      <alignment horizontal="center"/>
    </xf>
    <xf numFmtId="164" fontId="0" fillId="0" borderId="36" xfId="0" applyNumberFormat="1" applyBorder="1" applyAlignment="1">
      <alignment horizontal="center"/>
    </xf>
    <xf numFmtId="2" fontId="19" fillId="0" borderId="34" xfId="0" applyNumberFormat="1" applyFont="1" applyBorder="1" applyAlignment="1">
      <alignment horizontal="center" vertical="center"/>
    </xf>
    <xf numFmtId="164" fontId="0" fillId="0" borderId="1" xfId="0" applyNumberFormat="1" applyBorder="1"/>
    <xf numFmtId="1" fontId="1" fillId="0" borderId="24" xfId="0" applyNumberFormat="1" applyFont="1" applyBorder="1" applyAlignment="1">
      <alignment horizontal="center"/>
    </xf>
    <xf numFmtId="0" fontId="21" fillId="0" borderId="0" xfId="0" applyFont="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3" xfId="0" applyBorder="1" applyAlignment="1">
      <alignment horizontal="center"/>
    </xf>
    <xf numFmtId="2" fontId="19" fillId="0" borderId="35" xfId="0" applyNumberFormat="1" applyFont="1" applyBorder="1" applyAlignment="1">
      <alignment horizontal="center" vertical="center"/>
    </xf>
    <xf numFmtId="2" fontId="19" fillId="0" borderId="34" xfId="0" applyNumberFormat="1" applyFont="1" applyBorder="1" applyAlignment="1">
      <alignment horizontal="center" vertical="center"/>
    </xf>
    <xf numFmtId="2" fontId="18" fillId="0" borderId="30" xfId="0" applyNumberFormat="1" applyFont="1" applyBorder="1" applyAlignment="1">
      <alignment horizontal="center" vertical="center"/>
    </xf>
    <xf numFmtId="2" fontId="18" fillId="0" borderId="24" xfId="0" applyNumberFormat="1" applyFont="1" applyBorder="1" applyAlignment="1">
      <alignment horizontal="center" vertical="center"/>
    </xf>
    <xf numFmtId="0" fontId="0" fillId="0" borderId="22" xfId="0" applyBorder="1" applyAlignment="1">
      <alignment horizontal="center"/>
    </xf>
    <xf numFmtId="2" fontId="18" fillId="0" borderId="34" xfId="0" applyNumberFormat="1" applyFont="1" applyBorder="1" applyAlignment="1">
      <alignment horizontal="center" vertical="center"/>
    </xf>
    <xf numFmtId="2" fontId="18" fillId="0" borderId="35" xfId="0" applyNumberFormat="1" applyFont="1" applyBorder="1" applyAlignment="1">
      <alignment horizontal="center" vertical="center"/>
    </xf>
    <xf numFmtId="2" fontId="20" fillId="0" borderId="30" xfId="0" applyNumberFormat="1" applyFont="1" applyBorder="1" applyAlignment="1">
      <alignment horizontal="center" vertical="center"/>
    </xf>
    <xf numFmtId="2" fontId="20" fillId="0" borderId="24" xfId="0" applyNumberFormat="1" applyFont="1" applyBorder="1" applyAlignment="1">
      <alignment horizontal="center" vertical="center"/>
    </xf>
    <xf numFmtId="0" fontId="0" fillId="0" borderId="1" xfId="0" applyBorder="1" applyAlignment="1">
      <alignment horizontal="right"/>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9D1F-8750-4CEE-943C-91A7F8A6219B}">
  <sheetPr codeName="Hoja1"/>
  <dimension ref="B6:CA111"/>
  <sheetViews>
    <sheetView tabSelected="1" topLeftCell="AI1" zoomScale="110" zoomScaleNormal="110" workbookViewId="0">
      <selection activeCell="AJ9" sqref="AJ9:AT9"/>
    </sheetView>
  </sheetViews>
  <sheetFormatPr baseColWidth="10" defaultRowHeight="15" x14ac:dyDescent="0.25"/>
  <cols>
    <col min="1" max="1" width="4" customWidth="1"/>
    <col min="2" max="2" width="7.28515625" customWidth="1"/>
    <col min="3" max="3" width="6.140625" customWidth="1"/>
    <col min="4" max="4" width="6.28515625" customWidth="1"/>
    <col min="5" max="5" width="4.28515625" customWidth="1"/>
    <col min="6" max="7" width="7.7109375" customWidth="1"/>
    <col min="8" max="8" width="5.7109375" customWidth="1"/>
    <col min="9" max="9" width="7.140625" customWidth="1"/>
    <col min="10" max="10" width="4.28515625" customWidth="1"/>
    <col min="11" max="11" width="5.85546875" customWidth="1"/>
    <col min="12" max="12" width="7.7109375" customWidth="1"/>
    <col min="13" max="13" width="6.28515625" customWidth="1"/>
    <col min="14" max="14" width="6.42578125" customWidth="1"/>
    <col min="15" max="15" width="6.7109375" customWidth="1"/>
    <col min="16" max="16" width="4.140625" customWidth="1"/>
    <col min="17" max="17" width="6.28515625" customWidth="1"/>
    <col min="18" max="18" width="7.7109375" customWidth="1"/>
    <col min="19" max="19" width="5.7109375" customWidth="1"/>
    <col min="20" max="20" width="7.7109375" customWidth="1"/>
    <col min="21" max="21" width="4.28515625" customWidth="1"/>
    <col min="22" max="22" width="5.28515625" customWidth="1"/>
    <col min="23" max="26" width="7.7109375" customWidth="1"/>
    <col min="27" max="27" width="4.7109375" customWidth="1"/>
    <col min="28" max="31" width="7.7109375" customWidth="1"/>
    <col min="32" max="32" width="4.28515625" customWidth="1"/>
    <col min="33" max="37" width="7.7109375" customWidth="1"/>
    <col min="38" max="38" width="5.42578125" customWidth="1"/>
    <col min="39" max="42" width="7.7109375" customWidth="1"/>
    <col min="43" max="43" width="4.140625" customWidth="1"/>
    <col min="44" max="48" width="7.7109375" customWidth="1"/>
    <col min="49" max="49" width="5.28515625" customWidth="1"/>
    <col min="50" max="53" width="7.7109375" customWidth="1"/>
    <col min="54" max="54" width="4.42578125" customWidth="1"/>
    <col min="55" max="59" width="7.7109375" customWidth="1"/>
    <col min="60" max="60" width="5" customWidth="1"/>
    <col min="61" max="64" width="7.7109375" customWidth="1"/>
    <col min="65" max="65" width="4.28515625" customWidth="1"/>
    <col min="66" max="70" width="7.7109375" customWidth="1"/>
    <col min="71" max="71" width="5.28515625" customWidth="1"/>
    <col min="72" max="75" width="7.7109375" customWidth="1"/>
    <col min="76" max="76" width="4.85546875" customWidth="1"/>
    <col min="77" max="79" width="7.7109375" customWidth="1"/>
  </cols>
  <sheetData>
    <row r="6" spans="2:79" ht="28.5" x14ac:dyDescent="0.45">
      <c r="C6" s="156" t="s">
        <v>1156</v>
      </c>
    </row>
    <row r="8" spans="2:79" ht="15.75" thickBot="1" x14ac:dyDescent="0.3"/>
    <row r="9" spans="2:79" x14ac:dyDescent="0.25">
      <c r="B9" s="1"/>
      <c r="C9" s="157" t="s">
        <v>21</v>
      </c>
      <c r="D9" s="158"/>
      <c r="E9" s="158"/>
      <c r="F9" s="158"/>
      <c r="G9" s="158"/>
      <c r="H9" s="158"/>
      <c r="I9" s="158"/>
      <c r="J9" s="158"/>
      <c r="K9" s="158"/>
      <c r="L9" s="158"/>
      <c r="M9" s="165"/>
      <c r="N9" s="157" t="s">
        <v>22</v>
      </c>
      <c r="O9" s="158"/>
      <c r="P9" s="158"/>
      <c r="Q9" s="158"/>
      <c r="R9" s="158"/>
      <c r="S9" s="158"/>
      <c r="T9" s="158"/>
      <c r="U9" s="158"/>
      <c r="V9" s="158"/>
      <c r="W9" s="158"/>
      <c r="X9" s="159"/>
      <c r="Y9" s="160" t="s">
        <v>23</v>
      </c>
      <c r="Z9" s="158"/>
      <c r="AA9" s="158"/>
      <c r="AB9" s="158"/>
      <c r="AC9" s="158"/>
      <c r="AD9" s="158"/>
      <c r="AE9" s="158"/>
      <c r="AF9" s="158"/>
      <c r="AG9" s="158"/>
      <c r="AH9" s="158"/>
      <c r="AI9" s="159"/>
      <c r="AJ9" s="157" t="s">
        <v>24</v>
      </c>
      <c r="AK9" s="158"/>
      <c r="AL9" s="158"/>
      <c r="AM9" s="158"/>
      <c r="AN9" s="158"/>
      <c r="AO9" s="158"/>
      <c r="AP9" s="158"/>
      <c r="AQ9" s="158"/>
      <c r="AR9" s="158"/>
      <c r="AS9" s="158"/>
      <c r="AT9" s="159"/>
      <c r="AU9" s="157" t="s">
        <v>25</v>
      </c>
      <c r="AV9" s="158"/>
      <c r="AW9" s="158"/>
      <c r="AX9" s="158"/>
      <c r="AY9" s="158"/>
      <c r="AZ9" s="158"/>
      <c r="BA9" s="158"/>
      <c r="BB9" s="158"/>
      <c r="BC9" s="158"/>
      <c r="BD9" s="158"/>
      <c r="BE9" s="159"/>
      <c r="BF9" s="157" t="s">
        <v>26</v>
      </c>
      <c r="BG9" s="158"/>
      <c r="BH9" s="158"/>
      <c r="BI9" s="158"/>
      <c r="BJ9" s="158"/>
      <c r="BK9" s="158"/>
      <c r="BL9" s="158"/>
      <c r="BM9" s="158"/>
      <c r="BN9" s="158"/>
      <c r="BO9" s="158"/>
      <c r="BP9" s="159"/>
      <c r="BQ9" s="157" t="s">
        <v>27</v>
      </c>
      <c r="BR9" s="158"/>
      <c r="BS9" s="158"/>
      <c r="BT9" s="158"/>
      <c r="BU9" s="158"/>
      <c r="BV9" s="158"/>
      <c r="BW9" s="158"/>
      <c r="BX9" s="158"/>
      <c r="BY9" s="158"/>
      <c r="BZ9" s="158"/>
      <c r="CA9" s="159"/>
    </row>
    <row r="10" spans="2:79" ht="28.15" customHeight="1" thickBot="1" x14ac:dyDescent="0.3">
      <c r="B10" s="12" t="s">
        <v>19</v>
      </c>
      <c r="C10" s="119" t="s">
        <v>2</v>
      </c>
      <c r="D10" s="120" t="s">
        <v>13</v>
      </c>
      <c r="E10" s="121" t="s">
        <v>4</v>
      </c>
      <c r="F10" s="120" t="s">
        <v>5</v>
      </c>
      <c r="G10" s="122" t="s">
        <v>14</v>
      </c>
      <c r="H10" s="123" t="s">
        <v>3</v>
      </c>
      <c r="I10" s="122" t="s">
        <v>16</v>
      </c>
      <c r="J10" s="122" t="s">
        <v>1128</v>
      </c>
      <c r="K10" s="124" t="s">
        <v>1129</v>
      </c>
      <c r="L10" s="124" t="s">
        <v>15</v>
      </c>
      <c r="M10" s="125" t="s">
        <v>17</v>
      </c>
      <c r="N10" s="119" t="s">
        <v>2</v>
      </c>
      <c r="O10" s="120" t="s">
        <v>13</v>
      </c>
      <c r="P10" s="121" t="s">
        <v>4</v>
      </c>
      <c r="Q10" s="120" t="s">
        <v>5</v>
      </c>
      <c r="R10" s="122" t="s">
        <v>14</v>
      </c>
      <c r="S10" s="123" t="s">
        <v>3</v>
      </c>
      <c r="T10" s="122" t="s">
        <v>16</v>
      </c>
      <c r="U10" s="122" t="s">
        <v>1128</v>
      </c>
      <c r="V10" s="124" t="s">
        <v>1129</v>
      </c>
      <c r="W10" s="124" t="s">
        <v>15</v>
      </c>
      <c r="X10" s="130" t="s">
        <v>17</v>
      </c>
      <c r="Y10" s="15" t="s">
        <v>2</v>
      </c>
      <c r="Z10" s="7" t="s">
        <v>13</v>
      </c>
      <c r="AA10" s="8" t="s">
        <v>4</v>
      </c>
      <c r="AB10" s="7" t="s">
        <v>5</v>
      </c>
      <c r="AC10" s="9" t="s">
        <v>14</v>
      </c>
      <c r="AD10" s="10" t="s">
        <v>3</v>
      </c>
      <c r="AE10" s="9" t="s">
        <v>16</v>
      </c>
      <c r="AF10" s="122" t="s">
        <v>1128</v>
      </c>
      <c r="AG10" s="11" t="s">
        <v>18</v>
      </c>
      <c r="AH10" s="11" t="s">
        <v>15</v>
      </c>
      <c r="AI10" s="13" t="s">
        <v>17</v>
      </c>
      <c r="AJ10" s="14" t="s">
        <v>2</v>
      </c>
      <c r="AK10" s="7" t="s">
        <v>13</v>
      </c>
      <c r="AL10" s="8" t="s">
        <v>4</v>
      </c>
      <c r="AM10" s="7" t="s">
        <v>5</v>
      </c>
      <c r="AN10" s="9" t="s">
        <v>14</v>
      </c>
      <c r="AO10" s="10" t="s">
        <v>3</v>
      </c>
      <c r="AP10" s="9" t="s">
        <v>16</v>
      </c>
      <c r="AQ10" s="122" t="s">
        <v>1128</v>
      </c>
      <c r="AR10" s="11" t="s">
        <v>18</v>
      </c>
      <c r="AS10" s="11" t="s">
        <v>15</v>
      </c>
      <c r="AT10" s="13" t="s">
        <v>17</v>
      </c>
      <c r="AU10" s="14" t="s">
        <v>2</v>
      </c>
      <c r="AV10" s="7" t="s">
        <v>13</v>
      </c>
      <c r="AW10" s="8" t="s">
        <v>4</v>
      </c>
      <c r="AX10" s="7" t="s">
        <v>5</v>
      </c>
      <c r="AY10" s="9" t="s">
        <v>14</v>
      </c>
      <c r="AZ10" s="10" t="s">
        <v>3</v>
      </c>
      <c r="BA10" s="9" t="s">
        <v>16</v>
      </c>
      <c r="BB10" s="122" t="s">
        <v>1128</v>
      </c>
      <c r="BC10" s="11" t="s">
        <v>18</v>
      </c>
      <c r="BD10" s="11" t="s">
        <v>15</v>
      </c>
      <c r="BE10" s="13" t="s">
        <v>17</v>
      </c>
      <c r="BF10" s="14" t="s">
        <v>2</v>
      </c>
      <c r="BG10" s="7" t="s">
        <v>13</v>
      </c>
      <c r="BH10" s="8" t="s">
        <v>4</v>
      </c>
      <c r="BI10" s="7" t="s">
        <v>5</v>
      </c>
      <c r="BJ10" s="9" t="s">
        <v>14</v>
      </c>
      <c r="BK10" s="10" t="s">
        <v>3</v>
      </c>
      <c r="BL10" s="9" t="s">
        <v>16</v>
      </c>
      <c r="BM10" s="122" t="s">
        <v>1128</v>
      </c>
      <c r="BN10" s="11" t="s">
        <v>18</v>
      </c>
      <c r="BO10" s="11" t="s">
        <v>15</v>
      </c>
      <c r="BP10" s="13" t="s">
        <v>17</v>
      </c>
      <c r="BQ10" s="14" t="s">
        <v>2</v>
      </c>
      <c r="BR10" s="7" t="s">
        <v>13</v>
      </c>
      <c r="BS10" s="8" t="s">
        <v>4</v>
      </c>
      <c r="BT10" s="7" t="s">
        <v>5</v>
      </c>
      <c r="BU10" s="9" t="s">
        <v>14</v>
      </c>
      <c r="BV10" s="10" t="s">
        <v>3</v>
      </c>
      <c r="BW10" s="9" t="s">
        <v>16</v>
      </c>
      <c r="BX10" s="122" t="s">
        <v>1128</v>
      </c>
      <c r="BY10" s="11" t="s">
        <v>18</v>
      </c>
      <c r="BZ10" s="11" t="s">
        <v>15</v>
      </c>
      <c r="CA10" s="13" t="s">
        <v>17</v>
      </c>
    </row>
    <row r="11" spans="2:79" x14ac:dyDescent="0.25">
      <c r="B11" s="116" t="s">
        <v>0</v>
      </c>
      <c r="C11" s="144"/>
      <c r="D11" s="145"/>
      <c r="E11" s="146"/>
      <c r="F11" s="147"/>
      <c r="G11" s="148"/>
      <c r="H11" s="146"/>
      <c r="I11" s="149"/>
      <c r="J11" s="126" t="s">
        <v>1126</v>
      </c>
      <c r="K11" s="150"/>
      <c r="L11" s="148"/>
      <c r="M11" s="151"/>
      <c r="N11" s="144" t="s">
        <v>92</v>
      </c>
      <c r="O11" s="145">
        <f>SUMIFS('Tiempos de Moldes'!$I$6:$I$738,'Tiempos de Moldes'!$A$6:$A$738,$B11,'Tiempos de Moldes'!$B$6:$B$738,N11)</f>
        <v>0.7</v>
      </c>
      <c r="P11" s="146">
        <v>4</v>
      </c>
      <c r="Q11" s="147">
        <f>SUMIFS('Tiempos de Moldes'!$N$9:$N$12,'Tiempos de Moldes'!$L$9:$L$12,P11)</f>
        <v>580</v>
      </c>
      <c r="R11" s="148">
        <f t="shared" ref="R11" si="0">IFERROR(ROUNDDOWN(Q11/O11,0),0)</f>
        <v>828</v>
      </c>
      <c r="S11" s="146">
        <v>300</v>
      </c>
      <c r="T11" s="149">
        <f t="shared" ref="T11" si="1">IFERROR(S11/R11,0)*100</f>
        <v>36.231884057971016</v>
      </c>
      <c r="U11" s="126" t="s">
        <v>1126</v>
      </c>
      <c r="V11" s="150">
        <v>100</v>
      </c>
      <c r="W11" s="148">
        <f>IFERROR((Q11-V11-V12)/O11,0)</f>
        <v>571.42857142857144</v>
      </c>
      <c r="X11" s="151">
        <f t="shared" ref="X11" si="2">IFERROR((S11/W11)*100,0)</f>
        <v>52.5</v>
      </c>
      <c r="Y11" s="144" t="s">
        <v>1119</v>
      </c>
      <c r="Z11" s="145">
        <f>SUMIFS('Tiempos de Moldes'!$I$6:$I$738,'Tiempos de Moldes'!$A$6:$A$738,$B11,'Tiempos de Moldes'!$B$6:$B$738,Y11)</f>
        <v>0.73333333333333328</v>
      </c>
      <c r="AA11" s="146">
        <v>4</v>
      </c>
      <c r="AB11" s="147">
        <f>SUMIFS('Tiempos de Moldes'!$N$9:$N$12,'Tiempos de Moldes'!$L$9:$L$12,AA11)</f>
        <v>580</v>
      </c>
      <c r="AC11" s="148">
        <f t="shared" ref="AC11" si="3">IFERROR(ROUNDDOWN(AB11/Z11,0),0)</f>
        <v>790</v>
      </c>
      <c r="AD11" s="146">
        <v>300</v>
      </c>
      <c r="AE11" s="149">
        <f t="shared" ref="AE11" si="4">IFERROR(AD11/AC11,0)*100</f>
        <v>37.974683544303801</v>
      </c>
      <c r="AF11" s="126" t="s">
        <v>1126</v>
      </c>
      <c r="AG11" s="150">
        <v>100</v>
      </c>
      <c r="AH11" s="148">
        <f>IFERROR((AB11-AG11-AG12)/Z11,0)</f>
        <v>545.4545454545455</v>
      </c>
      <c r="AI11" s="151">
        <f t="shared" ref="AI11" si="5">IFERROR((AD11/AH11)*100,0)</f>
        <v>54.999999999999993</v>
      </c>
      <c r="AJ11" s="144" t="s">
        <v>1119</v>
      </c>
      <c r="AK11" s="145">
        <f>SUMIFS('Tiempos de Moldes'!$I$6:$I$738,'Tiempos de Moldes'!$A$6:$A$738,$B11,'Tiempos de Moldes'!$B$6:$B$738,AJ11)</f>
        <v>0.73333333333333328</v>
      </c>
      <c r="AL11" s="146">
        <v>4</v>
      </c>
      <c r="AM11" s="147">
        <f>SUMIFS('Tiempos de Moldes'!$N$9:$N$12,'Tiempos de Moldes'!$L$9:$L$12,AL11)</f>
        <v>580</v>
      </c>
      <c r="AN11" s="148">
        <f t="shared" ref="AN11" si="6">IFERROR(ROUNDDOWN(AM11/AK11,0),0)</f>
        <v>790</v>
      </c>
      <c r="AO11" s="146">
        <v>300</v>
      </c>
      <c r="AP11" s="149">
        <f t="shared" ref="AP11" si="7">IFERROR(AO11/AN11,0)*100</f>
        <v>37.974683544303801</v>
      </c>
      <c r="AQ11" s="126" t="s">
        <v>1126</v>
      </c>
      <c r="AR11" s="150">
        <v>100</v>
      </c>
      <c r="AS11" s="148">
        <f>IFERROR((AM11-AR11-AR12)/AK11,0)</f>
        <v>545.4545454545455</v>
      </c>
      <c r="AT11" s="151">
        <f t="shared" ref="AT11" si="8">IFERROR((AO11/AS11)*100,0)</f>
        <v>54.999999999999993</v>
      </c>
      <c r="AU11" s="144" t="s">
        <v>1119</v>
      </c>
      <c r="AV11" s="145">
        <f>SUMIFS('Tiempos de Moldes'!$I$6:$I$738,'Tiempos de Moldes'!$A$6:$A$738,$B11,'Tiempos de Moldes'!$B$6:$B$738,AU11)</f>
        <v>0.73333333333333328</v>
      </c>
      <c r="AW11" s="146">
        <v>4</v>
      </c>
      <c r="AX11" s="147">
        <f>SUMIFS('Tiempos de Moldes'!$N$9:$N$12,'Tiempos de Moldes'!$L$9:$L$12,AW11)</f>
        <v>580</v>
      </c>
      <c r="AY11" s="148">
        <f t="shared" ref="AY11" si="9">IFERROR(ROUNDDOWN(AX11/AV11,0),0)</f>
        <v>790</v>
      </c>
      <c r="AZ11" s="146">
        <v>300</v>
      </c>
      <c r="BA11" s="149">
        <f t="shared" ref="BA11" si="10">IFERROR(AZ11/AY11,0)*100</f>
        <v>37.974683544303801</v>
      </c>
      <c r="BB11" s="126" t="s">
        <v>1126</v>
      </c>
      <c r="BC11" s="150">
        <v>100</v>
      </c>
      <c r="BD11" s="148">
        <f>IFERROR((AX11-BC11-BC12)/AV11,0)</f>
        <v>545.4545454545455</v>
      </c>
      <c r="BE11" s="151">
        <f t="shared" ref="BE11" si="11">IFERROR((AZ11/BD11)*100,0)</f>
        <v>54.999999999999993</v>
      </c>
      <c r="BF11" s="144" t="s">
        <v>1119</v>
      </c>
      <c r="BG11" s="145">
        <f>SUMIFS('Tiempos de Moldes'!$I$6:$I$738,'Tiempos de Moldes'!$A$6:$A$738,$B11,'Tiempos de Moldes'!$B$6:$B$738,BF11)</f>
        <v>0.73333333333333328</v>
      </c>
      <c r="BH11" s="146">
        <v>4</v>
      </c>
      <c r="BI11" s="147">
        <f>SUMIFS('Tiempos de Moldes'!$N$9:$N$12,'Tiempos de Moldes'!$L$9:$L$12,BH11)</f>
        <v>580</v>
      </c>
      <c r="BJ11" s="148">
        <f t="shared" ref="BJ11" si="12">IFERROR(ROUNDDOWN(BI11/BG11,0),0)</f>
        <v>790</v>
      </c>
      <c r="BK11" s="146">
        <v>300</v>
      </c>
      <c r="BL11" s="149">
        <f t="shared" ref="BL11" si="13">IFERROR(BK11/BJ11,0)*100</f>
        <v>37.974683544303801</v>
      </c>
      <c r="BM11" s="126" t="s">
        <v>1126</v>
      </c>
      <c r="BN11" s="150">
        <v>100</v>
      </c>
      <c r="BO11" s="148">
        <f>IFERROR((BI11-BN11-BN12)/BG11,0)</f>
        <v>545.4545454545455</v>
      </c>
      <c r="BP11" s="151">
        <f t="shared" ref="BP11" si="14">IFERROR((BK11/BO11)*100,0)</f>
        <v>54.999999999999993</v>
      </c>
      <c r="BQ11" s="144" t="s">
        <v>1119</v>
      </c>
      <c r="BR11" s="145">
        <f>SUMIFS('Tiempos de Moldes'!$I$6:$I$738,'Tiempos de Moldes'!$A$6:$A$738,$B11,'Tiempos de Moldes'!$B$6:$B$738,BQ11)</f>
        <v>0.73333333333333328</v>
      </c>
      <c r="BS11" s="146">
        <v>4</v>
      </c>
      <c r="BT11" s="147">
        <f>SUMIFS('Tiempos de Moldes'!$N$9:$N$12,'Tiempos de Moldes'!$L$9:$L$12,BS11)</f>
        <v>580</v>
      </c>
      <c r="BU11" s="148">
        <f t="shared" ref="BU11" si="15">IFERROR(ROUNDDOWN(BT11/BR11,0),0)</f>
        <v>790</v>
      </c>
      <c r="BV11" s="146">
        <v>300</v>
      </c>
      <c r="BW11" s="149">
        <f t="shared" ref="BW11" si="16">IFERROR(BV11/BU11,0)*100</f>
        <v>37.974683544303801</v>
      </c>
      <c r="BX11" s="126" t="s">
        <v>1126</v>
      </c>
      <c r="BY11" s="150">
        <v>100</v>
      </c>
      <c r="BZ11" s="148">
        <f>IFERROR((BT11-BY11-BY12)/BR11,0)</f>
        <v>545.4545454545455</v>
      </c>
      <c r="CA11" s="151">
        <f t="shared" ref="CA11" si="17">IFERROR((BV11/BZ11)*100,0)</f>
        <v>54.999999999999993</v>
      </c>
    </row>
    <row r="12" spans="2:79" ht="15.75" thickBot="1" x14ac:dyDescent="0.3">
      <c r="B12" s="116" t="s">
        <v>0</v>
      </c>
      <c r="C12" s="161"/>
      <c r="D12" s="162"/>
      <c r="E12" s="162"/>
      <c r="F12" s="162"/>
      <c r="G12" s="162"/>
      <c r="H12" s="153"/>
      <c r="I12" s="153"/>
      <c r="J12" s="141" t="s">
        <v>1127</v>
      </c>
      <c r="K12" s="142"/>
      <c r="L12" s="155" t="s">
        <v>1164</v>
      </c>
      <c r="M12" s="152"/>
      <c r="N12" s="161" t="str">
        <f>VLOOKUP(N11,'Tiempos de Moldes'!$B$6:$J$738,2,0)</f>
        <v>FIN ASSY INR OUTSIDE FR SEAT RH</v>
      </c>
      <c r="O12" s="162"/>
      <c r="P12" s="162"/>
      <c r="Q12" s="162" t="str">
        <f>VLOOKUP(N11,'Tiempos de Moldes'!$B$6:$J$738,3,0)</f>
        <v>175S1-E5761</v>
      </c>
      <c r="R12" s="162"/>
      <c r="S12" s="153" t="str">
        <f>VLOOKUP(N11,'Tiempos de Moldes'!$B$6:$J$738,5,0)</f>
        <v>TTK</v>
      </c>
      <c r="T12" s="153" t="str">
        <f>VLOOKUP(N11,'Tiempos de Moldes'!$B$6:$J$738,4,0)</f>
        <v>TACHI-S</v>
      </c>
      <c r="U12" s="141" t="s">
        <v>1127</v>
      </c>
      <c r="V12" s="142">
        <v>80</v>
      </c>
      <c r="W12" s="155" t="s">
        <v>1164</v>
      </c>
      <c r="X12" s="152"/>
      <c r="Y12" s="161" t="str">
        <f>VLOOKUP(Y11,'Tiempos de Moldes'!$B$6:$J$738,2,0)</f>
        <v>FIN INSIDE F/S RH</v>
      </c>
      <c r="Z12" s="162"/>
      <c r="AA12" s="162"/>
      <c r="AB12" s="162" t="str">
        <f>VLOOKUP(Y11,'Tiempos de Moldes'!$B$6:$J$738,3,0)</f>
        <v>186T1-E5761</v>
      </c>
      <c r="AC12" s="162"/>
      <c r="AD12" s="153" t="str">
        <f>VLOOKUP(Y11,'Tiempos de Moldes'!$B$6:$J$738,5,0)</f>
        <v>TTK</v>
      </c>
      <c r="AE12" s="153" t="str">
        <f>VLOOKUP(Y11,'Tiempos de Moldes'!$B$6:$J$738,4,0)</f>
        <v>TACHI-S</v>
      </c>
      <c r="AF12" s="141" t="s">
        <v>1127</v>
      </c>
      <c r="AG12" s="142">
        <v>80</v>
      </c>
      <c r="AH12" s="155" t="s">
        <v>1164</v>
      </c>
      <c r="AI12" s="152"/>
      <c r="AJ12" s="161" t="str">
        <f>VLOOKUP(AJ11,'Tiempos de Moldes'!$B$6:$J$738,2,0)</f>
        <v>FIN INSIDE F/S RH</v>
      </c>
      <c r="AK12" s="162"/>
      <c r="AL12" s="162"/>
      <c r="AM12" s="162" t="str">
        <f>VLOOKUP(AJ11,'Tiempos de Moldes'!$B$6:$J$738,3,0)</f>
        <v>186T1-E5761</v>
      </c>
      <c r="AN12" s="162"/>
      <c r="AO12" s="153" t="str">
        <f>VLOOKUP(AJ11,'Tiempos de Moldes'!$B$6:$J$738,5,0)</f>
        <v>TTK</v>
      </c>
      <c r="AP12" s="153" t="str">
        <f>VLOOKUP(AJ11,'Tiempos de Moldes'!$B$6:$J$738,4,0)</f>
        <v>TACHI-S</v>
      </c>
      <c r="AQ12" s="141" t="s">
        <v>1127</v>
      </c>
      <c r="AR12" s="142">
        <v>80</v>
      </c>
      <c r="AS12" s="155" t="s">
        <v>1164</v>
      </c>
      <c r="AT12" s="152"/>
      <c r="AU12" s="161" t="str">
        <f>VLOOKUP(AU11,'Tiempos de Moldes'!$B$6:$J$738,2,0)</f>
        <v>FIN INSIDE F/S RH</v>
      </c>
      <c r="AV12" s="162"/>
      <c r="AW12" s="162"/>
      <c r="AX12" s="162" t="str">
        <f>VLOOKUP(AU11,'Tiempos de Moldes'!$B$6:$J$738,3,0)</f>
        <v>186T1-E5761</v>
      </c>
      <c r="AY12" s="162"/>
      <c r="AZ12" s="153" t="str">
        <f>VLOOKUP(AU11,'Tiempos de Moldes'!$B$6:$J$738,5,0)</f>
        <v>TTK</v>
      </c>
      <c r="BA12" s="153" t="str">
        <f>VLOOKUP(AU11,'Tiempos de Moldes'!$B$6:$J$738,4,0)</f>
        <v>TACHI-S</v>
      </c>
      <c r="BB12" s="141" t="s">
        <v>1127</v>
      </c>
      <c r="BC12" s="142">
        <v>80</v>
      </c>
      <c r="BD12" s="155" t="s">
        <v>1164</v>
      </c>
      <c r="BE12" s="152"/>
      <c r="BF12" s="161" t="str">
        <f>VLOOKUP(BF11,'Tiempos de Moldes'!$B$6:$J$738,2,0)</f>
        <v>FIN INSIDE F/S RH</v>
      </c>
      <c r="BG12" s="162"/>
      <c r="BH12" s="162"/>
      <c r="BI12" s="162" t="str">
        <f>VLOOKUP(BF11,'Tiempos de Moldes'!$B$6:$J$738,3,0)</f>
        <v>186T1-E5761</v>
      </c>
      <c r="BJ12" s="162"/>
      <c r="BK12" s="153" t="str">
        <f>VLOOKUP(BF11,'Tiempos de Moldes'!$B$6:$J$738,5,0)</f>
        <v>TTK</v>
      </c>
      <c r="BL12" s="153" t="str">
        <f>VLOOKUP(BF11,'Tiempos de Moldes'!$B$6:$J$738,4,0)</f>
        <v>TACHI-S</v>
      </c>
      <c r="BM12" s="141" t="s">
        <v>1127</v>
      </c>
      <c r="BN12" s="142">
        <v>80</v>
      </c>
      <c r="BO12" s="155" t="s">
        <v>1164</v>
      </c>
      <c r="BP12" s="152"/>
      <c r="BQ12" s="161" t="str">
        <f>VLOOKUP(BQ11,'Tiempos de Moldes'!$B$6:$J$738,2,0)</f>
        <v>FIN INSIDE F/S RH</v>
      </c>
      <c r="BR12" s="162"/>
      <c r="BS12" s="162"/>
      <c r="BT12" s="162" t="str">
        <f>VLOOKUP(BQ11,'Tiempos de Moldes'!$B$6:$J$738,3,0)</f>
        <v>186T1-E5761</v>
      </c>
      <c r="BU12" s="162"/>
      <c r="BV12" s="153" t="str">
        <f>VLOOKUP(BQ11,'Tiempos de Moldes'!$B$6:$J$738,5,0)</f>
        <v>TTK</v>
      </c>
      <c r="BW12" s="153" t="str">
        <f>VLOOKUP(BQ11,'Tiempos de Moldes'!$B$6:$J$738,4,0)</f>
        <v>TACHI-S</v>
      </c>
      <c r="BX12" s="141" t="s">
        <v>1127</v>
      </c>
      <c r="BY12" s="142">
        <v>80</v>
      </c>
      <c r="BZ12" s="155" t="s">
        <v>1164</v>
      </c>
      <c r="CA12" s="152"/>
    </row>
    <row r="13" spans="2:79" x14ac:dyDescent="0.25">
      <c r="B13" s="116" t="s">
        <v>0</v>
      </c>
      <c r="C13" s="144" t="s">
        <v>87</v>
      </c>
      <c r="D13" s="132">
        <f>SUMIFS('Tiempos de Moldes'!$I$6:$I$738,'Tiempos de Moldes'!$A$6:$A$738,$B13,'Tiempos de Moldes'!$B$6:$B$738,$C13)</f>
        <v>0.71666666666666667</v>
      </c>
      <c r="E13" s="146">
        <v>2</v>
      </c>
      <c r="F13" s="134">
        <f>SUMIFS('Tiempos de Moldes'!$N$9:$N$12,'Tiempos de Moldes'!$L$9:$L$12,E13)</f>
        <v>510</v>
      </c>
      <c r="G13" s="135">
        <f>ROUNDDOWN(F13/D13,0)</f>
        <v>711</v>
      </c>
      <c r="H13" s="133">
        <v>450</v>
      </c>
      <c r="I13" s="136">
        <f>IFERROR((H13/G13)*100,0)</f>
        <v>63.291139240506332</v>
      </c>
      <c r="J13" s="137" t="s">
        <v>1126</v>
      </c>
      <c r="K13" s="138">
        <v>50</v>
      </c>
      <c r="L13" s="135">
        <f>IFERROR((F13-K13-K14)/D13,0)</f>
        <v>641.8604651162791</v>
      </c>
      <c r="M13" s="139">
        <f t="shared" ref="M13" si="18">IFERROR((H13/L13)*100,0)</f>
        <v>70.108695652173907</v>
      </c>
      <c r="N13" s="144" t="s">
        <v>1120</v>
      </c>
      <c r="O13" s="132">
        <f>SUMIFS('Tiempos de Moldes'!$I$6:$I$738,'Tiempos de Moldes'!$A$6:$A$738,$B13,'Tiempos de Moldes'!$B$6:$B$738,$C13)</f>
        <v>0.71666666666666667</v>
      </c>
      <c r="P13" s="146">
        <v>2</v>
      </c>
      <c r="Q13" s="134">
        <f>SUMIFS('Tiempos de Moldes'!$N$9:$N$12,'Tiempos de Moldes'!$L$9:$L$12,P13)</f>
        <v>510</v>
      </c>
      <c r="R13" s="135">
        <f>ROUNDDOWN(Q13/O13,0)</f>
        <v>711</v>
      </c>
      <c r="S13" s="133">
        <v>450</v>
      </c>
      <c r="T13" s="136">
        <f>IFERROR((S13/R13)*100,0)</f>
        <v>63.291139240506332</v>
      </c>
      <c r="U13" s="137" t="s">
        <v>1126</v>
      </c>
      <c r="V13" s="138">
        <v>50</v>
      </c>
      <c r="W13" s="135">
        <f>IFERROR((Q13-V13-V14)/O13,0)</f>
        <v>641.8604651162791</v>
      </c>
      <c r="X13" s="139">
        <f t="shared" ref="X13" si="19">IFERROR((S13/W13)*100,0)</f>
        <v>70.108695652173907</v>
      </c>
      <c r="Y13" s="144" t="s">
        <v>1120</v>
      </c>
      <c r="Z13" s="132">
        <f>SUMIFS('Tiempos de Moldes'!$I$6:$I$738,'Tiempos de Moldes'!$A$6:$A$738,$B13,'Tiempos de Moldes'!$B$6:$B$738,$C13)</f>
        <v>0.71666666666666667</v>
      </c>
      <c r="AA13" s="146">
        <v>2</v>
      </c>
      <c r="AB13" s="134">
        <f>SUMIFS('Tiempos de Moldes'!$N$9:$N$12,'Tiempos de Moldes'!$L$9:$L$12,AA13)</f>
        <v>510</v>
      </c>
      <c r="AC13" s="135">
        <f>ROUNDDOWN(AB13/Z13,0)</f>
        <v>711</v>
      </c>
      <c r="AD13" s="133">
        <v>450</v>
      </c>
      <c r="AE13" s="136">
        <f>IFERROR((AD13/AC13)*100,0)</f>
        <v>63.291139240506332</v>
      </c>
      <c r="AF13" s="137" t="s">
        <v>1126</v>
      </c>
      <c r="AG13" s="138">
        <v>50</v>
      </c>
      <c r="AH13" s="135">
        <f>IFERROR((AB13-AG13-AG14)/Z13,0)</f>
        <v>641.8604651162791</v>
      </c>
      <c r="AI13" s="139">
        <f t="shared" ref="AI13" si="20">IFERROR((AD13/AH13)*100,0)</f>
        <v>70.108695652173907</v>
      </c>
      <c r="AJ13" s="144" t="s">
        <v>1120</v>
      </c>
      <c r="AK13" s="132">
        <f>SUMIFS('Tiempos de Moldes'!$I$6:$I$738,'Tiempos de Moldes'!$A$6:$A$738,$B13,'Tiempos de Moldes'!$B$6:$B$738,$C13)</f>
        <v>0.71666666666666667</v>
      </c>
      <c r="AL13" s="146">
        <v>2</v>
      </c>
      <c r="AM13" s="134">
        <f>SUMIFS('Tiempos de Moldes'!$N$9:$N$12,'Tiempos de Moldes'!$L$9:$L$12,AL13)</f>
        <v>510</v>
      </c>
      <c r="AN13" s="135">
        <f>ROUNDDOWN(AM13/AK13,0)</f>
        <v>711</v>
      </c>
      <c r="AO13" s="133">
        <v>450</v>
      </c>
      <c r="AP13" s="136">
        <f>IFERROR((AO13/AN13)*100,0)</f>
        <v>63.291139240506332</v>
      </c>
      <c r="AQ13" s="137" t="s">
        <v>1126</v>
      </c>
      <c r="AR13" s="138">
        <v>50</v>
      </c>
      <c r="AS13" s="135">
        <f>IFERROR((AM13-AR13-AR14)/AK13,0)</f>
        <v>641.8604651162791</v>
      </c>
      <c r="AT13" s="139">
        <f t="shared" ref="AT13" si="21">IFERROR((AO13/AS13)*100,0)</f>
        <v>70.108695652173907</v>
      </c>
      <c r="AU13" s="144" t="s">
        <v>1120</v>
      </c>
      <c r="AV13" s="132">
        <f>SUMIFS('Tiempos de Moldes'!$I$6:$I$738,'Tiempos de Moldes'!$A$6:$A$738,$B13,'Tiempos de Moldes'!$B$6:$B$738,$C13)</f>
        <v>0.71666666666666667</v>
      </c>
      <c r="AW13" s="146">
        <v>2</v>
      </c>
      <c r="AX13" s="134">
        <f>SUMIFS('Tiempos de Moldes'!$N$9:$N$12,'Tiempos de Moldes'!$L$9:$L$12,AW13)</f>
        <v>510</v>
      </c>
      <c r="AY13" s="135">
        <f>ROUNDDOWN(AX13/AV13,0)</f>
        <v>711</v>
      </c>
      <c r="AZ13" s="133">
        <v>450</v>
      </c>
      <c r="BA13" s="136">
        <f>IFERROR((AZ13/AY13)*100,0)</f>
        <v>63.291139240506332</v>
      </c>
      <c r="BB13" s="137" t="s">
        <v>1126</v>
      </c>
      <c r="BC13" s="138">
        <v>50</v>
      </c>
      <c r="BD13" s="135">
        <f>IFERROR((AX13-BC13-BC14)/AV13,0)</f>
        <v>641.8604651162791</v>
      </c>
      <c r="BE13" s="139">
        <f t="shared" ref="BE13" si="22">IFERROR((AZ13/BD13)*100,0)</f>
        <v>70.108695652173907</v>
      </c>
      <c r="BF13" s="144" t="s">
        <v>1120</v>
      </c>
      <c r="BG13" s="132">
        <f>SUMIFS('Tiempos de Moldes'!$I$6:$I$738,'Tiempos de Moldes'!$A$6:$A$738,$B13,'Tiempos de Moldes'!$B$6:$B$738,$C13)</f>
        <v>0.71666666666666667</v>
      </c>
      <c r="BH13" s="146">
        <v>2</v>
      </c>
      <c r="BI13" s="134">
        <f>SUMIFS('Tiempos de Moldes'!$N$9:$N$12,'Tiempos de Moldes'!$L$9:$L$12,BH13)</f>
        <v>510</v>
      </c>
      <c r="BJ13" s="135">
        <f>ROUNDDOWN(BI13/BG13,0)</f>
        <v>711</v>
      </c>
      <c r="BK13" s="133">
        <v>450</v>
      </c>
      <c r="BL13" s="136">
        <f>IFERROR((BK13/BJ13)*100,0)</f>
        <v>63.291139240506332</v>
      </c>
      <c r="BM13" s="137" t="s">
        <v>1126</v>
      </c>
      <c r="BN13" s="138">
        <v>50</v>
      </c>
      <c r="BO13" s="135">
        <f>IFERROR((BI13-BN13-BN14)/BG13,0)</f>
        <v>641.8604651162791</v>
      </c>
      <c r="BP13" s="139">
        <f t="shared" ref="BP13" si="23">IFERROR((BK13/BO13)*100,0)</f>
        <v>70.108695652173907</v>
      </c>
      <c r="BQ13" s="144" t="s">
        <v>1120</v>
      </c>
      <c r="BR13" s="132">
        <f>SUMIFS('Tiempos de Moldes'!$I$6:$I$738,'Tiempos de Moldes'!$A$6:$A$738,$B13,'Tiempos de Moldes'!$B$6:$B$738,$C13)</f>
        <v>0.71666666666666667</v>
      </c>
      <c r="BS13" s="146">
        <v>2</v>
      </c>
      <c r="BT13" s="134">
        <f>SUMIFS('Tiempos de Moldes'!$N$9:$N$12,'Tiempos de Moldes'!$L$9:$L$12,BS13)</f>
        <v>510</v>
      </c>
      <c r="BU13" s="135">
        <f>ROUNDDOWN(BT13/BR13,0)</f>
        <v>711</v>
      </c>
      <c r="BV13" s="133">
        <v>450</v>
      </c>
      <c r="BW13" s="136">
        <f>IFERROR((BV13/BU13)*100,0)</f>
        <v>63.291139240506332</v>
      </c>
      <c r="BX13" s="137" t="s">
        <v>1126</v>
      </c>
      <c r="BY13" s="138">
        <v>50</v>
      </c>
      <c r="BZ13" s="135">
        <f>IFERROR((BT13-BY13-BY14)/BR13,0)</f>
        <v>641.8604651162791</v>
      </c>
      <c r="CA13" s="139">
        <f t="shared" ref="CA13" si="24">IFERROR((BV13/BZ13)*100,0)</f>
        <v>70.108695652173907</v>
      </c>
    </row>
    <row r="14" spans="2:79" ht="15.75" thickBot="1" x14ac:dyDescent="0.3">
      <c r="B14" s="116" t="s">
        <v>0</v>
      </c>
      <c r="C14" s="163" t="str">
        <f>VLOOKUP(C13,'Tiempos de Moldes'!$B$6:$J$738,2,0)</f>
        <v>FIN ASSY INR OUTSIDE FR SEAT LH</v>
      </c>
      <c r="D14" s="164"/>
      <c r="E14" s="164"/>
      <c r="F14" s="164" t="str">
        <f>VLOOKUP(C13,'Tiempos de Moldes'!$B$6:$J$738,3,0)</f>
        <v>185S1-D4160</v>
      </c>
      <c r="G14" s="164"/>
      <c r="H14" s="128" t="str">
        <f>VLOOKUP(C13,'Tiempos de Moldes'!$B$6:$J$738,5,0)</f>
        <v>H60A</v>
      </c>
      <c r="I14" s="128" t="str">
        <f>VLOOKUP(C13,'Tiempos de Moldes'!$B$6:$J$738,4,0)</f>
        <v>FTMEX</v>
      </c>
      <c r="J14" s="127" t="s">
        <v>1127</v>
      </c>
      <c r="K14" s="129">
        <v>0</v>
      </c>
      <c r="L14" s="155" t="s">
        <v>1164</v>
      </c>
      <c r="M14" s="118"/>
      <c r="N14" s="163" t="str">
        <f>VLOOKUP(N13,'Tiempos de Moldes'!$B$6:$J$738,2,0)</f>
        <v>FIN INSIDE F/S RH</v>
      </c>
      <c r="O14" s="164"/>
      <c r="P14" s="164"/>
      <c r="Q14" s="164" t="str">
        <f>VLOOKUP(N13,'Tiempos de Moldes'!$B$6:$J$738,3,0)</f>
        <v>186S1-E5761</v>
      </c>
      <c r="R14" s="164"/>
      <c r="S14" s="128" t="str">
        <f>VLOOKUP(N13,'Tiempos de Moldes'!$B$6:$J$738,5,0)</f>
        <v>TTK</v>
      </c>
      <c r="T14" s="128" t="str">
        <f>VLOOKUP(N13,'Tiempos de Moldes'!$B$6:$J$738,4,0)</f>
        <v>TACHI-S</v>
      </c>
      <c r="U14" s="127" t="s">
        <v>1127</v>
      </c>
      <c r="V14" s="129">
        <v>0</v>
      </c>
      <c r="W14" s="155" t="s">
        <v>1164</v>
      </c>
      <c r="X14" s="118"/>
      <c r="Y14" s="163" t="str">
        <f>VLOOKUP(Y13,'Tiempos de Moldes'!$B$6:$J$738,2,0)</f>
        <v>FIN INSIDE F/S RH</v>
      </c>
      <c r="Z14" s="164"/>
      <c r="AA14" s="164"/>
      <c r="AB14" s="164" t="str">
        <f>VLOOKUP(Y13,'Tiempos de Moldes'!$B$6:$J$738,3,0)</f>
        <v>186S1-E5761</v>
      </c>
      <c r="AC14" s="164"/>
      <c r="AD14" s="128" t="str">
        <f>VLOOKUP(Y13,'Tiempos de Moldes'!$B$6:$J$738,5,0)</f>
        <v>TTK</v>
      </c>
      <c r="AE14" s="128" t="str">
        <f>VLOOKUP(Y13,'Tiempos de Moldes'!$B$6:$J$738,4,0)</f>
        <v>TACHI-S</v>
      </c>
      <c r="AF14" s="127" t="s">
        <v>1127</v>
      </c>
      <c r="AG14" s="129">
        <v>0</v>
      </c>
      <c r="AH14" s="155" t="s">
        <v>1164</v>
      </c>
      <c r="AI14" s="118"/>
      <c r="AJ14" s="163" t="str">
        <f>VLOOKUP(AJ13,'Tiempos de Moldes'!$B$6:$J$738,2,0)</f>
        <v>FIN INSIDE F/S RH</v>
      </c>
      <c r="AK14" s="164"/>
      <c r="AL14" s="164"/>
      <c r="AM14" s="164" t="str">
        <f>VLOOKUP(AJ13,'Tiempos de Moldes'!$B$6:$J$738,3,0)</f>
        <v>186S1-E5761</v>
      </c>
      <c r="AN14" s="164"/>
      <c r="AO14" s="128" t="str">
        <f>VLOOKUP(AJ13,'Tiempos de Moldes'!$B$6:$J$738,5,0)</f>
        <v>TTK</v>
      </c>
      <c r="AP14" s="128" t="str">
        <f>VLOOKUP(AJ13,'Tiempos de Moldes'!$B$6:$J$738,4,0)</f>
        <v>TACHI-S</v>
      </c>
      <c r="AQ14" s="127" t="s">
        <v>1127</v>
      </c>
      <c r="AR14" s="129">
        <v>0</v>
      </c>
      <c r="AS14" s="155" t="s">
        <v>1164</v>
      </c>
      <c r="AT14" s="118"/>
      <c r="AU14" s="163" t="str">
        <f>VLOOKUP(AU13,'Tiempos de Moldes'!$B$6:$J$738,2,0)</f>
        <v>FIN INSIDE F/S RH</v>
      </c>
      <c r="AV14" s="164"/>
      <c r="AW14" s="164"/>
      <c r="AX14" s="164" t="str">
        <f>VLOOKUP(AU13,'Tiempos de Moldes'!$B$6:$J$738,3,0)</f>
        <v>186S1-E5761</v>
      </c>
      <c r="AY14" s="164"/>
      <c r="AZ14" s="128" t="str">
        <f>VLOOKUP(AU13,'Tiempos de Moldes'!$B$6:$J$738,5,0)</f>
        <v>TTK</v>
      </c>
      <c r="BA14" s="128" t="str">
        <f>VLOOKUP(AU13,'Tiempos de Moldes'!$B$6:$J$738,4,0)</f>
        <v>TACHI-S</v>
      </c>
      <c r="BB14" s="127" t="s">
        <v>1127</v>
      </c>
      <c r="BC14" s="129">
        <v>0</v>
      </c>
      <c r="BD14" s="155" t="s">
        <v>1164</v>
      </c>
      <c r="BE14" s="118"/>
      <c r="BF14" s="163" t="str">
        <f>VLOOKUP(BF13,'Tiempos de Moldes'!$B$6:$J$738,2,0)</f>
        <v>FIN INSIDE F/S RH</v>
      </c>
      <c r="BG14" s="164"/>
      <c r="BH14" s="164"/>
      <c r="BI14" s="164" t="str">
        <f>VLOOKUP(BF13,'Tiempos de Moldes'!$B$6:$J$738,3,0)</f>
        <v>186S1-E5761</v>
      </c>
      <c r="BJ14" s="164"/>
      <c r="BK14" s="128" t="str">
        <f>VLOOKUP(BF13,'Tiempos de Moldes'!$B$6:$J$738,5,0)</f>
        <v>TTK</v>
      </c>
      <c r="BL14" s="128" t="str">
        <f>VLOOKUP(BF13,'Tiempos de Moldes'!$B$6:$J$738,4,0)</f>
        <v>TACHI-S</v>
      </c>
      <c r="BM14" s="127" t="s">
        <v>1127</v>
      </c>
      <c r="BN14" s="129">
        <v>0</v>
      </c>
      <c r="BO14" s="155" t="s">
        <v>1164</v>
      </c>
      <c r="BP14" s="118"/>
      <c r="BQ14" s="163" t="str">
        <f>VLOOKUP(BQ13,'Tiempos de Moldes'!$B$6:$J$738,2,0)</f>
        <v>FIN INSIDE F/S RH</v>
      </c>
      <c r="BR14" s="164"/>
      <c r="BS14" s="164"/>
      <c r="BT14" s="164" t="str">
        <f>VLOOKUP(BQ13,'Tiempos de Moldes'!$B$6:$J$738,3,0)</f>
        <v>186S1-E5761</v>
      </c>
      <c r="BU14" s="164"/>
      <c r="BV14" s="128" t="str">
        <f>VLOOKUP(BQ13,'Tiempos de Moldes'!$B$6:$J$738,5,0)</f>
        <v>TTK</v>
      </c>
      <c r="BW14" s="128" t="str">
        <f>VLOOKUP(BQ13,'Tiempos de Moldes'!$B$6:$J$738,4,0)</f>
        <v>TACHI-S</v>
      </c>
      <c r="BX14" s="127" t="s">
        <v>1127</v>
      </c>
      <c r="BY14" s="129">
        <v>0</v>
      </c>
      <c r="BZ14" s="155" t="s">
        <v>1164</v>
      </c>
      <c r="CA14" s="118"/>
    </row>
    <row r="15" spans="2:79" x14ac:dyDescent="0.25">
      <c r="B15" s="116" t="s">
        <v>20</v>
      </c>
      <c r="C15" s="144"/>
      <c r="D15" s="145"/>
      <c r="E15" s="146"/>
      <c r="F15" s="147"/>
      <c r="G15" s="148"/>
      <c r="H15" s="146"/>
      <c r="I15" s="149"/>
      <c r="J15" s="126" t="s">
        <v>1126</v>
      </c>
      <c r="K15" s="150"/>
      <c r="L15" s="148"/>
      <c r="M15" s="151"/>
      <c r="N15" s="144" t="s">
        <v>140</v>
      </c>
      <c r="O15" s="145">
        <f>SUMIFS('Tiempos de Moldes'!$I$6:$I$738,'Tiempos de Moldes'!$A$6:$A$738,$B15,'Tiempos de Moldes'!$B$6:$B$738,N15)</f>
        <v>0.7</v>
      </c>
      <c r="P15" s="146">
        <v>4</v>
      </c>
      <c r="Q15" s="147">
        <f>SUMIFS('Tiempos de Moldes'!$N$9:$N$12,'Tiempos de Moldes'!$L$9:$L$12,P15)</f>
        <v>580</v>
      </c>
      <c r="R15" s="148">
        <f t="shared" ref="R15" si="25">IFERROR(ROUNDDOWN(Q15/O15,0),0)</f>
        <v>828</v>
      </c>
      <c r="S15" s="146">
        <v>500</v>
      </c>
      <c r="T15" s="149">
        <f t="shared" ref="T15" si="26">IFERROR(S15/R15,0)*100</f>
        <v>60.386473429951693</v>
      </c>
      <c r="U15" s="126" t="s">
        <v>1126</v>
      </c>
      <c r="V15" s="150">
        <v>50</v>
      </c>
      <c r="W15" s="148">
        <f>IFERROR((Q15-V15-V16)/O15,0)</f>
        <v>742.85714285714289</v>
      </c>
      <c r="X15" s="151">
        <f t="shared" ref="X15" si="27">IFERROR((S15/W15)*100,0)</f>
        <v>67.307692307692307</v>
      </c>
      <c r="Y15" s="144" t="s">
        <v>140</v>
      </c>
      <c r="Z15" s="145">
        <f>SUMIFS('Tiempos de Moldes'!$I$6:$I$738,'Tiempos de Moldes'!$A$6:$A$738,$B15,'Tiempos de Moldes'!$B$6:$B$738,Y15)</f>
        <v>0.7</v>
      </c>
      <c r="AA15" s="146">
        <v>4</v>
      </c>
      <c r="AB15" s="147">
        <f>SUMIFS('Tiempos de Moldes'!$N$9:$N$12,'Tiempos de Moldes'!$L$9:$L$12,AA15)</f>
        <v>580</v>
      </c>
      <c r="AC15" s="148">
        <f t="shared" ref="AC15" si="28">IFERROR(ROUNDDOWN(AB15/Z15,0),0)</f>
        <v>828</v>
      </c>
      <c r="AD15" s="146">
        <v>500</v>
      </c>
      <c r="AE15" s="149">
        <f t="shared" ref="AE15" si="29">IFERROR(AD15/AC15,0)*100</f>
        <v>60.386473429951693</v>
      </c>
      <c r="AF15" s="126" t="s">
        <v>1126</v>
      </c>
      <c r="AG15" s="150">
        <v>50</v>
      </c>
      <c r="AH15" s="148">
        <f>IFERROR((AB15-AG15-AG16)/Z15,0)</f>
        <v>742.85714285714289</v>
      </c>
      <c r="AI15" s="151">
        <f t="shared" ref="AI15" si="30">IFERROR((AD15/AH15)*100,0)</f>
        <v>67.307692307692307</v>
      </c>
      <c r="AJ15" s="144" t="s">
        <v>140</v>
      </c>
      <c r="AK15" s="145">
        <f>SUMIFS('Tiempos de Moldes'!$I$6:$I$738,'Tiempos de Moldes'!$A$6:$A$738,$B15,'Tiempos de Moldes'!$B$6:$B$738,AJ15)</f>
        <v>0.7</v>
      </c>
      <c r="AL15" s="146">
        <v>4</v>
      </c>
      <c r="AM15" s="147">
        <f>SUMIFS('Tiempos de Moldes'!$N$9:$N$12,'Tiempos de Moldes'!$L$9:$L$12,AL15)</f>
        <v>580</v>
      </c>
      <c r="AN15" s="148">
        <f t="shared" ref="AN15" si="31">IFERROR(ROUNDDOWN(AM15/AK15,0),0)</f>
        <v>828</v>
      </c>
      <c r="AO15" s="146">
        <v>500</v>
      </c>
      <c r="AP15" s="149">
        <f t="shared" ref="AP15" si="32">IFERROR(AO15/AN15,0)*100</f>
        <v>60.386473429951693</v>
      </c>
      <c r="AQ15" s="126" t="s">
        <v>1126</v>
      </c>
      <c r="AR15" s="150">
        <v>50</v>
      </c>
      <c r="AS15" s="148">
        <f>IFERROR((AM15-AR15-AR16)/AK15,0)</f>
        <v>742.85714285714289</v>
      </c>
      <c r="AT15" s="151">
        <f t="shared" ref="AT15" si="33">IFERROR((AO15/AS15)*100,0)</f>
        <v>67.307692307692307</v>
      </c>
      <c r="AU15" s="144" t="s">
        <v>140</v>
      </c>
      <c r="AV15" s="145">
        <f>SUMIFS('Tiempos de Moldes'!$I$6:$I$738,'Tiempos de Moldes'!$A$6:$A$738,$B15,'Tiempos de Moldes'!$B$6:$B$738,AU15)</f>
        <v>0.7</v>
      </c>
      <c r="AW15" s="146">
        <v>4</v>
      </c>
      <c r="AX15" s="147">
        <f>SUMIFS('Tiempos de Moldes'!$N$9:$N$12,'Tiempos de Moldes'!$L$9:$L$12,AW15)</f>
        <v>580</v>
      </c>
      <c r="AY15" s="148">
        <f t="shared" ref="AY15" si="34">IFERROR(ROUNDDOWN(AX15/AV15,0),0)</f>
        <v>828</v>
      </c>
      <c r="AZ15" s="146">
        <v>500</v>
      </c>
      <c r="BA15" s="149">
        <f t="shared" ref="BA15" si="35">IFERROR(AZ15/AY15,0)*100</f>
        <v>60.386473429951693</v>
      </c>
      <c r="BB15" s="126" t="s">
        <v>1126</v>
      </c>
      <c r="BC15" s="150">
        <v>50</v>
      </c>
      <c r="BD15" s="148">
        <f>IFERROR((AX15-BC15-BC16)/AV15,0)</f>
        <v>742.85714285714289</v>
      </c>
      <c r="BE15" s="151">
        <f t="shared" ref="BE15" si="36">IFERROR((AZ15/BD15)*100,0)</f>
        <v>67.307692307692307</v>
      </c>
      <c r="BF15" s="144" t="s">
        <v>140</v>
      </c>
      <c r="BG15" s="145">
        <f>SUMIFS('Tiempos de Moldes'!$I$6:$I$738,'Tiempos de Moldes'!$A$6:$A$738,$B15,'Tiempos de Moldes'!$B$6:$B$738,BF15)</f>
        <v>0.7</v>
      </c>
      <c r="BH15" s="146">
        <v>4</v>
      </c>
      <c r="BI15" s="147">
        <f>SUMIFS('Tiempos de Moldes'!$N$9:$N$12,'Tiempos de Moldes'!$L$9:$L$12,BH15)</f>
        <v>580</v>
      </c>
      <c r="BJ15" s="148">
        <f t="shared" ref="BJ15" si="37">IFERROR(ROUNDDOWN(BI15/BG15,0),0)</f>
        <v>828</v>
      </c>
      <c r="BK15" s="146">
        <v>500</v>
      </c>
      <c r="BL15" s="149">
        <f t="shared" ref="BL15" si="38">IFERROR(BK15/BJ15,0)*100</f>
        <v>60.386473429951693</v>
      </c>
      <c r="BM15" s="126" t="s">
        <v>1126</v>
      </c>
      <c r="BN15" s="150">
        <v>50</v>
      </c>
      <c r="BO15" s="148">
        <f>IFERROR((BI15-BN15-BN16)/BG15,0)</f>
        <v>742.85714285714289</v>
      </c>
      <c r="BP15" s="151">
        <f t="shared" ref="BP15" si="39">IFERROR((BK15/BO15)*100,0)</f>
        <v>67.307692307692307</v>
      </c>
      <c r="BQ15" s="144" t="s">
        <v>140</v>
      </c>
      <c r="BR15" s="145">
        <f>SUMIFS('Tiempos de Moldes'!$I$6:$I$738,'Tiempos de Moldes'!$A$6:$A$738,$B15,'Tiempos de Moldes'!$B$6:$B$738,BQ15)</f>
        <v>0.7</v>
      </c>
      <c r="BS15" s="146">
        <v>4</v>
      </c>
      <c r="BT15" s="147">
        <f>SUMIFS('Tiempos de Moldes'!$N$9:$N$12,'Tiempos de Moldes'!$L$9:$L$12,BS15)</f>
        <v>580</v>
      </c>
      <c r="BU15" s="148">
        <f t="shared" ref="BU15" si="40">IFERROR(ROUNDDOWN(BT15/BR15,0),0)</f>
        <v>828</v>
      </c>
      <c r="BV15" s="146">
        <v>500</v>
      </c>
      <c r="BW15" s="149">
        <f t="shared" ref="BW15" si="41">IFERROR(BV15/BU15,0)*100</f>
        <v>60.386473429951693</v>
      </c>
      <c r="BX15" s="126" t="s">
        <v>1126</v>
      </c>
      <c r="BY15" s="150">
        <v>50</v>
      </c>
      <c r="BZ15" s="148">
        <f>IFERROR((BT15-BY15-BY16)/BR15,0)</f>
        <v>742.85714285714289</v>
      </c>
      <c r="CA15" s="151">
        <f t="shared" ref="CA15" si="42">IFERROR((BV15/BZ15)*100,0)</f>
        <v>67.307692307692307</v>
      </c>
    </row>
    <row r="16" spans="2:79" ht="15.75" thickBot="1" x14ac:dyDescent="0.3">
      <c r="B16" s="116" t="s">
        <v>20</v>
      </c>
      <c r="C16" s="161"/>
      <c r="D16" s="162"/>
      <c r="E16" s="162"/>
      <c r="F16" s="162"/>
      <c r="G16" s="162"/>
      <c r="H16" s="153"/>
      <c r="I16" s="153"/>
      <c r="J16" s="141" t="s">
        <v>1127</v>
      </c>
      <c r="K16" s="142"/>
      <c r="L16" s="143"/>
      <c r="M16" s="152"/>
      <c r="N16" s="167" t="str">
        <f>VLOOKUP(N15,'Tiempos de Moldes'!$B$6:$J$738,2,0)</f>
        <v>FIN ASSY OTR LWR FR SEAT LH</v>
      </c>
      <c r="O16" s="166"/>
      <c r="P16" s="166"/>
      <c r="Q16" s="166" t="str">
        <f>VLOOKUP(N15,'Tiempos de Moldes'!$B$6:$J$738,3,0)</f>
        <v>181A1-E5801</v>
      </c>
      <c r="R16" s="166"/>
      <c r="S16" s="140" t="str">
        <f>VLOOKUP(N15,'Tiempos de Moldes'!$B$6:$J$738,5,0)</f>
        <v>L12F</v>
      </c>
      <c r="T16" s="140" t="str">
        <f>VLOOKUP(N15,'Tiempos de Moldes'!$B$6:$J$738,4,0)</f>
        <v>TACHI-S</v>
      </c>
      <c r="U16" s="141" t="s">
        <v>1127</v>
      </c>
      <c r="V16" s="142">
        <v>10</v>
      </c>
      <c r="W16" s="155" t="s">
        <v>1164</v>
      </c>
      <c r="X16" s="152"/>
      <c r="Y16" s="167" t="str">
        <f>VLOOKUP(Y15,'Tiempos de Moldes'!$B$6:$J$738,2,0)</f>
        <v>FIN ASSY OTR LWR FR SEAT LH</v>
      </c>
      <c r="Z16" s="166"/>
      <c r="AA16" s="166"/>
      <c r="AB16" s="166" t="str">
        <f>VLOOKUP(Y15,'Tiempos de Moldes'!$B$6:$J$738,3,0)</f>
        <v>181A1-E5801</v>
      </c>
      <c r="AC16" s="166"/>
      <c r="AD16" s="140" t="str">
        <f>VLOOKUP(Y15,'Tiempos de Moldes'!$B$6:$J$738,5,0)</f>
        <v>L12F</v>
      </c>
      <c r="AE16" s="140" t="str">
        <f>VLOOKUP(Y15,'Tiempos de Moldes'!$B$6:$J$738,4,0)</f>
        <v>TACHI-S</v>
      </c>
      <c r="AF16" s="141" t="s">
        <v>1127</v>
      </c>
      <c r="AG16" s="142">
        <v>10</v>
      </c>
      <c r="AH16" s="155" t="s">
        <v>1164</v>
      </c>
      <c r="AI16" s="152"/>
      <c r="AJ16" s="167" t="str">
        <f>VLOOKUP(AJ15,'Tiempos de Moldes'!$B$6:$J$738,2,0)</f>
        <v>FIN ASSY OTR LWR FR SEAT LH</v>
      </c>
      <c r="AK16" s="166"/>
      <c r="AL16" s="166"/>
      <c r="AM16" s="166" t="str">
        <f>VLOOKUP(AJ15,'Tiempos de Moldes'!$B$6:$J$738,3,0)</f>
        <v>181A1-E5801</v>
      </c>
      <c r="AN16" s="166"/>
      <c r="AO16" s="140" t="str">
        <f>VLOOKUP(AJ15,'Tiempos de Moldes'!$B$6:$J$738,5,0)</f>
        <v>L12F</v>
      </c>
      <c r="AP16" s="140" t="str">
        <f>VLOOKUP(AJ15,'Tiempos de Moldes'!$B$6:$J$738,4,0)</f>
        <v>TACHI-S</v>
      </c>
      <c r="AQ16" s="141" t="s">
        <v>1127</v>
      </c>
      <c r="AR16" s="142">
        <v>10</v>
      </c>
      <c r="AS16" s="155" t="s">
        <v>1164</v>
      </c>
      <c r="AT16" s="152"/>
      <c r="AU16" s="167" t="str">
        <f>VLOOKUP(AU15,'Tiempos de Moldes'!$B$6:$J$738,2,0)</f>
        <v>FIN ASSY OTR LWR FR SEAT LH</v>
      </c>
      <c r="AV16" s="166"/>
      <c r="AW16" s="166"/>
      <c r="AX16" s="166" t="str">
        <f>VLOOKUP(AU15,'Tiempos de Moldes'!$B$6:$J$738,3,0)</f>
        <v>181A1-E5801</v>
      </c>
      <c r="AY16" s="166"/>
      <c r="AZ16" s="140" t="str">
        <f>VLOOKUP(AU15,'Tiempos de Moldes'!$B$6:$J$738,5,0)</f>
        <v>L12F</v>
      </c>
      <c r="BA16" s="140" t="str">
        <f>VLOOKUP(AU15,'Tiempos de Moldes'!$B$6:$J$738,4,0)</f>
        <v>TACHI-S</v>
      </c>
      <c r="BB16" s="141" t="s">
        <v>1127</v>
      </c>
      <c r="BC16" s="142">
        <v>10</v>
      </c>
      <c r="BD16" s="155" t="s">
        <v>1164</v>
      </c>
      <c r="BE16" s="152"/>
      <c r="BF16" s="167" t="str">
        <f>VLOOKUP(BF15,'Tiempos de Moldes'!$B$6:$J$738,2,0)</f>
        <v>FIN ASSY OTR LWR FR SEAT LH</v>
      </c>
      <c r="BG16" s="166"/>
      <c r="BH16" s="166"/>
      <c r="BI16" s="166" t="str">
        <f>VLOOKUP(BF15,'Tiempos de Moldes'!$B$6:$J$738,3,0)</f>
        <v>181A1-E5801</v>
      </c>
      <c r="BJ16" s="166"/>
      <c r="BK16" s="140" t="str">
        <f>VLOOKUP(BF15,'Tiempos de Moldes'!$B$6:$J$738,5,0)</f>
        <v>L12F</v>
      </c>
      <c r="BL16" s="140" t="str">
        <f>VLOOKUP(BF15,'Tiempos de Moldes'!$B$6:$J$738,4,0)</f>
        <v>TACHI-S</v>
      </c>
      <c r="BM16" s="141" t="s">
        <v>1127</v>
      </c>
      <c r="BN16" s="142">
        <v>10</v>
      </c>
      <c r="BO16" s="155" t="s">
        <v>1164</v>
      </c>
      <c r="BP16" s="152"/>
      <c r="BQ16" s="167" t="str">
        <f>VLOOKUP(BQ15,'Tiempos de Moldes'!$B$6:$J$738,2,0)</f>
        <v>FIN ASSY OTR LWR FR SEAT LH</v>
      </c>
      <c r="BR16" s="166"/>
      <c r="BS16" s="166"/>
      <c r="BT16" s="166" t="str">
        <f>VLOOKUP(BQ15,'Tiempos de Moldes'!$B$6:$J$738,3,0)</f>
        <v>181A1-E5801</v>
      </c>
      <c r="BU16" s="166"/>
      <c r="BV16" s="140" t="str">
        <f>VLOOKUP(BQ15,'Tiempos de Moldes'!$B$6:$J$738,5,0)</f>
        <v>L12F</v>
      </c>
      <c r="BW16" s="140" t="str">
        <f>VLOOKUP(BQ15,'Tiempos de Moldes'!$B$6:$J$738,4,0)</f>
        <v>TACHI-S</v>
      </c>
      <c r="BX16" s="141" t="s">
        <v>1127</v>
      </c>
      <c r="BY16" s="142">
        <v>10</v>
      </c>
      <c r="BZ16" s="155" t="s">
        <v>1164</v>
      </c>
      <c r="CA16" s="152"/>
    </row>
    <row r="17" spans="2:79" x14ac:dyDescent="0.25">
      <c r="B17" s="116" t="s">
        <v>20</v>
      </c>
      <c r="C17" s="144" t="s">
        <v>153</v>
      </c>
      <c r="D17" s="132">
        <f>SUMIFS('Tiempos de Moldes'!$I$6:$I$738,'Tiempos de Moldes'!$A$6:$A$738,$B17,'Tiempos de Moldes'!$B$6:$B$738,$C17)</f>
        <v>0.75</v>
      </c>
      <c r="E17" s="146">
        <v>4</v>
      </c>
      <c r="F17" s="134">
        <f>SUMIFS('Tiempos de Moldes'!$N$9:$N$12,'Tiempos de Moldes'!$L$9:$L$12,E13)</f>
        <v>510</v>
      </c>
      <c r="G17" s="135">
        <f>IFERROR((ROUNDDOWN(F17/D17,0)),0)</f>
        <v>680</v>
      </c>
      <c r="H17" s="133"/>
      <c r="I17" s="136">
        <f>IFERROR((H17/G17)*100,0)</f>
        <v>0</v>
      </c>
      <c r="J17" s="137" t="s">
        <v>1126</v>
      </c>
      <c r="K17" s="138"/>
      <c r="L17" s="135">
        <f>IFERROR((F17-K17-K18)/D17,0)</f>
        <v>680</v>
      </c>
      <c r="M17" s="139">
        <f t="shared" ref="M17" si="43">IFERROR((H17/L17)*100,0)</f>
        <v>0</v>
      </c>
      <c r="N17" s="144" t="s">
        <v>140</v>
      </c>
      <c r="O17" s="132">
        <f>SUMIFS('Tiempos de Moldes'!$I$6:$I$738,'Tiempos de Moldes'!$A$6:$A$738,$B17,'Tiempos de Moldes'!$B$6:$B$738,N17)</f>
        <v>0.7</v>
      </c>
      <c r="P17" s="146">
        <v>4</v>
      </c>
      <c r="Q17" s="134">
        <f>SUMIFS('Tiempos de Moldes'!$N$9:$N$12,'Tiempos de Moldes'!$L$9:$L$12,P17)</f>
        <v>580</v>
      </c>
      <c r="R17" s="135">
        <f t="shared" ref="R17" si="44">IFERROR(ROUNDDOWN(Q17/O17,0),0)</f>
        <v>828</v>
      </c>
      <c r="S17" s="133">
        <v>828</v>
      </c>
      <c r="T17" s="136">
        <f>IFERROR((S17/R17)*100,0)</f>
        <v>100</v>
      </c>
      <c r="U17" s="137" t="s">
        <v>1126</v>
      </c>
      <c r="V17" s="138">
        <v>0</v>
      </c>
      <c r="W17" s="135">
        <f>IFERROR((Q17-V17-V18)/O17,0)</f>
        <v>828.57142857142867</v>
      </c>
      <c r="X17" s="139">
        <f t="shared" ref="X17" si="45">IFERROR((S17/W17)*100,0)</f>
        <v>99.931034482758605</v>
      </c>
      <c r="Y17" s="144" t="s">
        <v>140</v>
      </c>
      <c r="Z17" s="132">
        <f>SUMIFS('Tiempos de Moldes'!$I$6:$I$738,'Tiempos de Moldes'!$A$6:$A$738,$B17,'Tiempos de Moldes'!$B$6:$B$738,Y17)</f>
        <v>0.7</v>
      </c>
      <c r="AA17" s="146">
        <v>4</v>
      </c>
      <c r="AB17" s="134">
        <f>SUMIFS('Tiempos de Moldes'!$N$9:$N$12,'Tiempos de Moldes'!$L$9:$L$12,AA17)</f>
        <v>580</v>
      </c>
      <c r="AC17" s="135">
        <f t="shared" ref="AC17" si="46">IFERROR(ROUNDDOWN(AB17/Z17,0),0)</f>
        <v>828</v>
      </c>
      <c r="AD17" s="133">
        <v>200</v>
      </c>
      <c r="AE17" s="136">
        <f>IFERROR((AD17/AC17)*100,0)</f>
        <v>24.154589371980677</v>
      </c>
      <c r="AF17" s="137" t="s">
        <v>1126</v>
      </c>
      <c r="AG17" s="138">
        <v>300</v>
      </c>
      <c r="AH17" s="135">
        <f>IFERROR((AB17-AG17-AG18)/Z17,0)</f>
        <v>257.14285714285717</v>
      </c>
      <c r="AI17" s="139">
        <f t="shared" ref="AI17" si="47">IFERROR((AD17/AH17)*100,0)</f>
        <v>77.777777777777771</v>
      </c>
      <c r="AJ17" s="144" t="s">
        <v>140</v>
      </c>
      <c r="AK17" s="132">
        <f>SUMIFS('Tiempos de Moldes'!$I$6:$I$738,'Tiempos de Moldes'!$A$6:$A$738,$B17,'Tiempos de Moldes'!$B$6:$B$738,AJ17)</f>
        <v>0.7</v>
      </c>
      <c r="AL17" s="146">
        <v>4</v>
      </c>
      <c r="AM17" s="134">
        <f>SUMIFS('Tiempos de Moldes'!$N$9:$N$12,'Tiempos de Moldes'!$L$9:$L$12,AL17)</f>
        <v>580</v>
      </c>
      <c r="AN17" s="135">
        <f t="shared" ref="AN17" si="48">IFERROR(ROUNDDOWN(AM17/AK17,0),0)</f>
        <v>828</v>
      </c>
      <c r="AO17" s="133">
        <v>200</v>
      </c>
      <c r="AP17" s="136">
        <f>IFERROR((AO17/AN17)*100,0)</f>
        <v>24.154589371980677</v>
      </c>
      <c r="AQ17" s="137" t="s">
        <v>1126</v>
      </c>
      <c r="AR17" s="138">
        <v>300</v>
      </c>
      <c r="AS17" s="135">
        <f>IFERROR((AM17-AR17-AR18)/AK17,0)</f>
        <v>257.14285714285717</v>
      </c>
      <c r="AT17" s="139">
        <f t="shared" ref="AT17" si="49">IFERROR((AO17/AS17)*100,0)</f>
        <v>77.777777777777771</v>
      </c>
      <c r="AU17" s="144" t="s">
        <v>140</v>
      </c>
      <c r="AV17" s="132">
        <f>SUMIFS('Tiempos de Moldes'!$I$6:$I$738,'Tiempos de Moldes'!$A$6:$A$738,$B17,'Tiempos de Moldes'!$B$6:$B$738,AU17)</f>
        <v>0.7</v>
      </c>
      <c r="AW17" s="146">
        <v>4</v>
      </c>
      <c r="AX17" s="134">
        <f>SUMIFS('Tiempos de Moldes'!$N$9:$N$12,'Tiempos de Moldes'!$L$9:$L$12,AW17)</f>
        <v>580</v>
      </c>
      <c r="AY17" s="135">
        <f t="shared" ref="AY17" si="50">IFERROR(ROUNDDOWN(AX17/AV17,0),0)</f>
        <v>828</v>
      </c>
      <c r="AZ17" s="133">
        <v>200</v>
      </c>
      <c r="BA17" s="136">
        <f>IFERROR((AZ17/AY17)*100,0)</f>
        <v>24.154589371980677</v>
      </c>
      <c r="BB17" s="137" t="s">
        <v>1126</v>
      </c>
      <c r="BC17" s="138">
        <v>300</v>
      </c>
      <c r="BD17" s="135">
        <f>IFERROR((AX17-BC17-BC18)/AV17,0)</f>
        <v>257.14285714285717</v>
      </c>
      <c r="BE17" s="139">
        <f t="shared" ref="BE17" si="51">IFERROR((AZ17/BD17)*100,0)</f>
        <v>77.777777777777771</v>
      </c>
      <c r="BF17" s="144" t="s">
        <v>140</v>
      </c>
      <c r="BG17" s="132">
        <f>SUMIFS('Tiempos de Moldes'!$I$6:$I$738,'Tiempos de Moldes'!$A$6:$A$738,$B17,'Tiempos de Moldes'!$B$6:$B$738,BF17)</f>
        <v>0.7</v>
      </c>
      <c r="BH17" s="146">
        <v>4</v>
      </c>
      <c r="BI17" s="134">
        <f>SUMIFS('Tiempos de Moldes'!$N$9:$N$12,'Tiempos de Moldes'!$L$9:$L$12,BH17)</f>
        <v>580</v>
      </c>
      <c r="BJ17" s="135">
        <f t="shared" ref="BJ17" si="52">IFERROR(ROUNDDOWN(BI17/BG17,0),0)</f>
        <v>828</v>
      </c>
      <c r="BK17" s="133">
        <v>200</v>
      </c>
      <c r="BL17" s="136">
        <f>IFERROR((BK17/BJ17)*100,0)</f>
        <v>24.154589371980677</v>
      </c>
      <c r="BM17" s="137" t="s">
        <v>1126</v>
      </c>
      <c r="BN17" s="138">
        <v>300</v>
      </c>
      <c r="BO17" s="135">
        <f>IFERROR((BI17-BN17-BN18)/BG17,0)</f>
        <v>257.14285714285717</v>
      </c>
      <c r="BP17" s="139">
        <f t="shared" ref="BP17" si="53">IFERROR((BK17/BO17)*100,0)</f>
        <v>77.777777777777771</v>
      </c>
      <c r="BQ17" s="144" t="s">
        <v>140</v>
      </c>
      <c r="BR17" s="132">
        <f>SUMIFS('Tiempos de Moldes'!$I$6:$I$738,'Tiempos de Moldes'!$A$6:$A$738,$B17,'Tiempos de Moldes'!$B$6:$B$738,BQ17)</f>
        <v>0.7</v>
      </c>
      <c r="BS17" s="146">
        <v>4</v>
      </c>
      <c r="BT17" s="134">
        <f>SUMIFS('Tiempos de Moldes'!$N$9:$N$12,'Tiempos de Moldes'!$L$9:$L$12,BS17)</f>
        <v>580</v>
      </c>
      <c r="BU17" s="135">
        <f t="shared" ref="BU17" si="54">IFERROR(ROUNDDOWN(BT17/BR17,0),0)</f>
        <v>828</v>
      </c>
      <c r="BV17" s="133">
        <v>200</v>
      </c>
      <c r="BW17" s="136">
        <f>IFERROR((BV17/BU17)*100,0)</f>
        <v>24.154589371980677</v>
      </c>
      <c r="BX17" s="137" t="s">
        <v>1126</v>
      </c>
      <c r="BY17" s="138">
        <v>300</v>
      </c>
      <c r="BZ17" s="135">
        <f>IFERROR((BT17-BY17-BY18)/BR17,0)</f>
        <v>257.14285714285717</v>
      </c>
      <c r="CA17" s="139">
        <f t="shared" ref="CA17" si="55">IFERROR((BV17/BZ17)*100,0)</f>
        <v>77.777777777777771</v>
      </c>
    </row>
    <row r="18" spans="2:79" ht="15.75" thickBot="1" x14ac:dyDescent="0.3">
      <c r="B18" s="116" t="s">
        <v>20</v>
      </c>
      <c r="C18" s="163" t="str">
        <f>VLOOKUP(C17,'Tiempos de Moldes'!$B$6:$J$738,2,0)</f>
        <v>TETHER COVER RR BACK</v>
      </c>
      <c r="D18" s="164"/>
      <c r="E18" s="164"/>
      <c r="F18" s="164" t="str">
        <f>VLOOKUP(C17,'Tiempos de Moldes'!$B$6:$J$738,3,0)</f>
        <v>275C0-C2080</v>
      </c>
      <c r="G18" s="164"/>
      <c r="H18" s="128" t="str">
        <f>VLOOKUP(C17,'Tiempos de Moldes'!$B$6:$J$738,5,0)</f>
        <v>P02F USA</v>
      </c>
      <c r="I18" s="128" t="str">
        <f>VLOOKUP(C17,'Tiempos de Moldes'!$B$6:$J$738,4,0)</f>
        <v>TACHI-S</v>
      </c>
      <c r="J18" s="127" t="s">
        <v>1127</v>
      </c>
      <c r="K18" s="129"/>
      <c r="L18" s="117"/>
      <c r="M18" s="118"/>
      <c r="N18" s="163" t="str">
        <f>VLOOKUP(N17,'Tiempos de Moldes'!$B$6:$J$738,2,0)</f>
        <v>FIN ASSY OTR LWR FR SEAT LH</v>
      </c>
      <c r="O18" s="164"/>
      <c r="P18" s="164"/>
      <c r="Q18" s="164" t="str">
        <f>VLOOKUP(N17,'Tiempos de Moldes'!$B$6:$J$738,3,0)</f>
        <v>181A1-E5801</v>
      </c>
      <c r="R18" s="164"/>
      <c r="S18" s="128" t="str">
        <f>VLOOKUP(N17,'Tiempos de Moldes'!$B$6:$J$738,5,0)</f>
        <v>L12F</v>
      </c>
      <c r="T18" s="128" t="str">
        <f>VLOOKUP(N17,'Tiempos de Moldes'!$B$6:$J$738,4,0)</f>
        <v>TACHI-S</v>
      </c>
      <c r="U18" s="127" t="s">
        <v>1130</v>
      </c>
      <c r="V18" s="129">
        <v>0</v>
      </c>
      <c r="W18" s="155" t="s">
        <v>1164</v>
      </c>
      <c r="X18" s="118"/>
      <c r="Y18" s="163" t="str">
        <f>VLOOKUP(Y17,'Tiempos de Moldes'!$B$6:$J$738,2,0)</f>
        <v>FIN ASSY OTR LWR FR SEAT LH</v>
      </c>
      <c r="Z18" s="164"/>
      <c r="AA18" s="164"/>
      <c r="AB18" s="164" t="str">
        <f>VLOOKUP(Y17,'Tiempos de Moldes'!$B$6:$J$738,3,0)</f>
        <v>181A1-E5801</v>
      </c>
      <c r="AC18" s="164"/>
      <c r="AD18" s="128" t="str">
        <f>VLOOKUP(Y17,'Tiempos de Moldes'!$B$6:$J$738,5,0)</f>
        <v>L12F</v>
      </c>
      <c r="AE18" s="128" t="str">
        <f>VLOOKUP(Y17,'Tiempos de Moldes'!$B$6:$J$738,4,0)</f>
        <v>TACHI-S</v>
      </c>
      <c r="AF18" s="127" t="s">
        <v>1130</v>
      </c>
      <c r="AG18" s="129">
        <v>100</v>
      </c>
      <c r="AH18" s="155" t="s">
        <v>1164</v>
      </c>
      <c r="AI18" s="118"/>
      <c r="AJ18" s="163" t="str">
        <f>VLOOKUP(AJ17,'Tiempos de Moldes'!$B$6:$J$738,2,0)</f>
        <v>FIN ASSY OTR LWR FR SEAT LH</v>
      </c>
      <c r="AK18" s="164"/>
      <c r="AL18" s="164"/>
      <c r="AM18" s="164" t="str">
        <f>VLOOKUP(AJ17,'Tiempos de Moldes'!$B$6:$J$738,3,0)</f>
        <v>181A1-E5801</v>
      </c>
      <c r="AN18" s="164"/>
      <c r="AO18" s="128" t="str">
        <f>VLOOKUP(AJ17,'Tiempos de Moldes'!$B$6:$J$738,5,0)</f>
        <v>L12F</v>
      </c>
      <c r="AP18" s="128" t="str">
        <f>VLOOKUP(AJ17,'Tiempos de Moldes'!$B$6:$J$738,4,0)</f>
        <v>TACHI-S</v>
      </c>
      <c r="AQ18" s="127" t="s">
        <v>1130</v>
      </c>
      <c r="AR18" s="129">
        <v>100</v>
      </c>
      <c r="AS18" s="155" t="s">
        <v>1164</v>
      </c>
      <c r="AT18" s="118"/>
      <c r="AU18" s="163" t="str">
        <f>VLOOKUP(AU17,'Tiempos de Moldes'!$B$6:$J$738,2,0)</f>
        <v>FIN ASSY OTR LWR FR SEAT LH</v>
      </c>
      <c r="AV18" s="164"/>
      <c r="AW18" s="164"/>
      <c r="AX18" s="164" t="str">
        <f>VLOOKUP(AU17,'Tiempos de Moldes'!$B$6:$J$738,3,0)</f>
        <v>181A1-E5801</v>
      </c>
      <c r="AY18" s="164"/>
      <c r="AZ18" s="128" t="str">
        <f>VLOOKUP(AU17,'Tiempos de Moldes'!$B$6:$J$738,5,0)</f>
        <v>L12F</v>
      </c>
      <c r="BA18" s="128" t="str">
        <f>VLOOKUP(AU17,'Tiempos de Moldes'!$B$6:$J$738,4,0)</f>
        <v>TACHI-S</v>
      </c>
      <c r="BB18" s="127" t="s">
        <v>1130</v>
      </c>
      <c r="BC18" s="129">
        <v>100</v>
      </c>
      <c r="BD18" s="155" t="s">
        <v>1164</v>
      </c>
      <c r="BE18" s="118"/>
      <c r="BF18" s="163" t="str">
        <f>VLOOKUP(BF17,'Tiempos de Moldes'!$B$6:$J$738,2,0)</f>
        <v>FIN ASSY OTR LWR FR SEAT LH</v>
      </c>
      <c r="BG18" s="164"/>
      <c r="BH18" s="164"/>
      <c r="BI18" s="164" t="str">
        <f>VLOOKUP(BF17,'Tiempos de Moldes'!$B$6:$J$738,3,0)</f>
        <v>181A1-E5801</v>
      </c>
      <c r="BJ18" s="164"/>
      <c r="BK18" s="128" t="str">
        <f>VLOOKUP(BF17,'Tiempos de Moldes'!$B$6:$J$738,5,0)</f>
        <v>L12F</v>
      </c>
      <c r="BL18" s="128" t="str">
        <f>VLOOKUP(BF17,'Tiempos de Moldes'!$B$6:$J$738,4,0)</f>
        <v>TACHI-S</v>
      </c>
      <c r="BM18" s="127" t="s">
        <v>1130</v>
      </c>
      <c r="BN18" s="129">
        <v>100</v>
      </c>
      <c r="BO18" s="155" t="s">
        <v>1164</v>
      </c>
      <c r="BP18" s="118"/>
      <c r="BQ18" s="163" t="str">
        <f>VLOOKUP(BQ17,'Tiempos de Moldes'!$B$6:$J$738,2,0)</f>
        <v>FIN ASSY OTR LWR FR SEAT LH</v>
      </c>
      <c r="BR18" s="164"/>
      <c r="BS18" s="164"/>
      <c r="BT18" s="164" t="str">
        <f>VLOOKUP(BQ17,'Tiempos de Moldes'!$B$6:$J$738,3,0)</f>
        <v>181A1-E5801</v>
      </c>
      <c r="BU18" s="164"/>
      <c r="BV18" s="128" t="str">
        <f>VLOOKUP(BQ17,'Tiempos de Moldes'!$B$6:$J$738,5,0)</f>
        <v>L12F</v>
      </c>
      <c r="BW18" s="128" t="str">
        <f>VLOOKUP(BQ17,'Tiempos de Moldes'!$B$6:$J$738,4,0)</f>
        <v>TACHI-S</v>
      </c>
      <c r="BX18" s="127" t="s">
        <v>1130</v>
      </c>
      <c r="BY18" s="129">
        <v>100</v>
      </c>
      <c r="BZ18" s="155" t="s">
        <v>1164</v>
      </c>
      <c r="CA18" s="118"/>
    </row>
    <row r="19" spans="2:79" x14ac:dyDescent="0.25">
      <c r="B19" s="116" t="s">
        <v>156</v>
      </c>
      <c r="C19" s="144"/>
      <c r="D19" s="145"/>
      <c r="E19" s="146"/>
      <c r="F19" s="147"/>
      <c r="G19" s="148"/>
      <c r="H19" s="146"/>
      <c r="I19" s="149"/>
      <c r="J19" s="126" t="s">
        <v>1126</v>
      </c>
      <c r="K19" s="150"/>
      <c r="L19" s="148"/>
      <c r="M19" s="151"/>
      <c r="N19" s="131" t="s">
        <v>1121</v>
      </c>
      <c r="O19" s="145">
        <f>SUMIFS('Tiempos de Moldes'!$I$6:$I$738,'Tiempos de Moldes'!$A$6:$A$738,$B19,'Tiempos de Moldes'!$B$6:$B$738,N19)</f>
        <v>0.71666666666666667</v>
      </c>
      <c r="P19" s="146">
        <v>4</v>
      </c>
      <c r="Q19" s="147">
        <f>SUMIFS('Tiempos de Moldes'!$N$9:$N$12,'Tiempos de Moldes'!$L$9:$L$12,P19)</f>
        <v>580</v>
      </c>
      <c r="R19" s="148">
        <f t="shared" ref="R19" si="56">IFERROR(ROUNDDOWN(Q19/O19,0),0)</f>
        <v>809</v>
      </c>
      <c r="S19" s="146">
        <v>500</v>
      </c>
      <c r="T19" s="149">
        <f t="shared" ref="T19" si="57">IFERROR(S19/R19,0)*100</f>
        <v>61.804697156983934</v>
      </c>
      <c r="U19" s="126" t="s">
        <v>1126</v>
      </c>
      <c r="V19" s="150">
        <v>0</v>
      </c>
      <c r="W19" s="148">
        <f>IFERROR((Q19-V19-V20)/O19,0)</f>
        <v>809.30232558139539</v>
      </c>
      <c r="X19" s="151">
        <f t="shared" ref="X19" si="58">IFERROR((S19/W19)*100,0)</f>
        <v>61.781609195402297</v>
      </c>
      <c r="Y19" s="131" t="s">
        <v>1121</v>
      </c>
      <c r="Z19" s="145">
        <f>SUMIFS('Tiempos de Moldes'!$I$6:$I$738,'Tiempos de Moldes'!$A$6:$A$738,$B19,'Tiempos de Moldes'!$B$6:$B$738,Y19)</f>
        <v>0.71666666666666667</v>
      </c>
      <c r="AA19" s="146">
        <v>4</v>
      </c>
      <c r="AB19" s="147">
        <f>SUMIFS('Tiempos de Moldes'!$N$9:$N$12,'Tiempos de Moldes'!$L$9:$L$12,AA19)</f>
        <v>580</v>
      </c>
      <c r="AC19" s="148">
        <f t="shared" ref="AC19" si="59">IFERROR(ROUNDDOWN(AB19/Z19,0),0)</f>
        <v>809</v>
      </c>
      <c r="AD19" s="146">
        <v>500</v>
      </c>
      <c r="AE19" s="149">
        <f t="shared" ref="AE19" si="60">IFERROR(AD19/AC19,0)*100</f>
        <v>61.804697156983934</v>
      </c>
      <c r="AF19" s="126" t="s">
        <v>1126</v>
      </c>
      <c r="AG19" s="150">
        <v>0</v>
      </c>
      <c r="AH19" s="148">
        <f>IFERROR((AB19-AG19-AG20)/Z19,0)</f>
        <v>809.30232558139539</v>
      </c>
      <c r="AI19" s="151">
        <f t="shared" ref="AI19" si="61">IFERROR((AD19/AH19)*100,0)</f>
        <v>61.781609195402297</v>
      </c>
      <c r="AJ19" s="131" t="s">
        <v>1121</v>
      </c>
      <c r="AK19" s="145">
        <f>SUMIFS('Tiempos de Moldes'!$I$6:$I$738,'Tiempos de Moldes'!$A$6:$A$738,$B19,'Tiempos de Moldes'!$B$6:$B$738,AJ19)</f>
        <v>0.71666666666666667</v>
      </c>
      <c r="AL19" s="146">
        <v>4</v>
      </c>
      <c r="AM19" s="147">
        <f>SUMIFS('Tiempos de Moldes'!$N$9:$N$12,'Tiempos de Moldes'!$L$9:$L$12,AL19)</f>
        <v>580</v>
      </c>
      <c r="AN19" s="148">
        <f t="shared" ref="AN19" si="62">IFERROR(ROUNDDOWN(AM19/AK19,0),0)</f>
        <v>809</v>
      </c>
      <c r="AO19" s="146">
        <v>500</v>
      </c>
      <c r="AP19" s="149">
        <f t="shared" ref="AP19" si="63">IFERROR(AO19/AN19,0)*100</f>
        <v>61.804697156983934</v>
      </c>
      <c r="AQ19" s="126" t="s">
        <v>1126</v>
      </c>
      <c r="AR19" s="150">
        <v>0</v>
      </c>
      <c r="AS19" s="148">
        <f>IFERROR((AM19-AR19-AR20)/AK19,0)</f>
        <v>809.30232558139539</v>
      </c>
      <c r="AT19" s="151">
        <f t="shared" ref="AT19" si="64">IFERROR((AO19/AS19)*100,0)</f>
        <v>61.781609195402297</v>
      </c>
      <c r="AU19" s="131" t="s">
        <v>1121</v>
      </c>
      <c r="AV19" s="145">
        <f>SUMIFS('Tiempos de Moldes'!$I$6:$I$738,'Tiempos de Moldes'!$A$6:$A$738,$B19,'Tiempos de Moldes'!$B$6:$B$738,AU19)</f>
        <v>0.71666666666666667</v>
      </c>
      <c r="AW19" s="146">
        <v>4</v>
      </c>
      <c r="AX19" s="147">
        <f>SUMIFS('Tiempos de Moldes'!$N$9:$N$12,'Tiempos de Moldes'!$L$9:$L$12,AW19)</f>
        <v>580</v>
      </c>
      <c r="AY19" s="148">
        <f t="shared" ref="AY19" si="65">IFERROR(ROUNDDOWN(AX19/AV19,0),0)</f>
        <v>809</v>
      </c>
      <c r="AZ19" s="146">
        <v>500</v>
      </c>
      <c r="BA19" s="149">
        <f t="shared" ref="BA19" si="66">IFERROR(AZ19/AY19,0)*100</f>
        <v>61.804697156983934</v>
      </c>
      <c r="BB19" s="126" t="s">
        <v>1126</v>
      </c>
      <c r="BC19" s="150">
        <v>0</v>
      </c>
      <c r="BD19" s="148">
        <f>IFERROR((AX19-BC19-BC20)/AV19,0)</f>
        <v>809.30232558139539</v>
      </c>
      <c r="BE19" s="151">
        <f t="shared" ref="BE19" si="67">IFERROR((AZ19/BD19)*100,0)</f>
        <v>61.781609195402297</v>
      </c>
      <c r="BF19" s="131" t="s">
        <v>1121</v>
      </c>
      <c r="BG19" s="145">
        <f>SUMIFS('Tiempos de Moldes'!$I$6:$I$738,'Tiempos de Moldes'!$A$6:$A$738,$B19,'Tiempos de Moldes'!$B$6:$B$738,BF19)</f>
        <v>0.71666666666666667</v>
      </c>
      <c r="BH19" s="146">
        <v>4</v>
      </c>
      <c r="BI19" s="147">
        <f>SUMIFS('Tiempos de Moldes'!$N$9:$N$12,'Tiempos de Moldes'!$L$9:$L$12,BH19)</f>
        <v>580</v>
      </c>
      <c r="BJ19" s="148">
        <f t="shared" ref="BJ19" si="68">IFERROR(ROUNDDOWN(BI19/BG19,0),0)</f>
        <v>809</v>
      </c>
      <c r="BK19" s="146">
        <v>500</v>
      </c>
      <c r="BL19" s="149">
        <f t="shared" ref="BL19" si="69">IFERROR(BK19/BJ19,0)*100</f>
        <v>61.804697156983934</v>
      </c>
      <c r="BM19" s="126" t="s">
        <v>1126</v>
      </c>
      <c r="BN19" s="150">
        <v>0</v>
      </c>
      <c r="BO19" s="148">
        <f>IFERROR((BI19-BN19-BN20)/BG19,0)</f>
        <v>809.30232558139539</v>
      </c>
      <c r="BP19" s="151">
        <f t="shared" ref="BP19" si="70">IFERROR((BK19/BO19)*100,0)</f>
        <v>61.781609195402297</v>
      </c>
      <c r="BQ19" s="131" t="s">
        <v>1121</v>
      </c>
      <c r="BR19" s="145">
        <f>SUMIFS('Tiempos de Moldes'!$I$6:$I$738,'Tiempos de Moldes'!$A$6:$A$738,$B19,'Tiempos de Moldes'!$B$6:$B$738,BQ19)</f>
        <v>0.71666666666666667</v>
      </c>
      <c r="BS19" s="146">
        <v>4</v>
      </c>
      <c r="BT19" s="147">
        <f>SUMIFS('Tiempos de Moldes'!$N$9:$N$12,'Tiempos de Moldes'!$L$9:$L$12,BS19)</f>
        <v>580</v>
      </c>
      <c r="BU19" s="148">
        <f t="shared" ref="BU19" si="71">IFERROR(ROUNDDOWN(BT19/BR19,0),0)</f>
        <v>809</v>
      </c>
      <c r="BV19" s="146">
        <v>500</v>
      </c>
      <c r="BW19" s="149">
        <f t="shared" ref="BW19" si="72">IFERROR(BV19/BU19,0)*100</f>
        <v>61.804697156983934</v>
      </c>
      <c r="BX19" s="126" t="s">
        <v>1126</v>
      </c>
      <c r="BY19" s="150">
        <v>0</v>
      </c>
      <c r="BZ19" s="148">
        <f>IFERROR((BT19-BY19-BY20)/BR19,0)</f>
        <v>809.30232558139539</v>
      </c>
      <c r="CA19" s="151">
        <f t="shared" ref="CA19" si="73">IFERROR((BV19/BZ19)*100,0)</f>
        <v>61.781609195402297</v>
      </c>
    </row>
    <row r="20" spans="2:79" ht="15.75" thickBot="1" x14ac:dyDescent="0.3">
      <c r="B20" s="116" t="s">
        <v>156</v>
      </c>
      <c r="C20" s="161"/>
      <c r="D20" s="162"/>
      <c r="E20" s="162"/>
      <c r="F20" s="162"/>
      <c r="G20" s="162"/>
      <c r="H20" s="153"/>
      <c r="I20" s="153"/>
      <c r="J20" s="141" t="s">
        <v>1127</v>
      </c>
      <c r="K20" s="142"/>
      <c r="L20" s="143"/>
      <c r="M20" s="152"/>
      <c r="N20" s="167" t="str">
        <f>VLOOKUP(N19,'Tiempos de Moldes'!$B$6:$J$738,2,0)</f>
        <v>FIN ASSY INR OUTSIDE FR SEAT RH</v>
      </c>
      <c r="O20" s="166"/>
      <c r="P20" s="166"/>
      <c r="Q20" s="166" t="str">
        <f>VLOOKUP(N19,'Tiempos de Moldes'!$B$6:$J$738,3,0)</f>
        <v>175S1-D4060</v>
      </c>
      <c r="R20" s="166"/>
      <c r="S20" s="140" t="str">
        <f>VLOOKUP(N19,'Tiempos de Moldes'!$B$6:$J$738,5,0)</f>
        <v>H60A</v>
      </c>
      <c r="T20" s="140" t="str">
        <f>VLOOKUP(N19,'Tiempos de Moldes'!$B$6:$J$738,4,0)</f>
        <v>FTMEX</v>
      </c>
      <c r="U20" s="141" t="s">
        <v>1127</v>
      </c>
      <c r="V20" s="142">
        <v>0</v>
      </c>
      <c r="W20" s="155" t="s">
        <v>1164</v>
      </c>
      <c r="X20" s="152"/>
      <c r="Y20" s="167" t="str">
        <f>VLOOKUP(Y19,'Tiempos de Moldes'!$B$6:$J$738,2,0)</f>
        <v>FIN ASSY INR OUTSIDE FR SEAT RH</v>
      </c>
      <c r="Z20" s="166"/>
      <c r="AA20" s="166"/>
      <c r="AB20" s="166" t="str">
        <f>VLOOKUP(Y19,'Tiempos de Moldes'!$B$6:$J$738,3,0)</f>
        <v>175S1-D4060</v>
      </c>
      <c r="AC20" s="166"/>
      <c r="AD20" s="140" t="str">
        <f>VLOOKUP(Y19,'Tiempos de Moldes'!$B$6:$J$738,5,0)</f>
        <v>H60A</v>
      </c>
      <c r="AE20" s="140" t="str">
        <f>VLOOKUP(Y19,'Tiempos de Moldes'!$B$6:$J$738,4,0)</f>
        <v>FTMEX</v>
      </c>
      <c r="AF20" s="141" t="s">
        <v>1127</v>
      </c>
      <c r="AG20" s="142">
        <v>0</v>
      </c>
      <c r="AH20" s="155" t="s">
        <v>1164</v>
      </c>
      <c r="AI20" s="152"/>
      <c r="AJ20" s="167" t="str">
        <f>VLOOKUP(AJ19,'Tiempos de Moldes'!$B$6:$J$738,2,0)</f>
        <v>FIN ASSY INR OUTSIDE FR SEAT RH</v>
      </c>
      <c r="AK20" s="166"/>
      <c r="AL20" s="166"/>
      <c r="AM20" s="166" t="str">
        <f>VLOOKUP(AJ19,'Tiempos de Moldes'!$B$6:$J$738,3,0)</f>
        <v>175S1-D4060</v>
      </c>
      <c r="AN20" s="166"/>
      <c r="AO20" s="140" t="str">
        <f>VLOOKUP(AJ19,'Tiempos de Moldes'!$B$6:$J$738,5,0)</f>
        <v>H60A</v>
      </c>
      <c r="AP20" s="140" t="str">
        <f>VLOOKUP(AJ19,'Tiempos de Moldes'!$B$6:$J$738,4,0)</f>
        <v>FTMEX</v>
      </c>
      <c r="AQ20" s="141" t="s">
        <v>1127</v>
      </c>
      <c r="AR20" s="142">
        <v>0</v>
      </c>
      <c r="AS20" s="155" t="s">
        <v>1164</v>
      </c>
      <c r="AT20" s="152"/>
      <c r="AU20" s="167" t="str">
        <f>VLOOKUP(AU19,'Tiempos de Moldes'!$B$6:$J$738,2,0)</f>
        <v>FIN ASSY INR OUTSIDE FR SEAT RH</v>
      </c>
      <c r="AV20" s="166"/>
      <c r="AW20" s="166"/>
      <c r="AX20" s="166" t="str">
        <f>VLOOKUP(AU19,'Tiempos de Moldes'!$B$6:$J$738,3,0)</f>
        <v>175S1-D4060</v>
      </c>
      <c r="AY20" s="166"/>
      <c r="AZ20" s="140" t="str">
        <f>VLOOKUP(AU19,'Tiempos de Moldes'!$B$6:$J$738,5,0)</f>
        <v>H60A</v>
      </c>
      <c r="BA20" s="140" t="str">
        <f>VLOOKUP(AU19,'Tiempos de Moldes'!$B$6:$J$738,4,0)</f>
        <v>FTMEX</v>
      </c>
      <c r="BB20" s="141" t="s">
        <v>1127</v>
      </c>
      <c r="BC20" s="142">
        <v>0</v>
      </c>
      <c r="BD20" s="155" t="s">
        <v>1164</v>
      </c>
      <c r="BE20" s="152"/>
      <c r="BF20" s="167" t="str">
        <f>VLOOKUP(BF19,'Tiempos de Moldes'!$B$6:$J$738,2,0)</f>
        <v>FIN ASSY INR OUTSIDE FR SEAT RH</v>
      </c>
      <c r="BG20" s="166"/>
      <c r="BH20" s="166"/>
      <c r="BI20" s="166" t="str">
        <f>VLOOKUP(BF19,'Tiempos de Moldes'!$B$6:$J$738,3,0)</f>
        <v>175S1-D4060</v>
      </c>
      <c r="BJ20" s="166"/>
      <c r="BK20" s="140" t="str">
        <f>VLOOKUP(BF19,'Tiempos de Moldes'!$B$6:$J$738,5,0)</f>
        <v>H60A</v>
      </c>
      <c r="BL20" s="140" t="str">
        <f>VLOOKUP(BF19,'Tiempos de Moldes'!$B$6:$J$738,4,0)</f>
        <v>FTMEX</v>
      </c>
      <c r="BM20" s="141" t="s">
        <v>1127</v>
      </c>
      <c r="BN20" s="142">
        <v>0</v>
      </c>
      <c r="BO20" s="155" t="s">
        <v>1164</v>
      </c>
      <c r="BP20" s="152"/>
      <c r="BQ20" s="167" t="str">
        <f>VLOOKUP(BQ19,'Tiempos de Moldes'!$B$6:$J$738,2,0)</f>
        <v>FIN ASSY INR OUTSIDE FR SEAT RH</v>
      </c>
      <c r="BR20" s="166"/>
      <c r="BS20" s="166"/>
      <c r="BT20" s="166" t="str">
        <f>VLOOKUP(BQ19,'Tiempos de Moldes'!$B$6:$J$738,3,0)</f>
        <v>175S1-D4060</v>
      </c>
      <c r="BU20" s="166"/>
      <c r="BV20" s="140" t="str">
        <f>VLOOKUP(BQ19,'Tiempos de Moldes'!$B$6:$J$738,5,0)</f>
        <v>H60A</v>
      </c>
      <c r="BW20" s="140" t="str">
        <f>VLOOKUP(BQ19,'Tiempos de Moldes'!$B$6:$J$738,4,0)</f>
        <v>FTMEX</v>
      </c>
      <c r="BX20" s="141" t="s">
        <v>1127</v>
      </c>
      <c r="BY20" s="142">
        <v>0</v>
      </c>
      <c r="BZ20" s="155" t="s">
        <v>1164</v>
      </c>
      <c r="CA20" s="152"/>
    </row>
    <row r="21" spans="2:79" x14ac:dyDescent="0.25">
      <c r="B21" s="116" t="s">
        <v>156</v>
      </c>
      <c r="C21" s="131" t="s">
        <v>1121</v>
      </c>
      <c r="D21" s="132">
        <f>SUMIFS('Tiempos de Moldes'!$I$6:$I$738,'Tiempos de Moldes'!$A$6:$A$738,$B21,'Tiempos de Moldes'!$B$6:$B$738,$C21)</f>
        <v>0.71666666666666667</v>
      </c>
      <c r="E21" s="146">
        <v>4</v>
      </c>
      <c r="F21" s="134">
        <f>SUMIFS('Tiempos de Moldes'!$N$9:$N$12,'Tiempos de Moldes'!$L$9:$L$12,E$21)</f>
        <v>580</v>
      </c>
      <c r="G21" s="135">
        <f>IFERROR((ROUNDDOWN(F21/D21,0)),0)</f>
        <v>809</v>
      </c>
      <c r="H21" s="133"/>
      <c r="I21" s="136">
        <f>IFERROR((H21/G21)*100,0)</f>
        <v>0</v>
      </c>
      <c r="J21" s="137" t="s">
        <v>1126</v>
      </c>
      <c r="K21" s="138"/>
      <c r="L21" s="135">
        <f>IFERROR((F21-K21-K22)/D21,0)</f>
        <v>809.30232558139539</v>
      </c>
      <c r="M21" s="139">
        <f t="shared" ref="M21" si="74">IFERROR((H21/L21)*100,0)</f>
        <v>0</v>
      </c>
      <c r="N21" s="131" t="s">
        <v>1121</v>
      </c>
      <c r="O21" s="132">
        <f>SUMIFS('Tiempos de Moldes'!$I$6:$I$738,'Tiempos de Moldes'!$A$6:$A$738,$B21,'Tiempos de Moldes'!$B$6:$B$738,N21)</f>
        <v>0.71666666666666667</v>
      </c>
      <c r="P21" s="146">
        <v>4</v>
      </c>
      <c r="Q21" s="134">
        <f>SUMIFS('Tiempos de Moldes'!$N$9:$N$12,'Tiempos de Moldes'!$L$9:$L$12,P21)</f>
        <v>580</v>
      </c>
      <c r="R21" s="135">
        <f t="shared" ref="R21" si="75">IFERROR(ROUNDDOWN(Q21/O21,0),0)</f>
        <v>809</v>
      </c>
      <c r="S21" s="133">
        <v>809</v>
      </c>
      <c r="T21" s="136">
        <f>IFERROR((S21/R21)*100,0)</f>
        <v>100</v>
      </c>
      <c r="U21" s="137" t="s">
        <v>1126</v>
      </c>
      <c r="V21" s="138">
        <v>0</v>
      </c>
      <c r="W21" s="135">
        <f>IFERROR((Q21-V21-V22)/O21,0)</f>
        <v>809.30232558139539</v>
      </c>
      <c r="X21" s="139">
        <f t="shared" ref="X21" si="76">IFERROR((S21/W21)*100,0)</f>
        <v>99.962643678160916</v>
      </c>
      <c r="Y21" s="131" t="s">
        <v>1121</v>
      </c>
      <c r="Z21" s="132">
        <f>SUMIFS('Tiempos de Moldes'!$I$6:$I$738,'Tiempos de Moldes'!$A$6:$A$738,$B21,'Tiempos de Moldes'!$B$6:$B$738,Y21)</f>
        <v>0.71666666666666667</v>
      </c>
      <c r="AA21" s="146">
        <v>4</v>
      </c>
      <c r="AB21" s="134">
        <f>SUMIFS('Tiempos de Moldes'!$N$9:$N$12,'Tiempos de Moldes'!$L$9:$L$12,AA21)</f>
        <v>580</v>
      </c>
      <c r="AC21" s="135">
        <f t="shared" ref="AC21" si="77">IFERROR(ROUNDDOWN(AB21/Z21,0),0)</f>
        <v>809</v>
      </c>
      <c r="AD21" s="133">
        <v>809</v>
      </c>
      <c r="AE21" s="136">
        <f>IFERROR((AD21/AC21)*100,0)</f>
        <v>100</v>
      </c>
      <c r="AF21" s="137" t="s">
        <v>1126</v>
      </c>
      <c r="AG21" s="138">
        <v>0</v>
      </c>
      <c r="AH21" s="135">
        <f>IFERROR((AB21-AG21-AG22)/Z21,0)</f>
        <v>809.30232558139539</v>
      </c>
      <c r="AI21" s="139">
        <f t="shared" ref="AI21" si="78">IFERROR((AD21/AH21)*100,0)</f>
        <v>99.962643678160916</v>
      </c>
      <c r="AJ21" s="131" t="s">
        <v>1121</v>
      </c>
      <c r="AK21" s="132">
        <f>SUMIFS('Tiempos de Moldes'!$I$6:$I$738,'Tiempos de Moldes'!$A$6:$A$738,$B21,'Tiempos de Moldes'!$B$6:$B$738,AJ21)</f>
        <v>0.71666666666666667</v>
      </c>
      <c r="AL21" s="146">
        <v>4</v>
      </c>
      <c r="AM21" s="134">
        <f>SUMIFS('Tiempos de Moldes'!$N$9:$N$12,'Tiempos de Moldes'!$L$9:$L$12,AL21)</f>
        <v>580</v>
      </c>
      <c r="AN21" s="135">
        <f t="shared" ref="AN21" si="79">IFERROR(ROUNDDOWN(AM21/AK21,0),0)</f>
        <v>809</v>
      </c>
      <c r="AO21" s="133">
        <v>809</v>
      </c>
      <c r="AP21" s="136">
        <f>IFERROR((AO21/AN21)*100,0)</f>
        <v>100</v>
      </c>
      <c r="AQ21" s="137" t="s">
        <v>1126</v>
      </c>
      <c r="AR21" s="138">
        <v>0</v>
      </c>
      <c r="AS21" s="135">
        <f>IFERROR((AM21-AR21-AR22)/AK21,0)</f>
        <v>809.30232558139539</v>
      </c>
      <c r="AT21" s="139">
        <f t="shared" ref="AT21" si="80">IFERROR((AO21/AS21)*100,0)</f>
        <v>99.962643678160916</v>
      </c>
      <c r="AU21" s="131" t="s">
        <v>1121</v>
      </c>
      <c r="AV21" s="132">
        <f>SUMIFS('Tiempos de Moldes'!$I$6:$I$738,'Tiempos de Moldes'!$A$6:$A$738,$B21,'Tiempos de Moldes'!$B$6:$B$738,AU21)</f>
        <v>0.71666666666666667</v>
      </c>
      <c r="AW21" s="146">
        <v>4</v>
      </c>
      <c r="AX21" s="134">
        <f>SUMIFS('Tiempos de Moldes'!$N$9:$N$12,'Tiempos de Moldes'!$L$9:$L$12,AW21)</f>
        <v>580</v>
      </c>
      <c r="AY21" s="135">
        <f t="shared" ref="AY21" si="81">IFERROR(ROUNDDOWN(AX21/AV21,0),0)</f>
        <v>809</v>
      </c>
      <c r="AZ21" s="133">
        <v>809</v>
      </c>
      <c r="BA21" s="136">
        <f>IFERROR((AZ21/AY21)*100,0)</f>
        <v>100</v>
      </c>
      <c r="BB21" s="137" t="s">
        <v>1126</v>
      </c>
      <c r="BC21" s="138">
        <v>0</v>
      </c>
      <c r="BD21" s="135">
        <f>IFERROR((AX21-BC21-BC22)/AV21,0)</f>
        <v>809.30232558139539</v>
      </c>
      <c r="BE21" s="139">
        <f t="shared" ref="BE21" si="82">IFERROR((AZ21/BD21)*100,0)</f>
        <v>99.962643678160916</v>
      </c>
      <c r="BF21" s="131" t="s">
        <v>1121</v>
      </c>
      <c r="BG21" s="132">
        <f>SUMIFS('Tiempos de Moldes'!$I$6:$I$738,'Tiempos de Moldes'!$A$6:$A$738,$B21,'Tiempos de Moldes'!$B$6:$B$738,BF21)</f>
        <v>0.71666666666666667</v>
      </c>
      <c r="BH21" s="146">
        <v>4</v>
      </c>
      <c r="BI21" s="134">
        <f>SUMIFS('Tiempos de Moldes'!$N$9:$N$12,'Tiempos de Moldes'!$L$9:$L$12,BH21)</f>
        <v>580</v>
      </c>
      <c r="BJ21" s="135">
        <f t="shared" ref="BJ21" si="83">IFERROR(ROUNDDOWN(BI21/BG21,0),0)</f>
        <v>809</v>
      </c>
      <c r="BK21" s="133">
        <v>809</v>
      </c>
      <c r="BL21" s="136">
        <f>IFERROR((BK21/BJ21)*100,0)</f>
        <v>100</v>
      </c>
      <c r="BM21" s="137" t="s">
        <v>1126</v>
      </c>
      <c r="BN21" s="138">
        <v>0</v>
      </c>
      <c r="BO21" s="135">
        <f>IFERROR((BI21-BN21-BN22)/BG21,0)</f>
        <v>809.30232558139539</v>
      </c>
      <c r="BP21" s="139">
        <f t="shared" ref="BP21" si="84">IFERROR((BK21/BO21)*100,0)</f>
        <v>99.962643678160916</v>
      </c>
      <c r="BQ21" s="131" t="s">
        <v>1121</v>
      </c>
      <c r="BR21" s="132">
        <f>SUMIFS('Tiempos de Moldes'!$I$6:$I$738,'Tiempos de Moldes'!$A$6:$A$738,$B21,'Tiempos de Moldes'!$B$6:$B$738,BQ21)</f>
        <v>0.71666666666666667</v>
      </c>
      <c r="BS21" s="146">
        <v>4</v>
      </c>
      <c r="BT21" s="134">
        <f>SUMIFS('Tiempos de Moldes'!$N$9:$N$12,'Tiempos de Moldes'!$L$9:$L$12,BS21)</f>
        <v>580</v>
      </c>
      <c r="BU21" s="135">
        <f t="shared" ref="BU21" si="85">IFERROR(ROUNDDOWN(BT21/BR21,0),0)</f>
        <v>809</v>
      </c>
      <c r="BV21" s="133">
        <v>809</v>
      </c>
      <c r="BW21" s="136">
        <f>IFERROR((BV21/BU21)*100,0)</f>
        <v>100</v>
      </c>
      <c r="BX21" s="137" t="s">
        <v>1126</v>
      </c>
      <c r="BY21" s="138">
        <v>0</v>
      </c>
      <c r="BZ21" s="135">
        <f>IFERROR((BT21-BY21-BY22)/BR21,0)</f>
        <v>809.30232558139539</v>
      </c>
      <c r="CA21" s="139">
        <f t="shared" ref="CA21" si="86">IFERROR((BV21/BZ21)*100,0)</f>
        <v>99.962643678160916</v>
      </c>
    </row>
    <row r="22" spans="2:79" ht="15.75" thickBot="1" x14ac:dyDescent="0.3">
      <c r="B22" s="116" t="s">
        <v>156</v>
      </c>
      <c r="C22" s="163" t="str">
        <f>VLOOKUP(C21,'Tiempos de Moldes'!$B$6:$J$738,2,0)</f>
        <v>FIN ASSY INR OUTSIDE FR SEAT RH</v>
      </c>
      <c r="D22" s="164"/>
      <c r="E22" s="164"/>
      <c r="F22" s="164" t="str">
        <f>VLOOKUP(C21,'Tiempos de Moldes'!$B$6:$J$738,3,0)</f>
        <v>175S1-D4060</v>
      </c>
      <c r="G22" s="164"/>
      <c r="H22" s="128" t="str">
        <f>VLOOKUP(C21,'Tiempos de Moldes'!$B$6:$J$738,5,0)</f>
        <v>H60A</v>
      </c>
      <c r="I22" s="128" t="str">
        <f>VLOOKUP(C21,'Tiempos de Moldes'!$B$6:$J$738,4,0)</f>
        <v>FTMEX</v>
      </c>
      <c r="J22" s="127" t="s">
        <v>1127</v>
      </c>
      <c r="K22" s="129"/>
      <c r="L22" s="117"/>
      <c r="M22" s="118"/>
      <c r="N22" s="163" t="str">
        <f>VLOOKUP(N21,'Tiempos de Moldes'!$B$6:$J$738,2,0)</f>
        <v>FIN ASSY INR OUTSIDE FR SEAT RH</v>
      </c>
      <c r="O22" s="164"/>
      <c r="P22" s="164"/>
      <c r="Q22" s="164" t="str">
        <f>VLOOKUP(N21,'Tiempos de Moldes'!$B$6:$J$738,3,0)</f>
        <v>175S1-D4060</v>
      </c>
      <c r="R22" s="164"/>
      <c r="S22" s="128" t="str">
        <f>VLOOKUP(N21,'Tiempos de Moldes'!$B$6:$J$738,5,0)</f>
        <v>H60A</v>
      </c>
      <c r="T22" s="128" t="str">
        <f>VLOOKUP(N21,'Tiempos de Moldes'!$B$6:$J$738,4,0)</f>
        <v>FTMEX</v>
      </c>
      <c r="U22" s="127" t="s">
        <v>1130</v>
      </c>
      <c r="V22" s="129">
        <v>0</v>
      </c>
      <c r="W22" s="155" t="s">
        <v>1164</v>
      </c>
      <c r="X22" s="118"/>
      <c r="Y22" s="163" t="str">
        <f>VLOOKUP(Y21,'Tiempos de Moldes'!$B$6:$J$738,2,0)</f>
        <v>FIN ASSY INR OUTSIDE FR SEAT RH</v>
      </c>
      <c r="Z22" s="164"/>
      <c r="AA22" s="164"/>
      <c r="AB22" s="164" t="str">
        <f>VLOOKUP(Y21,'Tiempos de Moldes'!$B$6:$J$738,3,0)</f>
        <v>175S1-D4060</v>
      </c>
      <c r="AC22" s="164"/>
      <c r="AD22" s="128" t="str">
        <f>VLOOKUP(Y21,'Tiempos de Moldes'!$B$6:$J$738,5,0)</f>
        <v>H60A</v>
      </c>
      <c r="AE22" s="128" t="str">
        <f>VLOOKUP(Y21,'Tiempos de Moldes'!$B$6:$J$738,4,0)</f>
        <v>FTMEX</v>
      </c>
      <c r="AF22" s="127" t="s">
        <v>1130</v>
      </c>
      <c r="AG22" s="129">
        <v>0</v>
      </c>
      <c r="AH22" s="155" t="s">
        <v>1164</v>
      </c>
      <c r="AI22" s="118"/>
      <c r="AJ22" s="163" t="str">
        <f>VLOOKUP(AJ21,'Tiempos de Moldes'!$B$6:$J$738,2,0)</f>
        <v>FIN ASSY INR OUTSIDE FR SEAT RH</v>
      </c>
      <c r="AK22" s="164"/>
      <c r="AL22" s="164"/>
      <c r="AM22" s="164" t="str">
        <f>VLOOKUP(AJ21,'Tiempos de Moldes'!$B$6:$J$738,3,0)</f>
        <v>175S1-D4060</v>
      </c>
      <c r="AN22" s="164"/>
      <c r="AO22" s="128" t="str">
        <f>VLOOKUP(AJ21,'Tiempos de Moldes'!$B$6:$J$738,5,0)</f>
        <v>H60A</v>
      </c>
      <c r="AP22" s="128" t="str">
        <f>VLOOKUP(AJ21,'Tiempos de Moldes'!$B$6:$J$738,4,0)</f>
        <v>FTMEX</v>
      </c>
      <c r="AQ22" s="127" t="s">
        <v>1130</v>
      </c>
      <c r="AR22" s="129">
        <v>0</v>
      </c>
      <c r="AS22" s="155" t="s">
        <v>1164</v>
      </c>
      <c r="AT22" s="118"/>
      <c r="AU22" s="163" t="str">
        <f>VLOOKUP(AU21,'Tiempos de Moldes'!$B$6:$J$738,2,0)</f>
        <v>FIN ASSY INR OUTSIDE FR SEAT RH</v>
      </c>
      <c r="AV22" s="164"/>
      <c r="AW22" s="164"/>
      <c r="AX22" s="164" t="str">
        <f>VLOOKUP(AU21,'Tiempos de Moldes'!$B$6:$J$738,3,0)</f>
        <v>175S1-D4060</v>
      </c>
      <c r="AY22" s="164"/>
      <c r="AZ22" s="128" t="str">
        <f>VLOOKUP(AU21,'Tiempos de Moldes'!$B$6:$J$738,5,0)</f>
        <v>H60A</v>
      </c>
      <c r="BA22" s="128" t="str">
        <f>VLOOKUP(AU21,'Tiempos de Moldes'!$B$6:$J$738,4,0)</f>
        <v>FTMEX</v>
      </c>
      <c r="BB22" s="127" t="s">
        <v>1130</v>
      </c>
      <c r="BC22" s="129">
        <v>0</v>
      </c>
      <c r="BD22" s="155" t="s">
        <v>1164</v>
      </c>
      <c r="BE22" s="118"/>
      <c r="BF22" s="163" t="str">
        <f>VLOOKUP(BF21,'Tiempos de Moldes'!$B$6:$J$738,2,0)</f>
        <v>FIN ASSY INR OUTSIDE FR SEAT RH</v>
      </c>
      <c r="BG22" s="164"/>
      <c r="BH22" s="164"/>
      <c r="BI22" s="164" t="str">
        <f>VLOOKUP(BF21,'Tiempos de Moldes'!$B$6:$J$738,3,0)</f>
        <v>175S1-D4060</v>
      </c>
      <c r="BJ22" s="164"/>
      <c r="BK22" s="128" t="str">
        <f>VLOOKUP(BF21,'Tiempos de Moldes'!$B$6:$J$738,5,0)</f>
        <v>H60A</v>
      </c>
      <c r="BL22" s="128" t="str">
        <f>VLOOKUP(BF21,'Tiempos de Moldes'!$B$6:$J$738,4,0)</f>
        <v>FTMEX</v>
      </c>
      <c r="BM22" s="127" t="s">
        <v>1130</v>
      </c>
      <c r="BN22" s="129">
        <v>0</v>
      </c>
      <c r="BO22" s="155" t="s">
        <v>1164</v>
      </c>
      <c r="BP22" s="118"/>
      <c r="BQ22" s="163" t="str">
        <f>VLOOKUP(BQ21,'Tiempos de Moldes'!$B$6:$J$738,2,0)</f>
        <v>FIN ASSY INR OUTSIDE FR SEAT RH</v>
      </c>
      <c r="BR22" s="164"/>
      <c r="BS22" s="164"/>
      <c r="BT22" s="164" t="str">
        <f>VLOOKUP(BQ21,'Tiempos de Moldes'!$B$6:$J$738,3,0)</f>
        <v>175S1-D4060</v>
      </c>
      <c r="BU22" s="164"/>
      <c r="BV22" s="128" t="str">
        <f>VLOOKUP(BQ21,'Tiempos de Moldes'!$B$6:$J$738,5,0)</f>
        <v>H60A</v>
      </c>
      <c r="BW22" s="128" t="str">
        <f>VLOOKUP(BQ21,'Tiempos de Moldes'!$B$6:$J$738,4,0)</f>
        <v>FTMEX</v>
      </c>
      <c r="BX22" s="127" t="s">
        <v>1130</v>
      </c>
      <c r="BY22" s="129">
        <v>0</v>
      </c>
      <c r="BZ22" s="155" t="s">
        <v>1164</v>
      </c>
      <c r="CA22" s="118"/>
    </row>
    <row r="23" spans="2:79" x14ac:dyDescent="0.25">
      <c r="B23" s="116" t="s">
        <v>221</v>
      </c>
      <c r="C23" s="144"/>
      <c r="D23" s="145"/>
      <c r="E23" s="146"/>
      <c r="F23" s="147"/>
      <c r="G23" s="148"/>
      <c r="H23" s="146"/>
      <c r="I23" s="149"/>
      <c r="J23" s="126" t="s">
        <v>1126</v>
      </c>
      <c r="K23" s="150"/>
      <c r="L23" s="148"/>
      <c r="M23" s="151"/>
      <c r="N23" s="131" t="s">
        <v>1122</v>
      </c>
      <c r="O23" s="145">
        <f>SUMIFS('Tiempos de Moldes'!$I$6:$I$738,'Tiempos de Moldes'!$A$6:$A$738,$B23,'Tiempos de Moldes'!$B$6:$B$738,N23)</f>
        <v>0.68333333333333335</v>
      </c>
      <c r="P23" s="146">
        <v>4</v>
      </c>
      <c r="Q23" s="147">
        <f>SUMIFS('Tiempos de Moldes'!$N$9:$N$12,'Tiempos de Moldes'!$L$9:$L$12,P23)</f>
        <v>580</v>
      </c>
      <c r="R23" s="148">
        <f t="shared" ref="R23" si="87">IFERROR(ROUNDDOWN(Q23/O23,0),0)</f>
        <v>848</v>
      </c>
      <c r="S23" s="146">
        <v>200</v>
      </c>
      <c r="T23" s="149">
        <f t="shared" ref="T23" si="88">IFERROR(S23/R23,0)*100</f>
        <v>23.584905660377359</v>
      </c>
      <c r="U23" s="126" t="s">
        <v>1126</v>
      </c>
      <c r="V23" s="150">
        <v>0</v>
      </c>
      <c r="W23" s="148">
        <f>IFERROR((Q23-V23-V24)/O23,0)</f>
        <v>848.78048780487802</v>
      </c>
      <c r="X23" s="151">
        <f t="shared" ref="X23" si="89">IFERROR((S23/W23)*100,0)</f>
        <v>23.5632183908046</v>
      </c>
      <c r="Y23" s="131" t="s">
        <v>1122</v>
      </c>
      <c r="Z23" s="145">
        <f>SUMIFS('Tiempos de Moldes'!$I$6:$I$738,'Tiempos de Moldes'!$A$6:$A$738,$B23,'Tiempos de Moldes'!$B$6:$B$738,Y23)</f>
        <v>0.68333333333333335</v>
      </c>
      <c r="AA23" s="146">
        <v>4</v>
      </c>
      <c r="AB23" s="147">
        <f>SUMIFS('Tiempos de Moldes'!$N$9:$N$12,'Tiempos de Moldes'!$L$9:$L$12,AA23)</f>
        <v>580</v>
      </c>
      <c r="AC23" s="148">
        <f t="shared" ref="AC23" si="90">IFERROR(ROUNDDOWN(AB23/Z23,0),0)</f>
        <v>848</v>
      </c>
      <c r="AD23" s="146">
        <v>200</v>
      </c>
      <c r="AE23" s="149">
        <f t="shared" ref="AE23" si="91">IFERROR(AD23/AC23,0)*100</f>
        <v>23.584905660377359</v>
      </c>
      <c r="AF23" s="126" t="s">
        <v>1126</v>
      </c>
      <c r="AG23" s="150">
        <v>0</v>
      </c>
      <c r="AH23" s="148">
        <f>IFERROR((AB23-AG23-AG24)/Z23,0)</f>
        <v>848.78048780487802</v>
      </c>
      <c r="AI23" s="151">
        <f t="shared" ref="AI23" si="92">IFERROR((AD23/AH23)*100,0)</f>
        <v>23.5632183908046</v>
      </c>
      <c r="AJ23" s="131" t="s">
        <v>1122</v>
      </c>
      <c r="AK23" s="145">
        <f>SUMIFS('Tiempos de Moldes'!$I$6:$I$738,'Tiempos de Moldes'!$A$6:$A$738,$B23,'Tiempos de Moldes'!$B$6:$B$738,AJ23)</f>
        <v>0.68333333333333335</v>
      </c>
      <c r="AL23" s="146">
        <v>4</v>
      </c>
      <c r="AM23" s="147">
        <f>SUMIFS('Tiempos de Moldes'!$N$9:$N$12,'Tiempos de Moldes'!$L$9:$L$12,AL23)</f>
        <v>580</v>
      </c>
      <c r="AN23" s="148">
        <f t="shared" ref="AN23" si="93">IFERROR(ROUNDDOWN(AM23/AK23,0),0)</f>
        <v>848</v>
      </c>
      <c r="AO23" s="146">
        <v>200</v>
      </c>
      <c r="AP23" s="149">
        <f t="shared" ref="AP23" si="94">IFERROR(AO23/AN23,0)*100</f>
        <v>23.584905660377359</v>
      </c>
      <c r="AQ23" s="126" t="s">
        <v>1126</v>
      </c>
      <c r="AR23" s="150">
        <v>0</v>
      </c>
      <c r="AS23" s="148">
        <f>IFERROR((AM23-AR23-AR24)/AK23,0)</f>
        <v>848.78048780487802</v>
      </c>
      <c r="AT23" s="151">
        <f t="shared" ref="AT23" si="95">IFERROR((AO23/AS23)*100,0)</f>
        <v>23.5632183908046</v>
      </c>
      <c r="AU23" s="131" t="s">
        <v>1122</v>
      </c>
      <c r="AV23" s="145">
        <f>SUMIFS('Tiempos de Moldes'!$I$6:$I$738,'Tiempos de Moldes'!$A$6:$A$738,$B23,'Tiempos de Moldes'!$B$6:$B$738,AU23)</f>
        <v>0.68333333333333335</v>
      </c>
      <c r="AW23" s="146">
        <v>4</v>
      </c>
      <c r="AX23" s="147">
        <f>SUMIFS('Tiempos de Moldes'!$N$9:$N$12,'Tiempos de Moldes'!$L$9:$L$12,AW23)</f>
        <v>580</v>
      </c>
      <c r="AY23" s="148">
        <f t="shared" ref="AY23" si="96">IFERROR(ROUNDDOWN(AX23/AV23,0),0)</f>
        <v>848</v>
      </c>
      <c r="AZ23" s="146">
        <v>200</v>
      </c>
      <c r="BA23" s="149">
        <f t="shared" ref="BA23" si="97">IFERROR(AZ23/AY23,0)*100</f>
        <v>23.584905660377359</v>
      </c>
      <c r="BB23" s="126" t="s">
        <v>1126</v>
      </c>
      <c r="BC23" s="150">
        <v>0</v>
      </c>
      <c r="BD23" s="148">
        <f>IFERROR((AX23-BC23-BC24)/AV23,0)</f>
        <v>848.78048780487802</v>
      </c>
      <c r="BE23" s="151">
        <f t="shared" ref="BE23" si="98">IFERROR((AZ23/BD23)*100,0)</f>
        <v>23.5632183908046</v>
      </c>
      <c r="BF23" s="131" t="s">
        <v>1122</v>
      </c>
      <c r="BG23" s="145">
        <f>SUMIFS('Tiempos de Moldes'!$I$6:$I$738,'Tiempos de Moldes'!$A$6:$A$738,$B23,'Tiempos de Moldes'!$B$6:$B$738,BF23)</f>
        <v>0.68333333333333335</v>
      </c>
      <c r="BH23" s="146">
        <v>4</v>
      </c>
      <c r="BI23" s="147">
        <f>SUMIFS('Tiempos de Moldes'!$N$9:$N$12,'Tiempos de Moldes'!$L$9:$L$12,BH23)</f>
        <v>580</v>
      </c>
      <c r="BJ23" s="148">
        <f t="shared" ref="BJ23" si="99">IFERROR(ROUNDDOWN(BI23/BG23,0),0)</f>
        <v>848</v>
      </c>
      <c r="BK23" s="146">
        <v>200</v>
      </c>
      <c r="BL23" s="149">
        <f t="shared" ref="BL23" si="100">IFERROR(BK23/BJ23,0)*100</f>
        <v>23.584905660377359</v>
      </c>
      <c r="BM23" s="126" t="s">
        <v>1126</v>
      </c>
      <c r="BN23" s="150">
        <v>0</v>
      </c>
      <c r="BO23" s="148">
        <f>IFERROR((BI23-BN23-BN24)/BG23,0)</f>
        <v>848.78048780487802</v>
      </c>
      <c r="BP23" s="151">
        <f t="shared" ref="BP23" si="101">IFERROR((BK23/BO23)*100,0)</f>
        <v>23.5632183908046</v>
      </c>
      <c r="BQ23" s="131" t="s">
        <v>1122</v>
      </c>
      <c r="BR23" s="145">
        <f>SUMIFS('Tiempos de Moldes'!$I$6:$I$738,'Tiempos de Moldes'!$A$6:$A$738,$B23,'Tiempos de Moldes'!$B$6:$B$738,BQ23)</f>
        <v>0.68333333333333335</v>
      </c>
      <c r="BS23" s="146">
        <v>4</v>
      </c>
      <c r="BT23" s="147">
        <f>SUMIFS('Tiempos de Moldes'!$N$9:$N$12,'Tiempos de Moldes'!$L$9:$L$12,BS23)</f>
        <v>580</v>
      </c>
      <c r="BU23" s="148">
        <f t="shared" ref="BU23" si="102">IFERROR(ROUNDDOWN(BT23/BR23,0),0)</f>
        <v>848</v>
      </c>
      <c r="BV23" s="146">
        <v>200</v>
      </c>
      <c r="BW23" s="149">
        <f t="shared" ref="BW23" si="103">IFERROR(BV23/BU23,0)*100</f>
        <v>23.584905660377359</v>
      </c>
      <c r="BX23" s="126" t="s">
        <v>1126</v>
      </c>
      <c r="BY23" s="150">
        <v>0</v>
      </c>
      <c r="BZ23" s="148">
        <f>IFERROR((BT23-BY23-BY24)/BR23,0)</f>
        <v>848.78048780487802</v>
      </c>
      <c r="CA23" s="151">
        <f t="shared" ref="CA23" si="104">IFERROR((BV23/BZ23)*100,0)</f>
        <v>23.5632183908046</v>
      </c>
    </row>
    <row r="24" spans="2:79" ht="15.75" thickBot="1" x14ac:dyDescent="0.3">
      <c r="B24" s="116" t="s">
        <v>221</v>
      </c>
      <c r="C24" s="161"/>
      <c r="D24" s="162"/>
      <c r="E24" s="162"/>
      <c r="F24" s="162"/>
      <c r="G24" s="162"/>
      <c r="H24" s="153"/>
      <c r="I24" s="153"/>
      <c r="J24" s="141" t="s">
        <v>1127</v>
      </c>
      <c r="K24" s="142"/>
      <c r="L24" s="143"/>
      <c r="M24" s="152"/>
      <c r="N24" s="167" t="str">
        <f>VLOOKUP(N23,'Tiempos de Moldes'!$B$6:$J$738,2,0)</f>
        <v>FIN OTR INSIDE FR SEAT RH</v>
      </c>
      <c r="O24" s="166"/>
      <c r="P24" s="166"/>
      <c r="Q24" s="166" t="str">
        <f>VLOOKUP(N23,'Tiempos de Moldes'!$B$6:$J$738,3,0)</f>
        <v>175B1-D4060</v>
      </c>
      <c r="R24" s="166"/>
      <c r="S24" s="140" t="str">
        <f>VLOOKUP(N23,'Tiempos de Moldes'!$B$6:$J$738,5,0)</f>
        <v>H61P</v>
      </c>
      <c r="T24" s="140" t="str">
        <f>VLOOKUP(N23,'Tiempos de Moldes'!$B$6:$J$738,4,0)</f>
        <v>TFMETAL</v>
      </c>
      <c r="U24" s="141" t="s">
        <v>1127</v>
      </c>
      <c r="V24" s="142">
        <v>0</v>
      </c>
      <c r="W24" s="155" t="s">
        <v>1164</v>
      </c>
      <c r="X24" s="152"/>
      <c r="Y24" s="167" t="str">
        <f>VLOOKUP(Y23,'Tiempos de Moldes'!$B$6:$J$738,2,0)</f>
        <v>FIN OTR INSIDE FR SEAT RH</v>
      </c>
      <c r="Z24" s="166"/>
      <c r="AA24" s="166"/>
      <c r="AB24" s="166" t="str">
        <f>VLOOKUP(Y23,'Tiempos de Moldes'!$B$6:$J$738,3,0)</f>
        <v>175B1-D4060</v>
      </c>
      <c r="AC24" s="166"/>
      <c r="AD24" s="140" t="str">
        <f>VLOOKUP(Y23,'Tiempos de Moldes'!$B$6:$J$738,5,0)</f>
        <v>H61P</v>
      </c>
      <c r="AE24" s="140" t="str">
        <f>VLOOKUP(Y23,'Tiempos de Moldes'!$B$6:$J$738,4,0)</f>
        <v>TFMETAL</v>
      </c>
      <c r="AF24" s="141" t="s">
        <v>1127</v>
      </c>
      <c r="AG24" s="142">
        <v>0</v>
      </c>
      <c r="AH24" s="155" t="s">
        <v>1164</v>
      </c>
      <c r="AI24" s="152"/>
      <c r="AJ24" s="167" t="str">
        <f>VLOOKUP(AJ23,'Tiempos de Moldes'!$B$6:$J$738,2,0)</f>
        <v>FIN OTR INSIDE FR SEAT RH</v>
      </c>
      <c r="AK24" s="166"/>
      <c r="AL24" s="166"/>
      <c r="AM24" s="166" t="str">
        <f>VLOOKUP(AJ23,'Tiempos de Moldes'!$B$6:$J$738,3,0)</f>
        <v>175B1-D4060</v>
      </c>
      <c r="AN24" s="166"/>
      <c r="AO24" s="140" t="str">
        <f>VLOOKUP(AJ23,'Tiempos de Moldes'!$B$6:$J$738,5,0)</f>
        <v>H61P</v>
      </c>
      <c r="AP24" s="140" t="str">
        <f>VLOOKUP(AJ23,'Tiempos de Moldes'!$B$6:$J$738,4,0)</f>
        <v>TFMETAL</v>
      </c>
      <c r="AQ24" s="141" t="s">
        <v>1127</v>
      </c>
      <c r="AR24" s="142">
        <v>0</v>
      </c>
      <c r="AS24" s="155" t="s">
        <v>1164</v>
      </c>
      <c r="AT24" s="152"/>
      <c r="AU24" s="167" t="str">
        <f>VLOOKUP(AU23,'Tiempos de Moldes'!$B$6:$J$738,2,0)</f>
        <v>FIN OTR INSIDE FR SEAT RH</v>
      </c>
      <c r="AV24" s="166"/>
      <c r="AW24" s="166"/>
      <c r="AX24" s="166" t="str">
        <f>VLOOKUP(AU23,'Tiempos de Moldes'!$B$6:$J$738,3,0)</f>
        <v>175B1-D4060</v>
      </c>
      <c r="AY24" s="166"/>
      <c r="AZ24" s="140" t="str">
        <f>VLOOKUP(AU23,'Tiempos de Moldes'!$B$6:$J$738,5,0)</f>
        <v>H61P</v>
      </c>
      <c r="BA24" s="140" t="str">
        <f>VLOOKUP(AU23,'Tiempos de Moldes'!$B$6:$J$738,4,0)</f>
        <v>TFMETAL</v>
      </c>
      <c r="BB24" s="141" t="s">
        <v>1127</v>
      </c>
      <c r="BC24" s="142">
        <v>0</v>
      </c>
      <c r="BD24" s="155" t="s">
        <v>1164</v>
      </c>
      <c r="BE24" s="152"/>
      <c r="BF24" s="167" t="str">
        <f>VLOOKUP(BF23,'Tiempos de Moldes'!$B$6:$J$738,2,0)</f>
        <v>FIN OTR INSIDE FR SEAT RH</v>
      </c>
      <c r="BG24" s="166"/>
      <c r="BH24" s="166"/>
      <c r="BI24" s="166" t="str">
        <f>VLOOKUP(BF23,'Tiempos de Moldes'!$B$6:$J$738,3,0)</f>
        <v>175B1-D4060</v>
      </c>
      <c r="BJ24" s="166"/>
      <c r="BK24" s="140" t="str">
        <f>VLOOKUP(BF23,'Tiempos de Moldes'!$B$6:$J$738,5,0)</f>
        <v>H61P</v>
      </c>
      <c r="BL24" s="140" t="str">
        <f>VLOOKUP(BF23,'Tiempos de Moldes'!$B$6:$J$738,4,0)</f>
        <v>TFMETAL</v>
      </c>
      <c r="BM24" s="141" t="s">
        <v>1127</v>
      </c>
      <c r="BN24" s="142">
        <v>0</v>
      </c>
      <c r="BO24" s="155" t="s">
        <v>1164</v>
      </c>
      <c r="BP24" s="152"/>
      <c r="BQ24" s="167" t="str">
        <f>VLOOKUP(BQ23,'Tiempos de Moldes'!$B$6:$J$738,2,0)</f>
        <v>FIN OTR INSIDE FR SEAT RH</v>
      </c>
      <c r="BR24" s="166"/>
      <c r="BS24" s="166"/>
      <c r="BT24" s="166" t="str">
        <f>VLOOKUP(BQ23,'Tiempos de Moldes'!$B$6:$J$738,3,0)</f>
        <v>175B1-D4060</v>
      </c>
      <c r="BU24" s="166"/>
      <c r="BV24" s="140" t="str">
        <f>VLOOKUP(BQ23,'Tiempos de Moldes'!$B$6:$J$738,5,0)</f>
        <v>H61P</v>
      </c>
      <c r="BW24" s="140" t="str">
        <f>VLOOKUP(BQ23,'Tiempos de Moldes'!$B$6:$J$738,4,0)</f>
        <v>TFMETAL</v>
      </c>
      <c r="BX24" s="141" t="s">
        <v>1127</v>
      </c>
      <c r="BY24" s="142">
        <v>0</v>
      </c>
      <c r="BZ24" s="155" t="s">
        <v>1164</v>
      </c>
      <c r="CA24" s="152"/>
    </row>
    <row r="25" spans="2:79" x14ac:dyDescent="0.25">
      <c r="B25" s="116" t="s">
        <v>221</v>
      </c>
      <c r="C25" s="131" t="s">
        <v>1122</v>
      </c>
      <c r="D25" s="132">
        <f>SUMIFS('Tiempos de Moldes'!$I$6:$I$738,'Tiempos de Moldes'!$A$6:$A$738,$B25,'Tiempos de Moldes'!$B$6:$B$738,$C25)</f>
        <v>0.68333333333333335</v>
      </c>
      <c r="E25" s="146">
        <v>4</v>
      </c>
      <c r="F25" s="134">
        <f>SUMIFS('Tiempos de Moldes'!$N$9:$N$12,'Tiempos de Moldes'!$L$9:$L$12,E$21)</f>
        <v>580</v>
      </c>
      <c r="G25" s="135">
        <f>IFERROR((ROUNDDOWN(F25/D25,0)),0)</f>
        <v>848</v>
      </c>
      <c r="H25" s="133"/>
      <c r="I25" s="136">
        <f>IFERROR((H25/G25)*100,0)</f>
        <v>0</v>
      </c>
      <c r="J25" s="137" t="s">
        <v>1126</v>
      </c>
      <c r="K25" s="138"/>
      <c r="L25" s="135">
        <f>IFERROR((F25-K25-K26)/D25,0)</f>
        <v>848.78048780487802</v>
      </c>
      <c r="M25" s="139">
        <f t="shared" ref="M25" si="105">IFERROR((H25/L25)*100,0)</f>
        <v>0</v>
      </c>
      <c r="N25" s="131" t="s">
        <v>1122</v>
      </c>
      <c r="O25" s="132">
        <f>SUMIFS('Tiempos de Moldes'!$I$6:$I$738,'Tiempos de Moldes'!$A$6:$A$738,$B25,'Tiempos de Moldes'!$B$6:$B$738,N25)</f>
        <v>0.68333333333333335</v>
      </c>
      <c r="P25" s="146">
        <v>4</v>
      </c>
      <c r="Q25" s="134">
        <f>SUMIFS('Tiempos de Moldes'!$N$9:$N$12,'Tiempos de Moldes'!$L$9:$L$12,P25)</f>
        <v>580</v>
      </c>
      <c r="R25" s="135">
        <f t="shared" ref="R25" si="106">IFERROR(ROUNDDOWN(Q25/O25,0),0)</f>
        <v>848</v>
      </c>
      <c r="S25" s="133">
        <v>300</v>
      </c>
      <c r="T25" s="136">
        <f>IFERROR((S25/R25)*100,0)</f>
        <v>35.377358490566039</v>
      </c>
      <c r="U25" s="137" t="s">
        <v>1126</v>
      </c>
      <c r="V25" s="138">
        <v>0</v>
      </c>
      <c r="W25" s="135">
        <f>IFERROR((Q25-V25-V26)/O25,0)</f>
        <v>848.78048780487802</v>
      </c>
      <c r="X25" s="139">
        <f t="shared" ref="X25" si="107">IFERROR((S25/W25)*100,0)</f>
        <v>35.344827586206897</v>
      </c>
      <c r="Y25" s="131" t="s">
        <v>1122</v>
      </c>
      <c r="Z25" s="132">
        <f>SUMIFS('Tiempos de Moldes'!$I$6:$I$738,'Tiempos de Moldes'!$A$6:$A$738,$B25,'Tiempos de Moldes'!$B$6:$B$738,Y25)</f>
        <v>0.68333333333333335</v>
      </c>
      <c r="AA25" s="146">
        <v>4</v>
      </c>
      <c r="AB25" s="134">
        <f>SUMIFS('Tiempos de Moldes'!$N$9:$N$12,'Tiempos de Moldes'!$L$9:$L$12,AA25)</f>
        <v>580</v>
      </c>
      <c r="AC25" s="135">
        <f t="shared" ref="AC25" si="108">IFERROR(ROUNDDOWN(AB25/Z25,0),0)</f>
        <v>848</v>
      </c>
      <c r="AD25" s="133">
        <v>300</v>
      </c>
      <c r="AE25" s="136">
        <f>IFERROR((AD25/AC25)*100,0)</f>
        <v>35.377358490566039</v>
      </c>
      <c r="AF25" s="137" t="s">
        <v>1126</v>
      </c>
      <c r="AG25" s="138">
        <v>0</v>
      </c>
      <c r="AH25" s="135">
        <f>IFERROR((AB25-AG25-AG26)/Z25,0)</f>
        <v>848.78048780487802</v>
      </c>
      <c r="AI25" s="139">
        <f t="shared" ref="AI25" si="109">IFERROR((AD25/AH25)*100,0)</f>
        <v>35.344827586206897</v>
      </c>
      <c r="AJ25" s="131" t="s">
        <v>1122</v>
      </c>
      <c r="AK25" s="132">
        <f>SUMIFS('Tiempos de Moldes'!$I$6:$I$738,'Tiempos de Moldes'!$A$6:$A$738,$B25,'Tiempos de Moldes'!$B$6:$B$738,AJ25)</f>
        <v>0.68333333333333335</v>
      </c>
      <c r="AL25" s="146">
        <v>4</v>
      </c>
      <c r="AM25" s="134">
        <f>SUMIFS('Tiempos de Moldes'!$N$9:$N$12,'Tiempos de Moldes'!$L$9:$L$12,AL25)</f>
        <v>580</v>
      </c>
      <c r="AN25" s="135">
        <f t="shared" ref="AN25" si="110">IFERROR(ROUNDDOWN(AM25/AK25,0),0)</f>
        <v>848</v>
      </c>
      <c r="AO25" s="133">
        <v>300</v>
      </c>
      <c r="AP25" s="136">
        <f>IFERROR((AO25/AN25)*100,0)</f>
        <v>35.377358490566039</v>
      </c>
      <c r="AQ25" s="137" t="s">
        <v>1126</v>
      </c>
      <c r="AR25" s="138">
        <v>0</v>
      </c>
      <c r="AS25" s="135">
        <f>IFERROR((AM25-AR25-AR26)/AK25,0)</f>
        <v>848.78048780487802</v>
      </c>
      <c r="AT25" s="139">
        <f t="shared" ref="AT25" si="111">IFERROR((AO25/AS25)*100,0)</f>
        <v>35.344827586206897</v>
      </c>
      <c r="AU25" s="131" t="s">
        <v>1122</v>
      </c>
      <c r="AV25" s="132">
        <f>SUMIFS('Tiempos de Moldes'!$I$6:$I$738,'Tiempos de Moldes'!$A$6:$A$738,$B25,'Tiempos de Moldes'!$B$6:$B$738,AU25)</f>
        <v>0.68333333333333335</v>
      </c>
      <c r="AW25" s="146">
        <v>4</v>
      </c>
      <c r="AX25" s="134">
        <f>SUMIFS('Tiempos de Moldes'!$N$9:$N$12,'Tiempos de Moldes'!$L$9:$L$12,AW25)</f>
        <v>580</v>
      </c>
      <c r="AY25" s="135">
        <f t="shared" ref="AY25" si="112">IFERROR(ROUNDDOWN(AX25/AV25,0),0)</f>
        <v>848</v>
      </c>
      <c r="AZ25" s="133">
        <v>300</v>
      </c>
      <c r="BA25" s="136">
        <f>IFERROR((AZ25/AY25)*100,0)</f>
        <v>35.377358490566039</v>
      </c>
      <c r="BB25" s="137" t="s">
        <v>1126</v>
      </c>
      <c r="BC25" s="138">
        <v>0</v>
      </c>
      <c r="BD25" s="135">
        <f>IFERROR((AX25-BC25-BC26)/AV25,0)</f>
        <v>848.78048780487802</v>
      </c>
      <c r="BE25" s="139">
        <f t="shared" ref="BE25" si="113">IFERROR((AZ25/BD25)*100,0)</f>
        <v>35.344827586206897</v>
      </c>
      <c r="BF25" s="131" t="s">
        <v>1122</v>
      </c>
      <c r="BG25" s="132">
        <f>SUMIFS('Tiempos de Moldes'!$I$6:$I$738,'Tiempos de Moldes'!$A$6:$A$738,$B25,'Tiempos de Moldes'!$B$6:$B$738,BF25)</f>
        <v>0.68333333333333335</v>
      </c>
      <c r="BH25" s="146">
        <v>4</v>
      </c>
      <c r="BI25" s="134">
        <f>SUMIFS('Tiempos de Moldes'!$N$9:$N$12,'Tiempos de Moldes'!$L$9:$L$12,BH25)</f>
        <v>580</v>
      </c>
      <c r="BJ25" s="135">
        <f t="shared" ref="BJ25" si="114">IFERROR(ROUNDDOWN(BI25/BG25,0),0)</f>
        <v>848</v>
      </c>
      <c r="BK25" s="133">
        <v>300</v>
      </c>
      <c r="BL25" s="136">
        <f>IFERROR((BK25/BJ25)*100,0)</f>
        <v>35.377358490566039</v>
      </c>
      <c r="BM25" s="137" t="s">
        <v>1126</v>
      </c>
      <c r="BN25" s="138">
        <v>0</v>
      </c>
      <c r="BO25" s="135">
        <f>IFERROR((BI25-BN25-BN26)/BG25,0)</f>
        <v>848.78048780487802</v>
      </c>
      <c r="BP25" s="139">
        <f t="shared" ref="BP25" si="115">IFERROR((BK25/BO25)*100,0)</f>
        <v>35.344827586206897</v>
      </c>
      <c r="BQ25" s="131" t="s">
        <v>1122</v>
      </c>
      <c r="BR25" s="132">
        <f>SUMIFS('Tiempos de Moldes'!$I$6:$I$738,'Tiempos de Moldes'!$A$6:$A$738,$B25,'Tiempos de Moldes'!$B$6:$B$738,BQ25)</f>
        <v>0.68333333333333335</v>
      </c>
      <c r="BS25" s="146">
        <v>4</v>
      </c>
      <c r="BT25" s="134">
        <f>SUMIFS('Tiempos de Moldes'!$N$9:$N$12,'Tiempos de Moldes'!$L$9:$L$12,BS25)</f>
        <v>580</v>
      </c>
      <c r="BU25" s="135">
        <f t="shared" ref="BU25" si="116">IFERROR(ROUNDDOWN(BT25/BR25,0),0)</f>
        <v>848</v>
      </c>
      <c r="BV25" s="133">
        <v>300</v>
      </c>
      <c r="BW25" s="136">
        <f>IFERROR((BV25/BU25)*100,0)</f>
        <v>35.377358490566039</v>
      </c>
      <c r="BX25" s="137" t="s">
        <v>1126</v>
      </c>
      <c r="BY25" s="138">
        <v>0</v>
      </c>
      <c r="BZ25" s="135">
        <f>IFERROR((BT25-BY25-BY26)/BR25,0)</f>
        <v>848.78048780487802</v>
      </c>
      <c r="CA25" s="139">
        <f t="shared" ref="CA25" si="117">IFERROR((BV25/BZ25)*100,0)</f>
        <v>35.344827586206897</v>
      </c>
    </row>
    <row r="26" spans="2:79" ht="15.75" thickBot="1" x14ac:dyDescent="0.3">
      <c r="B26" s="116" t="s">
        <v>221</v>
      </c>
      <c r="C26" s="163" t="str">
        <f>VLOOKUP(C25,'Tiempos de Moldes'!$B$6:$J$738,2,0)</f>
        <v>FIN OTR INSIDE FR SEAT RH</v>
      </c>
      <c r="D26" s="164"/>
      <c r="E26" s="164"/>
      <c r="F26" s="164" t="str">
        <f>VLOOKUP(C25,'Tiempos de Moldes'!$B$6:$J$738,3,0)</f>
        <v>175B1-D4060</v>
      </c>
      <c r="G26" s="164"/>
      <c r="H26" s="128" t="str">
        <f>VLOOKUP(C25,'Tiempos de Moldes'!$B$6:$J$738,5,0)</f>
        <v>H61P</v>
      </c>
      <c r="I26" s="128" t="str">
        <f>VLOOKUP(C25,'Tiempos de Moldes'!$B$6:$J$738,4,0)</f>
        <v>TFMETAL</v>
      </c>
      <c r="J26" s="127" t="s">
        <v>1127</v>
      </c>
      <c r="K26" s="129"/>
      <c r="L26" s="117"/>
      <c r="M26" s="118"/>
      <c r="N26" s="163" t="str">
        <f>VLOOKUP(N25,'Tiempos de Moldes'!$B$6:$J$738,2,0)</f>
        <v>FIN OTR INSIDE FR SEAT RH</v>
      </c>
      <c r="O26" s="164"/>
      <c r="P26" s="164"/>
      <c r="Q26" s="164" t="str">
        <f>VLOOKUP(N25,'Tiempos de Moldes'!$B$6:$J$738,3,0)</f>
        <v>175B1-D4060</v>
      </c>
      <c r="R26" s="164"/>
      <c r="S26" s="128" t="str">
        <f>VLOOKUP(N25,'Tiempos de Moldes'!$B$6:$J$738,5,0)</f>
        <v>H61P</v>
      </c>
      <c r="T26" s="128" t="str">
        <f>VLOOKUP(N25,'Tiempos de Moldes'!$B$6:$J$738,4,0)</f>
        <v>TFMETAL</v>
      </c>
      <c r="U26" s="127" t="s">
        <v>1130</v>
      </c>
      <c r="V26" s="129">
        <v>0</v>
      </c>
      <c r="W26" s="155" t="s">
        <v>1164</v>
      </c>
      <c r="X26" s="118"/>
      <c r="Y26" s="163" t="str">
        <f>VLOOKUP(Y25,'Tiempos de Moldes'!$B$6:$J$738,2,0)</f>
        <v>FIN OTR INSIDE FR SEAT RH</v>
      </c>
      <c r="Z26" s="164"/>
      <c r="AA26" s="164"/>
      <c r="AB26" s="164" t="str">
        <f>VLOOKUP(Y25,'Tiempos de Moldes'!$B$6:$J$738,3,0)</f>
        <v>175B1-D4060</v>
      </c>
      <c r="AC26" s="164"/>
      <c r="AD26" s="128" t="str">
        <f>VLOOKUP(Y25,'Tiempos de Moldes'!$B$6:$J$738,5,0)</f>
        <v>H61P</v>
      </c>
      <c r="AE26" s="128" t="str">
        <f>VLOOKUP(Y25,'Tiempos de Moldes'!$B$6:$J$738,4,0)</f>
        <v>TFMETAL</v>
      </c>
      <c r="AF26" s="127" t="s">
        <v>1130</v>
      </c>
      <c r="AG26" s="129">
        <v>0</v>
      </c>
      <c r="AH26" s="155" t="s">
        <v>1164</v>
      </c>
      <c r="AI26" s="118"/>
      <c r="AJ26" s="163" t="str">
        <f>VLOOKUP(AJ25,'Tiempos de Moldes'!$B$6:$J$738,2,0)</f>
        <v>FIN OTR INSIDE FR SEAT RH</v>
      </c>
      <c r="AK26" s="164"/>
      <c r="AL26" s="164"/>
      <c r="AM26" s="164" t="str">
        <f>VLOOKUP(AJ25,'Tiempos de Moldes'!$B$6:$J$738,3,0)</f>
        <v>175B1-D4060</v>
      </c>
      <c r="AN26" s="164"/>
      <c r="AO26" s="128" t="str">
        <f>VLOOKUP(AJ25,'Tiempos de Moldes'!$B$6:$J$738,5,0)</f>
        <v>H61P</v>
      </c>
      <c r="AP26" s="128" t="str">
        <f>VLOOKUP(AJ25,'Tiempos de Moldes'!$B$6:$J$738,4,0)</f>
        <v>TFMETAL</v>
      </c>
      <c r="AQ26" s="127" t="s">
        <v>1130</v>
      </c>
      <c r="AR26" s="129">
        <v>0</v>
      </c>
      <c r="AS26" s="155" t="s">
        <v>1164</v>
      </c>
      <c r="AT26" s="118"/>
      <c r="AU26" s="163" t="str">
        <f>VLOOKUP(AU25,'Tiempos de Moldes'!$B$6:$J$738,2,0)</f>
        <v>FIN OTR INSIDE FR SEAT RH</v>
      </c>
      <c r="AV26" s="164"/>
      <c r="AW26" s="164"/>
      <c r="AX26" s="164" t="str">
        <f>VLOOKUP(AU25,'Tiempos de Moldes'!$B$6:$J$738,3,0)</f>
        <v>175B1-D4060</v>
      </c>
      <c r="AY26" s="164"/>
      <c r="AZ26" s="128" t="str">
        <f>VLOOKUP(AU25,'Tiempos de Moldes'!$B$6:$J$738,5,0)</f>
        <v>H61P</v>
      </c>
      <c r="BA26" s="128" t="str">
        <f>VLOOKUP(AU25,'Tiempos de Moldes'!$B$6:$J$738,4,0)</f>
        <v>TFMETAL</v>
      </c>
      <c r="BB26" s="127" t="s">
        <v>1130</v>
      </c>
      <c r="BC26" s="129">
        <v>0</v>
      </c>
      <c r="BD26" s="155" t="s">
        <v>1164</v>
      </c>
      <c r="BE26" s="118"/>
      <c r="BF26" s="163" t="str">
        <f>VLOOKUP(BF25,'Tiempos de Moldes'!$B$6:$J$738,2,0)</f>
        <v>FIN OTR INSIDE FR SEAT RH</v>
      </c>
      <c r="BG26" s="164"/>
      <c r="BH26" s="164"/>
      <c r="BI26" s="164" t="str">
        <f>VLOOKUP(BF25,'Tiempos de Moldes'!$B$6:$J$738,3,0)</f>
        <v>175B1-D4060</v>
      </c>
      <c r="BJ26" s="164"/>
      <c r="BK26" s="128" t="str">
        <f>VLOOKUP(BF25,'Tiempos de Moldes'!$B$6:$J$738,5,0)</f>
        <v>H61P</v>
      </c>
      <c r="BL26" s="128" t="str">
        <f>VLOOKUP(BF25,'Tiempos de Moldes'!$B$6:$J$738,4,0)</f>
        <v>TFMETAL</v>
      </c>
      <c r="BM26" s="127" t="s">
        <v>1130</v>
      </c>
      <c r="BN26" s="129">
        <v>0</v>
      </c>
      <c r="BO26" s="155" t="s">
        <v>1164</v>
      </c>
      <c r="BP26" s="118"/>
      <c r="BQ26" s="163" t="str">
        <f>VLOOKUP(BQ25,'Tiempos de Moldes'!$B$6:$J$738,2,0)</f>
        <v>FIN OTR INSIDE FR SEAT RH</v>
      </c>
      <c r="BR26" s="164"/>
      <c r="BS26" s="164"/>
      <c r="BT26" s="164" t="str">
        <f>VLOOKUP(BQ25,'Tiempos de Moldes'!$B$6:$J$738,3,0)</f>
        <v>175B1-D4060</v>
      </c>
      <c r="BU26" s="164"/>
      <c r="BV26" s="128" t="str">
        <f>VLOOKUP(BQ25,'Tiempos de Moldes'!$B$6:$J$738,5,0)</f>
        <v>H61P</v>
      </c>
      <c r="BW26" s="128" t="str">
        <f>VLOOKUP(BQ25,'Tiempos de Moldes'!$B$6:$J$738,4,0)</f>
        <v>TFMETAL</v>
      </c>
      <c r="BX26" s="127" t="s">
        <v>1130</v>
      </c>
      <c r="BY26" s="129">
        <v>0</v>
      </c>
      <c r="BZ26" s="155" t="s">
        <v>1164</v>
      </c>
      <c r="CA26" s="118"/>
    </row>
    <row r="27" spans="2:79" x14ac:dyDescent="0.25">
      <c r="B27" s="116" t="s">
        <v>249</v>
      </c>
      <c r="C27" s="144"/>
      <c r="D27" s="145"/>
      <c r="E27" s="146"/>
      <c r="F27" s="147"/>
      <c r="G27" s="148"/>
      <c r="H27" s="146"/>
      <c r="I27" s="149"/>
      <c r="J27" s="126" t="s">
        <v>1126</v>
      </c>
      <c r="K27" s="150"/>
      <c r="L27" s="148"/>
      <c r="M27" s="151"/>
      <c r="N27" s="131" t="s">
        <v>1168</v>
      </c>
      <c r="O27" s="145">
        <f>SUMIFS('Tiempos de Moldes'!$I$6:$I$738,'Tiempos de Moldes'!$A$6:$A$738,$B27,'Tiempos de Moldes'!$B$6:$B$738,N27)</f>
        <v>0.68333333333333335</v>
      </c>
      <c r="P27" s="146">
        <v>4</v>
      </c>
      <c r="Q27" s="147">
        <f>SUMIFS('Tiempos de Moldes'!$N$9:$N$12,'Tiempos de Moldes'!$L$9:$L$12,P27)</f>
        <v>580</v>
      </c>
      <c r="R27" s="148">
        <f t="shared" ref="R27" si="118">IFERROR(ROUNDDOWN(Q27/O27,0),0)</f>
        <v>848</v>
      </c>
      <c r="S27" s="146"/>
      <c r="T27" s="149">
        <f t="shared" ref="T27" si="119">IFERROR(S27/R27,0)*100</f>
        <v>0</v>
      </c>
      <c r="U27" s="126" t="s">
        <v>1126</v>
      </c>
      <c r="V27" s="150"/>
      <c r="W27" s="148">
        <f>IFERROR((Q27-V27-V28)/O27,0)</f>
        <v>848.78048780487802</v>
      </c>
      <c r="X27" s="151">
        <f t="shared" ref="X27" si="120">IFERROR((S27/W27)*100,0)</f>
        <v>0</v>
      </c>
      <c r="Y27" s="131" t="s">
        <v>1168</v>
      </c>
      <c r="Z27" s="145">
        <f>SUMIFS('Tiempos de Moldes'!$I$6:$I$738,'Tiempos de Moldes'!$A$6:$A$738,$B27,'Tiempos de Moldes'!$B$6:$B$738,Y27)</f>
        <v>0.68333333333333335</v>
      </c>
      <c r="AA27" s="146">
        <v>4</v>
      </c>
      <c r="AB27" s="147">
        <f>SUMIFS('Tiempos de Moldes'!$N$9:$N$12,'Tiempos de Moldes'!$L$9:$L$12,AA27)</f>
        <v>580</v>
      </c>
      <c r="AC27" s="148">
        <f t="shared" ref="AC27" si="121">IFERROR(ROUNDDOWN(AB27/Z27,0),0)</f>
        <v>848</v>
      </c>
      <c r="AD27" s="146"/>
      <c r="AE27" s="149">
        <f t="shared" ref="AE27" si="122">IFERROR(AD27/AC27,0)*100</f>
        <v>0</v>
      </c>
      <c r="AF27" s="126" t="s">
        <v>1126</v>
      </c>
      <c r="AG27" s="150"/>
      <c r="AH27" s="148">
        <f>IFERROR((AB27-AG27-AG28)/Z27,0)</f>
        <v>848.78048780487802</v>
      </c>
      <c r="AI27" s="151">
        <f t="shared" ref="AI27" si="123">IFERROR((AD27/AH27)*100,0)</f>
        <v>0</v>
      </c>
      <c r="AJ27" s="131" t="s">
        <v>1168</v>
      </c>
      <c r="AK27" s="145">
        <f>SUMIFS('Tiempos de Moldes'!$I$6:$I$738,'Tiempos de Moldes'!$A$6:$A$738,$B27,'Tiempos de Moldes'!$B$6:$B$738,AJ27)</f>
        <v>0.68333333333333335</v>
      </c>
      <c r="AL27" s="146">
        <v>4</v>
      </c>
      <c r="AM27" s="147">
        <f>SUMIFS('Tiempos de Moldes'!$N$9:$N$12,'Tiempos de Moldes'!$L$9:$L$12,AL27)</f>
        <v>580</v>
      </c>
      <c r="AN27" s="148">
        <f t="shared" ref="AN27" si="124">IFERROR(ROUNDDOWN(AM27/AK27,0),0)</f>
        <v>848</v>
      </c>
      <c r="AO27" s="146"/>
      <c r="AP27" s="149">
        <f t="shared" ref="AP27" si="125">IFERROR(AO27/AN27,0)*100</f>
        <v>0</v>
      </c>
      <c r="AQ27" s="126" t="s">
        <v>1126</v>
      </c>
      <c r="AR27" s="150"/>
      <c r="AS27" s="148">
        <f>IFERROR((AM27-AR27-AR28)/AK27,0)</f>
        <v>848.78048780487802</v>
      </c>
      <c r="AT27" s="151">
        <f t="shared" ref="AT27" si="126">IFERROR((AO27/AS27)*100,0)</f>
        <v>0</v>
      </c>
      <c r="AU27" s="131" t="s">
        <v>1168</v>
      </c>
      <c r="AV27" s="145">
        <f>SUMIFS('Tiempos de Moldes'!$I$6:$I$738,'Tiempos de Moldes'!$A$6:$A$738,$B27,'Tiempos de Moldes'!$B$6:$B$738,AU27)</f>
        <v>0.68333333333333335</v>
      </c>
      <c r="AW27" s="146">
        <v>4</v>
      </c>
      <c r="AX27" s="147">
        <f>SUMIFS('Tiempos de Moldes'!$N$9:$N$12,'Tiempos de Moldes'!$L$9:$L$12,AW27)</f>
        <v>580</v>
      </c>
      <c r="AY27" s="148">
        <f t="shared" ref="AY27" si="127">IFERROR(ROUNDDOWN(AX27/AV27,0),0)</f>
        <v>848</v>
      </c>
      <c r="AZ27" s="146"/>
      <c r="BA27" s="149">
        <f t="shared" ref="BA27" si="128">IFERROR(AZ27/AY27,0)*100</f>
        <v>0</v>
      </c>
      <c r="BB27" s="126" t="s">
        <v>1126</v>
      </c>
      <c r="BC27" s="150"/>
      <c r="BD27" s="148">
        <f>IFERROR((AX27-BC27-BC28)/AV27,0)</f>
        <v>848.78048780487802</v>
      </c>
      <c r="BE27" s="151">
        <f t="shared" ref="BE27" si="129">IFERROR((AZ27/BD27)*100,0)</f>
        <v>0</v>
      </c>
      <c r="BF27" s="131" t="s">
        <v>1168</v>
      </c>
      <c r="BG27" s="145">
        <f>SUMIFS('Tiempos de Moldes'!$I$6:$I$738,'Tiempos de Moldes'!$A$6:$A$738,$B27,'Tiempos de Moldes'!$B$6:$B$738,BF27)</f>
        <v>0.68333333333333335</v>
      </c>
      <c r="BH27" s="146">
        <v>4</v>
      </c>
      <c r="BI27" s="147">
        <f>SUMIFS('Tiempos de Moldes'!$N$9:$N$12,'Tiempos de Moldes'!$L$9:$L$12,BH27)</f>
        <v>580</v>
      </c>
      <c r="BJ27" s="148">
        <f t="shared" ref="BJ27" si="130">IFERROR(ROUNDDOWN(BI27/BG27,0),0)</f>
        <v>848</v>
      </c>
      <c r="BK27" s="146"/>
      <c r="BL27" s="149">
        <f t="shared" ref="BL27" si="131">IFERROR(BK27/BJ27,0)*100</f>
        <v>0</v>
      </c>
      <c r="BM27" s="126" t="s">
        <v>1126</v>
      </c>
      <c r="BN27" s="150"/>
      <c r="BO27" s="148">
        <f>IFERROR((BI27-BN27-BN28)/BG27,0)</f>
        <v>848.78048780487802</v>
      </c>
      <c r="BP27" s="151">
        <f t="shared" ref="BP27" si="132">IFERROR((BK27/BO27)*100,0)</f>
        <v>0</v>
      </c>
      <c r="BQ27" s="131" t="s">
        <v>1168</v>
      </c>
      <c r="BR27" s="145">
        <f>SUMIFS('Tiempos de Moldes'!$I$6:$I$738,'Tiempos de Moldes'!$A$6:$A$738,$B27,'Tiempos de Moldes'!$B$6:$B$738,BQ27)</f>
        <v>0.68333333333333335</v>
      </c>
      <c r="BS27" s="146">
        <v>4</v>
      </c>
      <c r="BT27" s="147">
        <f>SUMIFS('Tiempos de Moldes'!$N$9:$N$12,'Tiempos de Moldes'!$L$9:$L$12,BS27)</f>
        <v>580</v>
      </c>
      <c r="BU27" s="148">
        <f t="shared" ref="BU27" si="133">IFERROR(ROUNDDOWN(BT27/BR27,0),0)</f>
        <v>848</v>
      </c>
      <c r="BV27" s="146"/>
      <c r="BW27" s="149">
        <f t="shared" ref="BW27" si="134">IFERROR(BV27/BU27,0)*100</f>
        <v>0</v>
      </c>
      <c r="BX27" s="126" t="s">
        <v>1126</v>
      </c>
      <c r="BY27" s="150"/>
      <c r="BZ27" s="148">
        <f>IFERROR((BT27-BY27-BY28)/BR27,0)</f>
        <v>848.78048780487802</v>
      </c>
      <c r="CA27" s="151">
        <f t="shared" ref="CA27" si="135">IFERROR((BV27/BZ27)*100,0)</f>
        <v>0</v>
      </c>
    </row>
    <row r="28" spans="2:79" ht="15.75" thickBot="1" x14ac:dyDescent="0.3">
      <c r="B28" s="116" t="s">
        <v>249</v>
      </c>
      <c r="C28" s="161"/>
      <c r="D28" s="162"/>
      <c r="E28" s="162"/>
      <c r="F28" s="162"/>
      <c r="G28" s="162"/>
      <c r="H28" s="153"/>
      <c r="I28" s="153"/>
      <c r="J28" s="141" t="s">
        <v>1127</v>
      </c>
      <c r="K28" s="142"/>
      <c r="L28" s="143"/>
      <c r="M28" s="152"/>
      <c r="N28" s="167" t="str">
        <f>VLOOKUP(N27,'Tiempos de Moldes'!$B$6:$J$738,2,0)</f>
        <v>FIN LWR INSIDE INR RH</v>
      </c>
      <c r="O28" s="166"/>
      <c r="P28" s="166"/>
      <c r="Q28" s="166" t="str">
        <f>VLOOKUP(N27,'Tiempos de Moldes'!$B$6:$J$738,3,0)</f>
        <v>171T1-A4600/171T4-A4600</v>
      </c>
      <c r="R28" s="166"/>
      <c r="S28" s="140" t="str">
        <f>VLOOKUP(N27,'Tiempos de Moldes'!$B$6:$J$738,5,0)</f>
        <v>P71A</v>
      </c>
      <c r="T28" s="140" t="str">
        <f>VLOOKUP(N27,'Tiempos de Moldes'!$B$6:$J$738,4,0)</f>
        <v>TACHI-S</v>
      </c>
      <c r="U28" s="141" t="s">
        <v>1127</v>
      </c>
      <c r="V28" s="142"/>
      <c r="W28" s="155" t="s">
        <v>1164</v>
      </c>
      <c r="X28" s="152"/>
      <c r="Y28" s="167" t="str">
        <f>VLOOKUP(Y27,'Tiempos de Moldes'!$B$6:$J$738,2,0)</f>
        <v>FIN LWR INSIDE INR RH</v>
      </c>
      <c r="Z28" s="166"/>
      <c r="AA28" s="166"/>
      <c r="AB28" s="166" t="str">
        <f>VLOOKUP(Y27,'Tiempos de Moldes'!$B$6:$J$738,3,0)</f>
        <v>171T1-A4600/171T4-A4600</v>
      </c>
      <c r="AC28" s="166"/>
      <c r="AD28" s="140" t="str">
        <f>VLOOKUP(Y27,'Tiempos de Moldes'!$B$6:$J$738,5,0)</f>
        <v>P71A</v>
      </c>
      <c r="AE28" s="140" t="str">
        <f>VLOOKUP(Y27,'Tiempos de Moldes'!$B$6:$J$738,4,0)</f>
        <v>TACHI-S</v>
      </c>
      <c r="AF28" s="141" t="s">
        <v>1127</v>
      </c>
      <c r="AG28" s="142"/>
      <c r="AH28" s="155" t="s">
        <v>1164</v>
      </c>
      <c r="AI28" s="152"/>
      <c r="AJ28" s="167" t="str">
        <f>VLOOKUP(AJ27,'Tiempos de Moldes'!$B$6:$J$738,2,0)</f>
        <v>FIN LWR INSIDE INR RH</v>
      </c>
      <c r="AK28" s="166"/>
      <c r="AL28" s="166"/>
      <c r="AM28" s="166" t="str">
        <f>VLOOKUP(AJ27,'Tiempos de Moldes'!$B$6:$J$738,3,0)</f>
        <v>171T1-A4600/171T4-A4600</v>
      </c>
      <c r="AN28" s="166"/>
      <c r="AO28" s="140" t="str">
        <f>VLOOKUP(AJ27,'Tiempos de Moldes'!$B$6:$J$738,5,0)</f>
        <v>P71A</v>
      </c>
      <c r="AP28" s="140" t="str">
        <f>VLOOKUP(AJ27,'Tiempos de Moldes'!$B$6:$J$738,4,0)</f>
        <v>TACHI-S</v>
      </c>
      <c r="AQ28" s="141" t="s">
        <v>1127</v>
      </c>
      <c r="AR28" s="142"/>
      <c r="AS28" s="155" t="s">
        <v>1164</v>
      </c>
      <c r="AT28" s="152"/>
      <c r="AU28" s="167" t="str">
        <f>VLOOKUP(AU27,'Tiempos de Moldes'!$B$6:$J$738,2,0)</f>
        <v>FIN LWR INSIDE INR RH</v>
      </c>
      <c r="AV28" s="166"/>
      <c r="AW28" s="166"/>
      <c r="AX28" s="166" t="str">
        <f>VLOOKUP(AU27,'Tiempos de Moldes'!$B$6:$J$738,3,0)</f>
        <v>171T1-A4600/171T4-A4600</v>
      </c>
      <c r="AY28" s="166"/>
      <c r="AZ28" s="140" t="str">
        <f>VLOOKUP(AU27,'Tiempos de Moldes'!$B$6:$J$738,5,0)</f>
        <v>P71A</v>
      </c>
      <c r="BA28" s="140" t="str">
        <f>VLOOKUP(AU27,'Tiempos de Moldes'!$B$6:$J$738,4,0)</f>
        <v>TACHI-S</v>
      </c>
      <c r="BB28" s="141" t="s">
        <v>1127</v>
      </c>
      <c r="BC28" s="142"/>
      <c r="BD28" s="155" t="s">
        <v>1164</v>
      </c>
      <c r="BE28" s="152"/>
      <c r="BF28" s="167" t="str">
        <f>VLOOKUP(BF27,'Tiempos de Moldes'!$B$6:$J$738,2,0)</f>
        <v>FIN LWR INSIDE INR RH</v>
      </c>
      <c r="BG28" s="166"/>
      <c r="BH28" s="166"/>
      <c r="BI28" s="166" t="str">
        <f>VLOOKUP(BF27,'Tiempos de Moldes'!$B$6:$J$738,3,0)</f>
        <v>171T1-A4600/171T4-A4600</v>
      </c>
      <c r="BJ28" s="166"/>
      <c r="BK28" s="140" t="str">
        <f>VLOOKUP(BF27,'Tiempos de Moldes'!$B$6:$J$738,5,0)</f>
        <v>P71A</v>
      </c>
      <c r="BL28" s="140" t="str">
        <f>VLOOKUP(BF27,'Tiempos de Moldes'!$B$6:$J$738,4,0)</f>
        <v>TACHI-S</v>
      </c>
      <c r="BM28" s="141" t="s">
        <v>1127</v>
      </c>
      <c r="BN28" s="142"/>
      <c r="BO28" s="155" t="s">
        <v>1164</v>
      </c>
      <c r="BP28" s="152"/>
      <c r="BQ28" s="167" t="str">
        <f>VLOOKUP(BQ27,'Tiempos de Moldes'!$B$6:$J$738,2,0)</f>
        <v>FIN LWR INSIDE INR RH</v>
      </c>
      <c r="BR28" s="166"/>
      <c r="BS28" s="166"/>
      <c r="BT28" s="166" t="str">
        <f>VLOOKUP(BQ27,'Tiempos de Moldes'!$B$6:$J$738,3,0)</f>
        <v>171T1-A4600/171T4-A4600</v>
      </c>
      <c r="BU28" s="166"/>
      <c r="BV28" s="140" t="str">
        <f>VLOOKUP(BQ27,'Tiempos de Moldes'!$B$6:$J$738,5,0)</f>
        <v>P71A</v>
      </c>
      <c r="BW28" s="140" t="str">
        <f>VLOOKUP(BQ27,'Tiempos de Moldes'!$B$6:$J$738,4,0)</f>
        <v>TACHI-S</v>
      </c>
      <c r="BX28" s="141" t="s">
        <v>1127</v>
      </c>
      <c r="BY28" s="142"/>
      <c r="BZ28" s="155" t="s">
        <v>1164</v>
      </c>
      <c r="CA28" s="152"/>
    </row>
    <row r="29" spans="2:79" x14ac:dyDescent="0.25">
      <c r="B29" s="116" t="s">
        <v>249</v>
      </c>
      <c r="C29" s="131" t="s">
        <v>1123</v>
      </c>
      <c r="D29" s="132">
        <f>SUMIFS('Tiempos de Moldes'!$I$6:$I$738,'Tiempos de Moldes'!$A$6:$A$738,$B29,'Tiempos de Moldes'!$B$6:$B$738,$C29)</f>
        <v>0.5</v>
      </c>
      <c r="E29" s="146">
        <v>4</v>
      </c>
      <c r="F29" s="134">
        <f>SUMIFS('Tiempos de Moldes'!$N$9:$N$12,'Tiempos de Moldes'!$L$9:$L$12,E$21)</f>
        <v>580</v>
      </c>
      <c r="G29" s="135">
        <f>IFERROR((ROUNDDOWN(F29/D29,0)),0)</f>
        <v>1160</v>
      </c>
      <c r="H29" s="133"/>
      <c r="I29" s="136">
        <f>IFERROR((H29/G29)*100,0)</f>
        <v>0</v>
      </c>
      <c r="J29" s="137" t="s">
        <v>1126</v>
      </c>
      <c r="K29" s="138"/>
      <c r="L29" s="135">
        <f>IFERROR((F29-K29-K30)/D29,0)</f>
        <v>1160</v>
      </c>
      <c r="M29" s="139">
        <f t="shared" ref="M29" si="136">IFERROR((H29/L29)*100,0)</f>
        <v>0</v>
      </c>
      <c r="N29" s="131" t="s">
        <v>1123</v>
      </c>
      <c r="O29" s="132">
        <f>SUMIFS('Tiempos de Moldes'!$I$6:$I$738,'Tiempos de Moldes'!$A$6:$A$738,$B29,'Tiempos de Moldes'!$B$6:$B$738,N29)</f>
        <v>0.5</v>
      </c>
      <c r="P29" s="146">
        <v>4</v>
      </c>
      <c r="Q29" s="134">
        <f>SUMIFS('Tiempos de Moldes'!$N$9:$N$12,'Tiempos de Moldes'!$L$9:$L$12,P29)</f>
        <v>580</v>
      </c>
      <c r="R29" s="135">
        <f t="shared" ref="R29" si="137">IFERROR(ROUNDDOWN(Q29/O29,0),0)</f>
        <v>1160</v>
      </c>
      <c r="S29" s="133"/>
      <c r="T29" s="136">
        <f>IFERROR((S29/R29)*100,0)</f>
        <v>0</v>
      </c>
      <c r="U29" s="137" t="s">
        <v>1126</v>
      </c>
      <c r="V29" s="138"/>
      <c r="W29" s="135">
        <f>IFERROR((Q29-V29-V30)/O29,0)</f>
        <v>1160</v>
      </c>
      <c r="X29" s="139">
        <f t="shared" ref="X29" si="138">IFERROR((S29/W29)*100,0)</f>
        <v>0</v>
      </c>
      <c r="Y29" s="131" t="s">
        <v>1123</v>
      </c>
      <c r="Z29" s="132">
        <f>SUMIFS('Tiempos de Moldes'!$I$6:$I$738,'Tiempos de Moldes'!$A$6:$A$738,$B29,'Tiempos de Moldes'!$B$6:$B$738,Y29)</f>
        <v>0.5</v>
      </c>
      <c r="AA29" s="146">
        <v>4</v>
      </c>
      <c r="AB29" s="134">
        <f>SUMIFS('Tiempos de Moldes'!$N$9:$N$12,'Tiempos de Moldes'!$L$9:$L$12,AA29)</f>
        <v>580</v>
      </c>
      <c r="AC29" s="135">
        <f t="shared" ref="AC29" si="139">IFERROR(ROUNDDOWN(AB29/Z29,0),0)</f>
        <v>1160</v>
      </c>
      <c r="AD29" s="133"/>
      <c r="AE29" s="136">
        <f>IFERROR((AD29/AC29)*100,0)</f>
        <v>0</v>
      </c>
      <c r="AF29" s="137" t="s">
        <v>1126</v>
      </c>
      <c r="AG29" s="138"/>
      <c r="AH29" s="135">
        <f>IFERROR((AB29-AG29-AG30)/Z29,0)</f>
        <v>1160</v>
      </c>
      <c r="AI29" s="139">
        <f t="shared" ref="AI29" si="140">IFERROR((AD29/AH29)*100,0)</f>
        <v>0</v>
      </c>
      <c r="AJ29" s="131" t="s">
        <v>1123</v>
      </c>
      <c r="AK29" s="132">
        <f>SUMIFS('Tiempos de Moldes'!$I$6:$I$738,'Tiempos de Moldes'!$A$6:$A$738,$B29,'Tiempos de Moldes'!$B$6:$B$738,AJ29)</f>
        <v>0.5</v>
      </c>
      <c r="AL29" s="146">
        <v>4</v>
      </c>
      <c r="AM29" s="134">
        <f>SUMIFS('Tiempos de Moldes'!$N$9:$N$12,'Tiempos de Moldes'!$L$9:$L$12,AL29)</f>
        <v>580</v>
      </c>
      <c r="AN29" s="135">
        <f t="shared" ref="AN29" si="141">IFERROR(ROUNDDOWN(AM29/AK29,0),0)</f>
        <v>1160</v>
      </c>
      <c r="AO29" s="133"/>
      <c r="AP29" s="136">
        <f>IFERROR((AO29/AN29)*100,0)</f>
        <v>0</v>
      </c>
      <c r="AQ29" s="137" t="s">
        <v>1126</v>
      </c>
      <c r="AR29" s="138"/>
      <c r="AS29" s="135">
        <f>IFERROR((AM29-AR29-AR30)/AK29,0)</f>
        <v>1160</v>
      </c>
      <c r="AT29" s="139">
        <f t="shared" ref="AT29" si="142">IFERROR((AO29/AS29)*100,0)</f>
        <v>0</v>
      </c>
      <c r="AU29" s="131" t="s">
        <v>1123</v>
      </c>
      <c r="AV29" s="132">
        <f>SUMIFS('Tiempos de Moldes'!$I$6:$I$738,'Tiempos de Moldes'!$A$6:$A$738,$B29,'Tiempos de Moldes'!$B$6:$B$738,AU29)</f>
        <v>0.5</v>
      </c>
      <c r="AW29" s="146">
        <v>4</v>
      </c>
      <c r="AX29" s="134">
        <f>SUMIFS('Tiempos de Moldes'!$N$9:$N$12,'Tiempos de Moldes'!$L$9:$L$12,AW29)</f>
        <v>580</v>
      </c>
      <c r="AY29" s="135">
        <f t="shared" ref="AY29" si="143">IFERROR(ROUNDDOWN(AX29/AV29,0),0)</f>
        <v>1160</v>
      </c>
      <c r="AZ29" s="133"/>
      <c r="BA29" s="136">
        <f>IFERROR((AZ29/AY29)*100,0)</f>
        <v>0</v>
      </c>
      <c r="BB29" s="137" t="s">
        <v>1126</v>
      </c>
      <c r="BC29" s="138"/>
      <c r="BD29" s="135">
        <f>IFERROR((AX29-BC29-BC30)/AV29,0)</f>
        <v>1160</v>
      </c>
      <c r="BE29" s="139">
        <f t="shared" ref="BE29" si="144">IFERROR((AZ29/BD29)*100,0)</f>
        <v>0</v>
      </c>
      <c r="BF29" s="131" t="s">
        <v>1123</v>
      </c>
      <c r="BG29" s="132">
        <f>SUMIFS('Tiempos de Moldes'!$I$6:$I$738,'Tiempos de Moldes'!$A$6:$A$738,$B29,'Tiempos de Moldes'!$B$6:$B$738,BF29)</f>
        <v>0.5</v>
      </c>
      <c r="BH29" s="146">
        <v>4</v>
      </c>
      <c r="BI29" s="134">
        <f>SUMIFS('Tiempos de Moldes'!$N$9:$N$12,'Tiempos de Moldes'!$L$9:$L$12,BH29)</f>
        <v>580</v>
      </c>
      <c r="BJ29" s="135">
        <f t="shared" ref="BJ29" si="145">IFERROR(ROUNDDOWN(BI29/BG29,0),0)</f>
        <v>1160</v>
      </c>
      <c r="BK29" s="133"/>
      <c r="BL29" s="136">
        <f>IFERROR((BK29/BJ29)*100,0)</f>
        <v>0</v>
      </c>
      <c r="BM29" s="137" t="s">
        <v>1126</v>
      </c>
      <c r="BN29" s="138"/>
      <c r="BO29" s="135">
        <f>IFERROR((BI29-BN29-BN30)/BG29,0)</f>
        <v>1160</v>
      </c>
      <c r="BP29" s="139">
        <f t="shared" ref="BP29" si="146">IFERROR((BK29/BO29)*100,0)</f>
        <v>0</v>
      </c>
      <c r="BQ29" s="131" t="s">
        <v>1123</v>
      </c>
      <c r="BR29" s="132">
        <f>SUMIFS('Tiempos de Moldes'!$I$6:$I$738,'Tiempos de Moldes'!$A$6:$A$738,$B29,'Tiempos de Moldes'!$B$6:$B$738,BQ29)</f>
        <v>0.5</v>
      </c>
      <c r="BS29" s="146">
        <v>4</v>
      </c>
      <c r="BT29" s="134">
        <f>SUMIFS('Tiempos de Moldes'!$N$9:$N$12,'Tiempos de Moldes'!$L$9:$L$12,BS29)</f>
        <v>580</v>
      </c>
      <c r="BU29" s="135">
        <f t="shared" ref="BU29" si="147">IFERROR(ROUNDDOWN(BT29/BR29,0),0)</f>
        <v>1160</v>
      </c>
      <c r="BV29" s="133"/>
      <c r="BW29" s="136">
        <f>IFERROR((BV29/BU29)*100,0)</f>
        <v>0</v>
      </c>
      <c r="BX29" s="137" t="s">
        <v>1126</v>
      </c>
      <c r="BY29" s="138"/>
      <c r="BZ29" s="135">
        <f>IFERROR((BT29-BY29-BY30)/BR29,0)</f>
        <v>1160</v>
      </c>
      <c r="CA29" s="139">
        <f t="shared" ref="CA29" si="148">IFERROR((BV29/BZ29)*100,0)</f>
        <v>0</v>
      </c>
    </row>
    <row r="30" spans="2:79" ht="15.75" thickBot="1" x14ac:dyDescent="0.3">
      <c r="B30" s="116" t="s">
        <v>249</v>
      </c>
      <c r="C30" s="163">
        <f>VLOOKUP(C29,'Tiempos de Moldes'!$B$6:$J$738,2,0)</f>
        <v>0</v>
      </c>
      <c r="D30" s="164"/>
      <c r="E30" s="164"/>
      <c r="F30" s="164">
        <f>VLOOKUP(C29,'Tiempos de Moldes'!$B$6:$J$738,3,0)</f>
        <v>0</v>
      </c>
      <c r="G30" s="164"/>
      <c r="H30" s="128" t="str">
        <f>VLOOKUP(C29,'Tiempos de Moldes'!$B$6:$J$738,5,0)</f>
        <v>H60A</v>
      </c>
      <c r="I30" s="128">
        <f>VLOOKUP(C29,'Tiempos de Moldes'!$B$6:$J$738,4,0)</f>
        <v>0</v>
      </c>
      <c r="J30" s="127" t="s">
        <v>1127</v>
      </c>
      <c r="K30" s="129"/>
      <c r="L30" s="117"/>
      <c r="M30" s="118"/>
      <c r="N30" s="163">
        <f>VLOOKUP(N29,'Tiempos de Moldes'!$B$6:$J$738,2,0)</f>
        <v>0</v>
      </c>
      <c r="O30" s="164"/>
      <c r="P30" s="164"/>
      <c r="Q30" s="164">
        <f>VLOOKUP(N29,'Tiempos de Moldes'!$B$6:$J$738,3,0)</f>
        <v>0</v>
      </c>
      <c r="R30" s="164"/>
      <c r="S30" s="128" t="str">
        <f>VLOOKUP(N29,'Tiempos de Moldes'!$B$6:$J$738,5,0)</f>
        <v>H60A</v>
      </c>
      <c r="T30" s="128">
        <f>VLOOKUP(N29,'Tiempos de Moldes'!$B$6:$J$738,4,0)</f>
        <v>0</v>
      </c>
      <c r="U30" s="127" t="s">
        <v>1130</v>
      </c>
      <c r="V30" s="129"/>
      <c r="W30" s="155" t="s">
        <v>1164</v>
      </c>
      <c r="X30" s="118"/>
      <c r="Y30" s="163">
        <f>VLOOKUP(Y29,'Tiempos de Moldes'!$B$6:$J$738,2,0)</f>
        <v>0</v>
      </c>
      <c r="Z30" s="164"/>
      <c r="AA30" s="164"/>
      <c r="AB30" s="164">
        <f>VLOOKUP(Y29,'Tiempos de Moldes'!$B$6:$J$738,3,0)</f>
        <v>0</v>
      </c>
      <c r="AC30" s="164"/>
      <c r="AD30" s="128" t="str">
        <f>VLOOKUP(Y29,'Tiempos de Moldes'!$B$6:$J$738,5,0)</f>
        <v>H60A</v>
      </c>
      <c r="AE30" s="128">
        <f>VLOOKUP(Y29,'Tiempos de Moldes'!$B$6:$J$738,4,0)</f>
        <v>0</v>
      </c>
      <c r="AF30" s="127" t="s">
        <v>1130</v>
      </c>
      <c r="AG30" s="129"/>
      <c r="AH30" s="155" t="s">
        <v>1164</v>
      </c>
      <c r="AI30" s="118"/>
      <c r="AJ30" s="163">
        <f>VLOOKUP(AJ29,'Tiempos de Moldes'!$B$6:$J$738,2,0)</f>
        <v>0</v>
      </c>
      <c r="AK30" s="164"/>
      <c r="AL30" s="164"/>
      <c r="AM30" s="164">
        <f>VLOOKUP(AJ29,'Tiempos de Moldes'!$B$6:$J$738,3,0)</f>
        <v>0</v>
      </c>
      <c r="AN30" s="164"/>
      <c r="AO30" s="128" t="str">
        <f>VLOOKUP(AJ29,'Tiempos de Moldes'!$B$6:$J$738,5,0)</f>
        <v>H60A</v>
      </c>
      <c r="AP30" s="128">
        <f>VLOOKUP(AJ29,'Tiempos de Moldes'!$B$6:$J$738,4,0)</f>
        <v>0</v>
      </c>
      <c r="AQ30" s="127" t="s">
        <v>1130</v>
      </c>
      <c r="AR30" s="129"/>
      <c r="AS30" s="155" t="s">
        <v>1164</v>
      </c>
      <c r="AT30" s="118"/>
      <c r="AU30" s="163">
        <f>VLOOKUP(AU29,'Tiempos de Moldes'!$B$6:$J$738,2,0)</f>
        <v>0</v>
      </c>
      <c r="AV30" s="164"/>
      <c r="AW30" s="164"/>
      <c r="AX30" s="164">
        <f>VLOOKUP(AU29,'Tiempos de Moldes'!$B$6:$J$738,3,0)</f>
        <v>0</v>
      </c>
      <c r="AY30" s="164"/>
      <c r="AZ30" s="128" t="str">
        <f>VLOOKUP(AU29,'Tiempos de Moldes'!$B$6:$J$738,5,0)</f>
        <v>H60A</v>
      </c>
      <c r="BA30" s="128">
        <f>VLOOKUP(AU29,'Tiempos de Moldes'!$B$6:$J$738,4,0)</f>
        <v>0</v>
      </c>
      <c r="BB30" s="127" t="s">
        <v>1130</v>
      </c>
      <c r="BC30" s="129"/>
      <c r="BD30" s="155" t="s">
        <v>1164</v>
      </c>
      <c r="BE30" s="118"/>
      <c r="BF30" s="163">
        <f>VLOOKUP(BF29,'Tiempos de Moldes'!$B$6:$J$738,2,0)</f>
        <v>0</v>
      </c>
      <c r="BG30" s="164"/>
      <c r="BH30" s="164"/>
      <c r="BI30" s="164">
        <f>VLOOKUP(BF29,'Tiempos de Moldes'!$B$6:$J$738,3,0)</f>
        <v>0</v>
      </c>
      <c r="BJ30" s="164"/>
      <c r="BK30" s="128" t="str">
        <f>VLOOKUP(BF29,'Tiempos de Moldes'!$B$6:$J$738,5,0)</f>
        <v>H60A</v>
      </c>
      <c r="BL30" s="128">
        <f>VLOOKUP(BF29,'Tiempos de Moldes'!$B$6:$J$738,4,0)</f>
        <v>0</v>
      </c>
      <c r="BM30" s="127" t="s">
        <v>1130</v>
      </c>
      <c r="BN30" s="129"/>
      <c r="BO30" s="155" t="s">
        <v>1164</v>
      </c>
      <c r="BP30" s="118"/>
      <c r="BQ30" s="163">
        <f>VLOOKUP(BQ29,'Tiempos de Moldes'!$B$6:$J$738,2,0)</f>
        <v>0</v>
      </c>
      <c r="BR30" s="164"/>
      <c r="BS30" s="164"/>
      <c r="BT30" s="164">
        <f>VLOOKUP(BQ29,'Tiempos de Moldes'!$B$6:$J$738,3,0)</f>
        <v>0</v>
      </c>
      <c r="BU30" s="164"/>
      <c r="BV30" s="128" t="str">
        <f>VLOOKUP(BQ29,'Tiempos de Moldes'!$B$6:$J$738,5,0)</f>
        <v>H60A</v>
      </c>
      <c r="BW30" s="128">
        <f>VLOOKUP(BQ29,'Tiempos de Moldes'!$B$6:$J$738,4,0)</f>
        <v>0</v>
      </c>
      <c r="BX30" s="127" t="s">
        <v>1130</v>
      </c>
      <c r="BY30" s="129"/>
      <c r="BZ30" s="155" t="s">
        <v>1164</v>
      </c>
      <c r="CA30" s="118"/>
    </row>
    <row r="31" spans="2:79" x14ac:dyDescent="0.25">
      <c r="B31" s="116" t="s">
        <v>314</v>
      </c>
      <c r="C31" s="144"/>
      <c r="D31" s="145"/>
      <c r="E31" s="146"/>
      <c r="F31" s="147"/>
      <c r="G31" s="148"/>
      <c r="H31" s="146"/>
      <c r="I31" s="149"/>
      <c r="J31" s="126" t="s">
        <v>1126</v>
      </c>
      <c r="K31" s="150"/>
      <c r="L31" s="148"/>
      <c r="M31" s="151"/>
      <c r="N31" s="144" t="s">
        <v>405</v>
      </c>
      <c r="O31" s="145">
        <f>SUMIFS('Tiempos de Moldes'!$I$6:$I$738,'Tiempos de Moldes'!$A$6:$A$738,$B31,'Tiempos de Moldes'!$B$6:$B$738,N31)</f>
        <v>0.53333333333333333</v>
      </c>
      <c r="P31" s="146">
        <v>1</v>
      </c>
      <c r="Q31" s="147">
        <f>SUMIFS('Tiempos de Moldes'!$N$9:$N$12,'Tiempos de Moldes'!$L$9:$L$12,P31)</f>
        <v>640</v>
      </c>
      <c r="R31" s="148">
        <f t="shared" ref="R31" si="149">IFERROR(ROUNDDOWN(Q31/O31,0),0)</f>
        <v>1200</v>
      </c>
      <c r="S31" s="146"/>
      <c r="T31" s="149">
        <f t="shared" ref="T31" si="150">IFERROR(S31/R31,0)*100</f>
        <v>0</v>
      </c>
      <c r="U31" s="126" t="s">
        <v>1126</v>
      </c>
      <c r="V31" s="150"/>
      <c r="W31" s="148">
        <f>IFERROR((Q31-V31-V32)/O31,0)</f>
        <v>1200</v>
      </c>
      <c r="X31" s="151">
        <f t="shared" ref="X31" si="151">IFERROR((S31/W31)*100,0)</f>
        <v>0</v>
      </c>
      <c r="Y31" s="144" t="s">
        <v>405</v>
      </c>
      <c r="Z31" s="145">
        <f>SUMIFS('Tiempos de Moldes'!$I$6:$I$738,'Tiempos de Moldes'!$A$6:$A$738,$B31,'Tiempos de Moldes'!$B$6:$B$738,Y31)</f>
        <v>0.53333333333333333</v>
      </c>
      <c r="AA31" s="146"/>
      <c r="AB31" s="147">
        <f>SUMIFS('Tiempos de Moldes'!$N$9:$N$12,'Tiempos de Moldes'!$L$9:$L$12,AA31)</f>
        <v>0</v>
      </c>
      <c r="AC31" s="148">
        <f t="shared" ref="AC31" si="152">IFERROR(ROUNDDOWN(AB31/Z31,0),0)</f>
        <v>0</v>
      </c>
      <c r="AD31" s="146"/>
      <c r="AE31" s="149">
        <f t="shared" ref="AE31" si="153">IFERROR(AD31/AC31,0)*100</f>
        <v>0</v>
      </c>
      <c r="AF31" s="126" t="s">
        <v>1126</v>
      </c>
      <c r="AG31" s="150"/>
      <c r="AH31" s="148">
        <f>IFERROR((AB31-AG31-AG32)/Z31,0)</f>
        <v>0</v>
      </c>
      <c r="AI31" s="151">
        <f t="shared" ref="AI31" si="154">IFERROR((AD31/AH31)*100,0)</f>
        <v>0</v>
      </c>
      <c r="AJ31" s="144" t="s">
        <v>405</v>
      </c>
      <c r="AK31" s="145">
        <f>SUMIFS('Tiempos de Moldes'!$I$6:$I$738,'Tiempos de Moldes'!$A$6:$A$738,$B31,'Tiempos de Moldes'!$B$6:$B$738,AJ31)</f>
        <v>0.53333333333333333</v>
      </c>
      <c r="AL31" s="146"/>
      <c r="AM31" s="147">
        <f>SUMIFS('Tiempos de Moldes'!$N$9:$N$12,'Tiempos de Moldes'!$L$9:$L$12,AL31)</f>
        <v>0</v>
      </c>
      <c r="AN31" s="148">
        <f t="shared" ref="AN31" si="155">IFERROR(ROUNDDOWN(AM31/AK31,0),0)</f>
        <v>0</v>
      </c>
      <c r="AO31" s="146"/>
      <c r="AP31" s="149">
        <f t="shared" ref="AP31" si="156">IFERROR(AO31/AN31,0)*100</f>
        <v>0</v>
      </c>
      <c r="AQ31" s="126" t="s">
        <v>1126</v>
      </c>
      <c r="AR31" s="150"/>
      <c r="AS31" s="148">
        <f>IFERROR((AM31-AR31-AR32)/AK31,0)</f>
        <v>0</v>
      </c>
      <c r="AT31" s="151">
        <f t="shared" ref="AT31" si="157">IFERROR((AO31/AS31)*100,0)</f>
        <v>0</v>
      </c>
      <c r="AU31" s="144" t="s">
        <v>405</v>
      </c>
      <c r="AV31" s="145">
        <f>SUMIFS('Tiempos de Moldes'!$I$6:$I$738,'Tiempos de Moldes'!$A$6:$A$738,$B31,'Tiempos de Moldes'!$B$6:$B$738,AU31)</f>
        <v>0.53333333333333333</v>
      </c>
      <c r="AW31" s="146"/>
      <c r="AX31" s="147">
        <f>SUMIFS('Tiempos de Moldes'!$N$9:$N$12,'Tiempos de Moldes'!$L$9:$L$12,AW31)</f>
        <v>0</v>
      </c>
      <c r="AY31" s="148">
        <f t="shared" ref="AY31" si="158">IFERROR(ROUNDDOWN(AX31/AV31,0),0)</f>
        <v>0</v>
      </c>
      <c r="AZ31" s="146"/>
      <c r="BA31" s="149">
        <f t="shared" ref="BA31" si="159">IFERROR(AZ31/AY31,0)*100</f>
        <v>0</v>
      </c>
      <c r="BB31" s="126" t="s">
        <v>1126</v>
      </c>
      <c r="BC31" s="150"/>
      <c r="BD31" s="148">
        <f>IFERROR((AX31-BC31-BC32)/AV31,0)</f>
        <v>0</v>
      </c>
      <c r="BE31" s="151">
        <f t="shared" ref="BE31" si="160">IFERROR((AZ31/BD31)*100,0)</f>
        <v>0</v>
      </c>
      <c r="BF31" s="144" t="s">
        <v>405</v>
      </c>
      <c r="BG31" s="145">
        <f>SUMIFS('Tiempos de Moldes'!$I$6:$I$738,'Tiempos de Moldes'!$A$6:$A$738,$B31,'Tiempos de Moldes'!$B$6:$B$738,BF31)</f>
        <v>0.53333333333333333</v>
      </c>
      <c r="BH31" s="146"/>
      <c r="BI31" s="147">
        <f>SUMIFS('Tiempos de Moldes'!$N$9:$N$12,'Tiempos de Moldes'!$L$9:$L$12,BH31)</f>
        <v>0</v>
      </c>
      <c r="BJ31" s="148">
        <f t="shared" ref="BJ31" si="161">IFERROR(ROUNDDOWN(BI31/BG31,0),0)</f>
        <v>0</v>
      </c>
      <c r="BK31" s="146"/>
      <c r="BL31" s="149">
        <f t="shared" ref="BL31" si="162">IFERROR(BK31/BJ31,0)*100</f>
        <v>0</v>
      </c>
      <c r="BM31" s="126" t="s">
        <v>1126</v>
      </c>
      <c r="BN31" s="150"/>
      <c r="BO31" s="148">
        <f>IFERROR((BI31-BN31-BN32)/BG31,0)</f>
        <v>0</v>
      </c>
      <c r="BP31" s="151">
        <f t="shared" ref="BP31" si="163">IFERROR((BK31/BO31)*100,0)</f>
        <v>0</v>
      </c>
      <c r="BQ31" s="144" t="s">
        <v>405</v>
      </c>
      <c r="BR31" s="145">
        <f>SUMIFS('Tiempos de Moldes'!$I$6:$I$738,'Tiempos de Moldes'!$A$6:$A$738,$B31,'Tiempos de Moldes'!$B$6:$B$738,BQ31)</f>
        <v>0.53333333333333333</v>
      </c>
      <c r="BS31" s="146"/>
      <c r="BT31" s="147">
        <f>SUMIFS('Tiempos de Moldes'!$N$9:$N$12,'Tiempos de Moldes'!$L$9:$L$12,BS31)</f>
        <v>0</v>
      </c>
      <c r="BU31" s="148">
        <f t="shared" ref="BU31" si="164">IFERROR(ROUNDDOWN(BT31/BR31,0),0)</f>
        <v>0</v>
      </c>
      <c r="BV31" s="146"/>
      <c r="BW31" s="149">
        <f t="shared" ref="BW31" si="165">IFERROR(BV31/BU31,0)*100</f>
        <v>0</v>
      </c>
      <c r="BX31" s="126" t="s">
        <v>1126</v>
      </c>
      <c r="BY31" s="150"/>
      <c r="BZ31" s="148">
        <f>IFERROR((BT31-BY31-BY32)/BR31,0)</f>
        <v>0</v>
      </c>
      <c r="CA31" s="151">
        <f t="shared" ref="CA31" si="166">IFERROR((BV31/BZ31)*100,0)</f>
        <v>0</v>
      </c>
    </row>
    <row r="32" spans="2:79" ht="15.75" thickBot="1" x14ac:dyDescent="0.3">
      <c r="B32" s="116" t="s">
        <v>314</v>
      </c>
      <c r="C32" s="161"/>
      <c r="D32" s="162"/>
      <c r="E32" s="162"/>
      <c r="F32" s="162"/>
      <c r="G32" s="162"/>
      <c r="H32" s="153"/>
      <c r="I32" s="153"/>
      <c r="J32" s="141" t="s">
        <v>1127</v>
      </c>
      <c r="K32" s="142"/>
      <c r="L32" s="143"/>
      <c r="M32" s="152"/>
      <c r="N32" s="167" t="str">
        <f>VLOOKUP(N31,'Tiempos de Moldes'!$B$6:$J$738,2,0)</f>
        <v>HINGE BOX COVER</v>
      </c>
      <c r="O32" s="166"/>
      <c r="P32" s="166"/>
      <c r="Q32" s="166" t="str">
        <f>VLOOKUP(N31,'Tiempos de Moldes'!$B$6:$J$738,3,0)</f>
        <v>12-487695</v>
      </c>
      <c r="R32" s="166"/>
      <c r="S32" s="140" t="str">
        <f>VLOOKUP(N31,'Tiempos de Moldes'!$B$6:$J$738,5,0)</f>
        <v>P02F</v>
      </c>
      <c r="T32" s="140" t="str">
        <f>VLOOKUP(N31,'Tiempos de Moldes'!$B$6:$J$738,4,0)</f>
        <v>ITW</v>
      </c>
      <c r="U32" s="141" t="s">
        <v>1127</v>
      </c>
      <c r="V32" s="142"/>
      <c r="W32" s="143"/>
      <c r="X32" s="152"/>
      <c r="Y32" s="167" t="str">
        <f>VLOOKUP(Y31,'Tiempos de Moldes'!$B$6:$J$738,2,0)</f>
        <v>HINGE BOX COVER</v>
      </c>
      <c r="Z32" s="166"/>
      <c r="AA32" s="166"/>
      <c r="AB32" s="166" t="str">
        <f>VLOOKUP(Y31,'Tiempos de Moldes'!$B$6:$J$738,3,0)</f>
        <v>12-487695</v>
      </c>
      <c r="AC32" s="166"/>
      <c r="AD32" s="140" t="str">
        <f>VLOOKUP(Y31,'Tiempos de Moldes'!$B$6:$J$738,5,0)</f>
        <v>P02F</v>
      </c>
      <c r="AE32" s="140" t="str">
        <f>VLOOKUP(Y31,'Tiempos de Moldes'!$B$6:$J$738,4,0)</f>
        <v>ITW</v>
      </c>
      <c r="AF32" s="141" t="s">
        <v>1127</v>
      </c>
      <c r="AG32" s="142"/>
      <c r="AH32" s="143"/>
      <c r="AI32" s="152"/>
      <c r="AJ32" s="167" t="str">
        <f>VLOOKUP(AJ31,'Tiempos de Moldes'!$B$6:$J$738,2,0)</f>
        <v>HINGE BOX COVER</v>
      </c>
      <c r="AK32" s="166"/>
      <c r="AL32" s="166"/>
      <c r="AM32" s="166" t="str">
        <f>VLOOKUP(AJ31,'Tiempos de Moldes'!$B$6:$J$738,3,0)</f>
        <v>12-487695</v>
      </c>
      <c r="AN32" s="166"/>
      <c r="AO32" s="140" t="str">
        <f>VLOOKUP(AJ31,'Tiempos de Moldes'!$B$6:$J$738,5,0)</f>
        <v>P02F</v>
      </c>
      <c r="AP32" s="140" t="str">
        <f>VLOOKUP(AJ31,'Tiempos de Moldes'!$B$6:$J$738,4,0)</f>
        <v>ITW</v>
      </c>
      <c r="AQ32" s="141" t="s">
        <v>1127</v>
      </c>
      <c r="AR32" s="142"/>
      <c r="AS32" s="143"/>
      <c r="AT32" s="152"/>
      <c r="AU32" s="167" t="str">
        <f>VLOOKUP(AU31,'Tiempos de Moldes'!$B$6:$J$738,2,0)</f>
        <v>HINGE BOX COVER</v>
      </c>
      <c r="AV32" s="166"/>
      <c r="AW32" s="166"/>
      <c r="AX32" s="166" t="str">
        <f>VLOOKUP(AU31,'Tiempos de Moldes'!$B$6:$J$738,3,0)</f>
        <v>12-487695</v>
      </c>
      <c r="AY32" s="166"/>
      <c r="AZ32" s="140" t="str">
        <f>VLOOKUP(AU31,'Tiempos de Moldes'!$B$6:$J$738,5,0)</f>
        <v>P02F</v>
      </c>
      <c r="BA32" s="140" t="str">
        <f>VLOOKUP(AU31,'Tiempos de Moldes'!$B$6:$J$738,4,0)</f>
        <v>ITW</v>
      </c>
      <c r="BB32" s="141" t="s">
        <v>1127</v>
      </c>
      <c r="BC32" s="142"/>
      <c r="BD32" s="143"/>
      <c r="BE32" s="152"/>
      <c r="BF32" s="167" t="str">
        <f>VLOOKUP(BF31,'Tiempos de Moldes'!$B$6:$J$738,2,0)</f>
        <v>HINGE BOX COVER</v>
      </c>
      <c r="BG32" s="166"/>
      <c r="BH32" s="166"/>
      <c r="BI32" s="166" t="str">
        <f>VLOOKUP(BF31,'Tiempos de Moldes'!$B$6:$J$738,3,0)</f>
        <v>12-487695</v>
      </c>
      <c r="BJ32" s="166"/>
      <c r="BK32" s="140" t="str">
        <f>VLOOKUP(BF31,'Tiempos de Moldes'!$B$6:$J$738,5,0)</f>
        <v>P02F</v>
      </c>
      <c r="BL32" s="140" t="str">
        <f>VLOOKUP(BF$11,'Tiempos de Moldes'!$B$6:$J$738,4,0)</f>
        <v>TACHI-S</v>
      </c>
      <c r="BM32" s="141" t="s">
        <v>1127</v>
      </c>
      <c r="BN32" s="142"/>
      <c r="BO32" s="143"/>
      <c r="BP32" s="152"/>
      <c r="BQ32" s="167" t="str">
        <f>VLOOKUP(BQ31,'Tiempos de Moldes'!$B$6:$J$738,2,0)</f>
        <v>HINGE BOX COVER</v>
      </c>
      <c r="BR32" s="166"/>
      <c r="BS32" s="166"/>
      <c r="BT32" s="166" t="str">
        <f>VLOOKUP(BQ31,'Tiempos de Moldes'!$B$6:$J$738,3,0)</f>
        <v>12-487695</v>
      </c>
      <c r="BU32" s="166"/>
      <c r="BV32" s="140" t="str">
        <f>VLOOKUP(BQ31,'Tiempos de Moldes'!$B$6:$J$738,5,0)</f>
        <v>P02F</v>
      </c>
      <c r="BW32" s="140" t="str">
        <f>VLOOKUP(BQ31,'Tiempos de Moldes'!$B$6:$J$738,4,0)</f>
        <v>ITW</v>
      </c>
      <c r="BX32" s="141" t="s">
        <v>1127</v>
      </c>
      <c r="BY32" s="142"/>
      <c r="BZ32" s="143"/>
      <c r="CA32" s="152"/>
    </row>
    <row r="33" spans="2:79" x14ac:dyDescent="0.25">
      <c r="B33" s="116" t="s">
        <v>314</v>
      </c>
      <c r="C33" s="131" t="s">
        <v>405</v>
      </c>
      <c r="D33" s="132">
        <f>SUMIFS('Tiempos de Moldes'!$I$6:$I$738,'Tiempos de Moldes'!$A$6:$A$738,$B33,'Tiempos de Moldes'!$B$6:$B$738,$C33)</f>
        <v>0.53333333333333333</v>
      </c>
      <c r="E33" s="146">
        <v>4</v>
      </c>
      <c r="F33" s="134">
        <f>SUMIFS('Tiempos de Moldes'!$N$9:$N$12,'Tiempos de Moldes'!$L$9:$L$12,E$21)</f>
        <v>580</v>
      </c>
      <c r="G33" s="135">
        <f>IFERROR((ROUNDDOWN(F33/D33,0)),0)</f>
        <v>1087</v>
      </c>
      <c r="H33" s="133"/>
      <c r="I33" s="136">
        <f>IFERROR((H33/G33)*100,0)</f>
        <v>0</v>
      </c>
      <c r="J33" s="137" t="s">
        <v>1126</v>
      </c>
      <c r="K33" s="138"/>
      <c r="L33" s="135">
        <f>IFERROR((F33-K33-K34)/D33,0)</f>
        <v>1087.5</v>
      </c>
      <c r="M33" s="139">
        <f t="shared" ref="M33" si="167">IFERROR((H33/L33)*100,0)</f>
        <v>0</v>
      </c>
      <c r="N33" s="131" t="s">
        <v>405</v>
      </c>
      <c r="O33" s="132">
        <f>SUMIFS('Tiempos de Moldes'!$I$6:$I$738,'Tiempos de Moldes'!$A$6:$A$738,$B33,'Tiempos de Moldes'!$B$6:$B$738,N33)</f>
        <v>0.53333333333333333</v>
      </c>
      <c r="P33" s="133">
        <v>4</v>
      </c>
      <c r="Q33" s="134">
        <f>SUMIFS('Tiempos de Moldes'!$N$9:$N$12,'Tiempos de Moldes'!$L$9:$L$12,P33)</f>
        <v>580</v>
      </c>
      <c r="R33" s="135">
        <f t="shared" ref="R33" si="168">IFERROR(ROUNDDOWN(Q33/O33,0),0)</f>
        <v>1087</v>
      </c>
      <c r="S33" s="133"/>
      <c r="T33" s="136">
        <f>IFERROR((S33/R33)*100,0)</f>
        <v>0</v>
      </c>
      <c r="U33" s="137" t="s">
        <v>1126</v>
      </c>
      <c r="V33" s="138"/>
      <c r="W33" s="135">
        <f>IFERROR((Q33-V33-V34)/O33,0)</f>
        <v>1087.5</v>
      </c>
      <c r="X33" s="139">
        <f t="shared" ref="X33" si="169">IFERROR((S33/W33)*100,0)</f>
        <v>0</v>
      </c>
      <c r="Y33" s="131" t="s">
        <v>405</v>
      </c>
      <c r="Z33" s="132">
        <f>SUMIFS('Tiempos de Moldes'!$I$6:$I$738,'Tiempos de Moldes'!$A$6:$A$738,$B33,'Tiempos de Moldes'!$B$6:$B$738,Y33)</f>
        <v>0.53333333333333333</v>
      </c>
      <c r="AA33" s="133"/>
      <c r="AB33" s="134">
        <f>SUMIFS('Tiempos de Moldes'!$N$9:$N$12,'Tiempos de Moldes'!$L$9:$L$12,AA33)</f>
        <v>0</v>
      </c>
      <c r="AC33" s="135">
        <f t="shared" ref="AC33" si="170">IFERROR(ROUNDDOWN(AB33/Z33,0),0)</f>
        <v>0</v>
      </c>
      <c r="AD33" s="133"/>
      <c r="AE33" s="136">
        <f>IFERROR(AD33/AC33,0)*100</f>
        <v>0</v>
      </c>
      <c r="AF33" s="137" t="s">
        <v>1126</v>
      </c>
      <c r="AG33" s="138"/>
      <c r="AH33" s="135">
        <f>IFERROR((AB33-AG33-AG34)/Z33,0)</f>
        <v>0</v>
      </c>
      <c r="AI33" s="139">
        <f t="shared" ref="AI33" si="171">IFERROR((AD33/AH33)*100,0)</f>
        <v>0</v>
      </c>
      <c r="AJ33" s="131" t="s">
        <v>405</v>
      </c>
      <c r="AK33" s="132">
        <f>SUMIFS('Tiempos de Moldes'!$I$6:$I$738,'Tiempos de Moldes'!$A$6:$A$738,$B33,'Tiempos de Moldes'!$B$6:$B$738,AJ33)</f>
        <v>0.53333333333333333</v>
      </c>
      <c r="AL33" s="133"/>
      <c r="AM33" s="134">
        <f>SUMIFS('Tiempos de Moldes'!$N$9:$N$12,'Tiempos de Moldes'!$L$9:$L$12,AL33)</f>
        <v>0</v>
      </c>
      <c r="AN33" s="135">
        <f t="shared" ref="AN33" si="172">IFERROR(ROUNDDOWN(AM33/AK33,0),0)</f>
        <v>0</v>
      </c>
      <c r="AO33" s="133"/>
      <c r="AP33" s="136">
        <f>IFERROR(AO33/AN33,0)*100</f>
        <v>0</v>
      </c>
      <c r="AQ33" s="137" t="s">
        <v>1126</v>
      </c>
      <c r="AR33" s="138"/>
      <c r="AS33" s="135">
        <f>IFERROR((AM33-AR33-AR34)/AK33,0)</f>
        <v>0</v>
      </c>
      <c r="AT33" s="139">
        <f t="shared" ref="AT33" si="173">IFERROR((AO33/AS33)*100,0)</f>
        <v>0</v>
      </c>
      <c r="AU33" s="131" t="s">
        <v>405</v>
      </c>
      <c r="AV33" s="132">
        <f>SUMIFS('Tiempos de Moldes'!$I$6:$I$738,'Tiempos de Moldes'!$A$6:$A$738,$B33,'Tiempos de Moldes'!$B$6:$B$738,AU33)</f>
        <v>0.53333333333333333</v>
      </c>
      <c r="AW33" s="133"/>
      <c r="AX33" s="134">
        <f>SUMIFS('Tiempos de Moldes'!$N$9:$N$12,'Tiempos de Moldes'!$L$9:$L$12,AW33)</f>
        <v>0</v>
      </c>
      <c r="AY33" s="135">
        <f t="shared" ref="AY33" si="174">IFERROR(ROUNDDOWN(AX33/AV33,0),0)</f>
        <v>0</v>
      </c>
      <c r="AZ33" s="133"/>
      <c r="BA33" s="136">
        <f>IFERROR(AZ33/AY33,0)*100</f>
        <v>0</v>
      </c>
      <c r="BB33" s="137" t="s">
        <v>1126</v>
      </c>
      <c r="BC33" s="138"/>
      <c r="BD33" s="135">
        <f>IFERROR((AX33-BC33-BC34)/AV33,0)</f>
        <v>0</v>
      </c>
      <c r="BE33" s="139">
        <f t="shared" ref="BE33" si="175">IFERROR((AZ33/BD33)*100,0)</f>
        <v>0</v>
      </c>
      <c r="BF33" s="131" t="s">
        <v>405</v>
      </c>
      <c r="BG33" s="132">
        <f>SUMIFS('Tiempos de Moldes'!$I$6:$I$738,'Tiempos de Moldes'!$A$6:$A$738,$B33,'Tiempos de Moldes'!$B$6:$B$738,BF33)</f>
        <v>0.53333333333333333</v>
      </c>
      <c r="BH33" s="133"/>
      <c r="BI33" s="134">
        <f>SUMIFS('Tiempos de Moldes'!$N$9:$N$12,'Tiempos de Moldes'!$L$9:$L$12,BH33)</f>
        <v>0</v>
      </c>
      <c r="BJ33" s="135">
        <f t="shared" ref="BJ33" si="176">IFERROR(ROUNDDOWN(BI33/BG33,0),0)</f>
        <v>0</v>
      </c>
      <c r="BK33" s="133"/>
      <c r="BL33" s="136">
        <f>IFERROR(BK33/BJ33,0)*100</f>
        <v>0</v>
      </c>
      <c r="BM33" s="137" t="s">
        <v>1126</v>
      </c>
      <c r="BN33" s="138"/>
      <c r="BO33" s="135">
        <f>IFERROR((BI33-BN33-BN34)/BG33,0)</f>
        <v>0</v>
      </c>
      <c r="BP33" s="139">
        <f t="shared" ref="BP33" si="177">IFERROR((BK33/BO33)*100,0)</f>
        <v>0</v>
      </c>
      <c r="BQ33" s="131" t="s">
        <v>405</v>
      </c>
      <c r="BR33" s="132">
        <f>SUMIFS('Tiempos de Moldes'!$I$6:$I$738,'Tiempos de Moldes'!$A$6:$A$738,$B33,'Tiempos de Moldes'!$B$6:$B$738,BQ33)</f>
        <v>0.53333333333333333</v>
      </c>
      <c r="BS33" s="133"/>
      <c r="BT33" s="134">
        <f>SUMIFS('Tiempos de Moldes'!$N$9:$N$12,'Tiempos de Moldes'!$L$9:$L$12,BS33)</f>
        <v>0</v>
      </c>
      <c r="BU33" s="135">
        <f t="shared" ref="BU33" si="178">IFERROR(ROUNDDOWN(BT33/BR33,0),0)</f>
        <v>0</v>
      </c>
      <c r="BV33" s="133"/>
      <c r="BW33" s="136">
        <f>IFERROR(BV33/BU33,0)*100</f>
        <v>0</v>
      </c>
      <c r="BX33" s="137" t="s">
        <v>1126</v>
      </c>
      <c r="BY33" s="138"/>
      <c r="BZ33" s="135">
        <f>IFERROR((BT33-BY33-BY34)/BR33,0)</f>
        <v>0</v>
      </c>
      <c r="CA33" s="139">
        <f t="shared" ref="CA33" si="179">IFERROR((BV33/BZ33)*100,0)</f>
        <v>0</v>
      </c>
    </row>
    <row r="34" spans="2:79" ht="15.75" thickBot="1" x14ac:dyDescent="0.3">
      <c r="B34" s="116" t="s">
        <v>314</v>
      </c>
      <c r="C34" s="163" t="str">
        <f>VLOOKUP(C33,'Tiempos de Moldes'!$B$6:$J$738,2,0)</f>
        <v>HINGE BOX COVER</v>
      </c>
      <c r="D34" s="164"/>
      <c r="E34" s="164"/>
      <c r="F34" s="164" t="str">
        <f>VLOOKUP(C33,'Tiempos de Moldes'!$B$6:$J$738,3,0)</f>
        <v>12-487695</v>
      </c>
      <c r="G34" s="164"/>
      <c r="H34" s="128" t="str">
        <f>VLOOKUP(C33,'Tiempos de Moldes'!$B$6:$J$738,5,0)</f>
        <v>P02F</v>
      </c>
      <c r="I34" s="128" t="str">
        <f>VLOOKUP(C33,'Tiempos de Moldes'!$B$6:$J$738,4,0)</f>
        <v>ITW</v>
      </c>
      <c r="J34" s="127" t="s">
        <v>1127</v>
      </c>
      <c r="K34" s="129"/>
      <c r="L34" s="117"/>
      <c r="M34" s="118"/>
      <c r="N34" s="163" t="str">
        <f>VLOOKUP(N33,'Tiempos de Moldes'!$B$6:$J$738,2,0)</f>
        <v>HINGE BOX COVER</v>
      </c>
      <c r="O34" s="164"/>
      <c r="P34" s="164"/>
      <c r="Q34" s="164" t="str">
        <f>VLOOKUP(N33,'Tiempos de Moldes'!$B$6:$J$738,3,0)</f>
        <v>12-487695</v>
      </c>
      <c r="R34" s="164"/>
      <c r="S34" s="128" t="str">
        <f>VLOOKUP(N33,'Tiempos de Moldes'!$B$6:$J$738,5,0)</f>
        <v>P02F</v>
      </c>
      <c r="T34" s="128" t="str">
        <f>VLOOKUP(N33,'Tiempos de Moldes'!$B$6:$J$738,4,0)</f>
        <v>ITW</v>
      </c>
      <c r="U34" s="127" t="s">
        <v>1130</v>
      </c>
      <c r="V34" s="129"/>
      <c r="W34" s="117"/>
      <c r="X34" s="118"/>
      <c r="Y34" s="163" t="str">
        <f>VLOOKUP(Y33,'Tiempos de Moldes'!$B$6:$J$738,2,0)</f>
        <v>HINGE BOX COVER</v>
      </c>
      <c r="Z34" s="164"/>
      <c r="AA34" s="164"/>
      <c r="AB34" s="164" t="str">
        <f>VLOOKUP(Y33,'Tiempos de Moldes'!$B$6:$J$738,3,0)</f>
        <v>12-487695</v>
      </c>
      <c r="AC34" s="164"/>
      <c r="AD34" s="128" t="str">
        <f>VLOOKUP(Y33,'Tiempos de Moldes'!$B$6:$J$738,5,0)</f>
        <v>P02F</v>
      </c>
      <c r="AE34" s="128" t="str">
        <f>VLOOKUP(Y33,'Tiempos de Moldes'!$B$6:$J$738,4,0)</f>
        <v>ITW</v>
      </c>
      <c r="AF34" s="127" t="s">
        <v>1130</v>
      </c>
      <c r="AG34" s="129"/>
      <c r="AH34" s="117"/>
      <c r="AI34" s="118"/>
      <c r="AJ34" s="163" t="str">
        <f>VLOOKUP(AJ33,'Tiempos de Moldes'!$B$6:$J$738,2,0)</f>
        <v>HINGE BOX COVER</v>
      </c>
      <c r="AK34" s="164"/>
      <c r="AL34" s="164"/>
      <c r="AM34" s="164" t="str">
        <f>VLOOKUP(AJ33,'Tiempos de Moldes'!$B$6:$J$738,3,0)</f>
        <v>12-487695</v>
      </c>
      <c r="AN34" s="164"/>
      <c r="AO34" s="128" t="str">
        <f>VLOOKUP(AJ33,'Tiempos de Moldes'!$B$6:$J$738,5,0)</f>
        <v>P02F</v>
      </c>
      <c r="AP34" s="128" t="str">
        <f>VLOOKUP(AJ33,'Tiempos de Moldes'!$B$6:$J$738,4,0)</f>
        <v>ITW</v>
      </c>
      <c r="AQ34" s="127" t="s">
        <v>1130</v>
      </c>
      <c r="AR34" s="129"/>
      <c r="AS34" s="117"/>
      <c r="AT34" s="118"/>
      <c r="AU34" s="163" t="str">
        <f>VLOOKUP(AU33,'Tiempos de Moldes'!$B$6:$J$738,2,0)</f>
        <v>HINGE BOX COVER</v>
      </c>
      <c r="AV34" s="164"/>
      <c r="AW34" s="164"/>
      <c r="AX34" s="164" t="str">
        <f>VLOOKUP(AU33,'Tiempos de Moldes'!$B$6:$J$738,3,0)</f>
        <v>12-487695</v>
      </c>
      <c r="AY34" s="164"/>
      <c r="AZ34" s="128" t="str">
        <f>VLOOKUP(AU33,'Tiempos de Moldes'!$B$6:$J$738,5,0)</f>
        <v>P02F</v>
      </c>
      <c r="BA34" s="128" t="str">
        <f>VLOOKUP(AU33,'Tiempos de Moldes'!$B$6:$J$738,4,0)</f>
        <v>ITW</v>
      </c>
      <c r="BB34" s="127" t="s">
        <v>1130</v>
      </c>
      <c r="BC34" s="129"/>
      <c r="BD34" s="117"/>
      <c r="BE34" s="118"/>
      <c r="BF34" s="163" t="str">
        <f>VLOOKUP(BF33,'Tiempos de Moldes'!$B$6:$J$738,2,0)</f>
        <v>HINGE BOX COVER</v>
      </c>
      <c r="BG34" s="164"/>
      <c r="BH34" s="164"/>
      <c r="BI34" s="164" t="str">
        <f>VLOOKUP(BF33,'Tiempos de Moldes'!$B$6:$J$738,3,0)</f>
        <v>12-487695</v>
      </c>
      <c r="BJ34" s="164"/>
      <c r="BK34" s="128" t="str">
        <f>VLOOKUP(BF33,'Tiempos de Moldes'!$B$6:$J$738,5,0)</f>
        <v>P02F</v>
      </c>
      <c r="BL34" s="128" t="str">
        <f>VLOOKUP(BF33,'Tiempos de Moldes'!$B$6:$J$738,4,0)</f>
        <v>ITW</v>
      </c>
      <c r="BM34" s="127" t="s">
        <v>1130</v>
      </c>
      <c r="BN34" s="129"/>
      <c r="BO34" s="117"/>
      <c r="BP34" s="118"/>
      <c r="BQ34" s="163" t="str">
        <f>VLOOKUP(BQ33,'Tiempos de Moldes'!$B$6:$J$738,2,0)</f>
        <v>HINGE BOX COVER</v>
      </c>
      <c r="BR34" s="164"/>
      <c r="BS34" s="164"/>
      <c r="BT34" s="164" t="str">
        <f>VLOOKUP(BQ33,'Tiempos de Moldes'!$B$6:$J$738,3,0)</f>
        <v>12-487695</v>
      </c>
      <c r="BU34" s="164"/>
      <c r="BV34" s="128" t="str">
        <f>VLOOKUP(BQ33,'Tiempos de Moldes'!$B$6:$J$738,5,0)</f>
        <v>P02F</v>
      </c>
      <c r="BW34" s="128" t="str">
        <f>VLOOKUP(BQ33,'Tiempos de Moldes'!$B$6:$J$738,4,0)</f>
        <v>ITW</v>
      </c>
      <c r="BX34" s="127" t="s">
        <v>1130</v>
      </c>
      <c r="BY34" s="129"/>
      <c r="BZ34" s="117"/>
      <c r="CA34" s="118"/>
    </row>
    <row r="35" spans="2:79" x14ac:dyDescent="0.25">
      <c r="B35" s="116" t="s">
        <v>355</v>
      </c>
      <c r="C35" s="144"/>
      <c r="D35" s="145"/>
      <c r="E35" s="146"/>
      <c r="F35" s="147"/>
      <c r="G35" s="148"/>
      <c r="H35" s="146"/>
      <c r="I35" s="149"/>
      <c r="J35" s="126" t="s">
        <v>1126</v>
      </c>
      <c r="K35" s="150"/>
      <c r="L35" s="148"/>
      <c r="M35" s="151"/>
      <c r="N35" s="144" t="s">
        <v>1124</v>
      </c>
      <c r="O35" s="145">
        <f>SUMIFS('Tiempos de Moldes'!$I$6:$I$738,'Tiempos de Moldes'!$A$6:$A$738,$B35,'Tiempos de Moldes'!$B$6:$B$738,N35)</f>
        <v>0.5</v>
      </c>
      <c r="P35" s="146">
        <v>1</v>
      </c>
      <c r="Q35" s="147">
        <f>SUMIFS('Tiempos de Moldes'!$N$9:$N$12,'Tiempos de Moldes'!$L$9:$L$12,P35)</f>
        <v>640</v>
      </c>
      <c r="R35" s="148">
        <f t="shared" ref="R35" si="180">IFERROR(ROUNDDOWN(Q35/O35,0),0)</f>
        <v>1280</v>
      </c>
      <c r="S35" s="146"/>
      <c r="T35" s="149">
        <f t="shared" ref="T35" si="181">IFERROR(S35/R35,0)*100</f>
        <v>0</v>
      </c>
      <c r="U35" s="126" t="s">
        <v>1126</v>
      </c>
      <c r="V35" s="150"/>
      <c r="W35" s="148">
        <f>IFERROR((Q35-V35-V36)/O35,0)</f>
        <v>1280</v>
      </c>
      <c r="X35" s="151">
        <f t="shared" ref="X35" si="182">IFERROR((S35/W35)*100,0)</f>
        <v>0</v>
      </c>
      <c r="Y35" s="144" t="s">
        <v>1124</v>
      </c>
      <c r="Z35" s="145">
        <f>SUMIFS('Tiempos de Moldes'!$I$6:$I$738,'Tiempos de Moldes'!$A$6:$A$738,$B35,'Tiempos de Moldes'!$B$6:$B$738,Y35)</f>
        <v>0.5</v>
      </c>
      <c r="AA35" s="146"/>
      <c r="AB35" s="147">
        <f>SUMIFS('Tiempos de Moldes'!$N$9:$N$12,'Tiempos de Moldes'!$L$9:$L$12,AA35)</f>
        <v>0</v>
      </c>
      <c r="AC35" s="148">
        <f t="shared" ref="AC35" si="183">IFERROR(ROUNDDOWN(AB35/Z35,0),0)</f>
        <v>0</v>
      </c>
      <c r="AD35" s="146"/>
      <c r="AE35" s="149">
        <f t="shared" ref="AE35" si="184">IFERROR(AD35/AC35,0)*100</f>
        <v>0</v>
      </c>
      <c r="AF35" s="126" t="s">
        <v>1126</v>
      </c>
      <c r="AG35" s="150"/>
      <c r="AH35" s="148">
        <f>IFERROR((AB35-AG35-AG36)/Z35,0)</f>
        <v>0</v>
      </c>
      <c r="AI35" s="151">
        <f t="shared" ref="AI35" si="185">IFERROR((AD35/AH35)*100,0)</f>
        <v>0</v>
      </c>
      <c r="AJ35" s="144" t="s">
        <v>1124</v>
      </c>
      <c r="AK35" s="145">
        <f>SUMIFS('Tiempos de Moldes'!$I$6:$I$738,'Tiempos de Moldes'!$A$6:$A$738,$B35,'Tiempos de Moldes'!$B$6:$B$738,AJ35)</f>
        <v>0.5</v>
      </c>
      <c r="AL35" s="146"/>
      <c r="AM35" s="147">
        <f>SUMIFS('Tiempos de Moldes'!$N$9:$N$12,'Tiempos de Moldes'!$L$9:$L$12,AL35)</f>
        <v>0</v>
      </c>
      <c r="AN35" s="148">
        <f t="shared" ref="AN35" si="186">IFERROR(ROUNDDOWN(AM35/AK35,0),0)</f>
        <v>0</v>
      </c>
      <c r="AO35" s="146"/>
      <c r="AP35" s="149">
        <f t="shared" ref="AP35" si="187">IFERROR(AO35/AN35,0)*100</f>
        <v>0</v>
      </c>
      <c r="AQ35" s="126" t="s">
        <v>1126</v>
      </c>
      <c r="AR35" s="150"/>
      <c r="AS35" s="148">
        <f>IFERROR((AM35-AR35-AR36)/AK35,0)</f>
        <v>0</v>
      </c>
      <c r="AT35" s="151">
        <f t="shared" ref="AT35" si="188">IFERROR((AO35/AS35)*100,0)</f>
        <v>0</v>
      </c>
      <c r="AU35" s="144" t="s">
        <v>1124</v>
      </c>
      <c r="AV35" s="145">
        <f>SUMIFS('Tiempos de Moldes'!$I$6:$I$738,'Tiempos de Moldes'!$A$6:$A$738,$B35,'Tiempos de Moldes'!$B$6:$B$738,AU35)</f>
        <v>0.5</v>
      </c>
      <c r="AW35" s="146"/>
      <c r="AX35" s="147">
        <f>SUMIFS('Tiempos de Moldes'!$N$9:$N$12,'Tiempos de Moldes'!$L$9:$L$12,AW35)</f>
        <v>0</v>
      </c>
      <c r="AY35" s="148">
        <f t="shared" ref="AY35" si="189">IFERROR(ROUNDDOWN(AX35/AV35,0),0)</f>
        <v>0</v>
      </c>
      <c r="AZ35" s="146"/>
      <c r="BA35" s="149">
        <f t="shared" ref="BA35" si="190">IFERROR(AZ35/AY35,0)*100</f>
        <v>0</v>
      </c>
      <c r="BB35" s="126" t="s">
        <v>1126</v>
      </c>
      <c r="BC35" s="150"/>
      <c r="BD35" s="148">
        <f>IFERROR((AX35-BC35-BC36)/AV35,0)</f>
        <v>0</v>
      </c>
      <c r="BE35" s="151">
        <f t="shared" ref="BE35" si="191">IFERROR((AZ35/BD35)*100,0)</f>
        <v>0</v>
      </c>
      <c r="BF35" s="144" t="s">
        <v>1124</v>
      </c>
      <c r="BG35" s="145">
        <f>SUMIFS('Tiempos de Moldes'!$I$6:$I$738,'Tiempos de Moldes'!$A$6:$A$738,$B35,'Tiempos de Moldes'!$B$6:$B$738,BF35)</f>
        <v>0.5</v>
      </c>
      <c r="BH35" s="146"/>
      <c r="BI35" s="147">
        <f>SUMIFS('Tiempos de Moldes'!$N$9:$N$12,'Tiempos de Moldes'!$L$9:$L$12,BH35)</f>
        <v>0</v>
      </c>
      <c r="BJ35" s="148">
        <f t="shared" ref="BJ35" si="192">IFERROR(ROUNDDOWN(BI35/BG35,0),0)</f>
        <v>0</v>
      </c>
      <c r="BK35" s="146"/>
      <c r="BL35" s="149">
        <f t="shared" ref="BL35" si="193">IFERROR(BK35/BJ35,0)*100</f>
        <v>0</v>
      </c>
      <c r="BM35" s="126" t="s">
        <v>1126</v>
      </c>
      <c r="BN35" s="150"/>
      <c r="BO35" s="148">
        <f>IFERROR((BI35-BN35-BN36)/BG35,0)</f>
        <v>0</v>
      </c>
      <c r="BP35" s="151">
        <f t="shared" ref="BP35" si="194">IFERROR((BK35/BO35)*100,0)</f>
        <v>0</v>
      </c>
      <c r="BQ35" s="131" t="s">
        <v>1124</v>
      </c>
      <c r="BR35" s="145">
        <f>SUMIFS('Tiempos de Moldes'!$I$6:$I$738,'Tiempos de Moldes'!$A$6:$A$738,$B35,'Tiempos de Moldes'!$B$6:$B$738,BQ35)</f>
        <v>0.5</v>
      </c>
      <c r="BS35" s="146"/>
      <c r="BT35" s="147">
        <f>SUMIFS('Tiempos de Moldes'!$N$9:$N$12,'Tiempos de Moldes'!$L$9:$L$12,BS35)</f>
        <v>0</v>
      </c>
      <c r="BU35" s="148">
        <f t="shared" ref="BU35" si="195">IFERROR(ROUNDDOWN(BT35/BR35,0),0)</f>
        <v>0</v>
      </c>
      <c r="BV35" s="146"/>
      <c r="BW35" s="149">
        <f t="shared" ref="BW35" si="196">IFERROR(BV35/BU35,0)*100</f>
        <v>0</v>
      </c>
      <c r="BX35" s="126" t="s">
        <v>1126</v>
      </c>
      <c r="BY35" s="150"/>
      <c r="BZ35" s="148">
        <f>IFERROR((BT35-BY35-BY36)/BR35,0)</f>
        <v>0</v>
      </c>
      <c r="CA35" s="151">
        <f t="shared" ref="CA35" si="197">IFERROR((BV35/BZ35)*100,0)</f>
        <v>0</v>
      </c>
    </row>
    <row r="36" spans="2:79" x14ac:dyDescent="0.25">
      <c r="B36" s="116" t="s">
        <v>355</v>
      </c>
      <c r="C36" s="161"/>
      <c r="D36" s="162"/>
      <c r="E36" s="162"/>
      <c r="F36" s="162"/>
      <c r="G36" s="162"/>
      <c r="H36" s="153"/>
      <c r="I36" s="153"/>
      <c r="J36" s="141" t="s">
        <v>1127</v>
      </c>
      <c r="K36" s="142"/>
      <c r="L36" s="143"/>
      <c r="M36" s="152"/>
      <c r="N36" s="167" t="str">
        <f>VLOOKUP(N35,'Tiempos de Moldes'!$B$6:$J$738,2,0)</f>
        <v>COVER LOCATE PIN</v>
      </c>
      <c r="O36" s="166"/>
      <c r="P36" s="166"/>
      <c r="Q36" s="166" t="str">
        <f>VLOOKUP(N35,'Tiempos de Moldes'!$B$6:$J$738,3,0)</f>
        <v>142X3-C2000</v>
      </c>
      <c r="R36" s="166"/>
      <c r="S36" s="140" t="str">
        <f>VLOOKUP(N35,'Tiempos de Moldes'!$B$6:$J$738,5,0)</f>
        <v>P02F</v>
      </c>
      <c r="T36" s="140" t="str">
        <f>VLOOKUP(N35,'Tiempos de Moldes'!$B$6:$J$738,4,0)</f>
        <v>FTMEX</v>
      </c>
      <c r="U36" s="141" t="s">
        <v>1127</v>
      </c>
      <c r="V36" s="142"/>
      <c r="W36" s="143"/>
      <c r="X36" s="152"/>
      <c r="Y36" s="167" t="str">
        <f>VLOOKUP(Y35,'Tiempos de Moldes'!$B$6:$J$738,2,0)</f>
        <v>COVER LOCATE PIN</v>
      </c>
      <c r="Z36" s="166"/>
      <c r="AA36" s="166"/>
      <c r="AB36" s="166" t="str">
        <f>VLOOKUP(Y35,'Tiempos de Moldes'!$B$6:$J$738,3,0)</f>
        <v>142X3-C2000</v>
      </c>
      <c r="AC36" s="166"/>
      <c r="AD36" s="140" t="str">
        <f>VLOOKUP(Y35,'Tiempos de Moldes'!$B$6:$J$738,5,0)</f>
        <v>P02F</v>
      </c>
      <c r="AE36" s="140" t="str">
        <f>VLOOKUP(Y35,'Tiempos de Moldes'!$B$6:$J$738,4,0)</f>
        <v>FTMEX</v>
      </c>
      <c r="AF36" s="141" t="s">
        <v>1127</v>
      </c>
      <c r="AG36" s="142"/>
      <c r="AH36" s="143"/>
      <c r="AI36" s="152"/>
      <c r="AJ36" s="167" t="str">
        <f>VLOOKUP(AJ35,'Tiempos de Moldes'!$B$6:$J$738,2,0)</f>
        <v>COVER LOCATE PIN</v>
      </c>
      <c r="AK36" s="166"/>
      <c r="AL36" s="166"/>
      <c r="AM36" s="166" t="str">
        <f>VLOOKUP(AJ35,'Tiempos de Moldes'!$B$6:$J$738,3,0)</f>
        <v>142X3-C2000</v>
      </c>
      <c r="AN36" s="166"/>
      <c r="AO36" s="140" t="str">
        <f>VLOOKUP(AJ35,'Tiempos de Moldes'!$B$6:$J$738,5,0)</f>
        <v>P02F</v>
      </c>
      <c r="AP36" s="140" t="str">
        <f>VLOOKUP(AJ35,'Tiempos de Moldes'!$B$6:$J$738,4,0)</f>
        <v>FTMEX</v>
      </c>
      <c r="AQ36" s="141" t="s">
        <v>1127</v>
      </c>
      <c r="AR36" s="142"/>
      <c r="AS36" s="143"/>
      <c r="AT36" s="152"/>
      <c r="AU36" s="167" t="str">
        <f>VLOOKUP(AU35,'Tiempos de Moldes'!$B$6:$J$738,2,0)</f>
        <v>COVER LOCATE PIN</v>
      </c>
      <c r="AV36" s="166"/>
      <c r="AW36" s="166"/>
      <c r="AX36" s="166" t="str">
        <f>VLOOKUP(AU35,'Tiempos de Moldes'!$B$6:$J$738,3,0)</f>
        <v>142X3-C2000</v>
      </c>
      <c r="AY36" s="166"/>
      <c r="AZ36" s="140" t="str">
        <f>VLOOKUP(AU35,'Tiempos de Moldes'!$B$6:$J$738,5,0)</f>
        <v>P02F</v>
      </c>
      <c r="BA36" s="140" t="str">
        <f>VLOOKUP(AU35,'Tiempos de Moldes'!$B$6:$J$738,4,0)</f>
        <v>FTMEX</v>
      </c>
      <c r="BB36" s="141" t="s">
        <v>1127</v>
      </c>
      <c r="BC36" s="142"/>
      <c r="BD36" s="143"/>
      <c r="BE36" s="152"/>
      <c r="BF36" s="167" t="str">
        <f>VLOOKUP(BF35,'Tiempos de Moldes'!$B$6:$J$738,2,0)</f>
        <v>COVER LOCATE PIN</v>
      </c>
      <c r="BG36" s="166"/>
      <c r="BH36" s="166"/>
      <c r="BI36" s="166" t="str">
        <f>VLOOKUP(BF35,'Tiempos de Moldes'!$B$6:$J$738,3,0)</f>
        <v>142X3-C2000</v>
      </c>
      <c r="BJ36" s="166"/>
      <c r="BK36" s="140" t="str">
        <f>VLOOKUP(BF35,'Tiempos de Moldes'!$B$6:$J$738,5,0)</f>
        <v>P02F</v>
      </c>
      <c r="BL36" s="140" t="str">
        <f>VLOOKUP(BF$11,'Tiempos de Moldes'!$B$6:$J$738,4,0)</f>
        <v>TACHI-S</v>
      </c>
      <c r="BM36" s="141" t="s">
        <v>1127</v>
      </c>
      <c r="BN36" s="142"/>
      <c r="BO36" s="143"/>
      <c r="BP36" s="152"/>
      <c r="BQ36" s="167" t="str">
        <f>VLOOKUP(BQ35,'Tiempos de Moldes'!$B$6:$J$738,2,0)</f>
        <v>COVER LOCATE PIN</v>
      </c>
      <c r="BR36" s="166"/>
      <c r="BS36" s="166"/>
      <c r="BT36" s="166" t="str">
        <f>VLOOKUP(BQ35,'Tiempos de Moldes'!$B$6:$J$738,3,0)</f>
        <v>142X3-C2000</v>
      </c>
      <c r="BU36" s="166"/>
      <c r="BV36" s="140" t="str">
        <f>VLOOKUP(BQ35,'Tiempos de Moldes'!$B$6:$J$738,5,0)</f>
        <v>P02F</v>
      </c>
      <c r="BW36" s="140" t="str">
        <f>VLOOKUP(BQ35,'Tiempos de Moldes'!$B$6:$J$738,4,0)</f>
        <v>FTMEX</v>
      </c>
      <c r="BX36" s="141" t="s">
        <v>1127</v>
      </c>
      <c r="BY36" s="142"/>
      <c r="BZ36" s="143"/>
      <c r="CA36" s="152"/>
    </row>
    <row r="37" spans="2:79" x14ac:dyDescent="0.25">
      <c r="B37" s="116" t="s">
        <v>355</v>
      </c>
      <c r="C37" s="131" t="s">
        <v>1124</v>
      </c>
      <c r="D37" s="132">
        <f>SUMIFS('Tiempos de Moldes'!$I$6:$I$738,'Tiempos de Moldes'!$A$6:$A$738,$B37,'Tiempos de Moldes'!$B$6:$B$738,$C37)</f>
        <v>0.5</v>
      </c>
      <c r="E37" s="133">
        <v>4</v>
      </c>
      <c r="F37" s="134">
        <f>SUMIFS('Tiempos de Moldes'!$N$9:$N$12,'Tiempos de Moldes'!$L$9:$L$12,E$21)</f>
        <v>580</v>
      </c>
      <c r="G37" s="135">
        <f>IFERROR((ROUNDDOWN(F37/D37,0)),0)</f>
        <v>1160</v>
      </c>
      <c r="H37" s="133"/>
      <c r="I37" s="136">
        <f>IFERROR((H37/G37)*100,0)</f>
        <v>0</v>
      </c>
      <c r="J37" s="137" t="s">
        <v>1126</v>
      </c>
      <c r="K37" s="138"/>
      <c r="L37" s="135">
        <f>IFERROR((F37-K37-K38)/D37,0)</f>
        <v>1160</v>
      </c>
      <c r="M37" s="139">
        <f t="shared" ref="M37" si="198">IFERROR((H37/L37)*100,0)</f>
        <v>0</v>
      </c>
      <c r="N37" s="131" t="s">
        <v>1124</v>
      </c>
      <c r="O37" s="132">
        <f>SUMIFS('Tiempos de Moldes'!$I$6:$I$738,'Tiempos de Moldes'!$A$6:$A$738,$B37,'Tiempos de Moldes'!$B$6:$B$738,N37)</f>
        <v>0.5</v>
      </c>
      <c r="P37" s="133">
        <v>4</v>
      </c>
      <c r="Q37" s="134">
        <f>SUMIFS('Tiempos de Moldes'!$N$9:$N$12,'Tiempos de Moldes'!$L$9:$L$12,P37)</f>
        <v>580</v>
      </c>
      <c r="R37" s="135">
        <f t="shared" ref="R37" si="199">IFERROR(ROUNDDOWN(Q37/O37,0),0)</f>
        <v>1160</v>
      </c>
      <c r="S37" s="133"/>
      <c r="T37" s="136">
        <f>IFERROR((S37/R37)*100,0)</f>
        <v>0</v>
      </c>
      <c r="U37" s="137" t="s">
        <v>1126</v>
      </c>
      <c r="V37" s="138"/>
      <c r="W37" s="135">
        <f>IFERROR((Q37-V37-V38)/O37,0)</f>
        <v>1160</v>
      </c>
      <c r="X37" s="139">
        <f t="shared" ref="X37" si="200">IFERROR((S37/W37)*100,0)</f>
        <v>0</v>
      </c>
      <c r="Y37" s="131" t="s">
        <v>1124</v>
      </c>
      <c r="Z37" s="132">
        <f>SUMIFS('Tiempos de Moldes'!$I$6:$I$738,'Tiempos de Moldes'!$A$6:$A$738,$B37,'Tiempos de Moldes'!$B$6:$B$738,Y37)</f>
        <v>0.5</v>
      </c>
      <c r="AA37" s="133"/>
      <c r="AB37" s="134">
        <f>SUMIFS('Tiempos de Moldes'!$N$9:$N$12,'Tiempos de Moldes'!$L$9:$L$12,AA37)</f>
        <v>0</v>
      </c>
      <c r="AC37" s="135">
        <f t="shared" ref="AC37" si="201">IFERROR(ROUNDDOWN(AB37/Z37,0),0)</f>
        <v>0</v>
      </c>
      <c r="AD37" s="133"/>
      <c r="AE37" s="136">
        <f>IFERROR(AD37/AC37,0)*100</f>
        <v>0</v>
      </c>
      <c r="AF37" s="137" t="s">
        <v>1126</v>
      </c>
      <c r="AG37" s="138"/>
      <c r="AH37" s="135">
        <f>IFERROR((AB37-AG37-AG38)/Z37,0)</f>
        <v>0</v>
      </c>
      <c r="AI37" s="139">
        <f t="shared" ref="AI37" si="202">IFERROR((AD37/AH37)*100,0)</f>
        <v>0</v>
      </c>
      <c r="AJ37" s="131" t="s">
        <v>1124</v>
      </c>
      <c r="AK37" s="132">
        <f>SUMIFS('Tiempos de Moldes'!$I$6:$I$738,'Tiempos de Moldes'!$A$6:$A$738,$B37,'Tiempos de Moldes'!$B$6:$B$738,AJ37)</f>
        <v>0.5</v>
      </c>
      <c r="AL37" s="133"/>
      <c r="AM37" s="134">
        <f>SUMIFS('Tiempos de Moldes'!$N$9:$N$12,'Tiempos de Moldes'!$L$9:$L$12,AL37)</f>
        <v>0</v>
      </c>
      <c r="AN37" s="135">
        <f t="shared" ref="AN37" si="203">IFERROR(ROUNDDOWN(AM37/AK37,0),0)</f>
        <v>0</v>
      </c>
      <c r="AO37" s="133"/>
      <c r="AP37" s="136">
        <f>IFERROR(AO37/AN37,0)*100</f>
        <v>0</v>
      </c>
      <c r="AQ37" s="137" t="s">
        <v>1126</v>
      </c>
      <c r="AR37" s="138"/>
      <c r="AS37" s="135">
        <f>IFERROR((AM37-AR37-AR38)/AK37,0)</f>
        <v>0</v>
      </c>
      <c r="AT37" s="139">
        <f t="shared" ref="AT37" si="204">IFERROR((AO37/AS37)*100,0)</f>
        <v>0</v>
      </c>
      <c r="AU37" s="131" t="s">
        <v>1124</v>
      </c>
      <c r="AV37" s="132">
        <f>SUMIFS('Tiempos de Moldes'!$I$6:$I$738,'Tiempos de Moldes'!$A$6:$A$738,$B37,'Tiempos de Moldes'!$B$6:$B$738,AU37)</f>
        <v>0.5</v>
      </c>
      <c r="AW37" s="133"/>
      <c r="AX37" s="134">
        <f>SUMIFS('Tiempos de Moldes'!$N$9:$N$12,'Tiempos de Moldes'!$L$9:$L$12,AW37)</f>
        <v>0</v>
      </c>
      <c r="AY37" s="135">
        <f t="shared" ref="AY37" si="205">IFERROR(ROUNDDOWN(AX37/AV37,0),0)</f>
        <v>0</v>
      </c>
      <c r="AZ37" s="133"/>
      <c r="BA37" s="136">
        <f>IFERROR(AZ37/AY37,0)*100</f>
        <v>0</v>
      </c>
      <c r="BB37" s="137" t="s">
        <v>1126</v>
      </c>
      <c r="BC37" s="138"/>
      <c r="BD37" s="135">
        <f>IFERROR((AX37-BC37-BC38)/AV37,0)</f>
        <v>0</v>
      </c>
      <c r="BE37" s="139">
        <f t="shared" ref="BE37" si="206">IFERROR((AZ37/BD37)*100,0)</f>
        <v>0</v>
      </c>
      <c r="BF37" s="131" t="s">
        <v>1124</v>
      </c>
      <c r="BG37" s="132">
        <f>SUMIFS('Tiempos de Moldes'!$I$6:$I$738,'Tiempos de Moldes'!$A$6:$A$738,$B37,'Tiempos de Moldes'!$B$6:$B$738,BF37)</f>
        <v>0.5</v>
      </c>
      <c r="BH37" s="133"/>
      <c r="BI37" s="134">
        <f>SUMIFS('Tiempos de Moldes'!$N$9:$N$12,'Tiempos de Moldes'!$L$9:$L$12,BH37)</f>
        <v>0</v>
      </c>
      <c r="BJ37" s="135">
        <f t="shared" ref="BJ37" si="207">IFERROR(ROUNDDOWN(BI37/BG37,0),0)</f>
        <v>0</v>
      </c>
      <c r="BK37" s="133"/>
      <c r="BL37" s="136">
        <f>IFERROR(BK37/BJ37,0)*100</f>
        <v>0</v>
      </c>
      <c r="BM37" s="137" t="s">
        <v>1126</v>
      </c>
      <c r="BN37" s="138"/>
      <c r="BO37" s="135">
        <f>IFERROR((BI37-BN37-BN38)/BG37,0)</f>
        <v>0</v>
      </c>
      <c r="BP37" s="139">
        <f t="shared" ref="BP37" si="208">IFERROR((BK37/BO37)*100,0)</f>
        <v>0</v>
      </c>
      <c r="BQ37" s="131" t="s">
        <v>1124</v>
      </c>
      <c r="BR37" s="132">
        <f>SUMIFS('Tiempos de Moldes'!$I$6:$I$738,'Tiempos de Moldes'!$A$6:$A$738,$B37,'Tiempos de Moldes'!$B$6:$B$738,BQ37)</f>
        <v>0.5</v>
      </c>
      <c r="BS37" s="133"/>
      <c r="BT37" s="134">
        <f>SUMIFS('Tiempos de Moldes'!$N$9:$N$12,'Tiempos de Moldes'!$L$9:$L$12,BS37)</f>
        <v>0</v>
      </c>
      <c r="BU37" s="135">
        <f t="shared" ref="BU37" si="209">IFERROR(ROUNDDOWN(BT37/BR37,0),0)</f>
        <v>0</v>
      </c>
      <c r="BV37" s="133"/>
      <c r="BW37" s="136">
        <f>IFERROR(BV37/BU37,0)*100</f>
        <v>0</v>
      </c>
      <c r="BX37" s="137" t="s">
        <v>1126</v>
      </c>
      <c r="BY37" s="138"/>
      <c r="BZ37" s="135">
        <f>IFERROR((BT37-BY37-BY38)/BR37,0)</f>
        <v>0</v>
      </c>
      <c r="CA37" s="139">
        <f t="shared" ref="CA37" si="210">IFERROR((BV37/BZ37)*100,0)</f>
        <v>0</v>
      </c>
    </row>
    <row r="38" spans="2:79" ht="15.75" thickBot="1" x14ac:dyDescent="0.3">
      <c r="B38" s="116" t="s">
        <v>355</v>
      </c>
      <c r="C38" s="163" t="str">
        <f>VLOOKUP(C37,'Tiempos de Moldes'!$B$6:$J$738,2,0)</f>
        <v>COVER LOCATE PIN</v>
      </c>
      <c r="D38" s="164"/>
      <c r="E38" s="164"/>
      <c r="F38" s="164" t="str">
        <f>VLOOKUP(C37,'Tiempos de Moldes'!$B$6:$J$738,3,0)</f>
        <v>142X3-C2000</v>
      </c>
      <c r="G38" s="164"/>
      <c r="H38" s="128" t="str">
        <f>VLOOKUP(C37,'Tiempos de Moldes'!$B$6:$J$738,5,0)</f>
        <v>P02F</v>
      </c>
      <c r="I38" s="128" t="str">
        <f>VLOOKUP(C37,'Tiempos de Moldes'!$B$6:$J$738,4,0)</f>
        <v>FTMEX</v>
      </c>
      <c r="J38" s="127" t="s">
        <v>1127</v>
      </c>
      <c r="K38" s="129"/>
      <c r="L38" s="117"/>
      <c r="M38" s="118"/>
      <c r="N38" s="163" t="str">
        <f>VLOOKUP(N37,'Tiempos de Moldes'!$B$6:$J$738,2,0)</f>
        <v>COVER LOCATE PIN</v>
      </c>
      <c r="O38" s="164"/>
      <c r="P38" s="164"/>
      <c r="Q38" s="164" t="str">
        <f>VLOOKUP(N37,'Tiempos de Moldes'!$B$6:$J$738,3,0)</f>
        <v>142X3-C2000</v>
      </c>
      <c r="R38" s="164"/>
      <c r="S38" s="128" t="str">
        <f>VLOOKUP(N37,'Tiempos de Moldes'!$B$6:$J$738,5,0)</f>
        <v>P02F</v>
      </c>
      <c r="T38" s="128" t="str">
        <f>VLOOKUP(N37,'Tiempos de Moldes'!$B$6:$J$738,4,0)</f>
        <v>FTMEX</v>
      </c>
      <c r="U38" s="127" t="s">
        <v>1130</v>
      </c>
      <c r="V38" s="129"/>
      <c r="W38" s="117"/>
      <c r="X38" s="118"/>
      <c r="Y38" s="163" t="str">
        <f>VLOOKUP(Y37,'Tiempos de Moldes'!$B$6:$J$738,2,0)</f>
        <v>COVER LOCATE PIN</v>
      </c>
      <c r="Z38" s="164"/>
      <c r="AA38" s="164"/>
      <c r="AB38" s="164" t="str">
        <f>VLOOKUP(Y37,'Tiempos de Moldes'!$B$6:$J$738,3,0)</f>
        <v>142X3-C2000</v>
      </c>
      <c r="AC38" s="164"/>
      <c r="AD38" s="128" t="str">
        <f>VLOOKUP(Y37,'Tiempos de Moldes'!$B$6:$J$738,5,0)</f>
        <v>P02F</v>
      </c>
      <c r="AE38" s="128" t="str">
        <f>VLOOKUP(Y37,'Tiempos de Moldes'!$B$6:$J$738,4,0)</f>
        <v>FTMEX</v>
      </c>
      <c r="AF38" s="127" t="s">
        <v>1130</v>
      </c>
      <c r="AG38" s="129"/>
      <c r="AH38" s="117"/>
      <c r="AI38" s="118"/>
      <c r="AJ38" s="163" t="str">
        <f>VLOOKUP(AJ37,'Tiempos de Moldes'!$B$6:$J$738,2,0)</f>
        <v>COVER LOCATE PIN</v>
      </c>
      <c r="AK38" s="164"/>
      <c r="AL38" s="164"/>
      <c r="AM38" s="164" t="str">
        <f>VLOOKUP(AJ37,'Tiempos de Moldes'!$B$6:$J$738,3,0)</f>
        <v>142X3-C2000</v>
      </c>
      <c r="AN38" s="164"/>
      <c r="AO38" s="128" t="str">
        <f>VLOOKUP(AJ37,'Tiempos de Moldes'!$B$6:$J$738,5,0)</f>
        <v>P02F</v>
      </c>
      <c r="AP38" s="128" t="str">
        <f>VLOOKUP(AJ37,'Tiempos de Moldes'!$B$6:$J$738,4,0)</f>
        <v>FTMEX</v>
      </c>
      <c r="AQ38" s="127" t="s">
        <v>1130</v>
      </c>
      <c r="AR38" s="129"/>
      <c r="AS38" s="117"/>
      <c r="AT38" s="118"/>
      <c r="AU38" s="163" t="str">
        <f>VLOOKUP(AU37,'Tiempos de Moldes'!$B$6:$J$738,2,0)</f>
        <v>COVER LOCATE PIN</v>
      </c>
      <c r="AV38" s="164"/>
      <c r="AW38" s="164"/>
      <c r="AX38" s="164" t="str">
        <f>VLOOKUP(AU37,'Tiempos de Moldes'!$B$6:$J$738,3,0)</f>
        <v>142X3-C2000</v>
      </c>
      <c r="AY38" s="164"/>
      <c r="AZ38" s="128" t="str">
        <f>VLOOKUP(AU37,'Tiempos de Moldes'!$B$6:$J$738,5,0)</f>
        <v>P02F</v>
      </c>
      <c r="BA38" s="128" t="str">
        <f>VLOOKUP(AU37,'Tiempos de Moldes'!$B$6:$J$738,4,0)</f>
        <v>FTMEX</v>
      </c>
      <c r="BB38" s="127" t="s">
        <v>1130</v>
      </c>
      <c r="BC38" s="129"/>
      <c r="BD38" s="117"/>
      <c r="BE38" s="118"/>
      <c r="BF38" s="163" t="str">
        <f>VLOOKUP(BF37,'Tiempos de Moldes'!$B$6:$J$738,2,0)</f>
        <v>COVER LOCATE PIN</v>
      </c>
      <c r="BG38" s="164"/>
      <c r="BH38" s="164"/>
      <c r="BI38" s="164" t="str">
        <f>VLOOKUP(BF37,'Tiempos de Moldes'!$B$6:$J$738,3,0)</f>
        <v>142X3-C2000</v>
      </c>
      <c r="BJ38" s="164"/>
      <c r="BK38" s="128" t="str">
        <f>VLOOKUP(BF37,'Tiempos de Moldes'!$B$6:$J$738,5,0)</f>
        <v>P02F</v>
      </c>
      <c r="BL38" s="128" t="str">
        <f>VLOOKUP(BF37,'Tiempos de Moldes'!$B$6:$J$738,4,0)</f>
        <v>FTMEX</v>
      </c>
      <c r="BM38" s="127" t="s">
        <v>1130</v>
      </c>
      <c r="BN38" s="129"/>
      <c r="BO38" s="117"/>
      <c r="BP38" s="118"/>
      <c r="BQ38" s="163" t="str">
        <f>VLOOKUP(BQ37,'Tiempos de Moldes'!$B$6:$J$738,2,0)</f>
        <v>COVER LOCATE PIN</v>
      </c>
      <c r="BR38" s="164"/>
      <c r="BS38" s="164"/>
      <c r="BT38" s="164" t="str">
        <f>VLOOKUP(BQ37,'Tiempos de Moldes'!$B$6:$J$738,3,0)</f>
        <v>142X3-C2000</v>
      </c>
      <c r="BU38" s="164"/>
      <c r="BV38" s="128" t="str">
        <f>VLOOKUP(BQ37,'Tiempos de Moldes'!$B$6:$J$738,5,0)</f>
        <v>P02F</v>
      </c>
      <c r="BW38" s="128" t="str">
        <f>VLOOKUP(BQ37,'Tiempos de Moldes'!$B$6:$J$738,4,0)</f>
        <v>FTMEX</v>
      </c>
      <c r="BX38" s="127" t="s">
        <v>1130</v>
      </c>
      <c r="BY38" s="129"/>
      <c r="BZ38" s="117"/>
      <c r="CA38" s="118"/>
    </row>
    <row r="39" spans="2:79" x14ac:dyDescent="0.25">
      <c r="B39" s="116" t="s">
        <v>483</v>
      </c>
      <c r="C39" s="144"/>
      <c r="D39" s="145"/>
      <c r="E39" s="146"/>
      <c r="F39" s="147"/>
      <c r="G39" s="148"/>
      <c r="H39" s="146"/>
      <c r="I39" s="149"/>
      <c r="J39" s="126" t="s">
        <v>1126</v>
      </c>
      <c r="K39" s="150"/>
      <c r="L39" s="148"/>
      <c r="M39" s="151"/>
      <c r="N39" s="144" t="s">
        <v>604</v>
      </c>
      <c r="O39" s="145">
        <f>SUMIFS('Tiempos de Moldes'!$I$6:$I$738,'Tiempos de Moldes'!$A$6:$A$738,$B39,'Tiempos de Moldes'!$B$6:$B$738,N39)</f>
        <v>0.41666666666666669</v>
      </c>
      <c r="P39" s="146">
        <v>1</v>
      </c>
      <c r="Q39" s="147">
        <f>SUMIFS('Tiempos de Moldes'!$N$9:$N$12,'Tiempos de Moldes'!$L$9:$L$12,P39)</f>
        <v>640</v>
      </c>
      <c r="R39" s="148">
        <f t="shared" ref="R39" si="211">IFERROR(ROUNDDOWN(Q39/O39,0),0)</f>
        <v>1536</v>
      </c>
      <c r="S39" s="146"/>
      <c r="T39" s="149">
        <f t="shared" ref="T39" si="212">IFERROR(S39/R39,0)*100</f>
        <v>0</v>
      </c>
      <c r="U39" s="126" t="s">
        <v>1126</v>
      </c>
      <c r="V39" s="150"/>
      <c r="W39" s="148">
        <f>IFERROR((Q39-V39-V40)/O39,0)</f>
        <v>1536</v>
      </c>
      <c r="X39" s="151">
        <f t="shared" ref="X39" si="213">IFERROR((S39/W39)*100,0)</f>
        <v>0</v>
      </c>
      <c r="Y39" s="144" t="s">
        <v>604</v>
      </c>
      <c r="Z39" s="145">
        <f>SUMIFS('Tiempos de Moldes'!$I$6:$I$738,'Tiempos de Moldes'!$A$6:$A$738,$B39,'Tiempos de Moldes'!$B$6:$B$738,Y39)</f>
        <v>0.41666666666666669</v>
      </c>
      <c r="AA39" s="146"/>
      <c r="AB39" s="147">
        <f>SUMIFS('Tiempos de Moldes'!$N$9:$N$12,'Tiempos de Moldes'!$L$9:$L$12,AA39)</f>
        <v>0</v>
      </c>
      <c r="AC39" s="148">
        <f t="shared" ref="AC39" si="214">IFERROR(ROUNDDOWN(AB39/Z39,0),0)</f>
        <v>0</v>
      </c>
      <c r="AD39" s="146"/>
      <c r="AE39" s="149">
        <f t="shared" ref="AE39" si="215">IFERROR(AD39/AC39,0)*100</f>
        <v>0</v>
      </c>
      <c r="AF39" s="126" t="s">
        <v>1126</v>
      </c>
      <c r="AG39" s="150"/>
      <c r="AH39" s="148">
        <f>IFERROR((AB39-AG39-AG40)/Z39,0)</f>
        <v>0</v>
      </c>
      <c r="AI39" s="151">
        <f t="shared" ref="AI39" si="216">IFERROR((AD39/AH39)*100,0)</f>
        <v>0</v>
      </c>
      <c r="AJ39" s="144" t="s">
        <v>604</v>
      </c>
      <c r="AK39" s="145">
        <f>SUMIFS('Tiempos de Moldes'!$I$6:$I$738,'Tiempos de Moldes'!$A$6:$A$738,$B39,'Tiempos de Moldes'!$B$6:$B$738,AJ39)</f>
        <v>0.41666666666666669</v>
      </c>
      <c r="AL39" s="146"/>
      <c r="AM39" s="147">
        <f>SUMIFS('Tiempos de Moldes'!$N$9:$N$12,'Tiempos de Moldes'!$L$9:$L$12,AL39)</f>
        <v>0</v>
      </c>
      <c r="AN39" s="148">
        <f t="shared" ref="AN39" si="217">IFERROR(ROUNDDOWN(AM39/AK39,0),0)</f>
        <v>0</v>
      </c>
      <c r="AO39" s="146"/>
      <c r="AP39" s="149">
        <f t="shared" ref="AP39" si="218">IFERROR(AO39/AN39,0)*100</f>
        <v>0</v>
      </c>
      <c r="AQ39" s="126" t="s">
        <v>1126</v>
      </c>
      <c r="AR39" s="150"/>
      <c r="AS39" s="148">
        <f>IFERROR((AM39-AR39-AR40)/AK39,0)</f>
        <v>0</v>
      </c>
      <c r="AT39" s="151">
        <f t="shared" ref="AT39" si="219">IFERROR((AO39/AS39)*100,0)</f>
        <v>0</v>
      </c>
      <c r="AU39" s="144" t="s">
        <v>1124</v>
      </c>
      <c r="AV39" s="145">
        <f>SUMIFS('Tiempos de Moldes'!$I$6:$I$738,'Tiempos de Moldes'!$A$6:$A$738,$B39,'Tiempos de Moldes'!$B$6:$B$738,AU39)</f>
        <v>0</v>
      </c>
      <c r="AW39" s="146"/>
      <c r="AX39" s="147">
        <f>SUMIFS('Tiempos de Moldes'!$N$9:$N$12,'Tiempos de Moldes'!$L$9:$L$12,AW39)</f>
        <v>0</v>
      </c>
      <c r="AY39" s="148">
        <f t="shared" ref="AY39" si="220">IFERROR(ROUNDDOWN(AX39/AV39,0),0)</f>
        <v>0</v>
      </c>
      <c r="AZ39" s="146"/>
      <c r="BA39" s="149">
        <f t="shared" ref="BA39" si="221">IFERROR(AZ39/AY39,0)*100</f>
        <v>0</v>
      </c>
      <c r="BB39" s="126" t="s">
        <v>1126</v>
      </c>
      <c r="BC39" s="150"/>
      <c r="BD39" s="148">
        <f>IFERROR((AX39-BC39-BC40)/AV39,0)</f>
        <v>0</v>
      </c>
      <c r="BE39" s="151">
        <f t="shared" ref="BE39" si="222">IFERROR((AZ39/BD39)*100,0)</f>
        <v>0</v>
      </c>
      <c r="BF39" s="144" t="s">
        <v>604</v>
      </c>
      <c r="BG39" s="145">
        <f>SUMIFS('Tiempos de Moldes'!$I$6:$I$738,'Tiempos de Moldes'!$A$6:$A$738,$B39,'Tiempos de Moldes'!$B$6:$B$738,BF39)</f>
        <v>0.41666666666666669</v>
      </c>
      <c r="BH39" s="146"/>
      <c r="BI39" s="147">
        <f>SUMIFS('Tiempos de Moldes'!$N$9:$N$12,'Tiempos de Moldes'!$L$9:$L$12,BH39)</f>
        <v>0</v>
      </c>
      <c r="BJ39" s="148">
        <f t="shared" ref="BJ39" si="223">IFERROR(ROUNDDOWN(BI39/BG39,0),0)</f>
        <v>0</v>
      </c>
      <c r="BK39" s="146"/>
      <c r="BL39" s="149">
        <f t="shared" ref="BL39" si="224">IFERROR(BK39/BJ39,0)*100</f>
        <v>0</v>
      </c>
      <c r="BM39" s="126" t="s">
        <v>1126</v>
      </c>
      <c r="BN39" s="150"/>
      <c r="BO39" s="148">
        <f>IFERROR((BI39-BN39-BN40)/BG39,0)</f>
        <v>0</v>
      </c>
      <c r="BP39" s="151">
        <f t="shared" ref="BP39" si="225">IFERROR((BK39/BO39)*100,0)</f>
        <v>0</v>
      </c>
      <c r="BQ39" s="144" t="s">
        <v>604</v>
      </c>
      <c r="BR39" s="145">
        <f>SUMIFS('Tiempos de Moldes'!$I$6:$I$738,'Tiempos de Moldes'!$A$6:$A$738,$B39,'Tiempos de Moldes'!$B$6:$B$738,BQ39)</f>
        <v>0.41666666666666669</v>
      </c>
      <c r="BS39" s="146"/>
      <c r="BT39" s="147">
        <f>SUMIFS('Tiempos de Moldes'!$N$9:$N$12,'Tiempos de Moldes'!$L$9:$L$12,BS39)</f>
        <v>0</v>
      </c>
      <c r="BU39" s="148">
        <f t="shared" ref="BU39" si="226">IFERROR(ROUNDDOWN(BT39/BR39,0),0)</f>
        <v>0</v>
      </c>
      <c r="BV39" s="146"/>
      <c r="BW39" s="149">
        <f t="shared" ref="BW39" si="227">IFERROR(BV39/BU39,0)*100</f>
        <v>0</v>
      </c>
      <c r="BX39" s="126" t="s">
        <v>1126</v>
      </c>
      <c r="BY39" s="150"/>
      <c r="BZ39" s="148">
        <f>IFERROR((BT39-BY39-BY40)/BR39,0)</f>
        <v>0</v>
      </c>
      <c r="CA39" s="151">
        <f t="shared" ref="CA39" si="228">IFERROR((BV39/BZ39)*100,0)</f>
        <v>0</v>
      </c>
    </row>
    <row r="40" spans="2:79" ht="15.75" thickBot="1" x14ac:dyDescent="0.3">
      <c r="B40" s="116" t="s">
        <v>483</v>
      </c>
      <c r="C40" s="161"/>
      <c r="D40" s="162"/>
      <c r="E40" s="162"/>
      <c r="F40" s="162"/>
      <c r="G40" s="162"/>
      <c r="H40" s="153"/>
      <c r="I40" s="153"/>
      <c r="J40" s="141" t="s">
        <v>1127</v>
      </c>
      <c r="K40" s="142"/>
      <c r="L40" s="143"/>
      <c r="M40" s="152"/>
      <c r="N40" s="167" t="str">
        <f>VLOOKUP(N39,'Tiempos de Moldes'!$B$6:$J$738,2,0)</f>
        <v>PIVOT PIN</v>
      </c>
      <c r="O40" s="166"/>
      <c r="P40" s="166"/>
      <c r="Q40" s="166" t="str">
        <f>VLOOKUP(N39,'Tiempos de Moldes'!$B$6:$J$738,3,0)</f>
        <v>12-487697</v>
      </c>
      <c r="R40" s="166"/>
      <c r="S40" s="140" t="str">
        <f>VLOOKUP(N39,'Tiempos de Moldes'!$B$6:$J$738,5,0)</f>
        <v>P02F</v>
      </c>
      <c r="T40" s="140" t="str">
        <f>VLOOKUP(N39,'Tiempos de Moldes'!$B$6:$J$738,4,0)</f>
        <v>ITW</v>
      </c>
      <c r="U40" s="141" t="s">
        <v>1127</v>
      </c>
      <c r="V40" s="142"/>
      <c r="W40" s="143"/>
      <c r="X40" s="152"/>
      <c r="Y40" s="167" t="str">
        <f>VLOOKUP(Y39,'Tiempos de Moldes'!$B$6:$J$738,2,0)</f>
        <v>PIVOT PIN</v>
      </c>
      <c r="Z40" s="166"/>
      <c r="AA40" s="166"/>
      <c r="AB40" s="166" t="str">
        <f>VLOOKUP(Y39,'Tiempos de Moldes'!$B$6:$J$738,3,0)</f>
        <v>12-487697</v>
      </c>
      <c r="AC40" s="166"/>
      <c r="AD40" s="140" t="str">
        <f>VLOOKUP(Y39,'Tiempos de Moldes'!$B$6:$J$738,5,0)</f>
        <v>P02F</v>
      </c>
      <c r="AE40" s="140" t="str">
        <f>VLOOKUP(Y39,'Tiempos de Moldes'!$B$6:$J$738,4,0)</f>
        <v>ITW</v>
      </c>
      <c r="AF40" s="141" t="s">
        <v>1127</v>
      </c>
      <c r="AG40" s="142"/>
      <c r="AH40" s="143"/>
      <c r="AI40" s="152"/>
      <c r="AJ40" s="167" t="str">
        <f>VLOOKUP(AJ39,'Tiempos de Moldes'!$B$6:$J$738,2,0)</f>
        <v>PIVOT PIN</v>
      </c>
      <c r="AK40" s="166"/>
      <c r="AL40" s="166"/>
      <c r="AM40" s="166" t="str">
        <f>VLOOKUP(AJ39,'Tiempos de Moldes'!$B$6:$J$738,3,0)</f>
        <v>12-487697</v>
      </c>
      <c r="AN40" s="166"/>
      <c r="AO40" s="140" t="str">
        <f>VLOOKUP(AJ39,'Tiempos de Moldes'!$B$6:$J$738,5,0)</f>
        <v>P02F</v>
      </c>
      <c r="AP40" s="140" t="str">
        <f>VLOOKUP(AJ39,'Tiempos de Moldes'!$B$6:$J$738,4,0)</f>
        <v>ITW</v>
      </c>
      <c r="AQ40" s="141" t="s">
        <v>1127</v>
      </c>
      <c r="AR40" s="142"/>
      <c r="AS40" s="143"/>
      <c r="AT40" s="152"/>
      <c r="AU40" s="167" t="str">
        <f>VLOOKUP(AU39,'Tiempos de Moldes'!$B$6:$J$738,2,0)</f>
        <v>COVER LOCATE PIN</v>
      </c>
      <c r="AV40" s="166"/>
      <c r="AW40" s="166"/>
      <c r="AX40" s="166" t="str">
        <f>VLOOKUP(AU39,'Tiempos de Moldes'!$B$6:$J$738,3,0)</f>
        <v>142X3-C2000</v>
      </c>
      <c r="AY40" s="166"/>
      <c r="AZ40" s="140" t="str">
        <f>VLOOKUP(AU39,'Tiempos de Moldes'!$B$6:$J$738,5,0)</f>
        <v>P02F</v>
      </c>
      <c r="BA40" s="140" t="str">
        <f>VLOOKUP(AU39,'Tiempos de Moldes'!$B$6:$J$738,4,0)</f>
        <v>FTMEX</v>
      </c>
      <c r="BB40" s="141" t="s">
        <v>1127</v>
      </c>
      <c r="BC40" s="142"/>
      <c r="BD40" s="143"/>
      <c r="BE40" s="152"/>
      <c r="BF40" s="167" t="str">
        <f>VLOOKUP(BF39,'Tiempos de Moldes'!$B$6:$J$738,2,0)</f>
        <v>PIVOT PIN</v>
      </c>
      <c r="BG40" s="166"/>
      <c r="BH40" s="166"/>
      <c r="BI40" s="166" t="str">
        <f>VLOOKUP(BF39,'Tiempos de Moldes'!$B$6:$J$738,3,0)</f>
        <v>12-487697</v>
      </c>
      <c r="BJ40" s="166"/>
      <c r="BK40" s="140" t="str">
        <f>VLOOKUP(BF39,'Tiempos de Moldes'!$B$6:$J$738,5,0)</f>
        <v>P02F</v>
      </c>
      <c r="BL40" s="140" t="str">
        <f>VLOOKUP(BF$11,'Tiempos de Moldes'!$B$6:$J$738,4,0)</f>
        <v>TACHI-S</v>
      </c>
      <c r="BM40" s="141" t="s">
        <v>1127</v>
      </c>
      <c r="BN40" s="142"/>
      <c r="BO40" s="143"/>
      <c r="BP40" s="152"/>
      <c r="BQ40" s="167" t="str">
        <f>VLOOKUP(BQ39,'Tiempos de Moldes'!$B$6:$J$738,2,0)</f>
        <v>PIVOT PIN</v>
      </c>
      <c r="BR40" s="166"/>
      <c r="BS40" s="166"/>
      <c r="BT40" s="166" t="str">
        <f>VLOOKUP(BQ39,'Tiempos de Moldes'!$B$6:$J$738,3,0)</f>
        <v>12-487697</v>
      </c>
      <c r="BU40" s="166"/>
      <c r="BV40" s="140" t="str">
        <f>VLOOKUP(BQ39,'Tiempos de Moldes'!$B$6:$J$738,5,0)</f>
        <v>P02F</v>
      </c>
      <c r="BW40" s="140" t="str">
        <f>VLOOKUP(BQ39,'Tiempos de Moldes'!$B$6:$J$738,4,0)</f>
        <v>ITW</v>
      </c>
      <c r="BX40" s="141" t="s">
        <v>1127</v>
      </c>
      <c r="BY40" s="142"/>
      <c r="BZ40" s="143"/>
      <c r="CA40" s="152"/>
    </row>
    <row r="41" spans="2:79" x14ac:dyDescent="0.25">
      <c r="B41" s="116" t="s">
        <v>483</v>
      </c>
      <c r="C41" s="131" t="s">
        <v>604</v>
      </c>
      <c r="D41" s="132">
        <f>SUMIFS('Tiempos de Moldes'!$I$6:$I$738,'Tiempos de Moldes'!$A$6:$A$738,$B41,'Tiempos de Moldes'!$B$6:$B$738,$C41)</f>
        <v>0.41666666666666669</v>
      </c>
      <c r="E41" s="146">
        <v>4</v>
      </c>
      <c r="F41" s="134">
        <f>SUMIFS('Tiempos de Moldes'!$N$9:$N$12,'Tiempos de Moldes'!$L$9:$L$12,E$21)</f>
        <v>580</v>
      </c>
      <c r="G41" s="135">
        <f>IFERROR((ROUNDDOWN(F41/D41,0)),0)</f>
        <v>1392</v>
      </c>
      <c r="H41" s="133"/>
      <c r="I41" s="136">
        <f>IFERROR((H41/G41)*100,0)</f>
        <v>0</v>
      </c>
      <c r="J41" s="137" t="s">
        <v>1126</v>
      </c>
      <c r="K41" s="138"/>
      <c r="L41" s="135">
        <f>IFERROR((F41-K41-K42)/D41,0)</f>
        <v>1392</v>
      </c>
      <c r="M41" s="139">
        <f t="shared" ref="M41" si="229">IFERROR((H41/L41)*100,0)</f>
        <v>0</v>
      </c>
      <c r="N41" s="131" t="s">
        <v>604</v>
      </c>
      <c r="O41" s="132">
        <f>SUMIFS('Tiempos de Moldes'!$I$6:$I$738,'Tiempos de Moldes'!$A$6:$A$738,$B41,'Tiempos de Moldes'!$B$6:$B$738,N41)</f>
        <v>0.41666666666666669</v>
      </c>
      <c r="P41" s="133">
        <v>4</v>
      </c>
      <c r="Q41" s="134">
        <f>SUMIFS('Tiempos de Moldes'!$N$9:$N$12,'Tiempos de Moldes'!$L$9:$L$12,P41)</f>
        <v>580</v>
      </c>
      <c r="R41" s="135">
        <f t="shared" ref="R41" si="230">IFERROR(ROUNDDOWN(Q41/O41,0),0)</f>
        <v>1392</v>
      </c>
      <c r="S41" s="133"/>
      <c r="T41" s="136">
        <f>IFERROR((S41/R41)*100,0)</f>
        <v>0</v>
      </c>
      <c r="U41" s="137" t="s">
        <v>1126</v>
      </c>
      <c r="V41" s="138"/>
      <c r="W41" s="135">
        <f>IFERROR((Q41-V41-V42)/O41,0)</f>
        <v>1392</v>
      </c>
      <c r="X41" s="139">
        <f t="shared" ref="X41" si="231">IFERROR((S41/W41)*100,0)</f>
        <v>0</v>
      </c>
      <c r="Y41" s="131" t="s">
        <v>604</v>
      </c>
      <c r="Z41" s="132">
        <f>SUMIFS('Tiempos de Moldes'!$I$6:$I$738,'Tiempos de Moldes'!$A$6:$A$738,$B41,'Tiempos de Moldes'!$B$6:$B$738,Y41)</f>
        <v>0.41666666666666669</v>
      </c>
      <c r="AA41" s="133"/>
      <c r="AB41" s="134">
        <f>SUMIFS('Tiempos de Moldes'!$N$9:$N$12,'Tiempos de Moldes'!$L$9:$L$12,AA41)</f>
        <v>0</v>
      </c>
      <c r="AC41" s="135">
        <f t="shared" ref="AC41" si="232">IFERROR(ROUNDDOWN(AB41/Z41,0),0)</f>
        <v>0</v>
      </c>
      <c r="AD41" s="133"/>
      <c r="AE41" s="136">
        <f>IFERROR(AD41/AC41,0)*100</f>
        <v>0</v>
      </c>
      <c r="AF41" s="137" t="s">
        <v>1126</v>
      </c>
      <c r="AG41" s="138"/>
      <c r="AH41" s="135">
        <f>IFERROR((AB41-AG41-AG42)/Z41,0)</f>
        <v>0</v>
      </c>
      <c r="AI41" s="139">
        <f t="shared" ref="AI41" si="233">IFERROR((AD41/AH41)*100,0)</f>
        <v>0</v>
      </c>
      <c r="AJ41" s="131" t="s">
        <v>604</v>
      </c>
      <c r="AK41" s="132">
        <f>SUMIFS('Tiempos de Moldes'!$I$6:$I$738,'Tiempos de Moldes'!$A$6:$A$738,$B41,'Tiempos de Moldes'!$B$6:$B$738,AJ41)</f>
        <v>0.41666666666666669</v>
      </c>
      <c r="AL41" s="133"/>
      <c r="AM41" s="134">
        <f>SUMIFS('Tiempos de Moldes'!$N$9:$N$12,'Tiempos de Moldes'!$L$9:$L$12,AL41)</f>
        <v>0</v>
      </c>
      <c r="AN41" s="135">
        <f t="shared" ref="AN41" si="234">IFERROR(ROUNDDOWN(AM41/AK41,0),0)</f>
        <v>0</v>
      </c>
      <c r="AO41" s="133"/>
      <c r="AP41" s="136">
        <f>IFERROR(AO41/AN41,0)*100</f>
        <v>0</v>
      </c>
      <c r="AQ41" s="137" t="s">
        <v>1126</v>
      </c>
      <c r="AR41" s="138"/>
      <c r="AS41" s="135">
        <f>IFERROR((AM41-AR41-AR42)/AK41,0)</f>
        <v>0</v>
      </c>
      <c r="AT41" s="139">
        <f t="shared" ref="AT41" si="235">IFERROR((AO41/AS41)*100,0)</f>
        <v>0</v>
      </c>
      <c r="AU41" s="131" t="s">
        <v>604</v>
      </c>
      <c r="AV41" s="132">
        <f>SUMIFS('Tiempos de Moldes'!$I$6:$I$738,'Tiempos de Moldes'!$A$6:$A$738,$B41,'Tiempos de Moldes'!$B$6:$B$738,AU41)</f>
        <v>0.41666666666666669</v>
      </c>
      <c r="AW41" s="133"/>
      <c r="AX41" s="134">
        <f>SUMIFS('Tiempos de Moldes'!$N$9:$N$12,'Tiempos de Moldes'!$L$9:$L$12,AW41)</f>
        <v>0</v>
      </c>
      <c r="AY41" s="135">
        <f t="shared" ref="AY41" si="236">IFERROR(ROUNDDOWN(AX41/AV41,0),0)</f>
        <v>0</v>
      </c>
      <c r="AZ41" s="133"/>
      <c r="BA41" s="136">
        <f>IFERROR(AZ41/AY41,0)*100</f>
        <v>0</v>
      </c>
      <c r="BB41" s="137" t="s">
        <v>1126</v>
      </c>
      <c r="BC41" s="138"/>
      <c r="BD41" s="135">
        <f>IFERROR((AX41-BC41-BC42)/AV41,0)</f>
        <v>0</v>
      </c>
      <c r="BE41" s="139">
        <f t="shared" ref="BE41" si="237">IFERROR((AZ41/BD41)*100,0)</f>
        <v>0</v>
      </c>
      <c r="BF41" s="131" t="s">
        <v>604</v>
      </c>
      <c r="BG41" s="132">
        <f>SUMIFS('Tiempos de Moldes'!$I$6:$I$738,'Tiempos de Moldes'!$A$6:$A$738,$B41,'Tiempos de Moldes'!$B$6:$B$738,BF41)</f>
        <v>0.41666666666666669</v>
      </c>
      <c r="BH41" s="133"/>
      <c r="BI41" s="134">
        <f>SUMIFS('Tiempos de Moldes'!$N$9:$N$12,'Tiempos de Moldes'!$L$9:$L$12,BH41)</f>
        <v>0</v>
      </c>
      <c r="BJ41" s="135">
        <f t="shared" ref="BJ41" si="238">IFERROR(ROUNDDOWN(BI41/BG41,0),0)</f>
        <v>0</v>
      </c>
      <c r="BK41" s="133"/>
      <c r="BL41" s="136">
        <f>IFERROR(BK41/BJ41,0)*100</f>
        <v>0</v>
      </c>
      <c r="BM41" s="137" t="s">
        <v>1126</v>
      </c>
      <c r="BN41" s="138"/>
      <c r="BO41" s="135">
        <f>IFERROR((BI41-BN41-BN42)/BG41,0)</f>
        <v>0</v>
      </c>
      <c r="BP41" s="139">
        <f t="shared" ref="BP41" si="239">IFERROR((BK41/BO41)*100,0)</f>
        <v>0</v>
      </c>
      <c r="BQ41" s="131" t="s">
        <v>604</v>
      </c>
      <c r="BR41" s="132">
        <f>SUMIFS('Tiempos de Moldes'!$I$6:$I$738,'Tiempos de Moldes'!$A$6:$A$738,$B41,'Tiempos de Moldes'!$B$6:$B$738,BQ41)</f>
        <v>0.41666666666666669</v>
      </c>
      <c r="BS41" s="133"/>
      <c r="BT41" s="134">
        <f>SUMIFS('Tiempos de Moldes'!$N$9:$N$12,'Tiempos de Moldes'!$L$9:$L$12,BS41)</f>
        <v>0</v>
      </c>
      <c r="BU41" s="135">
        <f t="shared" ref="BU41" si="240">IFERROR(ROUNDDOWN(BT41/BR41,0),0)</f>
        <v>0</v>
      </c>
      <c r="BV41" s="133"/>
      <c r="BW41" s="136">
        <f>IFERROR(BV41/BU41,0)*100</f>
        <v>0</v>
      </c>
      <c r="BX41" s="137" t="s">
        <v>1126</v>
      </c>
      <c r="BY41" s="138"/>
      <c r="BZ41" s="135">
        <f>IFERROR((BT41-BY41-BY42)/BR41,0)</f>
        <v>0</v>
      </c>
      <c r="CA41" s="139">
        <f t="shared" ref="CA41" si="241">IFERROR((BV41/BZ41)*100,0)</f>
        <v>0</v>
      </c>
    </row>
    <row r="42" spans="2:79" ht="15.75" thickBot="1" x14ac:dyDescent="0.3">
      <c r="B42" s="116" t="s">
        <v>483</v>
      </c>
      <c r="C42" s="163" t="str">
        <f>VLOOKUP(C41,'Tiempos de Moldes'!$B$6:$J$738,2,0)</f>
        <v>PIVOT PIN</v>
      </c>
      <c r="D42" s="164"/>
      <c r="E42" s="164"/>
      <c r="F42" s="164" t="str">
        <f>VLOOKUP(C41,'Tiempos de Moldes'!$B$6:$J$738,3,0)</f>
        <v>12-487697</v>
      </c>
      <c r="G42" s="164"/>
      <c r="H42" s="128" t="str">
        <f>VLOOKUP(C41,'Tiempos de Moldes'!$B$6:$J$738,5,0)</f>
        <v>P02F</v>
      </c>
      <c r="I42" s="128" t="str">
        <f>VLOOKUP(C41,'Tiempos de Moldes'!$B$6:$J$738,4,0)</f>
        <v>ITW</v>
      </c>
      <c r="J42" s="127" t="s">
        <v>1127</v>
      </c>
      <c r="K42" s="129"/>
      <c r="L42" s="117"/>
      <c r="M42" s="118"/>
      <c r="N42" s="163" t="str">
        <f>VLOOKUP(N41,'Tiempos de Moldes'!$B$6:$J$738,2,0)</f>
        <v>PIVOT PIN</v>
      </c>
      <c r="O42" s="164"/>
      <c r="P42" s="164"/>
      <c r="Q42" s="164" t="str">
        <f>VLOOKUP(N41,'Tiempos de Moldes'!$B$6:$J$738,3,0)</f>
        <v>12-487697</v>
      </c>
      <c r="R42" s="164"/>
      <c r="S42" s="128" t="str">
        <f>VLOOKUP(N41,'Tiempos de Moldes'!$B$6:$J$738,5,0)</f>
        <v>P02F</v>
      </c>
      <c r="T42" s="128" t="str">
        <f>VLOOKUP(N41,'Tiempos de Moldes'!$B$6:$J$738,4,0)</f>
        <v>ITW</v>
      </c>
      <c r="U42" s="127" t="s">
        <v>1130</v>
      </c>
      <c r="V42" s="129"/>
      <c r="W42" s="117"/>
      <c r="X42" s="118"/>
      <c r="Y42" s="163" t="str">
        <f>VLOOKUP(Y41,'Tiempos de Moldes'!$B$6:$J$738,2,0)</f>
        <v>PIVOT PIN</v>
      </c>
      <c r="Z42" s="164"/>
      <c r="AA42" s="164"/>
      <c r="AB42" s="164" t="str">
        <f>VLOOKUP(Y41,'Tiempos de Moldes'!$B$6:$J$738,3,0)</f>
        <v>12-487697</v>
      </c>
      <c r="AC42" s="164"/>
      <c r="AD42" s="128" t="str">
        <f>VLOOKUP(Y41,'Tiempos de Moldes'!$B$6:$J$738,5,0)</f>
        <v>P02F</v>
      </c>
      <c r="AE42" s="128" t="str">
        <f>VLOOKUP(Y41,'Tiempos de Moldes'!$B$6:$J$738,4,0)</f>
        <v>ITW</v>
      </c>
      <c r="AF42" s="127" t="s">
        <v>1130</v>
      </c>
      <c r="AG42" s="129"/>
      <c r="AH42" s="117"/>
      <c r="AI42" s="118"/>
      <c r="AJ42" s="163" t="str">
        <f>VLOOKUP(AJ41,'Tiempos de Moldes'!$B$6:$J$738,2,0)</f>
        <v>PIVOT PIN</v>
      </c>
      <c r="AK42" s="164"/>
      <c r="AL42" s="164"/>
      <c r="AM42" s="164" t="str">
        <f>VLOOKUP(AJ41,'Tiempos de Moldes'!$B$6:$J$738,3,0)</f>
        <v>12-487697</v>
      </c>
      <c r="AN42" s="164"/>
      <c r="AO42" s="128" t="str">
        <f>VLOOKUP(AJ41,'Tiempos de Moldes'!$B$6:$J$738,5,0)</f>
        <v>P02F</v>
      </c>
      <c r="AP42" s="128" t="str">
        <f>VLOOKUP(AJ41,'Tiempos de Moldes'!$B$6:$J$738,4,0)</f>
        <v>ITW</v>
      </c>
      <c r="AQ42" s="127" t="s">
        <v>1130</v>
      </c>
      <c r="AR42" s="129"/>
      <c r="AS42" s="117"/>
      <c r="AT42" s="118"/>
      <c r="AU42" s="163" t="str">
        <f>VLOOKUP(AU41,'Tiempos de Moldes'!$B$6:$J$738,2,0)</f>
        <v>PIVOT PIN</v>
      </c>
      <c r="AV42" s="164"/>
      <c r="AW42" s="164"/>
      <c r="AX42" s="164" t="str">
        <f>VLOOKUP(AU41,'Tiempos de Moldes'!$B$6:$J$738,3,0)</f>
        <v>12-487697</v>
      </c>
      <c r="AY42" s="164"/>
      <c r="AZ42" s="128" t="str">
        <f>VLOOKUP(AU41,'Tiempos de Moldes'!$B$6:$J$738,5,0)</f>
        <v>P02F</v>
      </c>
      <c r="BA42" s="128" t="str">
        <f>VLOOKUP(AU41,'Tiempos de Moldes'!$B$6:$J$738,4,0)</f>
        <v>ITW</v>
      </c>
      <c r="BB42" s="127" t="s">
        <v>1130</v>
      </c>
      <c r="BC42" s="129"/>
      <c r="BD42" s="117"/>
      <c r="BE42" s="118"/>
      <c r="BF42" s="163" t="str">
        <f>VLOOKUP(BF41,'Tiempos de Moldes'!$B$6:$J$738,2,0)</f>
        <v>PIVOT PIN</v>
      </c>
      <c r="BG42" s="164"/>
      <c r="BH42" s="164"/>
      <c r="BI42" s="164" t="str">
        <f>VLOOKUP(BF41,'Tiempos de Moldes'!$B$6:$J$738,3,0)</f>
        <v>12-487697</v>
      </c>
      <c r="BJ42" s="164"/>
      <c r="BK42" s="128" t="str">
        <f>VLOOKUP(BF41,'Tiempos de Moldes'!$B$6:$J$738,5,0)</f>
        <v>P02F</v>
      </c>
      <c r="BL42" s="128" t="str">
        <f>VLOOKUP(BF41,'Tiempos de Moldes'!$B$6:$J$738,4,0)</f>
        <v>ITW</v>
      </c>
      <c r="BM42" s="127" t="s">
        <v>1130</v>
      </c>
      <c r="BN42" s="129"/>
      <c r="BO42" s="117"/>
      <c r="BP42" s="118"/>
      <c r="BQ42" s="163" t="str">
        <f>VLOOKUP(BQ41,'Tiempos de Moldes'!$B$6:$J$738,2,0)</f>
        <v>PIVOT PIN</v>
      </c>
      <c r="BR42" s="164"/>
      <c r="BS42" s="164"/>
      <c r="BT42" s="164" t="str">
        <f>VLOOKUP(BQ41,'Tiempos de Moldes'!$B$6:$J$738,3,0)</f>
        <v>12-487697</v>
      </c>
      <c r="BU42" s="164"/>
      <c r="BV42" s="128" t="str">
        <f>VLOOKUP(BQ41,'Tiempos de Moldes'!$B$6:$J$738,5,0)</f>
        <v>P02F</v>
      </c>
      <c r="BW42" s="128" t="str">
        <f>VLOOKUP(BQ41,'Tiempos de Moldes'!$B$6:$J$738,4,0)</f>
        <v>ITW</v>
      </c>
      <c r="BX42" s="127" t="s">
        <v>1130</v>
      </c>
      <c r="BY42" s="129"/>
      <c r="BZ42" s="117"/>
      <c r="CA42" s="118"/>
    </row>
    <row r="43" spans="2:79" x14ac:dyDescent="0.25">
      <c r="B43" s="116" t="s">
        <v>532</v>
      </c>
      <c r="C43" s="144"/>
      <c r="D43" s="145"/>
      <c r="E43" s="146"/>
      <c r="F43" s="147"/>
      <c r="G43" s="148"/>
      <c r="H43" s="146"/>
      <c r="I43" s="149"/>
      <c r="J43" s="126" t="s">
        <v>1126</v>
      </c>
      <c r="K43" s="150"/>
      <c r="L43" s="148"/>
      <c r="M43" s="151"/>
      <c r="N43" s="144" t="s">
        <v>1125</v>
      </c>
      <c r="O43" s="145">
        <f>SUMIFS('Tiempos de Moldes'!$I$6:$I$738,'Tiempos de Moldes'!$A$6:$A$738,$B43,'Tiempos de Moldes'!$B$6:$B$738,N43)</f>
        <v>0.96666666666666667</v>
      </c>
      <c r="P43" s="146">
        <v>1</v>
      </c>
      <c r="Q43" s="147">
        <f>SUMIFS('Tiempos de Moldes'!$N$9:$N$12,'Tiempos de Moldes'!$L$9:$L$12,P43)</f>
        <v>640</v>
      </c>
      <c r="R43" s="148">
        <f t="shared" ref="R43" si="242">IFERROR(ROUNDDOWN(Q43/O43,0),0)</f>
        <v>662</v>
      </c>
      <c r="S43" s="146"/>
      <c r="T43" s="149">
        <f t="shared" ref="T43" si="243">IFERROR(S43/R43,0)*100</f>
        <v>0</v>
      </c>
      <c r="U43" s="126" t="s">
        <v>1126</v>
      </c>
      <c r="V43" s="150"/>
      <c r="W43" s="148">
        <f>IFERROR((Q43-V43-V44)/O43,0)</f>
        <v>662.06896551724139</v>
      </c>
      <c r="X43" s="151">
        <f t="shared" ref="X43" si="244">IFERROR((S43/W43)*100,0)</f>
        <v>0</v>
      </c>
      <c r="Y43" s="144" t="s">
        <v>1125</v>
      </c>
      <c r="Z43" s="145">
        <f>SUMIFS('Tiempos de Moldes'!$I$6:$I$738,'Tiempos de Moldes'!$A$6:$A$738,$B43,'Tiempos de Moldes'!$B$6:$B$738,Y43)</f>
        <v>0.96666666666666667</v>
      </c>
      <c r="AA43" s="146">
        <v>1</v>
      </c>
      <c r="AB43" s="147">
        <f>SUMIFS('Tiempos de Moldes'!$N$9:$N$12,'Tiempos de Moldes'!$L$9:$L$12,AA43)</f>
        <v>640</v>
      </c>
      <c r="AC43" s="148">
        <f t="shared" ref="AC43" si="245">IFERROR(ROUNDDOWN(AB43/Z43,0),0)</f>
        <v>662</v>
      </c>
      <c r="AD43" s="146"/>
      <c r="AE43" s="149">
        <f t="shared" ref="AE43" si="246">IFERROR(AD43/AC43,0)*100</f>
        <v>0</v>
      </c>
      <c r="AF43" s="126" t="s">
        <v>1126</v>
      </c>
      <c r="AG43" s="150"/>
      <c r="AH43" s="148">
        <f>IFERROR((AB43-AG43-AG44)/Z43,0)</f>
        <v>662.06896551724139</v>
      </c>
      <c r="AI43" s="151">
        <f t="shared" ref="AI43" si="247">IFERROR((AD43/AH43)*100,0)</f>
        <v>0</v>
      </c>
      <c r="AJ43" s="144" t="s">
        <v>1125</v>
      </c>
      <c r="AK43" s="145">
        <f>SUMIFS('Tiempos de Moldes'!$I$6:$I$738,'Tiempos de Moldes'!$A$6:$A$738,$B43,'Tiempos de Moldes'!$B$6:$B$738,AJ43)</f>
        <v>0.96666666666666667</v>
      </c>
      <c r="AL43" s="146">
        <v>1</v>
      </c>
      <c r="AM43" s="147">
        <f>SUMIFS('Tiempos de Moldes'!$N$9:$N$12,'Tiempos de Moldes'!$L$9:$L$12,AL43)</f>
        <v>640</v>
      </c>
      <c r="AN43" s="148">
        <f t="shared" ref="AN43" si="248">IFERROR(ROUNDDOWN(AM43/AK43,0),0)</f>
        <v>662</v>
      </c>
      <c r="AO43" s="146"/>
      <c r="AP43" s="149">
        <f t="shared" ref="AP43" si="249">IFERROR(AO43/AN43,0)*100</f>
        <v>0</v>
      </c>
      <c r="AQ43" s="126" t="s">
        <v>1126</v>
      </c>
      <c r="AR43" s="150"/>
      <c r="AS43" s="148">
        <f>IFERROR((AM43-AR43-AR44)/AK43,0)</f>
        <v>662.06896551724139</v>
      </c>
      <c r="AT43" s="151">
        <f t="shared" ref="AT43" si="250">IFERROR((AO43/AS43)*100,0)</f>
        <v>0</v>
      </c>
      <c r="AU43" s="144" t="s">
        <v>1125</v>
      </c>
      <c r="AV43" s="145">
        <f>SUMIFS('Tiempos de Moldes'!$I$6:$I$738,'Tiempos de Moldes'!$A$6:$A$738,$B43,'Tiempos de Moldes'!$B$6:$B$738,AU43)</f>
        <v>0.96666666666666667</v>
      </c>
      <c r="AW43" s="146">
        <v>1</v>
      </c>
      <c r="AX43" s="147">
        <f>SUMIFS('Tiempos de Moldes'!$N$9:$N$12,'Tiempos de Moldes'!$L$9:$L$12,AW43)</f>
        <v>640</v>
      </c>
      <c r="AY43" s="148">
        <f t="shared" ref="AY43" si="251">IFERROR(ROUNDDOWN(AX43/AV43,0),0)</f>
        <v>662</v>
      </c>
      <c r="AZ43" s="146"/>
      <c r="BA43" s="149">
        <f t="shared" ref="BA43" si="252">IFERROR(AZ43/AY43,0)*100</f>
        <v>0</v>
      </c>
      <c r="BB43" s="126" t="s">
        <v>1126</v>
      </c>
      <c r="BC43" s="150"/>
      <c r="BD43" s="148">
        <f>IFERROR((AX43-BC43-BC44)/AV43,0)</f>
        <v>662.06896551724139</v>
      </c>
      <c r="BE43" s="151">
        <f t="shared" ref="BE43" si="253">IFERROR((AZ43/BD43)*100,0)</f>
        <v>0</v>
      </c>
      <c r="BF43" s="144" t="s">
        <v>1125</v>
      </c>
      <c r="BG43" s="145">
        <f>SUMIFS('Tiempos de Moldes'!$I$6:$I$738,'Tiempos de Moldes'!$A$6:$A$738,$B43,'Tiempos de Moldes'!$B$6:$B$738,BF43)</f>
        <v>0.96666666666666667</v>
      </c>
      <c r="BH43" s="146">
        <v>1</v>
      </c>
      <c r="BI43" s="147">
        <f>SUMIFS('Tiempos de Moldes'!$N$9:$N$12,'Tiempos de Moldes'!$L$9:$L$12,BH43)</f>
        <v>640</v>
      </c>
      <c r="BJ43" s="148">
        <f t="shared" ref="BJ43" si="254">IFERROR(ROUNDDOWN(BI43/BG43,0),0)</f>
        <v>662</v>
      </c>
      <c r="BK43" s="146"/>
      <c r="BL43" s="149">
        <f t="shared" ref="BL43" si="255">IFERROR(BK43/BJ43,0)*100</f>
        <v>0</v>
      </c>
      <c r="BM43" s="126" t="s">
        <v>1126</v>
      </c>
      <c r="BN43" s="150"/>
      <c r="BO43" s="148">
        <f>IFERROR((BI43-BN43-BN44)/BG43,0)</f>
        <v>662.06896551724139</v>
      </c>
      <c r="BP43" s="151">
        <f t="shared" ref="BP43" si="256">IFERROR((BK43/BO43)*100,0)</f>
        <v>0</v>
      </c>
      <c r="BQ43" s="144" t="s">
        <v>1125</v>
      </c>
      <c r="BR43" s="145">
        <f>SUMIFS('Tiempos de Moldes'!$I$6:$I$738,'Tiempos de Moldes'!$A$6:$A$738,$B43,'Tiempos de Moldes'!$B$6:$B$738,BQ43)</f>
        <v>0.96666666666666667</v>
      </c>
      <c r="BS43" s="146">
        <v>1</v>
      </c>
      <c r="BT43" s="147">
        <f>SUMIFS('Tiempos de Moldes'!$N$9:$N$12,'Tiempos de Moldes'!$L$9:$L$12,BS43)</f>
        <v>640</v>
      </c>
      <c r="BU43" s="148">
        <f t="shared" ref="BU43" si="257">IFERROR(ROUNDDOWN(BT43/BR43,0),0)</f>
        <v>662</v>
      </c>
      <c r="BV43" s="146"/>
      <c r="BW43" s="149">
        <f t="shared" ref="BW43" si="258">IFERROR(BV43/BU43,0)*100</f>
        <v>0</v>
      </c>
      <c r="BX43" s="126" t="s">
        <v>1126</v>
      </c>
      <c r="BY43" s="150"/>
      <c r="BZ43" s="148">
        <f>IFERROR((BT43-BY43-BY44)/BR43,0)</f>
        <v>662.06896551724139</v>
      </c>
      <c r="CA43" s="151">
        <f t="shared" ref="CA43" si="259">IFERROR((BV43/BZ43)*100,0)</f>
        <v>0</v>
      </c>
    </row>
    <row r="44" spans="2:79" ht="15.75" thickBot="1" x14ac:dyDescent="0.3">
      <c r="B44" s="116" t="s">
        <v>532</v>
      </c>
      <c r="C44" s="161"/>
      <c r="D44" s="162"/>
      <c r="E44" s="162"/>
      <c r="F44" s="162"/>
      <c r="G44" s="162"/>
      <c r="H44" s="153"/>
      <c r="I44" s="153"/>
      <c r="J44" s="141" t="s">
        <v>1127</v>
      </c>
      <c r="K44" s="142"/>
      <c r="L44" s="143"/>
      <c r="M44" s="152"/>
      <c r="N44" s="167" t="str">
        <f>VLOOKUP(N43,'Tiempos de Moldes'!$B$6:$J$738,2,0)</f>
        <v>RECL LEVER LH</v>
      </c>
      <c r="O44" s="166"/>
      <c r="P44" s="166"/>
      <c r="Q44" s="166" t="str">
        <f>VLOOKUP(N43,'Tiempos de Moldes'!$B$6:$J$738,3,0)</f>
        <v>185C1-D4040</v>
      </c>
      <c r="R44" s="166"/>
      <c r="S44" s="140" t="str">
        <f>VLOOKUP(N43,'Tiempos de Moldes'!$B$6:$J$738,5,0)</f>
        <v>H60A</v>
      </c>
      <c r="T44" s="140" t="str">
        <f>VLOOKUP(N43,'Tiempos de Moldes'!$B$6:$J$738,4,0)</f>
        <v>FTMEX</v>
      </c>
      <c r="U44" s="141" t="s">
        <v>1127</v>
      </c>
      <c r="V44" s="142"/>
      <c r="W44" s="143"/>
      <c r="X44" s="152"/>
      <c r="Y44" s="167" t="str">
        <f>VLOOKUP(Y43,'Tiempos de Moldes'!$B$6:$J$738,2,0)</f>
        <v>RECL LEVER LH</v>
      </c>
      <c r="Z44" s="166"/>
      <c r="AA44" s="166"/>
      <c r="AB44" s="166" t="str">
        <f>VLOOKUP(Y43,'Tiempos de Moldes'!$B$6:$J$738,3,0)</f>
        <v>185C1-D4040</v>
      </c>
      <c r="AC44" s="166"/>
      <c r="AD44" s="140" t="str">
        <f>VLOOKUP(Y43,'Tiempos de Moldes'!$B$6:$J$738,5,0)</f>
        <v>H60A</v>
      </c>
      <c r="AE44" s="140" t="str">
        <f>VLOOKUP(Y43,'Tiempos de Moldes'!$B$6:$J$738,4,0)</f>
        <v>FTMEX</v>
      </c>
      <c r="AF44" s="141" t="s">
        <v>1127</v>
      </c>
      <c r="AG44" s="142"/>
      <c r="AH44" s="143"/>
      <c r="AI44" s="152"/>
      <c r="AJ44" s="167" t="str">
        <f>VLOOKUP(AJ43,'Tiempos de Moldes'!$B$6:$J$738,2,0)</f>
        <v>RECL LEVER LH</v>
      </c>
      <c r="AK44" s="166"/>
      <c r="AL44" s="166"/>
      <c r="AM44" s="166" t="str">
        <f>VLOOKUP(AJ43,'Tiempos de Moldes'!$B$6:$J$738,3,0)</f>
        <v>185C1-D4040</v>
      </c>
      <c r="AN44" s="166"/>
      <c r="AO44" s="140" t="str">
        <f>VLOOKUP(AJ43,'Tiempos de Moldes'!$B$6:$J$738,5,0)</f>
        <v>H60A</v>
      </c>
      <c r="AP44" s="140" t="str">
        <f>VLOOKUP(AJ43,'Tiempos de Moldes'!$B$6:$J$738,4,0)</f>
        <v>FTMEX</v>
      </c>
      <c r="AQ44" s="141" t="s">
        <v>1127</v>
      </c>
      <c r="AR44" s="142"/>
      <c r="AS44" s="143"/>
      <c r="AT44" s="152"/>
      <c r="AU44" s="167" t="str">
        <f>VLOOKUP(AU43,'Tiempos de Moldes'!$B$6:$J$738,2,0)</f>
        <v>RECL LEVER LH</v>
      </c>
      <c r="AV44" s="166"/>
      <c r="AW44" s="166"/>
      <c r="AX44" s="166" t="str">
        <f>VLOOKUP(AU43,'Tiempos de Moldes'!$B$6:$J$738,3,0)</f>
        <v>185C1-D4040</v>
      </c>
      <c r="AY44" s="166"/>
      <c r="AZ44" s="140" t="str">
        <f>VLOOKUP(AU43,'Tiempos de Moldes'!$B$6:$J$738,5,0)</f>
        <v>H60A</v>
      </c>
      <c r="BA44" s="140" t="str">
        <f>VLOOKUP(AU43,'Tiempos de Moldes'!$B$6:$J$738,4,0)</f>
        <v>FTMEX</v>
      </c>
      <c r="BB44" s="141" t="s">
        <v>1127</v>
      </c>
      <c r="BC44" s="142"/>
      <c r="BD44" s="143"/>
      <c r="BE44" s="152"/>
      <c r="BF44" s="167" t="str">
        <f>VLOOKUP(BF43,'Tiempos de Moldes'!$B$6:$J$738,2,0)</f>
        <v>RECL LEVER LH</v>
      </c>
      <c r="BG44" s="166"/>
      <c r="BH44" s="166"/>
      <c r="BI44" s="166" t="str">
        <f>VLOOKUP(BF43,'Tiempos de Moldes'!$B$6:$J$738,3,0)</f>
        <v>185C1-D4040</v>
      </c>
      <c r="BJ44" s="166"/>
      <c r="BK44" s="140" t="str">
        <f>VLOOKUP(BF43,'Tiempos de Moldes'!$B$6:$J$738,5,0)</f>
        <v>H60A</v>
      </c>
      <c r="BL44" s="140" t="str">
        <f>VLOOKUP(BF$11,'Tiempos de Moldes'!$B$6:$J$738,4,0)</f>
        <v>TACHI-S</v>
      </c>
      <c r="BM44" s="141" t="s">
        <v>1127</v>
      </c>
      <c r="BN44" s="142"/>
      <c r="BO44" s="143"/>
      <c r="BP44" s="152"/>
      <c r="BQ44" s="167" t="str">
        <f>VLOOKUP(BQ43,'Tiempos de Moldes'!$B$6:$J$738,2,0)</f>
        <v>RECL LEVER LH</v>
      </c>
      <c r="BR44" s="166"/>
      <c r="BS44" s="166"/>
      <c r="BT44" s="166" t="str">
        <f>VLOOKUP(BQ43,'Tiempos de Moldes'!$B$6:$J$738,3,0)</f>
        <v>185C1-D4040</v>
      </c>
      <c r="BU44" s="166"/>
      <c r="BV44" s="140" t="str">
        <f>VLOOKUP(BQ43,'Tiempos de Moldes'!$B$6:$J$738,5,0)</f>
        <v>H60A</v>
      </c>
      <c r="BW44" s="140" t="str">
        <f>VLOOKUP(BQ43,'Tiempos de Moldes'!$B$6:$J$738,4,0)</f>
        <v>FTMEX</v>
      </c>
      <c r="BX44" s="141" t="s">
        <v>1127</v>
      </c>
      <c r="BY44" s="142"/>
      <c r="BZ44" s="143"/>
      <c r="CA44" s="152"/>
    </row>
    <row r="45" spans="2:79" x14ac:dyDescent="0.25">
      <c r="B45" s="116" t="s">
        <v>532</v>
      </c>
      <c r="C45" s="131" t="s">
        <v>1125</v>
      </c>
      <c r="D45" s="132">
        <f>SUMIFS('Tiempos de Moldes'!$I$6:$I$738,'Tiempos de Moldes'!$A$6:$A$738,$B45,'Tiempos de Moldes'!$B$6:$B$738,$C45)</f>
        <v>0.96666666666666667</v>
      </c>
      <c r="E45" s="146">
        <v>4</v>
      </c>
      <c r="F45" s="134">
        <f>SUMIFS('Tiempos de Moldes'!$N$9:$N$12,'Tiempos de Moldes'!$L$9:$L$12,E$21)</f>
        <v>580</v>
      </c>
      <c r="G45" s="135">
        <f>IFERROR((ROUNDDOWN(F45/D45,0)),0)</f>
        <v>600</v>
      </c>
      <c r="H45" s="133"/>
      <c r="I45" s="136">
        <f>IFERROR((H45/G45)*100,0)</f>
        <v>0</v>
      </c>
      <c r="J45" s="137" t="s">
        <v>1126</v>
      </c>
      <c r="K45" s="138"/>
      <c r="L45" s="135">
        <f>IFERROR((F45-K45-K46)/D45,0)</f>
        <v>600</v>
      </c>
      <c r="M45" s="139">
        <f t="shared" ref="M45" si="260">IFERROR((H45/L45)*100,0)</f>
        <v>0</v>
      </c>
      <c r="N45" s="131" t="s">
        <v>1125</v>
      </c>
      <c r="O45" s="132">
        <f>SUMIFS('Tiempos de Moldes'!$I$6:$I$738,'Tiempos de Moldes'!$A$6:$A$738,$B45,'Tiempos de Moldes'!$B$6:$B$738,N45)</f>
        <v>0.96666666666666667</v>
      </c>
      <c r="P45" s="133">
        <v>4</v>
      </c>
      <c r="Q45" s="134">
        <f>SUMIFS('Tiempos de Moldes'!$N$9:$N$12,'Tiempos de Moldes'!$L$9:$L$12,P45)</f>
        <v>580</v>
      </c>
      <c r="R45" s="135">
        <f t="shared" ref="R45" si="261">IFERROR(ROUNDDOWN(Q45/O45,0),0)</f>
        <v>600</v>
      </c>
      <c r="S45" s="133"/>
      <c r="T45" s="136">
        <f>IFERROR((S45/R45)*100,0)</f>
        <v>0</v>
      </c>
      <c r="U45" s="137" t="s">
        <v>1126</v>
      </c>
      <c r="V45" s="138"/>
      <c r="W45" s="135">
        <f>IFERROR((Q45-V45-V46)/O45,0)</f>
        <v>600</v>
      </c>
      <c r="X45" s="139">
        <f t="shared" ref="X45" si="262">IFERROR((S45/W45)*100,0)</f>
        <v>0</v>
      </c>
      <c r="Y45" s="131" t="s">
        <v>1125</v>
      </c>
      <c r="Z45" s="132">
        <f>SUMIFS('Tiempos de Moldes'!$I$6:$I$738,'Tiempos de Moldes'!$A$6:$A$738,$B45,'Tiempos de Moldes'!$B$6:$B$738,Y45)</f>
        <v>0.96666666666666667</v>
      </c>
      <c r="AA45" s="133">
        <v>4</v>
      </c>
      <c r="AB45" s="134">
        <f>SUMIFS('Tiempos de Moldes'!$N$9:$N$12,'Tiempos de Moldes'!$L$9:$L$12,AA45)</f>
        <v>580</v>
      </c>
      <c r="AC45" s="135">
        <f t="shared" ref="AC45" si="263">IFERROR(ROUNDDOWN(AB45/Z45,0),0)</f>
        <v>600</v>
      </c>
      <c r="AD45" s="133"/>
      <c r="AE45" s="136">
        <f>IFERROR(AD45/AC45,0)*100</f>
        <v>0</v>
      </c>
      <c r="AF45" s="137" t="s">
        <v>1126</v>
      </c>
      <c r="AG45" s="138"/>
      <c r="AH45" s="135">
        <f>IFERROR((AB45-AG45-AG46)/Z45,0)</f>
        <v>600</v>
      </c>
      <c r="AI45" s="139">
        <f t="shared" ref="AI45" si="264">IFERROR((AD45/AH45)*100,0)</f>
        <v>0</v>
      </c>
      <c r="AJ45" s="131" t="s">
        <v>1125</v>
      </c>
      <c r="AK45" s="132">
        <f>SUMIFS('Tiempos de Moldes'!$I$6:$I$738,'Tiempos de Moldes'!$A$6:$A$738,$B45,'Tiempos de Moldes'!$B$6:$B$738,AJ45)</f>
        <v>0.96666666666666667</v>
      </c>
      <c r="AL45" s="133">
        <v>4</v>
      </c>
      <c r="AM45" s="134">
        <f>SUMIFS('Tiempos de Moldes'!$N$9:$N$12,'Tiempos de Moldes'!$L$9:$L$12,AL45)</f>
        <v>580</v>
      </c>
      <c r="AN45" s="135">
        <f t="shared" ref="AN45" si="265">IFERROR(ROUNDDOWN(AM45/AK45,0),0)</f>
        <v>600</v>
      </c>
      <c r="AO45" s="133"/>
      <c r="AP45" s="136">
        <f>IFERROR(AO45/AN45,0)*100</f>
        <v>0</v>
      </c>
      <c r="AQ45" s="137" t="s">
        <v>1126</v>
      </c>
      <c r="AR45" s="138"/>
      <c r="AS45" s="135">
        <f>IFERROR((AM45-AR45-AR46)/AK45,0)</f>
        <v>600</v>
      </c>
      <c r="AT45" s="139">
        <f t="shared" ref="AT45" si="266">IFERROR((AO45/AS45)*100,0)</f>
        <v>0</v>
      </c>
      <c r="AU45" s="131" t="s">
        <v>1125</v>
      </c>
      <c r="AV45" s="132">
        <f>SUMIFS('Tiempos de Moldes'!$I$6:$I$738,'Tiempos de Moldes'!$A$6:$A$738,$B45,'Tiempos de Moldes'!$B$6:$B$738,AU45)</f>
        <v>0.96666666666666667</v>
      </c>
      <c r="AW45" s="133">
        <v>4</v>
      </c>
      <c r="AX45" s="134">
        <f>SUMIFS('Tiempos de Moldes'!$N$9:$N$12,'Tiempos de Moldes'!$L$9:$L$12,AW45)</f>
        <v>580</v>
      </c>
      <c r="AY45" s="135">
        <f t="shared" ref="AY45" si="267">IFERROR(ROUNDDOWN(AX45/AV45,0),0)</f>
        <v>600</v>
      </c>
      <c r="AZ45" s="133"/>
      <c r="BA45" s="136">
        <f>IFERROR(AZ45/AY45,0)*100</f>
        <v>0</v>
      </c>
      <c r="BB45" s="137" t="s">
        <v>1126</v>
      </c>
      <c r="BC45" s="138"/>
      <c r="BD45" s="135">
        <f>IFERROR((AX45-BC45-BC46)/AV45,0)</f>
        <v>600</v>
      </c>
      <c r="BE45" s="139">
        <f t="shared" ref="BE45" si="268">IFERROR((AZ45/BD45)*100,0)</f>
        <v>0</v>
      </c>
      <c r="BF45" s="131" t="s">
        <v>1125</v>
      </c>
      <c r="BG45" s="132">
        <f>SUMIFS('Tiempos de Moldes'!$I$6:$I$738,'Tiempos de Moldes'!$A$6:$A$738,$B45,'Tiempos de Moldes'!$B$6:$B$738,BF45)</f>
        <v>0.96666666666666667</v>
      </c>
      <c r="BH45" s="133">
        <v>4</v>
      </c>
      <c r="BI45" s="134">
        <f>SUMIFS('Tiempos de Moldes'!$N$9:$N$12,'Tiempos de Moldes'!$L$9:$L$12,BH45)</f>
        <v>580</v>
      </c>
      <c r="BJ45" s="135">
        <f t="shared" ref="BJ45" si="269">IFERROR(ROUNDDOWN(BI45/BG45,0),0)</f>
        <v>600</v>
      </c>
      <c r="BK45" s="133"/>
      <c r="BL45" s="136">
        <f>IFERROR(BK45/BJ45,0)*100</f>
        <v>0</v>
      </c>
      <c r="BM45" s="137" t="s">
        <v>1126</v>
      </c>
      <c r="BN45" s="138"/>
      <c r="BO45" s="135">
        <f>IFERROR((BI45-BN45-BN46)/BG45,0)</f>
        <v>600</v>
      </c>
      <c r="BP45" s="139">
        <f t="shared" ref="BP45" si="270">IFERROR((BK45/BO45)*100,0)</f>
        <v>0</v>
      </c>
      <c r="BQ45" s="131" t="s">
        <v>1125</v>
      </c>
      <c r="BR45" s="132">
        <f>SUMIFS('Tiempos de Moldes'!$I$6:$I$738,'Tiempos de Moldes'!$A$6:$A$738,$B45,'Tiempos de Moldes'!$B$6:$B$738,BQ45)</f>
        <v>0.96666666666666667</v>
      </c>
      <c r="BS45" s="133">
        <v>4</v>
      </c>
      <c r="BT45" s="134">
        <f>SUMIFS('Tiempos de Moldes'!$N$9:$N$12,'Tiempos de Moldes'!$L$9:$L$12,BS45)</f>
        <v>580</v>
      </c>
      <c r="BU45" s="135">
        <f t="shared" ref="BU45" si="271">IFERROR(ROUNDDOWN(BT45/BR45,0),0)</f>
        <v>600</v>
      </c>
      <c r="BV45" s="133"/>
      <c r="BW45" s="136">
        <f>IFERROR(BV45/BU45,0)*100</f>
        <v>0</v>
      </c>
      <c r="BX45" s="137" t="s">
        <v>1126</v>
      </c>
      <c r="BY45" s="138"/>
      <c r="BZ45" s="135">
        <f>IFERROR((BT45-BY45-BY46)/BR45,0)</f>
        <v>600</v>
      </c>
      <c r="CA45" s="139">
        <f t="shared" ref="CA45" si="272">IFERROR((BV45/BZ45)*100,0)</f>
        <v>0</v>
      </c>
    </row>
    <row r="46" spans="2:79" ht="15.75" thickBot="1" x14ac:dyDescent="0.3">
      <c r="B46" s="116" t="s">
        <v>532</v>
      </c>
      <c r="C46" s="163" t="str">
        <f>VLOOKUP(C45,'Tiempos de Moldes'!$B$6:$J$738,2,0)</f>
        <v>RECL LEVER LH</v>
      </c>
      <c r="D46" s="164"/>
      <c r="E46" s="164"/>
      <c r="F46" s="164" t="str">
        <f>VLOOKUP(C45,'Tiempos de Moldes'!$B$6:$J$738,3,0)</f>
        <v>185C1-D4040</v>
      </c>
      <c r="G46" s="164"/>
      <c r="H46" s="128" t="str">
        <f>VLOOKUP(C45,'Tiempos de Moldes'!$B$6:$J$738,5,0)</f>
        <v>H60A</v>
      </c>
      <c r="I46" s="128" t="str">
        <f>VLOOKUP(C45,'Tiempos de Moldes'!$B$6:$J$738,4,0)</f>
        <v>FTMEX</v>
      </c>
      <c r="J46" s="127" t="s">
        <v>1127</v>
      </c>
      <c r="K46" s="129"/>
      <c r="L46" s="117"/>
      <c r="M46" s="118"/>
      <c r="N46" s="163" t="str">
        <f>VLOOKUP(N45,'Tiempos de Moldes'!$B$6:$J$738,2,0)</f>
        <v>RECL LEVER LH</v>
      </c>
      <c r="O46" s="164"/>
      <c r="P46" s="164"/>
      <c r="Q46" s="164" t="str">
        <f>VLOOKUP(N45,'Tiempos de Moldes'!$B$6:$J$738,3,0)</f>
        <v>185C1-D4040</v>
      </c>
      <c r="R46" s="164"/>
      <c r="S46" s="128" t="str">
        <f>VLOOKUP(N45,'Tiempos de Moldes'!$B$6:$J$738,5,0)</f>
        <v>H60A</v>
      </c>
      <c r="T46" s="128" t="str">
        <f>VLOOKUP(N45,'Tiempos de Moldes'!$B$6:$J$738,4,0)</f>
        <v>FTMEX</v>
      </c>
      <c r="U46" s="127" t="s">
        <v>1130</v>
      </c>
      <c r="V46" s="129"/>
      <c r="W46" s="117"/>
      <c r="X46" s="118"/>
      <c r="Y46" s="163" t="str">
        <f>VLOOKUP(Y45,'Tiempos de Moldes'!$B$6:$J$738,2,0)</f>
        <v>RECL LEVER LH</v>
      </c>
      <c r="Z46" s="164"/>
      <c r="AA46" s="164"/>
      <c r="AB46" s="164" t="str">
        <f>VLOOKUP(Y45,'Tiempos de Moldes'!$B$6:$J$738,3,0)</f>
        <v>185C1-D4040</v>
      </c>
      <c r="AC46" s="164"/>
      <c r="AD46" s="128" t="str">
        <f>VLOOKUP(Y45,'Tiempos de Moldes'!$B$6:$J$738,5,0)</f>
        <v>H60A</v>
      </c>
      <c r="AE46" s="128" t="str">
        <f>VLOOKUP(Y45,'Tiempos de Moldes'!$B$6:$J$738,4,0)</f>
        <v>FTMEX</v>
      </c>
      <c r="AF46" s="127" t="s">
        <v>1130</v>
      </c>
      <c r="AG46" s="129"/>
      <c r="AH46" s="117"/>
      <c r="AI46" s="118"/>
      <c r="AJ46" s="163" t="str">
        <f>VLOOKUP(AJ45,'Tiempos de Moldes'!$B$6:$J$738,2,0)</f>
        <v>RECL LEVER LH</v>
      </c>
      <c r="AK46" s="164"/>
      <c r="AL46" s="164"/>
      <c r="AM46" s="164" t="str">
        <f>VLOOKUP(AJ45,'Tiempos de Moldes'!$B$6:$J$738,3,0)</f>
        <v>185C1-D4040</v>
      </c>
      <c r="AN46" s="164"/>
      <c r="AO46" s="128" t="str">
        <f>VLOOKUP(AJ45,'Tiempos de Moldes'!$B$6:$J$738,5,0)</f>
        <v>H60A</v>
      </c>
      <c r="AP46" s="128" t="str">
        <f>VLOOKUP(AJ45,'Tiempos de Moldes'!$B$6:$J$738,4,0)</f>
        <v>FTMEX</v>
      </c>
      <c r="AQ46" s="127" t="s">
        <v>1130</v>
      </c>
      <c r="AR46" s="129"/>
      <c r="AS46" s="117"/>
      <c r="AT46" s="118"/>
      <c r="AU46" s="163" t="str">
        <f>VLOOKUP(AU45,'Tiempos de Moldes'!$B$6:$J$738,2,0)</f>
        <v>RECL LEVER LH</v>
      </c>
      <c r="AV46" s="164"/>
      <c r="AW46" s="164"/>
      <c r="AX46" s="164" t="str">
        <f>VLOOKUP(AU45,'Tiempos de Moldes'!$B$6:$J$738,3,0)</f>
        <v>185C1-D4040</v>
      </c>
      <c r="AY46" s="164"/>
      <c r="AZ46" s="128" t="str">
        <f>VLOOKUP(AU45,'Tiempos de Moldes'!$B$6:$J$738,5,0)</f>
        <v>H60A</v>
      </c>
      <c r="BA46" s="128" t="str">
        <f>VLOOKUP(AU45,'Tiempos de Moldes'!$B$6:$J$738,4,0)</f>
        <v>FTMEX</v>
      </c>
      <c r="BB46" s="127" t="s">
        <v>1130</v>
      </c>
      <c r="BC46" s="129"/>
      <c r="BD46" s="117"/>
      <c r="BE46" s="118"/>
      <c r="BF46" s="163" t="str">
        <f>VLOOKUP(BF45,'Tiempos de Moldes'!$B$6:$J$738,2,0)</f>
        <v>RECL LEVER LH</v>
      </c>
      <c r="BG46" s="164"/>
      <c r="BH46" s="164"/>
      <c r="BI46" s="164" t="str">
        <f>VLOOKUP(BF45,'Tiempos de Moldes'!$B$6:$J$738,3,0)</f>
        <v>185C1-D4040</v>
      </c>
      <c r="BJ46" s="164"/>
      <c r="BK46" s="128" t="str">
        <f>VLOOKUP(BF45,'Tiempos de Moldes'!$B$6:$J$738,5,0)</f>
        <v>H60A</v>
      </c>
      <c r="BL46" s="128" t="str">
        <f>VLOOKUP(BF45,'Tiempos de Moldes'!$B$6:$J$738,4,0)</f>
        <v>FTMEX</v>
      </c>
      <c r="BM46" s="127" t="s">
        <v>1130</v>
      </c>
      <c r="BN46" s="129"/>
      <c r="BO46" s="117"/>
      <c r="BP46" s="118"/>
      <c r="BQ46" s="163" t="str">
        <f>VLOOKUP(BQ45,'Tiempos de Moldes'!$B$6:$J$738,2,0)</f>
        <v>RECL LEVER LH</v>
      </c>
      <c r="BR46" s="164"/>
      <c r="BS46" s="164"/>
      <c r="BT46" s="164" t="str">
        <f>VLOOKUP(BQ45,'Tiempos de Moldes'!$B$6:$J$738,3,0)</f>
        <v>185C1-D4040</v>
      </c>
      <c r="BU46" s="164"/>
      <c r="BV46" s="128" t="str">
        <f>VLOOKUP(BQ45,'Tiempos de Moldes'!$B$6:$J$738,5,0)</f>
        <v>H60A</v>
      </c>
      <c r="BW46" s="128" t="str">
        <f>VLOOKUP(BQ45,'Tiempos de Moldes'!$B$6:$J$738,4,0)</f>
        <v>FTMEX</v>
      </c>
      <c r="BX46" s="127" t="s">
        <v>1130</v>
      </c>
      <c r="BY46" s="129"/>
      <c r="BZ46" s="117"/>
      <c r="CA46" s="118"/>
    </row>
    <row r="47" spans="2:79" x14ac:dyDescent="0.25">
      <c r="B47" s="116" t="s">
        <v>589</v>
      </c>
      <c r="C47" s="144"/>
      <c r="D47" s="145"/>
      <c r="E47" s="146"/>
      <c r="F47" s="147"/>
      <c r="G47" s="148"/>
      <c r="H47" s="146"/>
      <c r="I47" s="149"/>
      <c r="J47" s="126" t="s">
        <v>1126</v>
      </c>
      <c r="K47" s="150"/>
      <c r="L47" s="148"/>
      <c r="M47" s="151"/>
      <c r="N47" s="144" t="s">
        <v>1131</v>
      </c>
      <c r="O47" s="145">
        <f>SUMIFS('Tiempos de Moldes'!$I$6:$I$738,'Tiempos de Moldes'!$A$6:$A$738,$B47,'Tiempos de Moldes'!$B$6:$B$738,N47)</f>
        <v>0</v>
      </c>
      <c r="P47" s="146">
        <v>1</v>
      </c>
      <c r="Q47" s="147">
        <f>SUMIFS('Tiempos de Moldes'!$N$9:$N$12,'Tiempos de Moldes'!$L$9:$L$12,P47)</f>
        <v>640</v>
      </c>
      <c r="R47" s="148">
        <f t="shared" ref="R47" si="273">IFERROR(ROUNDDOWN(Q47/O47,0),0)</f>
        <v>0</v>
      </c>
      <c r="S47" s="146"/>
      <c r="T47" s="149">
        <f t="shared" ref="T47" si="274">IFERROR(S47/R47,0)*100</f>
        <v>0</v>
      </c>
      <c r="U47" s="126" t="s">
        <v>1126</v>
      </c>
      <c r="V47" s="150"/>
      <c r="W47" s="148">
        <f>IFERROR((Q47-V47-V48)/O47,0)</f>
        <v>0</v>
      </c>
      <c r="X47" s="151">
        <f t="shared" ref="X47" si="275">IFERROR((S47/W47)*100,0)</f>
        <v>0</v>
      </c>
      <c r="Y47" s="144" t="s">
        <v>471</v>
      </c>
      <c r="Z47" s="145">
        <f>SUMIFS('Tiempos de Moldes'!$I$6:$I$738,'Tiempos de Moldes'!$A$6:$A$738,$B47,'Tiempos de Moldes'!$B$6:$B$738,Y47)</f>
        <v>0.8833333333333333</v>
      </c>
      <c r="AA47" s="146">
        <v>1</v>
      </c>
      <c r="AB47" s="147">
        <f>SUMIFS('Tiempos de Moldes'!$N$9:$N$12,'Tiempos de Moldes'!$L$9:$L$12,AA47)</f>
        <v>640</v>
      </c>
      <c r="AC47" s="148">
        <f t="shared" ref="AC47" si="276">IFERROR(ROUNDDOWN(AB47/Z47,0),0)</f>
        <v>724</v>
      </c>
      <c r="AD47" s="146"/>
      <c r="AE47" s="149">
        <f t="shared" ref="AE47" si="277">IFERROR(AD47/AC47,0)*100</f>
        <v>0</v>
      </c>
      <c r="AF47" s="126" t="s">
        <v>1126</v>
      </c>
      <c r="AG47" s="150"/>
      <c r="AH47" s="148">
        <f>IFERROR((AB47-AG47-AG48)/Z47,0)</f>
        <v>724.52830188679252</v>
      </c>
      <c r="AI47" s="151">
        <f t="shared" ref="AI47" si="278">IFERROR((AD47/AH47)*100,0)</f>
        <v>0</v>
      </c>
      <c r="AJ47" s="144" t="s">
        <v>471</v>
      </c>
      <c r="AK47" s="145">
        <f>SUMIFS('Tiempos de Moldes'!$I$6:$I$738,'Tiempos de Moldes'!$A$6:$A$738,$B47,'Tiempos de Moldes'!$B$6:$B$738,AJ47)</f>
        <v>0.8833333333333333</v>
      </c>
      <c r="AL47" s="146">
        <v>1</v>
      </c>
      <c r="AM47" s="147">
        <f>SUMIFS('Tiempos de Moldes'!$N$9:$N$12,'Tiempos de Moldes'!$L$9:$L$12,AL47)</f>
        <v>640</v>
      </c>
      <c r="AN47" s="148">
        <f t="shared" ref="AN47" si="279">IFERROR(ROUNDDOWN(AM47/AK47,0),0)</f>
        <v>724</v>
      </c>
      <c r="AO47" s="146"/>
      <c r="AP47" s="149">
        <f t="shared" ref="AP47" si="280">IFERROR(AO47/AN47,0)*100</f>
        <v>0</v>
      </c>
      <c r="AQ47" s="126" t="s">
        <v>1126</v>
      </c>
      <c r="AR47" s="150"/>
      <c r="AS47" s="148">
        <f>IFERROR((AM47-AR47-AR48)/AK47,0)</f>
        <v>724.52830188679252</v>
      </c>
      <c r="AT47" s="151">
        <f t="shared" ref="AT47" si="281">IFERROR((AO47/AS47)*100,0)</f>
        <v>0</v>
      </c>
      <c r="AU47" s="144" t="s">
        <v>471</v>
      </c>
      <c r="AV47" s="145">
        <f>SUMIFS('Tiempos de Moldes'!$I$6:$I$738,'Tiempos de Moldes'!$A$6:$A$738,$B47,'Tiempos de Moldes'!$B$6:$B$738,AU47)</f>
        <v>0.8833333333333333</v>
      </c>
      <c r="AW47" s="146">
        <v>1</v>
      </c>
      <c r="AX47" s="147">
        <f>SUMIFS('Tiempos de Moldes'!$N$9:$N$12,'Tiempos de Moldes'!$L$9:$L$12,AW47)</f>
        <v>640</v>
      </c>
      <c r="AY47" s="148">
        <f t="shared" ref="AY47" si="282">IFERROR(ROUNDDOWN(AX47/AV47,0),0)</f>
        <v>724</v>
      </c>
      <c r="AZ47" s="146"/>
      <c r="BA47" s="149">
        <f t="shared" ref="BA47" si="283">IFERROR(AZ47/AY47,0)*100</f>
        <v>0</v>
      </c>
      <c r="BB47" s="126" t="s">
        <v>1126</v>
      </c>
      <c r="BC47" s="150"/>
      <c r="BD47" s="148">
        <f>IFERROR((AX47-BC47-BC48)/AV47,0)</f>
        <v>724.52830188679252</v>
      </c>
      <c r="BE47" s="151">
        <f t="shared" ref="BE47" si="284">IFERROR((AZ47/BD47)*100,0)</f>
        <v>0</v>
      </c>
      <c r="BF47" s="144" t="s">
        <v>471</v>
      </c>
      <c r="BG47" s="145">
        <f>SUMIFS('Tiempos de Moldes'!$I$6:$I$738,'Tiempos de Moldes'!$A$6:$A$738,$B47,'Tiempos de Moldes'!$B$6:$B$738,BF47)</f>
        <v>0.8833333333333333</v>
      </c>
      <c r="BH47" s="146">
        <v>1</v>
      </c>
      <c r="BI47" s="147">
        <f>SUMIFS('Tiempos de Moldes'!$N$9:$N$12,'Tiempos de Moldes'!$L$9:$L$12,BH47)</f>
        <v>640</v>
      </c>
      <c r="BJ47" s="148">
        <f t="shared" ref="BJ47" si="285">IFERROR(ROUNDDOWN(BI47/BG47,0),0)</f>
        <v>724</v>
      </c>
      <c r="BK47" s="146"/>
      <c r="BL47" s="149">
        <f t="shared" ref="BL47" si="286">IFERROR(BK47/BJ47,0)*100</f>
        <v>0</v>
      </c>
      <c r="BM47" s="126" t="s">
        <v>1126</v>
      </c>
      <c r="BN47" s="150"/>
      <c r="BO47" s="148">
        <f>IFERROR((BI47-BN47-BN48)/BG47,0)</f>
        <v>724.52830188679252</v>
      </c>
      <c r="BP47" s="151">
        <f t="shared" ref="BP47" si="287">IFERROR((BK47/BO47)*100,0)</f>
        <v>0</v>
      </c>
      <c r="BQ47" s="144" t="s">
        <v>471</v>
      </c>
      <c r="BR47" s="145">
        <f>SUMIFS('Tiempos de Moldes'!$I$6:$I$738,'Tiempos de Moldes'!$A$6:$A$738,$B47,'Tiempos de Moldes'!$B$6:$B$738,BQ47)</f>
        <v>0.8833333333333333</v>
      </c>
      <c r="BS47" s="146">
        <v>1</v>
      </c>
      <c r="BT47" s="147">
        <f>SUMIFS('Tiempos de Moldes'!$N$9:$N$12,'Tiempos de Moldes'!$L$9:$L$12,BS47)</f>
        <v>640</v>
      </c>
      <c r="BU47" s="148">
        <f t="shared" ref="BU47" si="288">IFERROR(ROUNDDOWN(BT47/BR47,0),0)</f>
        <v>724</v>
      </c>
      <c r="BV47" s="146"/>
      <c r="BW47" s="149">
        <f t="shared" ref="BW47" si="289">IFERROR(BV47/BU47,0)*100</f>
        <v>0</v>
      </c>
      <c r="BX47" s="126" t="s">
        <v>1126</v>
      </c>
      <c r="BY47" s="150"/>
      <c r="BZ47" s="148">
        <f>IFERROR((BT47-BY47-BY48)/BR47,0)</f>
        <v>724.52830188679252</v>
      </c>
      <c r="CA47" s="151">
        <f t="shared" ref="CA47" si="290">IFERROR((BV47/BZ47)*100,0)</f>
        <v>0</v>
      </c>
    </row>
    <row r="48" spans="2:79" ht="15.75" thickBot="1" x14ac:dyDescent="0.3">
      <c r="B48" s="116" t="s">
        <v>589</v>
      </c>
      <c r="C48" s="161"/>
      <c r="D48" s="162"/>
      <c r="E48" s="162"/>
      <c r="F48" s="162"/>
      <c r="G48" s="162"/>
      <c r="H48" s="153"/>
      <c r="I48" s="153"/>
      <c r="J48" s="141" t="s">
        <v>1127</v>
      </c>
      <c r="K48" s="142"/>
      <c r="L48" s="143"/>
      <c r="M48" s="152"/>
      <c r="N48" s="167" t="e">
        <f>VLOOKUP(N47,'Tiempos de Moldes'!$B$6:$J$738,2,0)</f>
        <v>#N/A</v>
      </c>
      <c r="O48" s="166"/>
      <c r="P48" s="166"/>
      <c r="Q48" s="166" t="e">
        <f>VLOOKUP(N47,'Tiempos de Moldes'!$B$6:$J$738,3,0)</f>
        <v>#N/A</v>
      </c>
      <c r="R48" s="166"/>
      <c r="S48" s="140" t="e">
        <f>VLOOKUP(N47,'Tiempos de Moldes'!$B$6:$J$738,5,0)</f>
        <v>#N/A</v>
      </c>
      <c r="T48" s="140" t="e">
        <f>VLOOKUP(N47,'Tiempos de Moldes'!$B$6:$J$738,4,0)</f>
        <v>#N/A</v>
      </c>
      <c r="U48" s="141" t="s">
        <v>1127</v>
      </c>
      <c r="V48" s="142"/>
      <c r="W48" s="143"/>
      <c r="X48" s="152"/>
      <c r="Y48" s="167" t="str">
        <f>VLOOKUP(Y47,'Tiempos de Moldes'!$B$6:$J$738,2,0)</f>
        <v>SLIDE DEVICE COV FS</v>
      </c>
      <c r="Z48" s="166"/>
      <c r="AA48" s="166"/>
      <c r="AB48" s="166" t="str">
        <f>VLOOKUP(Y47,'Tiempos de Moldes'!$B$6:$J$738,3,0)</f>
        <v>185B1-E5761</v>
      </c>
      <c r="AC48" s="166"/>
      <c r="AD48" s="140" t="str">
        <f>VLOOKUP(Y47,'Tiempos de Moldes'!$B$6:$J$738,5,0)</f>
        <v>TTK</v>
      </c>
      <c r="AE48" s="140" t="str">
        <f>VLOOKUP(Y47,'Tiempos de Moldes'!$B$6:$J$738,4,0)</f>
        <v>TACHI-S</v>
      </c>
      <c r="AF48" s="141" t="s">
        <v>1127</v>
      </c>
      <c r="AG48" s="142"/>
      <c r="AH48" s="143"/>
      <c r="AI48" s="152"/>
      <c r="AJ48" s="167" t="str">
        <f>VLOOKUP(AJ47,'Tiempos de Moldes'!$B$6:$J$738,2,0)</f>
        <v>SLIDE DEVICE COV FS</v>
      </c>
      <c r="AK48" s="166"/>
      <c r="AL48" s="166"/>
      <c r="AM48" s="166" t="str">
        <f>VLOOKUP(AJ47,'Tiempos de Moldes'!$B$6:$J$738,3,0)</f>
        <v>185B1-E5761</v>
      </c>
      <c r="AN48" s="166"/>
      <c r="AO48" s="140" t="str">
        <f>VLOOKUP(AJ47,'Tiempos de Moldes'!$B$6:$J$738,5,0)</f>
        <v>TTK</v>
      </c>
      <c r="AP48" s="140" t="str">
        <f>VLOOKUP(AJ47,'Tiempos de Moldes'!$B$6:$J$738,4,0)</f>
        <v>TACHI-S</v>
      </c>
      <c r="AQ48" s="141" t="s">
        <v>1127</v>
      </c>
      <c r="AR48" s="142"/>
      <c r="AS48" s="143"/>
      <c r="AT48" s="152"/>
      <c r="AU48" s="167" t="str">
        <f>VLOOKUP(AU47,'Tiempos de Moldes'!$B$6:$J$738,2,0)</f>
        <v>SLIDE DEVICE COV FS</v>
      </c>
      <c r="AV48" s="166"/>
      <c r="AW48" s="166"/>
      <c r="AX48" s="166" t="str">
        <f>VLOOKUP(AU47,'Tiempos de Moldes'!$B$6:$J$738,3,0)</f>
        <v>185B1-E5761</v>
      </c>
      <c r="AY48" s="166"/>
      <c r="AZ48" s="140" t="str">
        <f>VLOOKUP(AU47,'Tiempos de Moldes'!$B$6:$J$738,5,0)</f>
        <v>TTK</v>
      </c>
      <c r="BA48" s="140" t="str">
        <f>VLOOKUP(AU47,'Tiempos de Moldes'!$B$6:$J$738,4,0)</f>
        <v>TACHI-S</v>
      </c>
      <c r="BB48" s="141" t="s">
        <v>1127</v>
      </c>
      <c r="BC48" s="142"/>
      <c r="BD48" s="143"/>
      <c r="BE48" s="152"/>
      <c r="BF48" s="167" t="str">
        <f>VLOOKUP(BF47,'Tiempos de Moldes'!$B$6:$J$738,2,0)</f>
        <v>SLIDE DEVICE COV FS</v>
      </c>
      <c r="BG48" s="166"/>
      <c r="BH48" s="166"/>
      <c r="BI48" s="166" t="str">
        <f>VLOOKUP(BF47,'Tiempos de Moldes'!$B$6:$J$738,3,0)</f>
        <v>185B1-E5761</v>
      </c>
      <c r="BJ48" s="166"/>
      <c r="BK48" s="140" t="str">
        <f>VLOOKUP(BF47,'Tiempos de Moldes'!$B$6:$J$738,5,0)</f>
        <v>TTK</v>
      </c>
      <c r="BL48" s="140" t="str">
        <f>VLOOKUP(BF$11,'Tiempos de Moldes'!$B$6:$J$738,4,0)</f>
        <v>TACHI-S</v>
      </c>
      <c r="BM48" s="141" t="s">
        <v>1127</v>
      </c>
      <c r="BN48" s="142"/>
      <c r="BO48" s="143"/>
      <c r="BP48" s="152"/>
      <c r="BQ48" s="167" t="str">
        <f>VLOOKUP(BQ47,'Tiempos de Moldes'!$B$6:$J$738,2,0)</f>
        <v>SLIDE DEVICE COV FS</v>
      </c>
      <c r="BR48" s="166"/>
      <c r="BS48" s="166"/>
      <c r="BT48" s="166" t="str">
        <f>VLOOKUP(BQ47,'Tiempos de Moldes'!$B$6:$J$738,3,0)</f>
        <v>185B1-E5761</v>
      </c>
      <c r="BU48" s="166"/>
      <c r="BV48" s="140" t="str">
        <f>VLOOKUP(BQ47,'Tiempos de Moldes'!$B$6:$J$738,5,0)</f>
        <v>TTK</v>
      </c>
      <c r="BW48" s="140" t="str">
        <f>VLOOKUP(BQ47,'Tiempos de Moldes'!$B$6:$J$738,4,0)</f>
        <v>TACHI-S</v>
      </c>
      <c r="BX48" s="141" t="s">
        <v>1127</v>
      </c>
      <c r="BY48" s="142"/>
      <c r="BZ48" s="143"/>
      <c r="CA48" s="152"/>
    </row>
    <row r="49" spans="2:79" x14ac:dyDescent="0.25">
      <c r="B49" s="116" t="s">
        <v>589</v>
      </c>
      <c r="C49" s="131" t="s">
        <v>471</v>
      </c>
      <c r="D49" s="132">
        <f>SUMIFS('Tiempos de Moldes'!$I$6:$I$738,'Tiempos de Moldes'!$A$6:$A$738,$B49,'Tiempos de Moldes'!$B$6:$B$738,$C49)</f>
        <v>0.8833333333333333</v>
      </c>
      <c r="E49" s="146">
        <v>4</v>
      </c>
      <c r="F49" s="134">
        <f>SUMIFS('Tiempos de Moldes'!$N$9:$N$12,'Tiempos de Moldes'!$L$9:$L$12,E$21)</f>
        <v>580</v>
      </c>
      <c r="G49" s="135">
        <f>IFERROR((ROUNDDOWN(F49/D49,0)),0)</f>
        <v>656</v>
      </c>
      <c r="H49" s="133"/>
      <c r="I49" s="136">
        <f>IFERROR((H49/G49)*100,0)</f>
        <v>0</v>
      </c>
      <c r="J49" s="137" t="s">
        <v>1126</v>
      </c>
      <c r="K49" s="138"/>
      <c r="L49" s="135">
        <f>IFERROR((F49-K49-K50)/D49,0)</f>
        <v>656.60377358490564</v>
      </c>
      <c r="M49" s="139">
        <f t="shared" ref="M49" si="291">IFERROR((H49/L49)*100,0)</f>
        <v>0</v>
      </c>
      <c r="N49" s="131" t="s">
        <v>1132</v>
      </c>
      <c r="O49" s="132">
        <f>SUMIFS('Tiempos de Moldes'!$I$6:$I$738,'Tiempos de Moldes'!$A$6:$A$738,$B49,'Tiempos de Moldes'!$B$6:$B$738,N49)</f>
        <v>0</v>
      </c>
      <c r="P49" s="133">
        <v>4</v>
      </c>
      <c r="Q49" s="134">
        <f>SUMIFS('Tiempos de Moldes'!$N$9:$N$12,'Tiempos de Moldes'!$L$9:$L$12,P49)</f>
        <v>580</v>
      </c>
      <c r="R49" s="135">
        <f t="shared" ref="R49" si="292">IFERROR(ROUNDDOWN(Q49/O49,0),0)</f>
        <v>0</v>
      </c>
      <c r="S49" s="133"/>
      <c r="T49" s="136">
        <f>IFERROR((S49/R49)*100,0)</f>
        <v>0</v>
      </c>
      <c r="U49" s="137" t="s">
        <v>1126</v>
      </c>
      <c r="V49" s="138"/>
      <c r="W49" s="135">
        <f>IFERROR((Q49-V49-V50)/O49,0)</f>
        <v>0</v>
      </c>
      <c r="X49" s="139">
        <f t="shared" ref="X49" si="293">IFERROR((S49/W49)*100,0)</f>
        <v>0</v>
      </c>
      <c r="Y49" s="131" t="s">
        <v>471</v>
      </c>
      <c r="Z49" s="132">
        <f>SUMIFS('Tiempos de Moldes'!$I$6:$I$738,'Tiempos de Moldes'!$A$6:$A$738,$B49,'Tiempos de Moldes'!$B$6:$B$738,Y49)</f>
        <v>0.8833333333333333</v>
      </c>
      <c r="AA49" s="133">
        <v>4</v>
      </c>
      <c r="AB49" s="134">
        <f>SUMIFS('Tiempos de Moldes'!$N$9:$N$12,'Tiempos de Moldes'!$L$9:$L$12,AA49)</f>
        <v>580</v>
      </c>
      <c r="AC49" s="135">
        <f t="shared" ref="AC49" si="294">IFERROR(ROUNDDOWN(AB49/Z49,0),0)</f>
        <v>656</v>
      </c>
      <c r="AD49" s="133"/>
      <c r="AE49" s="136">
        <f>IFERROR(AD49/AC49,0)*100</f>
        <v>0</v>
      </c>
      <c r="AF49" s="137" t="s">
        <v>1126</v>
      </c>
      <c r="AG49" s="138"/>
      <c r="AH49" s="135">
        <f>IFERROR((AB49-AG49-AG50)/Z49,0)</f>
        <v>656.60377358490564</v>
      </c>
      <c r="AI49" s="139">
        <f t="shared" ref="AI49" si="295">IFERROR((AD49/AH49)*100,0)</f>
        <v>0</v>
      </c>
      <c r="AJ49" s="131" t="s">
        <v>471</v>
      </c>
      <c r="AK49" s="132">
        <f>SUMIFS('Tiempos de Moldes'!$I$6:$I$738,'Tiempos de Moldes'!$A$6:$A$738,$B49,'Tiempos de Moldes'!$B$6:$B$738,AJ49)</f>
        <v>0.8833333333333333</v>
      </c>
      <c r="AL49" s="133">
        <v>4</v>
      </c>
      <c r="AM49" s="134">
        <f>SUMIFS('Tiempos de Moldes'!$N$9:$N$12,'Tiempos de Moldes'!$L$9:$L$12,AL49)</f>
        <v>580</v>
      </c>
      <c r="AN49" s="135">
        <f t="shared" ref="AN49" si="296">IFERROR(ROUNDDOWN(AM49/AK49,0),0)</f>
        <v>656</v>
      </c>
      <c r="AO49" s="133"/>
      <c r="AP49" s="136">
        <f>IFERROR(AO49/AN49,0)*100</f>
        <v>0</v>
      </c>
      <c r="AQ49" s="137" t="s">
        <v>1126</v>
      </c>
      <c r="AR49" s="138"/>
      <c r="AS49" s="135">
        <f>IFERROR((AM49-AR49-AR50)/AK49,0)</f>
        <v>656.60377358490564</v>
      </c>
      <c r="AT49" s="139">
        <f t="shared" ref="AT49" si="297">IFERROR((AO49/AS49)*100,0)</f>
        <v>0</v>
      </c>
      <c r="AU49" s="131" t="s">
        <v>471</v>
      </c>
      <c r="AV49" s="132">
        <f>SUMIFS('Tiempos de Moldes'!$I$6:$I$738,'Tiempos de Moldes'!$A$6:$A$738,$B49,'Tiempos de Moldes'!$B$6:$B$738,AU49)</f>
        <v>0.8833333333333333</v>
      </c>
      <c r="AW49" s="133">
        <v>4</v>
      </c>
      <c r="AX49" s="134">
        <f>SUMIFS('Tiempos de Moldes'!$N$9:$N$12,'Tiempos de Moldes'!$L$9:$L$12,AW49)</f>
        <v>580</v>
      </c>
      <c r="AY49" s="135">
        <f t="shared" ref="AY49" si="298">IFERROR(ROUNDDOWN(AX49/AV49,0),0)</f>
        <v>656</v>
      </c>
      <c r="AZ49" s="133"/>
      <c r="BA49" s="136">
        <f>IFERROR(AZ49/AY49,0)*100</f>
        <v>0</v>
      </c>
      <c r="BB49" s="137" t="s">
        <v>1126</v>
      </c>
      <c r="BC49" s="138"/>
      <c r="BD49" s="135">
        <f>IFERROR((AX49-BC49-BC50)/AV49,0)</f>
        <v>656.60377358490564</v>
      </c>
      <c r="BE49" s="139">
        <f t="shared" ref="BE49" si="299">IFERROR((AZ49/BD49)*100,0)</f>
        <v>0</v>
      </c>
      <c r="BF49" s="131" t="s">
        <v>471</v>
      </c>
      <c r="BG49" s="132">
        <f>SUMIFS('Tiempos de Moldes'!$I$6:$I$738,'Tiempos de Moldes'!$A$6:$A$738,$B49,'Tiempos de Moldes'!$B$6:$B$738,BF49)</f>
        <v>0.8833333333333333</v>
      </c>
      <c r="BH49" s="133">
        <v>4</v>
      </c>
      <c r="BI49" s="134">
        <f>SUMIFS('Tiempos de Moldes'!$N$9:$N$12,'Tiempos de Moldes'!$L$9:$L$12,BH49)</f>
        <v>580</v>
      </c>
      <c r="BJ49" s="135">
        <f t="shared" ref="BJ49" si="300">IFERROR(ROUNDDOWN(BI49/BG49,0),0)</f>
        <v>656</v>
      </c>
      <c r="BK49" s="133"/>
      <c r="BL49" s="136">
        <f>IFERROR(BK49/BJ49,0)*100</f>
        <v>0</v>
      </c>
      <c r="BM49" s="137" t="s">
        <v>1126</v>
      </c>
      <c r="BN49" s="138"/>
      <c r="BO49" s="135">
        <f>IFERROR((BI49-BN49-BN50)/BG49,0)</f>
        <v>656.60377358490564</v>
      </c>
      <c r="BP49" s="139">
        <f t="shared" ref="BP49" si="301">IFERROR((BK49/BO49)*100,0)</f>
        <v>0</v>
      </c>
      <c r="BQ49" s="131" t="s">
        <v>471</v>
      </c>
      <c r="BR49" s="132">
        <f>SUMIFS('Tiempos de Moldes'!$I$6:$I$738,'Tiempos de Moldes'!$A$6:$A$738,$B49,'Tiempos de Moldes'!$B$6:$B$738,BQ49)</f>
        <v>0.8833333333333333</v>
      </c>
      <c r="BS49" s="133">
        <v>4</v>
      </c>
      <c r="BT49" s="134">
        <f>SUMIFS('Tiempos de Moldes'!$N$9:$N$12,'Tiempos de Moldes'!$L$9:$L$12,BS49)</f>
        <v>580</v>
      </c>
      <c r="BU49" s="135">
        <f t="shared" ref="BU49" si="302">IFERROR(ROUNDDOWN(BT49/BR49,0),0)</f>
        <v>656</v>
      </c>
      <c r="BV49" s="133"/>
      <c r="BW49" s="136">
        <f>IFERROR(BV49/BU49,0)*100</f>
        <v>0</v>
      </c>
      <c r="BX49" s="137" t="s">
        <v>1126</v>
      </c>
      <c r="BY49" s="138"/>
      <c r="BZ49" s="135">
        <f>IFERROR((BT49-BY49-BY50)/BR49,0)</f>
        <v>656.60377358490564</v>
      </c>
      <c r="CA49" s="139">
        <f t="shared" ref="CA49" si="303">IFERROR((BV49/BZ49)*100,0)</f>
        <v>0</v>
      </c>
    </row>
    <row r="50" spans="2:79" ht="15.75" thickBot="1" x14ac:dyDescent="0.3">
      <c r="B50" s="116" t="s">
        <v>589</v>
      </c>
      <c r="C50" s="163" t="str">
        <f>VLOOKUP(C49,'Tiempos de Moldes'!$B$6:$J$738,2,0)</f>
        <v>SLIDE DEVICE COV FS</v>
      </c>
      <c r="D50" s="164"/>
      <c r="E50" s="164"/>
      <c r="F50" s="164" t="str">
        <f>VLOOKUP(C49,'Tiempos de Moldes'!$B$6:$J$738,3,0)</f>
        <v>185B1-E5761</v>
      </c>
      <c r="G50" s="164"/>
      <c r="H50" s="128" t="str">
        <f>VLOOKUP(C49,'Tiempos de Moldes'!$B$6:$J$738,5,0)</f>
        <v>TTK</v>
      </c>
      <c r="I50" s="128" t="str">
        <f>VLOOKUP(C49,'Tiempos de Moldes'!$B$6:$J$738,4,0)</f>
        <v>TACHI-S</v>
      </c>
      <c r="J50" s="127" t="s">
        <v>1127</v>
      </c>
      <c r="K50" s="129"/>
      <c r="L50" s="117"/>
      <c r="M50" s="118"/>
      <c r="N50" s="163" t="e">
        <f>VLOOKUP(N49,'Tiempos de Moldes'!$B$6:$J$738,2,0)</f>
        <v>#N/A</v>
      </c>
      <c r="O50" s="164"/>
      <c r="P50" s="164"/>
      <c r="Q50" s="164" t="e">
        <f>VLOOKUP(N49,'Tiempos de Moldes'!$B$6:$J$738,3,0)</f>
        <v>#N/A</v>
      </c>
      <c r="R50" s="164"/>
      <c r="S50" s="128" t="e">
        <f>VLOOKUP(N49,'Tiempos de Moldes'!$B$6:$J$738,5,0)</f>
        <v>#N/A</v>
      </c>
      <c r="T50" s="128" t="e">
        <f>VLOOKUP(N49,'Tiempos de Moldes'!$B$6:$J$738,4,0)</f>
        <v>#N/A</v>
      </c>
      <c r="U50" s="127" t="s">
        <v>1130</v>
      </c>
      <c r="V50" s="129"/>
      <c r="W50" s="117"/>
      <c r="X50" s="118"/>
      <c r="Y50" s="163" t="str">
        <f>VLOOKUP(Y49,'Tiempos de Moldes'!$B$6:$J$738,2,0)</f>
        <v>SLIDE DEVICE COV FS</v>
      </c>
      <c r="Z50" s="164"/>
      <c r="AA50" s="164"/>
      <c r="AB50" s="164" t="str">
        <f>VLOOKUP(Y49,'Tiempos de Moldes'!$B$6:$J$738,3,0)</f>
        <v>185B1-E5761</v>
      </c>
      <c r="AC50" s="164"/>
      <c r="AD50" s="128" t="str">
        <f>VLOOKUP(Y49,'Tiempos de Moldes'!$B$6:$J$738,5,0)</f>
        <v>TTK</v>
      </c>
      <c r="AE50" s="128" t="str">
        <f>VLOOKUP(Y49,'Tiempos de Moldes'!$B$6:$J$738,4,0)</f>
        <v>TACHI-S</v>
      </c>
      <c r="AF50" s="127" t="s">
        <v>1130</v>
      </c>
      <c r="AG50" s="129"/>
      <c r="AH50" s="117"/>
      <c r="AI50" s="118"/>
      <c r="AJ50" s="163" t="str">
        <f>VLOOKUP(AJ49,'Tiempos de Moldes'!$B$6:$J$738,2,0)</f>
        <v>SLIDE DEVICE COV FS</v>
      </c>
      <c r="AK50" s="164"/>
      <c r="AL50" s="164"/>
      <c r="AM50" s="164" t="str">
        <f>VLOOKUP(AJ49,'Tiempos de Moldes'!$B$6:$J$738,3,0)</f>
        <v>185B1-E5761</v>
      </c>
      <c r="AN50" s="164"/>
      <c r="AO50" s="128" t="str">
        <f>VLOOKUP(AJ49,'Tiempos de Moldes'!$B$6:$J$738,5,0)</f>
        <v>TTK</v>
      </c>
      <c r="AP50" s="128" t="str">
        <f>VLOOKUP(AJ49,'Tiempos de Moldes'!$B$6:$J$738,4,0)</f>
        <v>TACHI-S</v>
      </c>
      <c r="AQ50" s="127" t="s">
        <v>1130</v>
      </c>
      <c r="AR50" s="129"/>
      <c r="AS50" s="117"/>
      <c r="AT50" s="118"/>
      <c r="AU50" s="163" t="str">
        <f>VLOOKUP(AU49,'Tiempos de Moldes'!$B$6:$J$738,2,0)</f>
        <v>SLIDE DEVICE COV FS</v>
      </c>
      <c r="AV50" s="164"/>
      <c r="AW50" s="164"/>
      <c r="AX50" s="164" t="str">
        <f>VLOOKUP(AU49,'Tiempos de Moldes'!$B$6:$J$738,3,0)</f>
        <v>185B1-E5761</v>
      </c>
      <c r="AY50" s="164"/>
      <c r="AZ50" s="128" t="str">
        <f>VLOOKUP(AU49,'Tiempos de Moldes'!$B$6:$J$738,5,0)</f>
        <v>TTK</v>
      </c>
      <c r="BA50" s="128" t="str">
        <f>VLOOKUP(AU49,'Tiempos de Moldes'!$B$6:$J$738,4,0)</f>
        <v>TACHI-S</v>
      </c>
      <c r="BB50" s="127" t="s">
        <v>1130</v>
      </c>
      <c r="BC50" s="129"/>
      <c r="BD50" s="117"/>
      <c r="BE50" s="118"/>
      <c r="BF50" s="163" t="str">
        <f>VLOOKUP(BF49,'Tiempos de Moldes'!$B$6:$J$738,2,0)</f>
        <v>SLIDE DEVICE COV FS</v>
      </c>
      <c r="BG50" s="164"/>
      <c r="BH50" s="164"/>
      <c r="BI50" s="164" t="str">
        <f>VLOOKUP(BF49,'Tiempos de Moldes'!$B$6:$J$738,3,0)</f>
        <v>185B1-E5761</v>
      </c>
      <c r="BJ50" s="164"/>
      <c r="BK50" s="128" t="str">
        <f>VLOOKUP(BF49,'Tiempos de Moldes'!$B$6:$J$738,5,0)</f>
        <v>TTK</v>
      </c>
      <c r="BL50" s="128" t="str">
        <f>VLOOKUP(BF49,'Tiempos de Moldes'!$B$6:$J$738,4,0)</f>
        <v>TACHI-S</v>
      </c>
      <c r="BM50" s="127" t="s">
        <v>1130</v>
      </c>
      <c r="BN50" s="129"/>
      <c r="BO50" s="117"/>
      <c r="BP50" s="118"/>
      <c r="BQ50" s="163" t="str">
        <f>VLOOKUP(BQ49,'Tiempos de Moldes'!$B$6:$J$738,2,0)</f>
        <v>SLIDE DEVICE COV FS</v>
      </c>
      <c r="BR50" s="164"/>
      <c r="BS50" s="164"/>
      <c r="BT50" s="164" t="str">
        <f>VLOOKUP(BQ49,'Tiempos de Moldes'!$B$6:$J$738,3,0)</f>
        <v>185B1-E5761</v>
      </c>
      <c r="BU50" s="164"/>
      <c r="BV50" s="128" t="str">
        <f>VLOOKUP(BQ49,'Tiempos de Moldes'!$B$6:$J$738,5,0)</f>
        <v>TTK</v>
      </c>
      <c r="BW50" s="128" t="str">
        <f>VLOOKUP(BQ49,'Tiempos de Moldes'!$B$6:$J$738,4,0)</f>
        <v>TACHI-S</v>
      </c>
      <c r="BX50" s="127" t="s">
        <v>1130</v>
      </c>
      <c r="BY50" s="129"/>
      <c r="BZ50" s="117"/>
      <c r="CA50" s="118"/>
    </row>
    <row r="51" spans="2:79" x14ac:dyDescent="0.25">
      <c r="B51" s="116" t="s">
        <v>612</v>
      </c>
      <c r="C51" s="144"/>
      <c r="D51" s="145"/>
      <c r="E51" s="146"/>
      <c r="F51" s="147"/>
      <c r="G51" s="148"/>
      <c r="H51" s="146"/>
      <c r="I51" s="149"/>
      <c r="J51" s="126" t="s">
        <v>1126</v>
      </c>
      <c r="K51" s="150"/>
      <c r="L51" s="148"/>
      <c r="M51" s="151"/>
      <c r="N51" s="144" t="s">
        <v>1133</v>
      </c>
      <c r="O51" s="145">
        <f>SUMIFS('Tiempos de Moldes'!$I$6:$I$738,'Tiempos de Moldes'!$A$6:$A$738,$B51,'Tiempos de Moldes'!$B$6:$B$738,N51)</f>
        <v>0.91666666666666663</v>
      </c>
      <c r="P51" s="146">
        <v>1</v>
      </c>
      <c r="Q51" s="147">
        <f>SUMIFS('Tiempos de Moldes'!$N$9:$N$12,'Tiempos de Moldes'!$L$9:$L$12,P51)</f>
        <v>640</v>
      </c>
      <c r="R51" s="148">
        <f t="shared" ref="R51" si="304">IFERROR(ROUNDDOWN(Q51/O51,0),0)</f>
        <v>698</v>
      </c>
      <c r="S51" s="146"/>
      <c r="T51" s="149">
        <f t="shared" ref="T51" si="305">IFERROR(S51/R51,0)*100</f>
        <v>0</v>
      </c>
      <c r="U51" s="126" t="s">
        <v>1126</v>
      </c>
      <c r="V51" s="150"/>
      <c r="W51" s="148">
        <f>IFERROR((Q51-V51-V52)/O51,0)</f>
        <v>698.18181818181824</v>
      </c>
      <c r="X51" s="151">
        <f t="shared" ref="X51" si="306">IFERROR((S51/W51)*100,0)</f>
        <v>0</v>
      </c>
      <c r="Y51" s="144" t="s">
        <v>1133</v>
      </c>
      <c r="Z51" s="145">
        <f>SUMIFS('Tiempos de Moldes'!$I$6:$I$738,'Tiempos de Moldes'!$A$6:$A$738,$B51,'Tiempos de Moldes'!$B$6:$B$738,Y51)</f>
        <v>0.91666666666666663</v>
      </c>
      <c r="AA51" s="146">
        <v>1</v>
      </c>
      <c r="AB51" s="147">
        <f>SUMIFS('Tiempos de Moldes'!$N$9:$N$12,'Tiempos de Moldes'!$L$9:$L$12,AA51)</f>
        <v>640</v>
      </c>
      <c r="AC51" s="148">
        <f t="shared" ref="AC51" si="307">IFERROR(ROUNDDOWN(AB51/Z51,0),0)</f>
        <v>698</v>
      </c>
      <c r="AD51" s="146"/>
      <c r="AE51" s="149">
        <f t="shared" ref="AE51" si="308">IFERROR(AD51/AC51,0)*100</f>
        <v>0</v>
      </c>
      <c r="AF51" s="126" t="s">
        <v>1126</v>
      </c>
      <c r="AG51" s="150"/>
      <c r="AH51" s="148">
        <f>IFERROR((AB51-AG51-AG52)/Z51,0)</f>
        <v>698.18181818181824</v>
      </c>
      <c r="AI51" s="151">
        <f t="shared" ref="AI51" si="309">IFERROR((AD51/AH51)*100,0)</f>
        <v>0</v>
      </c>
      <c r="AJ51" s="144" t="s">
        <v>1133</v>
      </c>
      <c r="AK51" s="145">
        <f>SUMIFS('Tiempos de Moldes'!$I$6:$I$738,'Tiempos de Moldes'!$A$6:$A$738,$B51,'Tiempos de Moldes'!$B$6:$B$738,AJ51)</f>
        <v>0.91666666666666663</v>
      </c>
      <c r="AL51" s="146">
        <v>1</v>
      </c>
      <c r="AM51" s="147">
        <f>SUMIFS('Tiempos de Moldes'!$N$9:$N$12,'Tiempos de Moldes'!$L$9:$L$12,AL51)</f>
        <v>640</v>
      </c>
      <c r="AN51" s="148">
        <f t="shared" ref="AN51" si="310">IFERROR(ROUNDDOWN(AM51/AK51,0),0)</f>
        <v>698</v>
      </c>
      <c r="AO51" s="146"/>
      <c r="AP51" s="149">
        <f t="shared" ref="AP51" si="311">IFERROR(AO51/AN51,0)*100</f>
        <v>0</v>
      </c>
      <c r="AQ51" s="126" t="s">
        <v>1126</v>
      </c>
      <c r="AR51" s="150"/>
      <c r="AS51" s="148">
        <f>IFERROR((AM51-AR51-AR52)/AK51,0)</f>
        <v>698.18181818181824</v>
      </c>
      <c r="AT51" s="151">
        <f t="shared" ref="AT51" si="312">IFERROR((AO51/AS51)*100,0)</f>
        <v>0</v>
      </c>
      <c r="AU51" s="144" t="s">
        <v>1133</v>
      </c>
      <c r="AV51" s="145">
        <f>SUMIFS('Tiempos de Moldes'!$I$6:$I$738,'Tiempos de Moldes'!$A$6:$A$738,$B51,'Tiempos de Moldes'!$B$6:$B$738,AU51)</f>
        <v>0.91666666666666663</v>
      </c>
      <c r="AW51" s="146">
        <v>1</v>
      </c>
      <c r="AX51" s="147">
        <f>SUMIFS('Tiempos de Moldes'!$N$9:$N$12,'Tiempos de Moldes'!$L$9:$L$12,AW51)</f>
        <v>640</v>
      </c>
      <c r="AY51" s="148">
        <f t="shared" ref="AY51" si="313">IFERROR(ROUNDDOWN(AX51/AV51,0),0)</f>
        <v>698</v>
      </c>
      <c r="AZ51" s="146"/>
      <c r="BA51" s="149">
        <f t="shared" ref="BA51" si="314">IFERROR(AZ51/AY51,0)*100</f>
        <v>0</v>
      </c>
      <c r="BB51" s="126" t="s">
        <v>1126</v>
      </c>
      <c r="BC51" s="150"/>
      <c r="BD51" s="148">
        <f>IFERROR((AX51-BC51-BC52)/AV51,0)</f>
        <v>698.18181818181824</v>
      </c>
      <c r="BE51" s="151">
        <f t="shared" ref="BE51" si="315">IFERROR((AZ51/BD51)*100,0)</f>
        <v>0</v>
      </c>
      <c r="BF51" s="144" t="s">
        <v>1133</v>
      </c>
      <c r="BG51" s="145">
        <f>SUMIFS('Tiempos de Moldes'!$I$6:$I$738,'Tiempos de Moldes'!$A$6:$A$738,$B51,'Tiempos de Moldes'!$B$6:$B$738,BF51)</f>
        <v>0.91666666666666663</v>
      </c>
      <c r="BH51" s="146">
        <v>1</v>
      </c>
      <c r="BI51" s="147">
        <f>SUMIFS('Tiempos de Moldes'!$N$9:$N$12,'Tiempos de Moldes'!$L$9:$L$12,BH51)</f>
        <v>640</v>
      </c>
      <c r="BJ51" s="148">
        <f t="shared" ref="BJ51" si="316">IFERROR(ROUNDDOWN(BI51/BG51,0),0)</f>
        <v>698</v>
      </c>
      <c r="BK51" s="146"/>
      <c r="BL51" s="149">
        <f t="shared" ref="BL51" si="317">IFERROR(BK51/BJ51,0)*100</f>
        <v>0</v>
      </c>
      <c r="BM51" s="126" t="s">
        <v>1126</v>
      </c>
      <c r="BN51" s="150"/>
      <c r="BO51" s="148">
        <f>IFERROR((BI51-BN51-BN52)/BG51,0)</f>
        <v>698.18181818181824</v>
      </c>
      <c r="BP51" s="151">
        <f t="shared" ref="BP51" si="318">IFERROR((BK51/BO51)*100,0)</f>
        <v>0</v>
      </c>
      <c r="BQ51" s="144" t="s">
        <v>1133</v>
      </c>
      <c r="BR51" s="145">
        <f>SUMIFS('Tiempos de Moldes'!$I$6:$I$738,'Tiempos de Moldes'!$A$6:$A$738,$B51,'Tiempos de Moldes'!$B$6:$B$738,BQ51)</f>
        <v>0.91666666666666663</v>
      </c>
      <c r="BS51" s="146">
        <v>1</v>
      </c>
      <c r="BT51" s="147">
        <f>SUMIFS('Tiempos de Moldes'!$N$9:$N$12,'Tiempos de Moldes'!$L$9:$L$12,BS51)</f>
        <v>640</v>
      </c>
      <c r="BU51" s="148">
        <f t="shared" ref="BU51" si="319">IFERROR(ROUNDDOWN(BT51/BR51,0),0)</f>
        <v>698</v>
      </c>
      <c r="BV51" s="146"/>
      <c r="BW51" s="149">
        <f t="shared" ref="BW51" si="320">IFERROR(BV51/BU51,0)*100</f>
        <v>0</v>
      </c>
      <c r="BX51" s="126" t="s">
        <v>1126</v>
      </c>
      <c r="BY51" s="150"/>
      <c r="BZ51" s="148">
        <f>IFERROR((BT51-BY51-BY52)/BR51,0)</f>
        <v>698.18181818181824</v>
      </c>
      <c r="CA51" s="151">
        <f t="shared" ref="CA51" si="321">IFERROR((BV51/BZ51)*100,0)</f>
        <v>0</v>
      </c>
    </row>
    <row r="52" spans="2:79" ht="15.75" thickBot="1" x14ac:dyDescent="0.3">
      <c r="B52" s="116" t="s">
        <v>612</v>
      </c>
      <c r="C52" s="161"/>
      <c r="D52" s="162"/>
      <c r="E52" s="162"/>
      <c r="F52" s="162"/>
      <c r="G52" s="162"/>
      <c r="H52" s="153"/>
      <c r="I52" s="153"/>
      <c r="J52" s="141" t="s">
        <v>1127</v>
      </c>
      <c r="K52" s="142"/>
      <c r="L52" s="143"/>
      <c r="M52" s="152"/>
      <c r="N52" s="167" t="str">
        <f>VLOOKUP(N51,'Tiempos de Moldes'!$B$6:$J$738,2,0)</f>
        <v xml:space="preserve">FIN INSIDE B RH FR SEAT </v>
      </c>
      <c r="O52" s="166"/>
      <c r="P52" s="166"/>
      <c r="Q52" s="166" t="str">
        <f>VLOOKUP(N51,'Tiempos de Moldes'!$B$6:$J$738,3,0)</f>
        <v>175D1-C2000</v>
      </c>
      <c r="R52" s="166"/>
      <c r="S52" s="140" t="str">
        <f>VLOOKUP(N51,'Tiempos de Moldes'!$B$6:$J$738,5,0)</f>
        <v>P02F USA</v>
      </c>
      <c r="T52" s="140" t="str">
        <f>VLOOKUP(N51,'Tiempos de Moldes'!$B$6:$J$738,4,0)</f>
        <v>TACHI-S</v>
      </c>
      <c r="U52" s="141" t="s">
        <v>1127</v>
      </c>
      <c r="V52" s="142"/>
      <c r="W52" s="143"/>
      <c r="X52" s="152"/>
      <c r="Y52" s="167" t="str">
        <f>VLOOKUP(Y51,'Tiempos de Moldes'!$B$6:$J$738,2,0)</f>
        <v xml:space="preserve">FIN INSIDE B RH FR SEAT </v>
      </c>
      <c r="Z52" s="166"/>
      <c r="AA52" s="166"/>
      <c r="AB52" s="166" t="str">
        <f>VLOOKUP(Y51,'Tiempos de Moldes'!$B$6:$J$738,3,0)</f>
        <v>175D1-C2000</v>
      </c>
      <c r="AC52" s="166"/>
      <c r="AD52" s="140" t="str">
        <f>VLOOKUP(Y51,'Tiempos de Moldes'!$B$6:$J$738,5,0)</f>
        <v>P02F USA</v>
      </c>
      <c r="AE52" s="140" t="str">
        <f>VLOOKUP(Y51,'Tiempos de Moldes'!$B$6:$J$738,4,0)</f>
        <v>TACHI-S</v>
      </c>
      <c r="AF52" s="141" t="s">
        <v>1127</v>
      </c>
      <c r="AG52" s="142"/>
      <c r="AH52" s="143"/>
      <c r="AI52" s="152"/>
      <c r="AJ52" s="167" t="str">
        <f>VLOOKUP(AJ51,'Tiempos de Moldes'!$B$6:$J$738,2,0)</f>
        <v xml:space="preserve">FIN INSIDE B RH FR SEAT </v>
      </c>
      <c r="AK52" s="166"/>
      <c r="AL52" s="166"/>
      <c r="AM52" s="166" t="str">
        <f>VLOOKUP(AJ51,'Tiempos de Moldes'!$B$6:$J$738,3,0)</f>
        <v>175D1-C2000</v>
      </c>
      <c r="AN52" s="166"/>
      <c r="AO52" s="140" t="str">
        <f>VLOOKUP(AJ51,'Tiempos de Moldes'!$B$6:$J$738,5,0)</f>
        <v>P02F USA</v>
      </c>
      <c r="AP52" s="140" t="str">
        <f>VLOOKUP(AJ51,'Tiempos de Moldes'!$B$6:$J$738,4,0)</f>
        <v>TACHI-S</v>
      </c>
      <c r="AQ52" s="141" t="s">
        <v>1127</v>
      </c>
      <c r="AR52" s="142"/>
      <c r="AS52" s="143"/>
      <c r="AT52" s="152"/>
      <c r="AU52" s="167" t="str">
        <f>VLOOKUP(AU51,'Tiempos de Moldes'!$B$6:$J$738,2,0)</f>
        <v xml:space="preserve">FIN INSIDE B RH FR SEAT </v>
      </c>
      <c r="AV52" s="166"/>
      <c r="AW52" s="166"/>
      <c r="AX52" s="166" t="str">
        <f>VLOOKUP(AU51,'Tiempos de Moldes'!$B$6:$J$738,3,0)</f>
        <v>175D1-C2000</v>
      </c>
      <c r="AY52" s="166"/>
      <c r="AZ52" s="140" t="str">
        <f>VLOOKUP(AU51,'Tiempos de Moldes'!$B$6:$J$738,5,0)</f>
        <v>P02F USA</v>
      </c>
      <c r="BA52" s="140" t="str">
        <f>VLOOKUP(AU51,'Tiempos de Moldes'!$B$6:$J$738,4,0)</f>
        <v>TACHI-S</v>
      </c>
      <c r="BB52" s="141" t="s">
        <v>1127</v>
      </c>
      <c r="BC52" s="142"/>
      <c r="BD52" s="143"/>
      <c r="BE52" s="152"/>
      <c r="BF52" s="167" t="str">
        <f>VLOOKUP(BF51,'Tiempos de Moldes'!$B$6:$J$738,2,0)</f>
        <v xml:space="preserve">FIN INSIDE B RH FR SEAT </v>
      </c>
      <c r="BG52" s="166"/>
      <c r="BH52" s="166"/>
      <c r="BI52" s="166" t="str">
        <f>VLOOKUP(BF51,'Tiempos de Moldes'!$B$6:$J$738,3,0)</f>
        <v>175D1-C2000</v>
      </c>
      <c r="BJ52" s="166"/>
      <c r="BK52" s="140" t="str">
        <f>VLOOKUP(BF51,'Tiempos de Moldes'!$B$6:$J$738,5,0)</f>
        <v>P02F USA</v>
      </c>
      <c r="BL52" s="140" t="str">
        <f>VLOOKUP(BF$11,'Tiempos de Moldes'!$B$6:$J$738,4,0)</f>
        <v>TACHI-S</v>
      </c>
      <c r="BM52" s="141" t="s">
        <v>1127</v>
      </c>
      <c r="BN52" s="142"/>
      <c r="BO52" s="143"/>
      <c r="BP52" s="152"/>
      <c r="BQ52" s="167" t="str">
        <f>VLOOKUP(BQ51,'Tiempos de Moldes'!$B$6:$J$738,2,0)</f>
        <v xml:space="preserve">FIN INSIDE B RH FR SEAT </v>
      </c>
      <c r="BR52" s="166"/>
      <c r="BS52" s="166"/>
      <c r="BT52" s="166" t="str">
        <f>VLOOKUP(BQ51,'Tiempos de Moldes'!$B$6:$J$738,3,0)</f>
        <v>175D1-C2000</v>
      </c>
      <c r="BU52" s="166"/>
      <c r="BV52" s="140" t="str">
        <f>VLOOKUP(BQ51,'Tiempos de Moldes'!$B$6:$J$738,5,0)</f>
        <v>P02F USA</v>
      </c>
      <c r="BW52" s="140" t="str">
        <f>VLOOKUP(BQ51,'Tiempos de Moldes'!$B$6:$J$738,4,0)</f>
        <v>TACHI-S</v>
      </c>
      <c r="BX52" s="141" t="s">
        <v>1127</v>
      </c>
      <c r="BY52" s="142"/>
      <c r="BZ52" s="143"/>
      <c r="CA52" s="152"/>
    </row>
    <row r="53" spans="2:79" x14ac:dyDescent="0.25">
      <c r="B53" s="116" t="s">
        <v>612</v>
      </c>
      <c r="C53" s="131" t="s">
        <v>1133</v>
      </c>
      <c r="D53" s="132">
        <f>SUMIFS('Tiempos de Moldes'!$I$6:$I$738,'Tiempos de Moldes'!$A$6:$A$738,$B53,'Tiempos de Moldes'!$B$6:$B$738,$C53)</f>
        <v>0.91666666666666663</v>
      </c>
      <c r="E53" s="146">
        <v>4</v>
      </c>
      <c r="F53" s="134">
        <f>SUMIFS('Tiempos de Moldes'!$N$9:$N$12,'Tiempos de Moldes'!$L$9:$L$12,E$21)</f>
        <v>580</v>
      </c>
      <c r="G53" s="135">
        <f>IFERROR((ROUNDDOWN(F53/D53,0)),0)</f>
        <v>632</v>
      </c>
      <c r="H53" s="133"/>
      <c r="I53" s="136">
        <f>IFERROR((H53/G53)*100,0)</f>
        <v>0</v>
      </c>
      <c r="J53" s="137" t="s">
        <v>1126</v>
      </c>
      <c r="K53" s="138"/>
      <c r="L53" s="135">
        <f>IFERROR((F53-K53-K54)/D53,0)</f>
        <v>632.72727272727275</v>
      </c>
      <c r="M53" s="139">
        <f t="shared" ref="M53" si="322">IFERROR((H53/L53)*100,0)</f>
        <v>0</v>
      </c>
      <c r="N53" s="131" t="s">
        <v>1133</v>
      </c>
      <c r="O53" s="132">
        <f>SUMIFS('Tiempos de Moldes'!$I$6:$I$738,'Tiempos de Moldes'!$A$6:$A$738,$B53,'Tiempos de Moldes'!$B$6:$B$738,N53)</f>
        <v>0.91666666666666663</v>
      </c>
      <c r="P53" s="133">
        <v>4</v>
      </c>
      <c r="Q53" s="134">
        <f>SUMIFS('Tiempos de Moldes'!$N$9:$N$12,'Tiempos de Moldes'!$L$9:$L$12,P53)</f>
        <v>580</v>
      </c>
      <c r="R53" s="135">
        <f t="shared" ref="R53" si="323">IFERROR(ROUNDDOWN(Q53/O53,0),0)</f>
        <v>632</v>
      </c>
      <c r="S53" s="133"/>
      <c r="T53" s="136">
        <f>IFERROR((S53/R53)*100,0)</f>
        <v>0</v>
      </c>
      <c r="U53" s="137" t="s">
        <v>1126</v>
      </c>
      <c r="V53" s="138"/>
      <c r="W53" s="135">
        <f>IFERROR((Q53-V53-V54)/O53,0)</f>
        <v>632.72727272727275</v>
      </c>
      <c r="X53" s="139">
        <f t="shared" ref="X53" si="324">IFERROR((S53/W53)*100,0)</f>
        <v>0</v>
      </c>
      <c r="Y53" s="131" t="s">
        <v>1133</v>
      </c>
      <c r="Z53" s="132">
        <f>SUMIFS('Tiempos de Moldes'!$I$6:$I$738,'Tiempos de Moldes'!$A$6:$A$738,$B53,'Tiempos de Moldes'!$B$6:$B$738,Y53)</f>
        <v>0.91666666666666663</v>
      </c>
      <c r="AA53" s="133">
        <v>4</v>
      </c>
      <c r="AB53" s="134">
        <f>SUMIFS('Tiempos de Moldes'!$N$9:$N$12,'Tiempos de Moldes'!$L$9:$L$12,AA53)</f>
        <v>580</v>
      </c>
      <c r="AC53" s="135">
        <f t="shared" ref="AC53" si="325">IFERROR(ROUNDDOWN(AB53/Z53,0),0)</f>
        <v>632</v>
      </c>
      <c r="AD53" s="133"/>
      <c r="AE53" s="136">
        <f>IFERROR(AD53/AC53,0)*100</f>
        <v>0</v>
      </c>
      <c r="AF53" s="137" t="s">
        <v>1126</v>
      </c>
      <c r="AG53" s="138"/>
      <c r="AH53" s="135">
        <f>IFERROR((AB53-AG53-AG54)/Z53,0)</f>
        <v>632.72727272727275</v>
      </c>
      <c r="AI53" s="139">
        <f t="shared" ref="AI53" si="326">IFERROR((AD53/AH53)*100,0)</f>
        <v>0</v>
      </c>
      <c r="AJ53" s="131" t="s">
        <v>1133</v>
      </c>
      <c r="AK53" s="132">
        <f>SUMIFS('Tiempos de Moldes'!$I$6:$I$738,'Tiempos de Moldes'!$A$6:$A$738,$B53,'Tiempos de Moldes'!$B$6:$B$738,AJ53)</f>
        <v>0.91666666666666663</v>
      </c>
      <c r="AL53" s="133">
        <v>4</v>
      </c>
      <c r="AM53" s="134">
        <f>SUMIFS('Tiempos de Moldes'!$N$9:$N$12,'Tiempos de Moldes'!$L$9:$L$12,AL53)</f>
        <v>580</v>
      </c>
      <c r="AN53" s="135">
        <f t="shared" ref="AN53" si="327">IFERROR(ROUNDDOWN(AM53/AK53,0),0)</f>
        <v>632</v>
      </c>
      <c r="AO53" s="133"/>
      <c r="AP53" s="136">
        <f>IFERROR(AO53/AN53,0)*100</f>
        <v>0</v>
      </c>
      <c r="AQ53" s="137" t="s">
        <v>1126</v>
      </c>
      <c r="AR53" s="138"/>
      <c r="AS53" s="135">
        <f>IFERROR((AM53-AR53-AR54)/AK53,0)</f>
        <v>632.72727272727275</v>
      </c>
      <c r="AT53" s="139">
        <f t="shared" ref="AT53" si="328">IFERROR((AO53/AS53)*100,0)</f>
        <v>0</v>
      </c>
      <c r="AU53" s="131" t="s">
        <v>1133</v>
      </c>
      <c r="AV53" s="132">
        <f>SUMIFS('Tiempos de Moldes'!$I$6:$I$738,'Tiempos de Moldes'!$A$6:$A$738,$B53,'Tiempos de Moldes'!$B$6:$B$738,AU53)</f>
        <v>0.91666666666666663</v>
      </c>
      <c r="AW53" s="133">
        <v>4</v>
      </c>
      <c r="AX53" s="134">
        <f>SUMIFS('Tiempos de Moldes'!$N$9:$N$12,'Tiempos de Moldes'!$L$9:$L$12,AW53)</f>
        <v>580</v>
      </c>
      <c r="AY53" s="135">
        <f t="shared" ref="AY53" si="329">IFERROR(ROUNDDOWN(AX53/AV53,0),0)</f>
        <v>632</v>
      </c>
      <c r="AZ53" s="133"/>
      <c r="BA53" s="136">
        <f>IFERROR(AZ53/AY53,0)*100</f>
        <v>0</v>
      </c>
      <c r="BB53" s="137" t="s">
        <v>1126</v>
      </c>
      <c r="BC53" s="138"/>
      <c r="BD53" s="135">
        <f>IFERROR((AX53-BC53-BC54)/AV53,0)</f>
        <v>632.72727272727275</v>
      </c>
      <c r="BE53" s="139">
        <f t="shared" ref="BE53" si="330">IFERROR((AZ53/BD53)*100,0)</f>
        <v>0</v>
      </c>
      <c r="BF53" s="131" t="s">
        <v>1133</v>
      </c>
      <c r="BG53" s="132">
        <f>SUMIFS('Tiempos de Moldes'!$I$6:$I$738,'Tiempos de Moldes'!$A$6:$A$738,$B53,'Tiempos de Moldes'!$B$6:$B$738,BF53)</f>
        <v>0.91666666666666663</v>
      </c>
      <c r="BH53" s="133">
        <v>4</v>
      </c>
      <c r="BI53" s="134">
        <f>SUMIFS('Tiempos de Moldes'!$N$9:$N$12,'Tiempos de Moldes'!$L$9:$L$12,BH53)</f>
        <v>580</v>
      </c>
      <c r="BJ53" s="135">
        <f t="shared" ref="BJ53" si="331">IFERROR(ROUNDDOWN(BI53/BG53,0),0)</f>
        <v>632</v>
      </c>
      <c r="BK53" s="133"/>
      <c r="BL53" s="136">
        <f>IFERROR(BK53/BJ53,0)*100</f>
        <v>0</v>
      </c>
      <c r="BM53" s="137" t="s">
        <v>1126</v>
      </c>
      <c r="BN53" s="138"/>
      <c r="BO53" s="135">
        <f>IFERROR((BI53-BN53-BN54)/BG53,0)</f>
        <v>632.72727272727275</v>
      </c>
      <c r="BP53" s="139">
        <f t="shared" ref="BP53" si="332">IFERROR((BK53/BO53)*100,0)</f>
        <v>0</v>
      </c>
      <c r="BQ53" s="131" t="s">
        <v>1133</v>
      </c>
      <c r="BR53" s="132">
        <f>SUMIFS('Tiempos de Moldes'!$I$6:$I$738,'Tiempos de Moldes'!$A$6:$A$738,$B53,'Tiempos de Moldes'!$B$6:$B$738,BQ53)</f>
        <v>0.91666666666666663</v>
      </c>
      <c r="BS53" s="133">
        <v>4</v>
      </c>
      <c r="BT53" s="134">
        <f>SUMIFS('Tiempos de Moldes'!$N$9:$N$12,'Tiempos de Moldes'!$L$9:$L$12,BS53)</f>
        <v>580</v>
      </c>
      <c r="BU53" s="135">
        <f t="shared" ref="BU53" si="333">IFERROR(ROUNDDOWN(BT53/BR53,0),0)</f>
        <v>632</v>
      </c>
      <c r="BV53" s="133"/>
      <c r="BW53" s="136">
        <f>IFERROR(BV53/BU53,0)*100</f>
        <v>0</v>
      </c>
      <c r="BX53" s="137" t="s">
        <v>1126</v>
      </c>
      <c r="BY53" s="138"/>
      <c r="BZ53" s="135">
        <f>IFERROR((BT53-BY53-BY54)/BR53,0)</f>
        <v>632.72727272727275</v>
      </c>
      <c r="CA53" s="139">
        <f t="shared" ref="CA53" si="334">IFERROR((BV53/BZ53)*100,0)</f>
        <v>0</v>
      </c>
    </row>
    <row r="54" spans="2:79" ht="15.75" thickBot="1" x14ac:dyDescent="0.3">
      <c r="B54" s="116" t="s">
        <v>612</v>
      </c>
      <c r="C54" s="163" t="str">
        <f>VLOOKUP(C53,'Tiempos de Moldes'!$B$6:$J$738,2,0)</f>
        <v xml:space="preserve">FIN INSIDE B RH FR SEAT </v>
      </c>
      <c r="D54" s="164"/>
      <c r="E54" s="164"/>
      <c r="F54" s="164" t="str">
        <f>VLOOKUP(C53,'Tiempos de Moldes'!$B$6:$J$738,3,0)</f>
        <v>175D1-C2000</v>
      </c>
      <c r="G54" s="164"/>
      <c r="H54" s="128" t="str">
        <f>VLOOKUP(C53,'Tiempos de Moldes'!$B$6:$J$738,5,0)</f>
        <v>P02F USA</v>
      </c>
      <c r="I54" s="128" t="str">
        <f>VLOOKUP(C53,'Tiempos de Moldes'!$B$6:$J$738,4,0)</f>
        <v>TACHI-S</v>
      </c>
      <c r="J54" s="127" t="s">
        <v>1127</v>
      </c>
      <c r="K54" s="129"/>
      <c r="L54" s="117"/>
      <c r="M54" s="118"/>
      <c r="N54" s="163" t="str">
        <f>VLOOKUP(N53,'Tiempos de Moldes'!$B$6:$J$738,2,0)</f>
        <v xml:space="preserve">FIN INSIDE B RH FR SEAT </v>
      </c>
      <c r="O54" s="164"/>
      <c r="P54" s="164"/>
      <c r="Q54" s="164" t="str">
        <f>VLOOKUP(N53,'Tiempos de Moldes'!$B$6:$J$738,3,0)</f>
        <v>175D1-C2000</v>
      </c>
      <c r="R54" s="164"/>
      <c r="S54" s="128" t="str">
        <f>VLOOKUP(N53,'Tiempos de Moldes'!$B$6:$J$738,5,0)</f>
        <v>P02F USA</v>
      </c>
      <c r="T54" s="128" t="str">
        <f>VLOOKUP(N53,'Tiempos de Moldes'!$B$6:$J$738,4,0)</f>
        <v>TACHI-S</v>
      </c>
      <c r="U54" s="127" t="s">
        <v>1130</v>
      </c>
      <c r="V54" s="129"/>
      <c r="W54" s="117"/>
      <c r="X54" s="118"/>
      <c r="Y54" s="163" t="str">
        <f>VLOOKUP(Y53,'Tiempos de Moldes'!$B$6:$J$738,2,0)</f>
        <v xml:space="preserve">FIN INSIDE B RH FR SEAT </v>
      </c>
      <c r="Z54" s="164"/>
      <c r="AA54" s="164"/>
      <c r="AB54" s="164" t="str">
        <f>VLOOKUP(Y53,'Tiempos de Moldes'!$B$6:$J$738,3,0)</f>
        <v>175D1-C2000</v>
      </c>
      <c r="AC54" s="164"/>
      <c r="AD54" s="128" t="str">
        <f>VLOOKUP(Y53,'Tiempos de Moldes'!$B$6:$J$738,5,0)</f>
        <v>P02F USA</v>
      </c>
      <c r="AE54" s="128" t="str">
        <f>VLOOKUP(Y53,'Tiempos de Moldes'!$B$6:$J$738,4,0)</f>
        <v>TACHI-S</v>
      </c>
      <c r="AF54" s="127" t="s">
        <v>1130</v>
      </c>
      <c r="AG54" s="129"/>
      <c r="AH54" s="117"/>
      <c r="AI54" s="118"/>
      <c r="AJ54" s="163" t="str">
        <f>VLOOKUP(AJ53,'Tiempos de Moldes'!$B$6:$J$738,2,0)</f>
        <v xml:space="preserve">FIN INSIDE B RH FR SEAT </v>
      </c>
      <c r="AK54" s="164"/>
      <c r="AL54" s="164"/>
      <c r="AM54" s="164" t="str">
        <f>VLOOKUP(AJ53,'Tiempos de Moldes'!$B$6:$J$738,3,0)</f>
        <v>175D1-C2000</v>
      </c>
      <c r="AN54" s="164"/>
      <c r="AO54" s="128" t="str">
        <f>VLOOKUP(AJ53,'Tiempos de Moldes'!$B$6:$J$738,5,0)</f>
        <v>P02F USA</v>
      </c>
      <c r="AP54" s="128" t="str">
        <f>VLOOKUP(AJ53,'Tiempos de Moldes'!$B$6:$J$738,4,0)</f>
        <v>TACHI-S</v>
      </c>
      <c r="AQ54" s="127" t="s">
        <v>1130</v>
      </c>
      <c r="AR54" s="129"/>
      <c r="AS54" s="117"/>
      <c r="AT54" s="118"/>
      <c r="AU54" s="163" t="str">
        <f>VLOOKUP(AU53,'Tiempos de Moldes'!$B$6:$J$738,2,0)</f>
        <v xml:space="preserve">FIN INSIDE B RH FR SEAT </v>
      </c>
      <c r="AV54" s="164"/>
      <c r="AW54" s="164"/>
      <c r="AX54" s="164" t="str">
        <f>VLOOKUP(AU53,'Tiempos de Moldes'!$B$6:$J$738,3,0)</f>
        <v>175D1-C2000</v>
      </c>
      <c r="AY54" s="164"/>
      <c r="AZ54" s="128" t="str">
        <f>VLOOKUP(AU53,'Tiempos de Moldes'!$B$6:$J$738,5,0)</f>
        <v>P02F USA</v>
      </c>
      <c r="BA54" s="128" t="str">
        <f>VLOOKUP(AU53,'Tiempos de Moldes'!$B$6:$J$738,4,0)</f>
        <v>TACHI-S</v>
      </c>
      <c r="BB54" s="127" t="s">
        <v>1130</v>
      </c>
      <c r="BC54" s="129"/>
      <c r="BD54" s="117"/>
      <c r="BE54" s="118"/>
      <c r="BF54" s="163" t="str">
        <f>VLOOKUP(BF53,'Tiempos de Moldes'!$B$6:$J$738,2,0)</f>
        <v xml:space="preserve">FIN INSIDE B RH FR SEAT </v>
      </c>
      <c r="BG54" s="164"/>
      <c r="BH54" s="164"/>
      <c r="BI54" s="164" t="str">
        <f>VLOOKUP(BF53,'Tiempos de Moldes'!$B$6:$J$738,3,0)</f>
        <v>175D1-C2000</v>
      </c>
      <c r="BJ54" s="164"/>
      <c r="BK54" s="128" t="str">
        <f>VLOOKUP(BF53,'Tiempos de Moldes'!$B$6:$J$738,5,0)</f>
        <v>P02F USA</v>
      </c>
      <c r="BL54" s="128" t="str">
        <f>VLOOKUP(BF53,'Tiempos de Moldes'!$B$6:$J$738,4,0)</f>
        <v>TACHI-S</v>
      </c>
      <c r="BM54" s="127" t="s">
        <v>1130</v>
      </c>
      <c r="BN54" s="129"/>
      <c r="BO54" s="117"/>
      <c r="BP54" s="118"/>
      <c r="BQ54" s="163" t="str">
        <f>VLOOKUP(BQ53,'Tiempos de Moldes'!$B$6:$J$738,2,0)</f>
        <v xml:space="preserve">FIN INSIDE B RH FR SEAT </v>
      </c>
      <c r="BR54" s="164"/>
      <c r="BS54" s="164"/>
      <c r="BT54" s="164" t="str">
        <f>VLOOKUP(BQ53,'Tiempos de Moldes'!$B$6:$J$738,3,0)</f>
        <v>175D1-C2000</v>
      </c>
      <c r="BU54" s="164"/>
      <c r="BV54" s="128" t="str">
        <f>VLOOKUP(BQ53,'Tiempos de Moldes'!$B$6:$J$738,5,0)</f>
        <v>P02F USA</v>
      </c>
      <c r="BW54" s="128" t="str">
        <f>VLOOKUP(BQ53,'Tiempos de Moldes'!$B$6:$J$738,4,0)</f>
        <v>TACHI-S</v>
      </c>
      <c r="BX54" s="127" t="s">
        <v>1130</v>
      </c>
      <c r="BY54" s="129"/>
      <c r="BZ54" s="117"/>
      <c r="CA54" s="118"/>
    </row>
    <row r="55" spans="2:79" x14ac:dyDescent="0.25">
      <c r="B55" s="116" t="s">
        <v>638</v>
      </c>
      <c r="C55" s="144"/>
      <c r="D55" s="145"/>
      <c r="E55" s="146"/>
      <c r="F55" s="147"/>
      <c r="G55" s="148"/>
      <c r="H55" s="146"/>
      <c r="I55" s="149"/>
      <c r="J55" s="126" t="s">
        <v>1126</v>
      </c>
      <c r="K55" s="150"/>
      <c r="L55" s="148"/>
      <c r="M55" s="151"/>
      <c r="N55" s="144" t="s">
        <v>1134</v>
      </c>
      <c r="O55" s="145">
        <f>SUMIFS('Tiempos de Moldes'!$I$6:$I$738,'Tiempos de Moldes'!$A$6:$A$738,$B55,'Tiempos de Moldes'!$B$6:$B$738,N55)</f>
        <v>0</v>
      </c>
      <c r="P55" s="146">
        <v>1</v>
      </c>
      <c r="Q55" s="147">
        <f>SUMIFS('Tiempos de Moldes'!$N$9:$N$12,'Tiempos de Moldes'!$L$9:$L$12,P55)</f>
        <v>640</v>
      </c>
      <c r="R55" s="148">
        <f t="shared" ref="R55" si="335">IFERROR(ROUNDDOWN(Q55/O55,0),0)</f>
        <v>0</v>
      </c>
      <c r="S55" s="146"/>
      <c r="T55" s="149">
        <f t="shared" ref="T55" si="336">IFERROR(S55/R55,0)*100</f>
        <v>0</v>
      </c>
      <c r="U55" s="126" t="s">
        <v>1126</v>
      </c>
      <c r="V55" s="150"/>
      <c r="W55" s="148">
        <f>IFERROR((Q55-V55-V56)/O55,0)</f>
        <v>0</v>
      </c>
      <c r="X55" s="151">
        <f t="shared" ref="X55" si="337">IFERROR((S55/W55)*100,0)</f>
        <v>0</v>
      </c>
      <c r="Y55" s="144" t="s">
        <v>1134</v>
      </c>
      <c r="Z55" s="145">
        <f>SUMIFS('Tiempos de Moldes'!$I$6:$I$738,'Tiempos de Moldes'!$A$6:$A$738,$B55,'Tiempos de Moldes'!$B$6:$B$738,Y55)</f>
        <v>0</v>
      </c>
      <c r="AA55" s="146">
        <v>1</v>
      </c>
      <c r="AB55" s="147">
        <f>SUMIFS('Tiempos de Moldes'!$N$9:$N$12,'Tiempos de Moldes'!$L$9:$L$12,AA55)</f>
        <v>640</v>
      </c>
      <c r="AC55" s="148">
        <f t="shared" ref="AC55" si="338">IFERROR(ROUNDDOWN(AB55/Z55,0),0)</f>
        <v>0</v>
      </c>
      <c r="AD55" s="146"/>
      <c r="AE55" s="149">
        <f t="shared" ref="AE55" si="339">IFERROR(AD55/AC55,0)*100</f>
        <v>0</v>
      </c>
      <c r="AF55" s="126" t="s">
        <v>1126</v>
      </c>
      <c r="AG55" s="150"/>
      <c r="AH55" s="148">
        <f>IFERROR((AB55-AG55-AG56)/Z55,0)</f>
        <v>0</v>
      </c>
      <c r="AI55" s="151">
        <f t="shared" ref="AI55" si="340">IFERROR((AD55/AH55)*100,0)</f>
        <v>0</v>
      </c>
      <c r="AJ55" s="144" t="s">
        <v>1134</v>
      </c>
      <c r="AK55" s="145">
        <f>SUMIFS('Tiempos de Moldes'!$I$6:$I$738,'Tiempos de Moldes'!$A$6:$A$738,$B55,'Tiempos de Moldes'!$B$6:$B$738,AJ55)</f>
        <v>0</v>
      </c>
      <c r="AL55" s="146">
        <v>1</v>
      </c>
      <c r="AM55" s="147">
        <f>SUMIFS('Tiempos de Moldes'!$N$9:$N$12,'Tiempos de Moldes'!$L$9:$L$12,AL55)</f>
        <v>640</v>
      </c>
      <c r="AN55" s="148">
        <f t="shared" ref="AN55" si="341">IFERROR(ROUNDDOWN(AM55/AK55,0),0)</f>
        <v>0</v>
      </c>
      <c r="AO55" s="146"/>
      <c r="AP55" s="149">
        <f t="shared" ref="AP55" si="342">IFERROR(AO55/AN55,0)*100</f>
        <v>0</v>
      </c>
      <c r="AQ55" s="126" t="s">
        <v>1126</v>
      </c>
      <c r="AR55" s="150"/>
      <c r="AS55" s="148">
        <f>IFERROR((AM55-AR55-AR56)/AK55,0)</f>
        <v>0</v>
      </c>
      <c r="AT55" s="151">
        <f t="shared" ref="AT55" si="343">IFERROR((AO55/AS55)*100,0)</f>
        <v>0</v>
      </c>
      <c r="AU55" s="144" t="s">
        <v>1134</v>
      </c>
      <c r="AV55" s="145">
        <f>SUMIFS('Tiempos de Moldes'!$I$6:$I$738,'Tiempos de Moldes'!$A$6:$A$738,$B55,'Tiempos de Moldes'!$B$6:$B$738,AU55)</f>
        <v>0</v>
      </c>
      <c r="AW55" s="146">
        <v>1</v>
      </c>
      <c r="AX55" s="147">
        <f>SUMIFS('Tiempos de Moldes'!$N$9:$N$12,'Tiempos de Moldes'!$L$9:$L$12,AW55)</f>
        <v>640</v>
      </c>
      <c r="AY55" s="148">
        <f t="shared" ref="AY55" si="344">IFERROR(ROUNDDOWN(AX55/AV55,0),0)</f>
        <v>0</v>
      </c>
      <c r="AZ55" s="146"/>
      <c r="BA55" s="149">
        <f t="shared" ref="BA55" si="345">IFERROR(AZ55/AY55,0)*100</f>
        <v>0</v>
      </c>
      <c r="BB55" s="126" t="s">
        <v>1126</v>
      </c>
      <c r="BC55" s="150"/>
      <c r="BD55" s="148">
        <f>IFERROR((AX55-BC55-BC56)/AV55,0)</f>
        <v>0</v>
      </c>
      <c r="BE55" s="151">
        <f t="shared" ref="BE55" si="346">IFERROR((AZ55/BD55)*100,0)</f>
        <v>0</v>
      </c>
      <c r="BF55" s="144" t="s">
        <v>1134</v>
      </c>
      <c r="BG55" s="145">
        <f>SUMIFS('Tiempos de Moldes'!$I$6:$I$738,'Tiempos de Moldes'!$A$6:$A$738,$B55,'Tiempos de Moldes'!$B$6:$B$738,BF55)</f>
        <v>0</v>
      </c>
      <c r="BH55" s="146">
        <v>1</v>
      </c>
      <c r="BI55" s="147">
        <f>SUMIFS('Tiempos de Moldes'!$N$9:$N$12,'Tiempos de Moldes'!$L$9:$L$12,BH55)</f>
        <v>640</v>
      </c>
      <c r="BJ55" s="148">
        <f t="shared" ref="BJ55" si="347">IFERROR(ROUNDDOWN(BI55/BG55,0),0)</f>
        <v>0</v>
      </c>
      <c r="BK55" s="146"/>
      <c r="BL55" s="149">
        <f t="shared" ref="BL55" si="348">IFERROR(BK55/BJ55,0)*100</f>
        <v>0</v>
      </c>
      <c r="BM55" s="126" t="s">
        <v>1126</v>
      </c>
      <c r="BN55" s="150"/>
      <c r="BO55" s="148">
        <f>IFERROR((BI55-BN55-BN56)/BG55,0)</f>
        <v>0</v>
      </c>
      <c r="BP55" s="151">
        <f t="shared" ref="BP55" si="349">IFERROR((BK55/BO55)*100,0)</f>
        <v>0</v>
      </c>
      <c r="BQ55" s="144" t="s">
        <v>1134</v>
      </c>
      <c r="BR55" s="145">
        <f>SUMIFS('Tiempos de Moldes'!$I$6:$I$738,'Tiempos de Moldes'!$A$6:$A$738,$B55,'Tiempos de Moldes'!$B$6:$B$738,BQ55)</f>
        <v>0</v>
      </c>
      <c r="BS55" s="146">
        <v>1</v>
      </c>
      <c r="BT55" s="147">
        <f>SUMIFS('Tiempos de Moldes'!$N$9:$N$12,'Tiempos de Moldes'!$L$9:$L$12,BS55)</f>
        <v>640</v>
      </c>
      <c r="BU55" s="148">
        <f t="shared" ref="BU55" si="350">IFERROR(ROUNDDOWN(BT55/BR55,0),0)</f>
        <v>0</v>
      </c>
      <c r="BV55" s="146"/>
      <c r="BW55" s="149">
        <f t="shared" ref="BW55" si="351">IFERROR(BV55/BU55,0)*100</f>
        <v>0</v>
      </c>
      <c r="BX55" s="126" t="s">
        <v>1126</v>
      </c>
      <c r="BY55" s="150"/>
      <c r="BZ55" s="148">
        <f>IFERROR((BT55-BY55-BY56)/BR55,0)</f>
        <v>0</v>
      </c>
      <c r="CA55" s="151">
        <f t="shared" ref="CA55" si="352">IFERROR((BV55/BZ55)*100,0)</f>
        <v>0</v>
      </c>
    </row>
    <row r="56" spans="2:79" ht="15.75" thickBot="1" x14ac:dyDescent="0.3">
      <c r="B56" s="116" t="s">
        <v>638</v>
      </c>
      <c r="C56" s="161"/>
      <c r="D56" s="162"/>
      <c r="E56" s="162"/>
      <c r="F56" s="162"/>
      <c r="G56" s="162"/>
      <c r="H56" s="153"/>
      <c r="I56" s="153"/>
      <c r="J56" s="141" t="s">
        <v>1127</v>
      </c>
      <c r="K56" s="142"/>
      <c r="L56" s="143"/>
      <c r="M56" s="152"/>
      <c r="N56" s="167" t="str">
        <f>VLOOKUP(N55,'Tiempos de Moldes'!$B$6:$J$738,2,0)</f>
        <v>FIN ISHER OUTER RH</v>
      </c>
      <c r="O56" s="166"/>
      <c r="P56" s="166"/>
      <c r="Q56" s="166" t="str">
        <f>VLOOKUP(N55,'Tiempos de Moldes'!$B$6:$J$738,3,0)</f>
        <v>175U1-E1201</v>
      </c>
      <c r="R56" s="166"/>
      <c r="S56" s="140" t="str">
        <f>VLOOKUP(N55,'Tiempos de Moldes'!$B$6:$J$738,5,0)</f>
        <v>L21B</v>
      </c>
      <c r="T56" s="140" t="str">
        <f>VLOOKUP(N55,'Tiempos de Moldes'!$B$6:$J$738,4,0)</f>
        <v>TACHI-S</v>
      </c>
      <c r="U56" s="141" t="s">
        <v>1127</v>
      </c>
      <c r="V56" s="142"/>
      <c r="W56" s="143"/>
      <c r="X56" s="152"/>
      <c r="Y56" s="167" t="str">
        <f>VLOOKUP(Y55,'Tiempos de Moldes'!$B$6:$J$738,2,0)</f>
        <v>FIN ISHER OUTER RH</v>
      </c>
      <c r="Z56" s="166"/>
      <c r="AA56" s="166"/>
      <c r="AB56" s="166" t="str">
        <f>VLOOKUP(Y55,'Tiempos de Moldes'!$B$6:$J$738,3,0)</f>
        <v>175U1-E1201</v>
      </c>
      <c r="AC56" s="166"/>
      <c r="AD56" s="140" t="str">
        <f>VLOOKUP(Y55,'Tiempos de Moldes'!$B$6:$J$738,5,0)</f>
        <v>L21B</v>
      </c>
      <c r="AE56" s="140" t="str">
        <f>VLOOKUP(Y55,'Tiempos de Moldes'!$B$6:$J$738,4,0)</f>
        <v>TACHI-S</v>
      </c>
      <c r="AF56" s="141" t="s">
        <v>1127</v>
      </c>
      <c r="AG56" s="142"/>
      <c r="AH56" s="143"/>
      <c r="AI56" s="152"/>
      <c r="AJ56" s="167" t="str">
        <f>VLOOKUP(AJ55,'Tiempos de Moldes'!$B$6:$J$738,2,0)</f>
        <v>FIN ISHER OUTER RH</v>
      </c>
      <c r="AK56" s="166"/>
      <c r="AL56" s="166"/>
      <c r="AM56" s="166" t="str">
        <f>VLOOKUP(AJ55,'Tiempos de Moldes'!$B$6:$J$738,3,0)</f>
        <v>175U1-E1201</v>
      </c>
      <c r="AN56" s="166"/>
      <c r="AO56" s="140" t="str">
        <f>VLOOKUP(AJ55,'Tiempos de Moldes'!$B$6:$J$738,5,0)</f>
        <v>L21B</v>
      </c>
      <c r="AP56" s="140" t="str">
        <f>VLOOKUP(AJ55,'Tiempos de Moldes'!$B$6:$J$738,4,0)</f>
        <v>TACHI-S</v>
      </c>
      <c r="AQ56" s="141" t="s">
        <v>1127</v>
      </c>
      <c r="AR56" s="142"/>
      <c r="AS56" s="143"/>
      <c r="AT56" s="152"/>
      <c r="AU56" s="167" t="str">
        <f>VLOOKUP(AU55,'Tiempos de Moldes'!$B$6:$J$738,2,0)</f>
        <v>FIN ISHER OUTER RH</v>
      </c>
      <c r="AV56" s="166"/>
      <c r="AW56" s="166"/>
      <c r="AX56" s="166" t="str">
        <f>VLOOKUP(AU55,'Tiempos de Moldes'!$B$6:$J$738,3,0)</f>
        <v>175U1-E1201</v>
      </c>
      <c r="AY56" s="166"/>
      <c r="AZ56" s="140" t="str">
        <f>VLOOKUP(AU55,'Tiempos de Moldes'!$B$6:$J$738,5,0)</f>
        <v>L21B</v>
      </c>
      <c r="BA56" s="140" t="str">
        <f>VLOOKUP(AU55,'Tiempos de Moldes'!$B$6:$J$738,4,0)</f>
        <v>TACHI-S</v>
      </c>
      <c r="BB56" s="141" t="s">
        <v>1127</v>
      </c>
      <c r="BC56" s="142"/>
      <c r="BD56" s="143"/>
      <c r="BE56" s="152"/>
      <c r="BF56" s="167" t="str">
        <f>VLOOKUP(BF55,'Tiempos de Moldes'!$B$6:$J$738,2,0)</f>
        <v>FIN ISHER OUTER RH</v>
      </c>
      <c r="BG56" s="166"/>
      <c r="BH56" s="166"/>
      <c r="BI56" s="166" t="str">
        <f>VLOOKUP(BF55,'Tiempos de Moldes'!$B$6:$J$738,3,0)</f>
        <v>175U1-E1201</v>
      </c>
      <c r="BJ56" s="166"/>
      <c r="BK56" s="140" t="str">
        <f>VLOOKUP(BF55,'Tiempos de Moldes'!$B$6:$J$738,5,0)</f>
        <v>L21B</v>
      </c>
      <c r="BL56" s="140" t="str">
        <f>VLOOKUP(BF$11,'Tiempos de Moldes'!$B$6:$J$738,4,0)</f>
        <v>TACHI-S</v>
      </c>
      <c r="BM56" s="141" t="s">
        <v>1127</v>
      </c>
      <c r="BN56" s="142"/>
      <c r="BO56" s="143"/>
      <c r="BP56" s="152"/>
      <c r="BQ56" s="167" t="str">
        <f>VLOOKUP(BQ55,'Tiempos de Moldes'!$B$6:$J$738,2,0)</f>
        <v>FIN ISHER OUTER RH</v>
      </c>
      <c r="BR56" s="166"/>
      <c r="BS56" s="166"/>
      <c r="BT56" s="166" t="str">
        <f>VLOOKUP(BQ55,'Tiempos de Moldes'!$B$6:$J$738,3,0)</f>
        <v>175U1-E1201</v>
      </c>
      <c r="BU56" s="166"/>
      <c r="BV56" s="140" t="str">
        <f>VLOOKUP(BQ55,'Tiempos de Moldes'!$B$6:$J$738,5,0)</f>
        <v>L21B</v>
      </c>
      <c r="BW56" s="140" t="str">
        <f>VLOOKUP(BQ55,'Tiempos de Moldes'!$B$6:$J$738,4,0)</f>
        <v>TACHI-S</v>
      </c>
      <c r="BX56" s="141" t="s">
        <v>1127</v>
      </c>
      <c r="BY56" s="142"/>
      <c r="BZ56" s="143"/>
      <c r="CA56" s="152"/>
    </row>
    <row r="57" spans="2:79" x14ac:dyDescent="0.25">
      <c r="B57" s="116" t="s">
        <v>638</v>
      </c>
      <c r="C57" s="131" t="s">
        <v>1134</v>
      </c>
      <c r="D57" s="132">
        <f>SUMIFS('Tiempos de Moldes'!$I$6:$I$738,'Tiempos de Moldes'!$A$6:$A$738,$B57,'Tiempos de Moldes'!$B$6:$B$738,$C57)</f>
        <v>0</v>
      </c>
      <c r="E57" s="146">
        <v>4</v>
      </c>
      <c r="F57" s="134">
        <f>SUMIFS('Tiempos de Moldes'!$N$9:$N$12,'Tiempos de Moldes'!$L$9:$L$12,E$21)</f>
        <v>580</v>
      </c>
      <c r="G57" s="135">
        <f>IFERROR((ROUNDDOWN(F57/D57,0)),0)</f>
        <v>0</v>
      </c>
      <c r="H57" s="133"/>
      <c r="I57" s="136">
        <f>IFERROR((H57/G57)*100,0)</f>
        <v>0</v>
      </c>
      <c r="J57" s="137" t="s">
        <v>1126</v>
      </c>
      <c r="K57" s="138"/>
      <c r="L57" s="135">
        <f>IFERROR((F57-K57-K58)/D57,0)</f>
        <v>0</v>
      </c>
      <c r="M57" s="139">
        <f t="shared" ref="M57" si="353">IFERROR((H57/L57)*100,0)</f>
        <v>0</v>
      </c>
      <c r="N57" s="131" t="s">
        <v>1134</v>
      </c>
      <c r="O57" s="132">
        <f>SUMIFS('Tiempos de Moldes'!$I$6:$I$738,'Tiempos de Moldes'!$A$6:$A$738,$B57,'Tiempos de Moldes'!$B$6:$B$738,N57)</f>
        <v>0</v>
      </c>
      <c r="P57" s="133">
        <v>4</v>
      </c>
      <c r="Q57" s="134">
        <f>SUMIFS('Tiempos de Moldes'!$N$9:$N$12,'Tiempos de Moldes'!$L$9:$L$12,P57)</f>
        <v>580</v>
      </c>
      <c r="R57" s="135">
        <f t="shared" ref="R57" si="354">IFERROR(ROUNDDOWN(Q57/O57,0),0)</f>
        <v>0</v>
      </c>
      <c r="S57" s="133"/>
      <c r="T57" s="136">
        <f>IFERROR((S57/R57)*100,0)</f>
        <v>0</v>
      </c>
      <c r="U57" s="137" t="s">
        <v>1126</v>
      </c>
      <c r="V57" s="138"/>
      <c r="W57" s="135">
        <f>IFERROR((Q57-V57-V58)/O57,0)</f>
        <v>0</v>
      </c>
      <c r="X57" s="139">
        <f t="shared" ref="X57" si="355">IFERROR((S57/W57)*100,0)</f>
        <v>0</v>
      </c>
      <c r="Y57" s="131" t="s">
        <v>1134</v>
      </c>
      <c r="Z57" s="132">
        <f>SUMIFS('Tiempos de Moldes'!$I$6:$I$738,'Tiempos de Moldes'!$A$6:$A$738,$B57,'Tiempos de Moldes'!$B$6:$B$738,Y57)</f>
        <v>0</v>
      </c>
      <c r="AA57" s="133">
        <v>4</v>
      </c>
      <c r="AB57" s="134">
        <f>SUMIFS('Tiempos de Moldes'!$N$9:$N$12,'Tiempos de Moldes'!$L$9:$L$12,AA57)</f>
        <v>580</v>
      </c>
      <c r="AC57" s="135">
        <f t="shared" ref="AC57" si="356">IFERROR(ROUNDDOWN(AB57/Z57,0),0)</f>
        <v>0</v>
      </c>
      <c r="AD57" s="133"/>
      <c r="AE57" s="136">
        <f>IFERROR(AD57/AC57,0)*100</f>
        <v>0</v>
      </c>
      <c r="AF57" s="137" t="s">
        <v>1126</v>
      </c>
      <c r="AG57" s="138"/>
      <c r="AH57" s="135">
        <f>IFERROR((AB57-AG57-AG58)/Z57,0)</f>
        <v>0</v>
      </c>
      <c r="AI57" s="139">
        <f t="shared" ref="AI57" si="357">IFERROR((AD57/AH57)*100,0)</f>
        <v>0</v>
      </c>
      <c r="AJ57" s="131" t="s">
        <v>1134</v>
      </c>
      <c r="AK57" s="132">
        <f>SUMIFS('Tiempos de Moldes'!$I$6:$I$738,'Tiempos de Moldes'!$A$6:$A$738,$B57,'Tiempos de Moldes'!$B$6:$B$738,AJ57)</f>
        <v>0</v>
      </c>
      <c r="AL57" s="133">
        <v>4</v>
      </c>
      <c r="AM57" s="134">
        <f>SUMIFS('Tiempos de Moldes'!$N$9:$N$12,'Tiempos de Moldes'!$L$9:$L$12,AL57)</f>
        <v>580</v>
      </c>
      <c r="AN57" s="135">
        <f t="shared" ref="AN57" si="358">IFERROR(ROUNDDOWN(AM57/AK57,0),0)</f>
        <v>0</v>
      </c>
      <c r="AO57" s="133"/>
      <c r="AP57" s="136">
        <f>IFERROR(AO57/AN57,0)*100</f>
        <v>0</v>
      </c>
      <c r="AQ57" s="137" t="s">
        <v>1126</v>
      </c>
      <c r="AR57" s="138"/>
      <c r="AS57" s="135">
        <f>IFERROR((AM57-AR57-AR58)/AK57,0)</f>
        <v>0</v>
      </c>
      <c r="AT57" s="139">
        <f t="shared" ref="AT57" si="359">IFERROR((AO57/AS57)*100,0)</f>
        <v>0</v>
      </c>
      <c r="AU57" s="131" t="s">
        <v>1134</v>
      </c>
      <c r="AV57" s="132">
        <f>SUMIFS('Tiempos de Moldes'!$I$6:$I$738,'Tiempos de Moldes'!$A$6:$A$738,$B57,'Tiempos de Moldes'!$B$6:$B$738,AU57)</f>
        <v>0</v>
      </c>
      <c r="AW57" s="133">
        <v>4</v>
      </c>
      <c r="AX57" s="134">
        <f>SUMIFS('Tiempos de Moldes'!$N$9:$N$12,'Tiempos de Moldes'!$L$9:$L$12,AW57)</f>
        <v>580</v>
      </c>
      <c r="AY57" s="135">
        <f t="shared" ref="AY57" si="360">IFERROR(ROUNDDOWN(AX57/AV57,0),0)</f>
        <v>0</v>
      </c>
      <c r="AZ57" s="133"/>
      <c r="BA57" s="136">
        <f>IFERROR(AZ57/AY57,0)*100</f>
        <v>0</v>
      </c>
      <c r="BB57" s="137" t="s">
        <v>1126</v>
      </c>
      <c r="BC57" s="138"/>
      <c r="BD57" s="135">
        <f>IFERROR((AX57-BC57-BC58)/AV57,0)</f>
        <v>0</v>
      </c>
      <c r="BE57" s="139">
        <f t="shared" ref="BE57" si="361">IFERROR((AZ57/BD57)*100,0)</f>
        <v>0</v>
      </c>
      <c r="BF57" s="131" t="s">
        <v>1134</v>
      </c>
      <c r="BG57" s="132">
        <f>SUMIFS('Tiempos de Moldes'!$I$6:$I$738,'Tiempos de Moldes'!$A$6:$A$738,$B57,'Tiempos de Moldes'!$B$6:$B$738,BF57)</f>
        <v>0</v>
      </c>
      <c r="BH57" s="133">
        <v>4</v>
      </c>
      <c r="BI57" s="134">
        <f>SUMIFS('Tiempos de Moldes'!$N$9:$N$12,'Tiempos de Moldes'!$L$9:$L$12,BH57)</f>
        <v>580</v>
      </c>
      <c r="BJ57" s="135">
        <f t="shared" ref="BJ57" si="362">IFERROR(ROUNDDOWN(BI57/BG57,0),0)</f>
        <v>0</v>
      </c>
      <c r="BK57" s="133"/>
      <c r="BL57" s="136">
        <f>IFERROR(BK57/BJ57,0)*100</f>
        <v>0</v>
      </c>
      <c r="BM57" s="137" t="s">
        <v>1126</v>
      </c>
      <c r="BN57" s="138"/>
      <c r="BO57" s="135">
        <f>IFERROR((BI57-BN57-BN58)/BG57,0)</f>
        <v>0</v>
      </c>
      <c r="BP57" s="139">
        <f t="shared" ref="BP57" si="363">IFERROR((BK57/BO57)*100,0)</f>
        <v>0</v>
      </c>
      <c r="BQ57" s="131" t="s">
        <v>1134</v>
      </c>
      <c r="BR57" s="132">
        <f>SUMIFS('Tiempos de Moldes'!$I$6:$I$738,'Tiempos de Moldes'!$A$6:$A$738,$B57,'Tiempos de Moldes'!$B$6:$B$738,BQ57)</f>
        <v>0</v>
      </c>
      <c r="BS57" s="133">
        <v>4</v>
      </c>
      <c r="BT57" s="134">
        <f>SUMIFS('Tiempos de Moldes'!$N$9:$N$12,'Tiempos de Moldes'!$L$9:$L$12,BS57)</f>
        <v>580</v>
      </c>
      <c r="BU57" s="135">
        <f t="shared" ref="BU57" si="364">IFERROR(ROUNDDOWN(BT57/BR57,0),0)</f>
        <v>0</v>
      </c>
      <c r="BV57" s="133"/>
      <c r="BW57" s="136">
        <f>IFERROR(BV57/BU57,0)*100</f>
        <v>0</v>
      </c>
      <c r="BX57" s="137" t="s">
        <v>1126</v>
      </c>
      <c r="BY57" s="138"/>
      <c r="BZ57" s="135">
        <f>IFERROR((BT57-BY57-BY58)/BR57,0)</f>
        <v>0</v>
      </c>
      <c r="CA57" s="139">
        <f t="shared" ref="CA57" si="365">IFERROR((BV57/BZ57)*100,0)</f>
        <v>0</v>
      </c>
    </row>
    <row r="58" spans="2:79" ht="15.75" thickBot="1" x14ac:dyDescent="0.3">
      <c r="B58" s="116" t="s">
        <v>638</v>
      </c>
      <c r="C58" s="163" t="str">
        <f>VLOOKUP(C57,'Tiempos de Moldes'!$B$6:$J$738,2,0)</f>
        <v>FIN ISHER OUTER RH</v>
      </c>
      <c r="D58" s="164"/>
      <c r="E58" s="164"/>
      <c r="F58" s="164" t="str">
        <f>VLOOKUP(C57,'Tiempos de Moldes'!$B$6:$J$738,3,0)</f>
        <v>175U1-E1201</v>
      </c>
      <c r="G58" s="164"/>
      <c r="H58" s="128" t="str">
        <f>VLOOKUP(C57,'Tiempos de Moldes'!$B$6:$J$738,5,0)</f>
        <v>L21B</v>
      </c>
      <c r="I58" s="128" t="str">
        <f>VLOOKUP(C57,'Tiempos de Moldes'!$B$6:$J$738,4,0)</f>
        <v>TACHI-S</v>
      </c>
      <c r="J58" s="127" t="s">
        <v>1127</v>
      </c>
      <c r="K58" s="129"/>
      <c r="L58" s="117"/>
      <c r="M58" s="118"/>
      <c r="N58" s="163" t="str">
        <f>VLOOKUP(N57,'Tiempos de Moldes'!$B$6:$J$738,2,0)</f>
        <v>FIN ISHER OUTER RH</v>
      </c>
      <c r="O58" s="164"/>
      <c r="P58" s="164"/>
      <c r="Q58" s="164" t="str">
        <f>VLOOKUP(N57,'Tiempos de Moldes'!$B$6:$J$738,3,0)</f>
        <v>175U1-E1201</v>
      </c>
      <c r="R58" s="164"/>
      <c r="S58" s="128" t="str">
        <f>VLOOKUP(N57,'Tiempos de Moldes'!$B$6:$J$738,5,0)</f>
        <v>L21B</v>
      </c>
      <c r="T58" s="128" t="str">
        <f>VLOOKUP(N57,'Tiempos de Moldes'!$B$6:$J$738,4,0)</f>
        <v>TACHI-S</v>
      </c>
      <c r="U58" s="127" t="s">
        <v>1130</v>
      </c>
      <c r="V58" s="129"/>
      <c r="W58" s="117"/>
      <c r="X58" s="118"/>
      <c r="Y58" s="163" t="str">
        <f>VLOOKUP(Y57,'Tiempos de Moldes'!$B$6:$J$738,2,0)</f>
        <v>FIN ISHER OUTER RH</v>
      </c>
      <c r="Z58" s="164"/>
      <c r="AA58" s="164"/>
      <c r="AB58" s="164" t="str">
        <f>VLOOKUP(Y57,'Tiempos de Moldes'!$B$6:$J$738,3,0)</f>
        <v>175U1-E1201</v>
      </c>
      <c r="AC58" s="164"/>
      <c r="AD58" s="128" t="str">
        <f>VLOOKUP(Y57,'Tiempos de Moldes'!$B$6:$J$738,5,0)</f>
        <v>L21B</v>
      </c>
      <c r="AE58" s="128" t="str">
        <f>VLOOKUP(Y57,'Tiempos de Moldes'!$B$6:$J$738,4,0)</f>
        <v>TACHI-S</v>
      </c>
      <c r="AF58" s="127" t="s">
        <v>1130</v>
      </c>
      <c r="AG58" s="129"/>
      <c r="AH58" s="117"/>
      <c r="AI58" s="118"/>
      <c r="AJ58" s="163" t="str">
        <f>VLOOKUP(AJ57,'Tiempos de Moldes'!$B$6:$J$738,2,0)</f>
        <v>FIN ISHER OUTER RH</v>
      </c>
      <c r="AK58" s="164"/>
      <c r="AL58" s="164"/>
      <c r="AM58" s="164" t="str">
        <f>VLOOKUP(AJ57,'Tiempos de Moldes'!$B$6:$J$738,3,0)</f>
        <v>175U1-E1201</v>
      </c>
      <c r="AN58" s="164"/>
      <c r="AO58" s="128" t="str">
        <f>VLOOKUP(AJ57,'Tiempos de Moldes'!$B$6:$J$738,5,0)</f>
        <v>L21B</v>
      </c>
      <c r="AP58" s="128" t="str">
        <f>VLOOKUP(AJ57,'Tiempos de Moldes'!$B$6:$J$738,4,0)</f>
        <v>TACHI-S</v>
      </c>
      <c r="AQ58" s="127" t="s">
        <v>1130</v>
      </c>
      <c r="AR58" s="129"/>
      <c r="AS58" s="117"/>
      <c r="AT58" s="118"/>
      <c r="AU58" s="163" t="str">
        <f>VLOOKUP(AU57,'Tiempos de Moldes'!$B$6:$J$738,2,0)</f>
        <v>FIN ISHER OUTER RH</v>
      </c>
      <c r="AV58" s="164"/>
      <c r="AW58" s="164"/>
      <c r="AX58" s="164" t="str">
        <f>VLOOKUP(AU57,'Tiempos de Moldes'!$B$6:$J$738,3,0)</f>
        <v>175U1-E1201</v>
      </c>
      <c r="AY58" s="164"/>
      <c r="AZ58" s="128" t="str">
        <f>VLOOKUP(AU57,'Tiempos de Moldes'!$B$6:$J$738,5,0)</f>
        <v>L21B</v>
      </c>
      <c r="BA58" s="128" t="str">
        <f>VLOOKUP(AU57,'Tiempos de Moldes'!$B$6:$J$738,4,0)</f>
        <v>TACHI-S</v>
      </c>
      <c r="BB58" s="127" t="s">
        <v>1130</v>
      </c>
      <c r="BC58" s="129"/>
      <c r="BD58" s="117"/>
      <c r="BE58" s="118"/>
      <c r="BF58" s="163" t="str">
        <f>VLOOKUP(BF57,'Tiempos de Moldes'!$B$6:$J$738,2,0)</f>
        <v>FIN ISHER OUTER RH</v>
      </c>
      <c r="BG58" s="164"/>
      <c r="BH58" s="164"/>
      <c r="BI58" s="164" t="str">
        <f>VLOOKUP(BF57,'Tiempos de Moldes'!$B$6:$J$738,3,0)</f>
        <v>175U1-E1201</v>
      </c>
      <c r="BJ58" s="164"/>
      <c r="BK58" s="128" t="str">
        <f>VLOOKUP(BF57,'Tiempos de Moldes'!$B$6:$J$738,5,0)</f>
        <v>L21B</v>
      </c>
      <c r="BL58" s="128" t="str">
        <f>VLOOKUP(BF57,'Tiempos de Moldes'!$B$6:$J$738,4,0)</f>
        <v>TACHI-S</v>
      </c>
      <c r="BM58" s="127" t="s">
        <v>1130</v>
      </c>
      <c r="BN58" s="129"/>
      <c r="BO58" s="117"/>
      <c r="BP58" s="118"/>
      <c r="BQ58" s="163" t="str">
        <f>VLOOKUP(BQ57,'Tiempos de Moldes'!$B$6:$J$738,2,0)</f>
        <v>FIN ISHER OUTER RH</v>
      </c>
      <c r="BR58" s="164"/>
      <c r="BS58" s="164"/>
      <c r="BT58" s="164" t="str">
        <f>VLOOKUP(BQ57,'Tiempos de Moldes'!$B$6:$J$738,3,0)</f>
        <v>175U1-E1201</v>
      </c>
      <c r="BU58" s="164"/>
      <c r="BV58" s="128" t="str">
        <f>VLOOKUP(BQ57,'Tiempos de Moldes'!$B$6:$J$738,5,0)</f>
        <v>L21B</v>
      </c>
      <c r="BW58" s="128" t="str">
        <f>VLOOKUP(BQ57,'Tiempos de Moldes'!$B$6:$J$738,4,0)</f>
        <v>TACHI-S</v>
      </c>
      <c r="BX58" s="127" t="s">
        <v>1130</v>
      </c>
      <c r="BY58" s="129"/>
      <c r="BZ58" s="117"/>
      <c r="CA58" s="118"/>
    </row>
    <row r="59" spans="2:79" x14ac:dyDescent="0.25">
      <c r="B59" s="116" t="s">
        <v>649</v>
      </c>
      <c r="C59" s="144"/>
      <c r="D59" s="145"/>
      <c r="E59" s="146"/>
      <c r="F59" s="147"/>
      <c r="G59" s="148"/>
      <c r="H59" s="146"/>
      <c r="I59" s="149"/>
      <c r="J59" s="126" t="s">
        <v>1126</v>
      </c>
      <c r="K59" s="150"/>
      <c r="L59" s="148"/>
      <c r="M59" s="151"/>
      <c r="N59" s="144" t="s">
        <v>1135</v>
      </c>
      <c r="O59" s="145">
        <f>SUMIFS('Tiempos de Moldes'!$I$6:$I$738,'Tiempos de Moldes'!$A$6:$A$738,$B59,'Tiempos de Moldes'!$B$6:$B$738,N59)</f>
        <v>0.75</v>
      </c>
      <c r="P59" s="146">
        <v>1</v>
      </c>
      <c r="Q59" s="147">
        <f>SUMIFS('Tiempos de Moldes'!$N$9:$N$12,'Tiempos de Moldes'!$L$9:$L$12,P59)</f>
        <v>640</v>
      </c>
      <c r="R59" s="148">
        <f t="shared" ref="R59" si="366">IFERROR(ROUNDDOWN(Q59/O59,0),0)</f>
        <v>853</v>
      </c>
      <c r="S59" s="146"/>
      <c r="T59" s="149">
        <f t="shared" ref="T59" si="367">IFERROR(S59/R59,0)*100</f>
        <v>0</v>
      </c>
      <c r="U59" s="126" t="s">
        <v>1126</v>
      </c>
      <c r="V59" s="150"/>
      <c r="W59" s="148">
        <f>IFERROR((Q59-V59-V60)/O59,0)</f>
        <v>853.33333333333337</v>
      </c>
      <c r="X59" s="151">
        <f t="shared" ref="X59" si="368">IFERROR((S59/W59)*100,0)</f>
        <v>0</v>
      </c>
      <c r="Y59" s="144" t="s">
        <v>1135</v>
      </c>
      <c r="Z59" s="145">
        <f>SUMIFS('Tiempos de Moldes'!$I$6:$I$738,'Tiempos de Moldes'!$A$6:$A$738,$B59,'Tiempos de Moldes'!$B$6:$B$738,Y59)</f>
        <v>0.75</v>
      </c>
      <c r="AA59" s="146">
        <v>1</v>
      </c>
      <c r="AB59" s="147">
        <f>SUMIFS('Tiempos de Moldes'!$N$9:$N$12,'Tiempos de Moldes'!$L$9:$L$12,AA59)</f>
        <v>640</v>
      </c>
      <c r="AC59" s="148">
        <f t="shared" ref="AC59" si="369">IFERROR(ROUNDDOWN(AB59/Z59,0),0)</f>
        <v>853</v>
      </c>
      <c r="AD59" s="146"/>
      <c r="AE59" s="149">
        <f t="shared" ref="AE59" si="370">IFERROR(AD59/AC59,0)*100</f>
        <v>0</v>
      </c>
      <c r="AF59" s="126" t="s">
        <v>1126</v>
      </c>
      <c r="AG59" s="150"/>
      <c r="AH59" s="148">
        <f>IFERROR((AB59-AG59-AG60)/Z59,0)</f>
        <v>853.33333333333337</v>
      </c>
      <c r="AI59" s="151">
        <f t="shared" ref="AI59" si="371">IFERROR((AD59/AH59)*100,0)</f>
        <v>0</v>
      </c>
      <c r="AJ59" s="144" t="s">
        <v>1135</v>
      </c>
      <c r="AK59" s="145">
        <f>SUMIFS('Tiempos de Moldes'!$I$6:$I$738,'Tiempos de Moldes'!$A$6:$A$738,$B59,'Tiempos de Moldes'!$B$6:$B$738,AJ59)</f>
        <v>0.75</v>
      </c>
      <c r="AL59" s="146">
        <v>1</v>
      </c>
      <c r="AM59" s="147">
        <f>SUMIFS('Tiempos de Moldes'!$N$9:$N$12,'Tiempos de Moldes'!$L$9:$L$12,AL59)</f>
        <v>640</v>
      </c>
      <c r="AN59" s="148">
        <f t="shared" ref="AN59" si="372">IFERROR(ROUNDDOWN(AM59/AK59,0),0)</f>
        <v>853</v>
      </c>
      <c r="AO59" s="146"/>
      <c r="AP59" s="149">
        <f t="shared" ref="AP59" si="373">IFERROR(AO59/AN59,0)*100</f>
        <v>0</v>
      </c>
      <c r="AQ59" s="126" t="s">
        <v>1126</v>
      </c>
      <c r="AR59" s="150"/>
      <c r="AS59" s="148">
        <f>IFERROR((AM59-AR59-AR60)/AK59,0)</f>
        <v>853.33333333333337</v>
      </c>
      <c r="AT59" s="151">
        <f t="shared" ref="AT59" si="374">IFERROR((AO59/AS59)*100,0)</f>
        <v>0</v>
      </c>
      <c r="AU59" s="144" t="s">
        <v>1136</v>
      </c>
      <c r="AV59" s="145">
        <f>SUMIFS('Tiempos de Moldes'!$I$6:$I$738,'Tiempos de Moldes'!$A$6:$A$738,$B59,'Tiempos de Moldes'!$B$6:$B$738,AU59)</f>
        <v>0.75</v>
      </c>
      <c r="AW59" s="146">
        <v>1</v>
      </c>
      <c r="AX59" s="147">
        <f>SUMIFS('Tiempos de Moldes'!$N$9:$N$12,'Tiempos de Moldes'!$L$9:$L$12,AW59)</f>
        <v>640</v>
      </c>
      <c r="AY59" s="148">
        <f t="shared" ref="AY59" si="375">IFERROR(ROUNDDOWN(AX59/AV59,0),0)</f>
        <v>853</v>
      </c>
      <c r="AZ59" s="146"/>
      <c r="BA59" s="149">
        <f t="shared" ref="BA59" si="376">IFERROR(AZ59/AY59,0)*100</f>
        <v>0</v>
      </c>
      <c r="BB59" s="126" t="s">
        <v>1126</v>
      </c>
      <c r="BC59" s="150"/>
      <c r="BD59" s="148">
        <f>IFERROR((AX59-BC59-BC60)/AV59,0)</f>
        <v>853.33333333333337</v>
      </c>
      <c r="BE59" s="151">
        <f t="shared" ref="BE59" si="377">IFERROR((AZ59/BD59)*100,0)</f>
        <v>0</v>
      </c>
      <c r="BF59" s="144" t="s">
        <v>1136</v>
      </c>
      <c r="BG59" s="145">
        <f>SUMIFS('Tiempos de Moldes'!$I$6:$I$738,'Tiempos de Moldes'!$A$6:$A$738,$B59,'Tiempos de Moldes'!$B$6:$B$738,BF59)</f>
        <v>0.75</v>
      </c>
      <c r="BH59" s="146">
        <v>1</v>
      </c>
      <c r="BI59" s="147">
        <f>SUMIFS('Tiempos de Moldes'!$N$9:$N$12,'Tiempos de Moldes'!$L$9:$L$12,BH59)</f>
        <v>640</v>
      </c>
      <c r="BJ59" s="148">
        <f t="shared" ref="BJ59" si="378">IFERROR(ROUNDDOWN(BI59/BG59,0),0)</f>
        <v>853</v>
      </c>
      <c r="BK59" s="146"/>
      <c r="BL59" s="149">
        <f t="shared" ref="BL59" si="379">IFERROR(BK59/BJ59,0)*100</f>
        <v>0</v>
      </c>
      <c r="BM59" s="126" t="s">
        <v>1126</v>
      </c>
      <c r="BN59" s="150"/>
      <c r="BO59" s="148">
        <f>IFERROR((BI59-BN59-BN60)/BG59,0)</f>
        <v>853.33333333333337</v>
      </c>
      <c r="BP59" s="151">
        <f t="shared" ref="BP59" si="380">IFERROR((BK59/BO59)*100,0)</f>
        <v>0</v>
      </c>
      <c r="BQ59" s="144" t="s">
        <v>1136</v>
      </c>
      <c r="BR59" s="145">
        <f>SUMIFS('Tiempos de Moldes'!$I$6:$I$738,'Tiempos de Moldes'!$A$6:$A$738,$B59,'Tiempos de Moldes'!$B$6:$B$738,BQ59)</f>
        <v>0.75</v>
      </c>
      <c r="BS59" s="146">
        <v>1</v>
      </c>
      <c r="BT59" s="147">
        <f>SUMIFS('Tiempos de Moldes'!$N$9:$N$12,'Tiempos de Moldes'!$L$9:$L$12,BS59)</f>
        <v>640</v>
      </c>
      <c r="BU59" s="148">
        <f t="shared" ref="BU59" si="381">IFERROR(ROUNDDOWN(BT59/BR59,0),0)</f>
        <v>853</v>
      </c>
      <c r="BV59" s="146"/>
      <c r="BW59" s="149">
        <f t="shared" ref="BW59" si="382">IFERROR(BV59/BU59,0)*100</f>
        <v>0</v>
      </c>
      <c r="BX59" s="126" t="s">
        <v>1126</v>
      </c>
      <c r="BY59" s="150"/>
      <c r="BZ59" s="148">
        <f>IFERROR((BT59-BY59-BY60)/BR59,0)</f>
        <v>853.33333333333337</v>
      </c>
      <c r="CA59" s="151">
        <f t="shared" ref="CA59" si="383">IFERROR((BV59/BZ59)*100,0)</f>
        <v>0</v>
      </c>
    </row>
    <row r="60" spans="2:79" ht="15.75" thickBot="1" x14ac:dyDescent="0.3">
      <c r="B60" s="116" t="s">
        <v>649</v>
      </c>
      <c r="C60" s="161"/>
      <c r="D60" s="162"/>
      <c r="E60" s="162"/>
      <c r="F60" s="162"/>
      <c r="G60" s="162"/>
      <c r="H60" s="153"/>
      <c r="I60" s="153"/>
      <c r="J60" s="141" t="s">
        <v>1127</v>
      </c>
      <c r="K60" s="142"/>
      <c r="L60" s="143"/>
      <c r="M60" s="152"/>
      <c r="N60" s="167" t="str">
        <f>VLOOKUP(N59,'Tiempos de Moldes'!$B$6:$J$738,2,0)</f>
        <v>FIN INSIDE F/S RH</v>
      </c>
      <c r="O60" s="166"/>
      <c r="P60" s="166"/>
      <c r="Q60" s="166" t="str">
        <f>VLOOKUP(N59,'Tiempos de Moldes'!$B$6:$J$738,3,0)</f>
        <v>175B1-A4600/175B4-A4600</v>
      </c>
      <c r="R60" s="166"/>
      <c r="S60" s="140" t="str">
        <f>VLOOKUP(N59,'Tiempos de Moldes'!$B$6:$J$738,5,0)</f>
        <v>P71A</v>
      </c>
      <c r="T60" s="140" t="str">
        <f>VLOOKUP(N59,'Tiempos de Moldes'!$B$6:$J$738,4,0)</f>
        <v>TACHI-S</v>
      </c>
      <c r="U60" s="141" t="s">
        <v>1127</v>
      </c>
      <c r="V60" s="142"/>
      <c r="W60" s="143"/>
      <c r="X60" s="152"/>
      <c r="Y60" s="167" t="str">
        <f>VLOOKUP(Y59,'Tiempos de Moldes'!$B$6:$J$738,2,0)</f>
        <v>FIN INSIDE F/S RH</v>
      </c>
      <c r="Z60" s="166"/>
      <c r="AA60" s="166"/>
      <c r="AB60" s="166" t="str">
        <f>VLOOKUP(Y59,'Tiempos de Moldes'!$B$6:$J$738,3,0)</f>
        <v>175B1-A4600/175B4-A4600</v>
      </c>
      <c r="AC60" s="166"/>
      <c r="AD60" s="140" t="str">
        <f>VLOOKUP(Y59,'Tiempos de Moldes'!$B$6:$J$738,5,0)</f>
        <v>P71A</v>
      </c>
      <c r="AE60" s="140" t="str">
        <f>VLOOKUP(Y59,'Tiempos de Moldes'!$B$6:$J$738,4,0)</f>
        <v>TACHI-S</v>
      </c>
      <c r="AF60" s="141" t="s">
        <v>1127</v>
      </c>
      <c r="AG60" s="142"/>
      <c r="AH60" s="143"/>
      <c r="AI60" s="152"/>
      <c r="AJ60" s="167" t="str">
        <f>VLOOKUP(AJ59,'Tiempos de Moldes'!$B$6:$J$738,2,0)</f>
        <v>FIN INSIDE F/S RH</v>
      </c>
      <c r="AK60" s="166"/>
      <c r="AL60" s="166"/>
      <c r="AM60" s="166" t="str">
        <f>VLOOKUP(AJ59,'Tiempos de Moldes'!$B$6:$J$738,3,0)</f>
        <v>175B1-A4600/175B4-A4600</v>
      </c>
      <c r="AN60" s="166"/>
      <c r="AO60" s="140" t="str">
        <f>VLOOKUP(AJ59,'Tiempos de Moldes'!$B$6:$J$738,5,0)</f>
        <v>P71A</v>
      </c>
      <c r="AP60" s="140" t="str">
        <f>VLOOKUP(AJ59,'Tiempos de Moldes'!$B$6:$J$738,4,0)</f>
        <v>TACHI-S</v>
      </c>
      <c r="AQ60" s="141" t="s">
        <v>1127</v>
      </c>
      <c r="AR60" s="142"/>
      <c r="AS60" s="143"/>
      <c r="AT60" s="152"/>
      <c r="AU60" s="167" t="str">
        <f>VLOOKUP(AU59,'Tiempos de Moldes'!$B$6:$J$738,2,0)</f>
        <v>COVER SAP RR BLACK</v>
      </c>
      <c r="AV60" s="166"/>
      <c r="AW60" s="166"/>
      <c r="AX60" s="166" t="str">
        <f>VLOOKUP(AU59,'Tiempos de Moldes'!$B$6:$J$738,3,0)</f>
        <v>275L0-A4765/285L0</v>
      </c>
      <c r="AY60" s="166"/>
      <c r="AZ60" s="140" t="str">
        <f>VLOOKUP(AU59,'Tiempos de Moldes'!$B$6:$J$738,5,0)</f>
        <v>P71A</v>
      </c>
      <c r="BA60" s="140" t="str">
        <f>VLOOKUP(AU59,'Tiempos de Moldes'!$B$6:$J$738,4,0)</f>
        <v>TACHI-S</v>
      </c>
      <c r="BB60" s="141" t="s">
        <v>1127</v>
      </c>
      <c r="BC60" s="142"/>
      <c r="BD60" s="143"/>
      <c r="BE60" s="152"/>
      <c r="BF60" s="167" t="str">
        <f>VLOOKUP(BF59,'Tiempos de Moldes'!$B$6:$J$738,2,0)</f>
        <v>COVER SAP RR BLACK</v>
      </c>
      <c r="BG60" s="166"/>
      <c r="BH60" s="166"/>
      <c r="BI60" s="166" t="str">
        <f>VLOOKUP(BF59,'Tiempos de Moldes'!$B$6:$J$738,3,0)</f>
        <v>275L0-A4765/285L0</v>
      </c>
      <c r="BJ60" s="166"/>
      <c r="BK60" s="140" t="str">
        <f>VLOOKUP(BF59,'Tiempos de Moldes'!$B$6:$J$738,5,0)</f>
        <v>P71A</v>
      </c>
      <c r="BL60" s="140" t="str">
        <f>VLOOKUP(BF$11,'Tiempos de Moldes'!$B$6:$J$738,4,0)</f>
        <v>TACHI-S</v>
      </c>
      <c r="BM60" s="141" t="s">
        <v>1127</v>
      </c>
      <c r="BN60" s="142"/>
      <c r="BO60" s="143"/>
      <c r="BP60" s="152"/>
      <c r="BQ60" s="167" t="str">
        <f>VLOOKUP(BQ59,'Tiempos de Moldes'!$B$6:$J$738,2,0)</f>
        <v>COVER SAP RR BLACK</v>
      </c>
      <c r="BR60" s="166"/>
      <c r="BS60" s="166"/>
      <c r="BT60" s="166" t="str">
        <f>VLOOKUP(BQ59,'Tiempos de Moldes'!$B$6:$J$738,3,0)</f>
        <v>275L0-A4765/285L0</v>
      </c>
      <c r="BU60" s="166"/>
      <c r="BV60" s="140" t="str">
        <f>VLOOKUP(BQ59,'Tiempos de Moldes'!$B$6:$J$738,5,0)</f>
        <v>P71A</v>
      </c>
      <c r="BW60" s="140" t="str">
        <f>VLOOKUP(BQ59,'Tiempos de Moldes'!$B$6:$J$738,4,0)</f>
        <v>TACHI-S</v>
      </c>
      <c r="BX60" s="141" t="s">
        <v>1127</v>
      </c>
      <c r="BY60" s="142"/>
      <c r="BZ60" s="143"/>
      <c r="CA60" s="152"/>
    </row>
    <row r="61" spans="2:79" x14ac:dyDescent="0.25">
      <c r="B61" s="116" t="s">
        <v>649</v>
      </c>
      <c r="C61" s="131"/>
      <c r="D61" s="132">
        <f>SUMIFS('Tiempos de Moldes'!$I$6:$I$738,'Tiempos de Moldes'!$A$6:$A$738,$B61,'Tiempos de Moldes'!$B$6:$B$738,$C61)</f>
        <v>0</v>
      </c>
      <c r="E61" s="146">
        <v>4</v>
      </c>
      <c r="F61" s="134">
        <f>SUMIFS('Tiempos de Moldes'!$N$9:$N$12,'Tiempos de Moldes'!$L$9:$L$12,E$21)</f>
        <v>580</v>
      </c>
      <c r="G61" s="135">
        <f>IFERROR((ROUNDDOWN(F61/D61,0)),0)</f>
        <v>0</v>
      </c>
      <c r="H61" s="133"/>
      <c r="I61" s="136">
        <f>IFERROR((H61/G61)*100,0)</f>
        <v>0</v>
      </c>
      <c r="J61" s="137" t="s">
        <v>1126</v>
      </c>
      <c r="K61" s="138"/>
      <c r="L61" s="135">
        <f>IFERROR((F61-K61-K62)/D61,0)</f>
        <v>0</v>
      </c>
      <c r="M61" s="139">
        <f t="shared" ref="M61" si="384">IFERROR((H61/L61)*100,0)</f>
        <v>0</v>
      </c>
      <c r="N61" s="131"/>
      <c r="O61" s="132">
        <f>SUMIFS('Tiempos de Moldes'!$I$6:$I$738,'Tiempos de Moldes'!$A$6:$A$738,$B61,'Tiempos de Moldes'!$B$6:$B$738,N61)</f>
        <v>0</v>
      </c>
      <c r="P61" s="133"/>
      <c r="Q61" s="134">
        <f>SUMIFS('Tiempos de Moldes'!$N$9:$N$12,'Tiempos de Moldes'!$L$9:$L$12,P61)</f>
        <v>0</v>
      </c>
      <c r="R61" s="135">
        <f t="shared" ref="R61" si="385">IFERROR(ROUNDDOWN(Q61/O61,0),0)</f>
        <v>0</v>
      </c>
      <c r="S61" s="133"/>
      <c r="T61" s="136">
        <f>IFERROR((S61/R61)*100,0)</f>
        <v>0</v>
      </c>
      <c r="U61" s="137" t="s">
        <v>1126</v>
      </c>
      <c r="V61" s="138"/>
      <c r="W61" s="135">
        <f>IFERROR((Q61-V61-V62)/O61,0)</f>
        <v>0</v>
      </c>
      <c r="X61" s="139">
        <f t="shared" ref="X61" si="386">IFERROR((S61/W61)*100,0)</f>
        <v>0</v>
      </c>
      <c r="Y61" s="131"/>
      <c r="Z61" s="132">
        <f>SUMIFS('Tiempos de Moldes'!$I$6:$I$738,'Tiempos de Moldes'!$A$6:$A$738,$B61,'Tiempos de Moldes'!$B$6:$B$738,Y61)</f>
        <v>0</v>
      </c>
      <c r="AA61" s="133"/>
      <c r="AB61" s="134">
        <f>SUMIFS('Tiempos de Moldes'!$N$9:$N$12,'Tiempos de Moldes'!$L$9:$L$12,AA61)</f>
        <v>0</v>
      </c>
      <c r="AC61" s="135">
        <f t="shared" ref="AC61" si="387">IFERROR(ROUNDDOWN(AB61/Z61,0),0)</f>
        <v>0</v>
      </c>
      <c r="AD61" s="133"/>
      <c r="AE61" s="136">
        <f>IFERROR(AD61/AC61,0)*100</f>
        <v>0</v>
      </c>
      <c r="AF61" s="137" t="s">
        <v>1126</v>
      </c>
      <c r="AG61" s="138"/>
      <c r="AH61" s="135">
        <f>IFERROR((AB61-AG61-AG62)/Z61,0)</f>
        <v>0</v>
      </c>
      <c r="AI61" s="139">
        <f t="shared" ref="AI61" si="388">IFERROR((AD61/AH61)*100,0)</f>
        <v>0</v>
      </c>
      <c r="AJ61" s="131"/>
      <c r="AK61" s="132">
        <f>SUMIFS('Tiempos de Moldes'!$I$6:$I$738,'Tiempos de Moldes'!$A$6:$A$738,$B61,'Tiempos de Moldes'!$B$6:$B$738,AJ61)</f>
        <v>0</v>
      </c>
      <c r="AL61" s="133"/>
      <c r="AM61" s="134">
        <f>SUMIFS('Tiempos de Moldes'!$N$9:$N$12,'Tiempos de Moldes'!$L$9:$L$12,AL61)</f>
        <v>0</v>
      </c>
      <c r="AN61" s="135">
        <f t="shared" ref="AN61" si="389">IFERROR(ROUNDDOWN(AM61/AK61,0),0)</f>
        <v>0</v>
      </c>
      <c r="AO61" s="133"/>
      <c r="AP61" s="136">
        <f>IFERROR(AO61/AN61,0)*100</f>
        <v>0</v>
      </c>
      <c r="AQ61" s="137" t="s">
        <v>1126</v>
      </c>
      <c r="AR61" s="138"/>
      <c r="AS61" s="135">
        <f>IFERROR((AM61-AR61-AR62)/AK61,0)</f>
        <v>0</v>
      </c>
      <c r="AT61" s="139">
        <f t="shared" ref="AT61" si="390">IFERROR((AO61/AS61)*100,0)</f>
        <v>0</v>
      </c>
      <c r="AU61" s="131" t="s">
        <v>1136</v>
      </c>
      <c r="AV61" s="132">
        <f>SUMIFS('Tiempos de Moldes'!$I$6:$I$738,'Tiempos de Moldes'!$A$6:$A$738,$B61,'Tiempos de Moldes'!$B$6:$B$738,AU61)</f>
        <v>0.75</v>
      </c>
      <c r="AW61" s="133">
        <v>4</v>
      </c>
      <c r="AX61" s="134">
        <f>SUMIFS('Tiempos de Moldes'!$N$9:$N$12,'Tiempos de Moldes'!$L$9:$L$12,AW61)</f>
        <v>580</v>
      </c>
      <c r="AY61" s="135">
        <f t="shared" ref="AY61" si="391">IFERROR(ROUNDDOWN(AX61/AV61,0),0)</f>
        <v>773</v>
      </c>
      <c r="AZ61" s="133"/>
      <c r="BA61" s="136">
        <f>IFERROR(AZ61/AY61,0)*100</f>
        <v>0</v>
      </c>
      <c r="BB61" s="137" t="s">
        <v>1126</v>
      </c>
      <c r="BC61" s="138"/>
      <c r="BD61" s="135">
        <f>IFERROR((AX61-BC61-BC62)/AV61,0)</f>
        <v>773.33333333333337</v>
      </c>
      <c r="BE61" s="139">
        <f t="shared" ref="BE61" si="392">IFERROR((AZ61/BD61)*100,0)</f>
        <v>0</v>
      </c>
      <c r="BF61" s="131" t="s">
        <v>1136</v>
      </c>
      <c r="BG61" s="132">
        <f>SUMIFS('Tiempos de Moldes'!$I$6:$I$738,'Tiempos de Moldes'!$A$6:$A$738,$B61,'Tiempos de Moldes'!$B$6:$B$738,BF61)</f>
        <v>0.75</v>
      </c>
      <c r="BH61" s="133">
        <v>4</v>
      </c>
      <c r="BI61" s="134">
        <f>SUMIFS('Tiempos de Moldes'!$N$9:$N$12,'Tiempos de Moldes'!$L$9:$L$12,BH61)</f>
        <v>580</v>
      </c>
      <c r="BJ61" s="135">
        <f t="shared" ref="BJ61" si="393">IFERROR(ROUNDDOWN(BI61/BG61,0),0)</f>
        <v>773</v>
      </c>
      <c r="BK61" s="133"/>
      <c r="BL61" s="136">
        <f>IFERROR(BK61/BJ61,0)*100</f>
        <v>0</v>
      </c>
      <c r="BM61" s="137" t="s">
        <v>1126</v>
      </c>
      <c r="BN61" s="138"/>
      <c r="BO61" s="135">
        <f>IFERROR((BI61-BN61-BN62)/BG61,0)</f>
        <v>773.33333333333337</v>
      </c>
      <c r="BP61" s="139">
        <f t="shared" ref="BP61" si="394">IFERROR((BK61/BO61)*100,0)</f>
        <v>0</v>
      </c>
      <c r="BQ61" s="131" t="s">
        <v>1136</v>
      </c>
      <c r="BR61" s="132">
        <f>SUMIFS('Tiempos de Moldes'!$I$6:$I$738,'Tiempos de Moldes'!$A$6:$A$738,$B61,'Tiempos de Moldes'!$B$6:$B$738,BQ61)</f>
        <v>0.75</v>
      </c>
      <c r="BS61" s="133">
        <v>4</v>
      </c>
      <c r="BT61" s="134">
        <f>SUMIFS('Tiempos de Moldes'!$N$9:$N$12,'Tiempos de Moldes'!$L$9:$L$12,BS61)</f>
        <v>580</v>
      </c>
      <c r="BU61" s="135">
        <f t="shared" ref="BU61" si="395">IFERROR(ROUNDDOWN(BT61/BR61,0),0)</f>
        <v>773</v>
      </c>
      <c r="BV61" s="133"/>
      <c r="BW61" s="136">
        <f>IFERROR(BV61/BU61,0)*100</f>
        <v>0</v>
      </c>
      <c r="BX61" s="137" t="s">
        <v>1126</v>
      </c>
      <c r="BY61" s="138"/>
      <c r="BZ61" s="135">
        <f>IFERROR((BT61-BY61-BY62)/BR61,0)</f>
        <v>773.33333333333337</v>
      </c>
      <c r="CA61" s="139">
        <f t="shared" ref="CA61" si="396">IFERROR((BV61/BZ61)*100,0)</f>
        <v>0</v>
      </c>
    </row>
    <row r="62" spans="2:79" ht="15.75" thickBot="1" x14ac:dyDescent="0.3">
      <c r="B62" s="116" t="s">
        <v>649</v>
      </c>
      <c r="C62" s="163" t="e">
        <f>VLOOKUP(C61,'Tiempos de Moldes'!$B$6:$J$738,2,0)</f>
        <v>#N/A</v>
      </c>
      <c r="D62" s="164"/>
      <c r="E62" s="164"/>
      <c r="F62" s="164" t="e">
        <f>VLOOKUP(C61,'Tiempos de Moldes'!$B$6:$J$738,3,0)</f>
        <v>#N/A</v>
      </c>
      <c r="G62" s="164"/>
      <c r="H62" s="128" t="e">
        <f>VLOOKUP(C61,'Tiempos de Moldes'!$B$6:$J$738,5,0)</f>
        <v>#N/A</v>
      </c>
      <c r="I62" s="128" t="e">
        <f>VLOOKUP(C61,'Tiempos de Moldes'!$B$6:$J$738,4,0)</f>
        <v>#N/A</v>
      </c>
      <c r="J62" s="127" t="s">
        <v>1127</v>
      </c>
      <c r="K62" s="129"/>
      <c r="L62" s="117"/>
      <c r="M62" s="118"/>
      <c r="N62" s="163" t="e">
        <f>VLOOKUP(N61,'Tiempos de Moldes'!$B$6:$J$738,2,0)</f>
        <v>#N/A</v>
      </c>
      <c r="O62" s="164"/>
      <c r="P62" s="164"/>
      <c r="Q62" s="164" t="e">
        <f>VLOOKUP(N61,'Tiempos de Moldes'!$B$6:$J$738,3,0)</f>
        <v>#N/A</v>
      </c>
      <c r="R62" s="164"/>
      <c r="S62" s="128" t="e">
        <f>VLOOKUP(N61,'Tiempos de Moldes'!$B$6:$J$738,5,0)</f>
        <v>#N/A</v>
      </c>
      <c r="T62" s="128" t="e">
        <f>VLOOKUP(N61,'Tiempos de Moldes'!$B$6:$J$738,4,0)</f>
        <v>#N/A</v>
      </c>
      <c r="U62" s="127" t="s">
        <v>1130</v>
      </c>
      <c r="V62" s="129"/>
      <c r="W62" s="117"/>
      <c r="X62" s="118"/>
      <c r="Y62" s="163" t="e">
        <f>VLOOKUP(Y61,'Tiempos de Moldes'!$B$6:$J$738,2,0)</f>
        <v>#N/A</v>
      </c>
      <c r="Z62" s="164"/>
      <c r="AA62" s="164"/>
      <c r="AB62" s="164" t="e">
        <f>VLOOKUP(Y61,'Tiempos de Moldes'!$B$6:$J$738,3,0)</f>
        <v>#N/A</v>
      </c>
      <c r="AC62" s="164"/>
      <c r="AD62" s="128" t="e">
        <f>VLOOKUP(Y61,'Tiempos de Moldes'!$B$6:$J$738,5,0)</f>
        <v>#N/A</v>
      </c>
      <c r="AE62" s="128" t="e">
        <f>VLOOKUP(Y61,'Tiempos de Moldes'!$B$6:$J$738,4,0)</f>
        <v>#N/A</v>
      </c>
      <c r="AF62" s="127" t="s">
        <v>1130</v>
      </c>
      <c r="AG62" s="129"/>
      <c r="AH62" s="117"/>
      <c r="AI62" s="118"/>
      <c r="AJ62" s="163" t="e">
        <f>VLOOKUP(AJ61,'Tiempos de Moldes'!$B$6:$J$738,2,0)</f>
        <v>#N/A</v>
      </c>
      <c r="AK62" s="164"/>
      <c r="AL62" s="164"/>
      <c r="AM62" s="164" t="e">
        <f>VLOOKUP(AJ61,'Tiempos de Moldes'!$B$6:$J$738,3,0)</f>
        <v>#N/A</v>
      </c>
      <c r="AN62" s="164"/>
      <c r="AO62" s="128" t="e">
        <f>VLOOKUP(AJ61,'Tiempos de Moldes'!$B$6:$J$738,5,0)</f>
        <v>#N/A</v>
      </c>
      <c r="AP62" s="128" t="e">
        <f>VLOOKUP(AJ61,'Tiempos de Moldes'!$B$6:$J$738,4,0)</f>
        <v>#N/A</v>
      </c>
      <c r="AQ62" s="127" t="s">
        <v>1130</v>
      </c>
      <c r="AR62" s="129"/>
      <c r="AS62" s="117"/>
      <c r="AT62" s="118"/>
      <c r="AU62" s="163" t="str">
        <f>VLOOKUP(AU61,'Tiempos de Moldes'!$B$6:$J$738,2,0)</f>
        <v>COVER SAP RR BLACK</v>
      </c>
      <c r="AV62" s="164"/>
      <c r="AW62" s="164"/>
      <c r="AX62" s="164" t="str">
        <f>VLOOKUP(AU61,'Tiempos de Moldes'!$B$6:$J$738,3,0)</f>
        <v>275L0-A4765/285L0</v>
      </c>
      <c r="AY62" s="164"/>
      <c r="AZ62" s="128" t="str">
        <f>VLOOKUP(AU61,'Tiempos de Moldes'!$B$6:$J$738,5,0)</f>
        <v>P71A</v>
      </c>
      <c r="BA62" s="128" t="str">
        <f>VLOOKUP(AU61,'Tiempos de Moldes'!$B$6:$J$738,4,0)</f>
        <v>TACHI-S</v>
      </c>
      <c r="BB62" s="127" t="s">
        <v>1130</v>
      </c>
      <c r="BC62" s="129"/>
      <c r="BD62" s="117"/>
      <c r="BE62" s="118"/>
      <c r="BF62" s="163" t="str">
        <f>VLOOKUP(BF61,'Tiempos de Moldes'!$B$6:$J$738,2,0)</f>
        <v>COVER SAP RR BLACK</v>
      </c>
      <c r="BG62" s="164"/>
      <c r="BH62" s="164"/>
      <c r="BI62" s="164" t="str">
        <f>VLOOKUP(BF61,'Tiempos de Moldes'!$B$6:$J$738,3,0)</f>
        <v>275L0-A4765/285L0</v>
      </c>
      <c r="BJ62" s="164"/>
      <c r="BK62" s="128" t="str">
        <f>VLOOKUP(BF61,'Tiempos de Moldes'!$B$6:$J$738,5,0)</f>
        <v>P71A</v>
      </c>
      <c r="BL62" s="128" t="str">
        <f>VLOOKUP(BF61,'Tiempos de Moldes'!$B$6:$J$738,4,0)</f>
        <v>TACHI-S</v>
      </c>
      <c r="BM62" s="127" t="s">
        <v>1130</v>
      </c>
      <c r="BN62" s="129"/>
      <c r="BO62" s="117"/>
      <c r="BP62" s="118"/>
      <c r="BQ62" s="163" t="str">
        <f>VLOOKUP(BQ61,'Tiempos de Moldes'!$B$6:$J$738,2,0)</f>
        <v>COVER SAP RR BLACK</v>
      </c>
      <c r="BR62" s="164"/>
      <c r="BS62" s="164"/>
      <c r="BT62" s="164" t="str">
        <f>VLOOKUP(BQ61,'Tiempos de Moldes'!$B$6:$J$738,3,0)</f>
        <v>275L0-A4765/285L0</v>
      </c>
      <c r="BU62" s="164"/>
      <c r="BV62" s="128" t="str">
        <f>VLOOKUP(BQ61,'Tiempos de Moldes'!$B$6:$J$738,5,0)</f>
        <v>P71A</v>
      </c>
      <c r="BW62" s="128" t="str">
        <f>VLOOKUP(BQ61,'Tiempos de Moldes'!$B$6:$J$738,4,0)</f>
        <v>TACHI-S</v>
      </c>
      <c r="BX62" s="127" t="s">
        <v>1130</v>
      </c>
      <c r="BY62" s="129"/>
      <c r="BZ62" s="117"/>
      <c r="CA62" s="118"/>
    </row>
    <row r="63" spans="2:79" x14ac:dyDescent="0.25">
      <c r="B63" s="116" t="s">
        <v>752</v>
      </c>
      <c r="C63" s="144"/>
      <c r="D63" s="145"/>
      <c r="E63" s="146"/>
      <c r="F63" s="147"/>
      <c r="G63" s="148"/>
      <c r="H63" s="146"/>
      <c r="I63" s="149"/>
      <c r="J63" s="126" t="s">
        <v>1126</v>
      </c>
      <c r="K63" s="150"/>
      <c r="L63" s="148"/>
      <c r="M63" s="151"/>
      <c r="N63" s="144" t="s">
        <v>1138</v>
      </c>
      <c r="O63" s="145">
        <f>SUMIFS('Tiempos de Moldes'!$I$6:$I$738,'Tiempos de Moldes'!$A$6:$A$738,$B63,'Tiempos de Moldes'!$B$6:$B$738,N63)</f>
        <v>0.7</v>
      </c>
      <c r="P63" s="146">
        <v>1</v>
      </c>
      <c r="Q63" s="147">
        <f>SUMIFS('Tiempos de Moldes'!$N$9:$N$12,'Tiempos de Moldes'!$L$9:$L$12,P63)</f>
        <v>640</v>
      </c>
      <c r="R63" s="148">
        <f t="shared" ref="R63" si="397">IFERROR(ROUNDDOWN(Q63/O63,0),0)</f>
        <v>914</v>
      </c>
      <c r="S63" s="146"/>
      <c r="T63" s="149">
        <f t="shared" ref="T63" si="398">IFERROR(S63/R63,0)*100</f>
        <v>0</v>
      </c>
      <c r="U63" s="126" t="s">
        <v>1126</v>
      </c>
      <c r="V63" s="150"/>
      <c r="W63" s="148">
        <f>IFERROR((Q63-V63-V64)/O63,0)</f>
        <v>914.28571428571433</v>
      </c>
      <c r="X63" s="151">
        <f t="shared" ref="X63" si="399">IFERROR((S63/W63)*100,0)</f>
        <v>0</v>
      </c>
      <c r="Y63" s="144" t="s">
        <v>1138</v>
      </c>
      <c r="Z63" s="145">
        <f>SUMIFS('Tiempos de Moldes'!$I$6:$I$738,'Tiempos de Moldes'!$A$6:$A$738,$B63,'Tiempos de Moldes'!$B$6:$B$738,Y63)</f>
        <v>0.7</v>
      </c>
      <c r="AA63" s="146">
        <v>1</v>
      </c>
      <c r="AB63" s="147">
        <f>SUMIFS('Tiempos de Moldes'!$N$9:$N$12,'Tiempos de Moldes'!$L$9:$L$12,AA63)</f>
        <v>640</v>
      </c>
      <c r="AC63" s="148">
        <f t="shared" ref="AC63" si="400">IFERROR(ROUNDDOWN(AB63/Z63,0),0)</f>
        <v>914</v>
      </c>
      <c r="AD63" s="146"/>
      <c r="AE63" s="149">
        <f t="shared" ref="AE63" si="401">IFERROR(AD63/AC63,0)*100</f>
        <v>0</v>
      </c>
      <c r="AF63" s="126" t="s">
        <v>1126</v>
      </c>
      <c r="AG63" s="150"/>
      <c r="AH63" s="148">
        <f>IFERROR((AB63-AG63-AG64)/Z63,0)</f>
        <v>914.28571428571433</v>
      </c>
      <c r="AI63" s="151">
        <f t="shared" ref="AI63" si="402">IFERROR((AD63/AH63)*100,0)</f>
        <v>0</v>
      </c>
      <c r="AJ63" s="144" t="s">
        <v>1138</v>
      </c>
      <c r="AK63" s="145">
        <f>SUMIFS('Tiempos de Moldes'!$I$6:$I$738,'Tiempos de Moldes'!$A$6:$A$738,$B63,'Tiempos de Moldes'!$B$6:$B$738,AJ63)</f>
        <v>0.7</v>
      </c>
      <c r="AL63" s="146">
        <v>1</v>
      </c>
      <c r="AM63" s="147">
        <f>SUMIFS('Tiempos de Moldes'!$N$9:$N$12,'Tiempos de Moldes'!$L$9:$L$12,AL63)</f>
        <v>640</v>
      </c>
      <c r="AN63" s="148">
        <f t="shared" ref="AN63" si="403">IFERROR(ROUNDDOWN(AM63/AK63,0),0)</f>
        <v>914</v>
      </c>
      <c r="AO63" s="146"/>
      <c r="AP63" s="149">
        <f t="shared" ref="AP63" si="404">IFERROR(AO63/AN63,0)*100</f>
        <v>0</v>
      </c>
      <c r="AQ63" s="126" t="s">
        <v>1126</v>
      </c>
      <c r="AR63" s="150"/>
      <c r="AS63" s="148">
        <f>IFERROR((AM63-AR63-AR64)/AK63,0)</f>
        <v>914.28571428571433</v>
      </c>
      <c r="AT63" s="151">
        <f t="shared" ref="AT63" si="405">IFERROR((AO63/AS63)*100,0)</f>
        <v>0</v>
      </c>
      <c r="AU63" s="144" t="s">
        <v>1138</v>
      </c>
      <c r="AV63" s="145">
        <f>SUMIFS('Tiempos de Moldes'!$I$6:$I$738,'Tiempos de Moldes'!$A$6:$A$738,$B63,'Tiempos de Moldes'!$B$6:$B$738,AU63)</f>
        <v>0.7</v>
      </c>
      <c r="AW63" s="146">
        <v>1</v>
      </c>
      <c r="AX63" s="147">
        <f>SUMIFS('Tiempos de Moldes'!$N$9:$N$12,'Tiempos de Moldes'!$L$9:$L$12,AW63)</f>
        <v>640</v>
      </c>
      <c r="AY63" s="148">
        <f t="shared" ref="AY63" si="406">IFERROR(ROUNDDOWN(AX63/AV63,0),0)</f>
        <v>914</v>
      </c>
      <c r="AZ63" s="146"/>
      <c r="BA63" s="149">
        <f t="shared" ref="BA63" si="407">IFERROR(AZ63/AY63,0)*100</f>
        <v>0</v>
      </c>
      <c r="BB63" s="126" t="s">
        <v>1126</v>
      </c>
      <c r="BC63" s="150"/>
      <c r="BD63" s="148">
        <f>IFERROR((AX63-BC63-BC64)/AV63,0)</f>
        <v>914.28571428571433</v>
      </c>
      <c r="BE63" s="151">
        <f t="shared" ref="BE63" si="408">IFERROR((AZ63/BD63)*100,0)</f>
        <v>0</v>
      </c>
      <c r="BF63" s="144" t="s">
        <v>1138</v>
      </c>
      <c r="BG63" s="145">
        <f>SUMIFS('Tiempos de Moldes'!$I$6:$I$738,'Tiempos de Moldes'!$A$6:$A$738,$B63,'Tiempos de Moldes'!$B$6:$B$738,BF63)</f>
        <v>0.7</v>
      </c>
      <c r="BH63" s="146">
        <v>1</v>
      </c>
      <c r="BI63" s="147">
        <f>SUMIFS('Tiempos de Moldes'!$N$9:$N$12,'Tiempos de Moldes'!$L$9:$L$12,BH63)</f>
        <v>640</v>
      </c>
      <c r="BJ63" s="148">
        <f t="shared" ref="BJ63" si="409">IFERROR(ROUNDDOWN(BI63/BG63,0),0)</f>
        <v>914</v>
      </c>
      <c r="BK63" s="146"/>
      <c r="BL63" s="149">
        <f t="shared" ref="BL63" si="410">IFERROR(BK63/BJ63,0)*100</f>
        <v>0</v>
      </c>
      <c r="BM63" s="126" t="s">
        <v>1126</v>
      </c>
      <c r="BN63" s="150"/>
      <c r="BO63" s="148">
        <f>IFERROR((BI63-BN63-BN64)/BG63,0)</f>
        <v>914.28571428571433</v>
      </c>
      <c r="BP63" s="151">
        <f t="shared" ref="BP63" si="411">IFERROR((BK63/BO63)*100,0)</f>
        <v>0</v>
      </c>
      <c r="BQ63" s="144" t="s">
        <v>1136</v>
      </c>
      <c r="BR63" s="145">
        <f>SUMIFS('Tiempos de Moldes'!$I$6:$I$738,'Tiempos de Moldes'!$A$6:$A$738,$B63,'Tiempos de Moldes'!$B$6:$B$738,BQ63)</f>
        <v>0</v>
      </c>
      <c r="BS63" s="146">
        <v>1</v>
      </c>
      <c r="BT63" s="147">
        <f>SUMIFS('Tiempos de Moldes'!$N$9:$N$12,'Tiempos de Moldes'!$L$9:$L$12,BS63)</f>
        <v>640</v>
      </c>
      <c r="BU63" s="148">
        <f t="shared" ref="BU63" si="412">IFERROR(ROUNDDOWN(BT63/BR63,0),0)</f>
        <v>0</v>
      </c>
      <c r="BV63" s="146"/>
      <c r="BW63" s="149">
        <f t="shared" ref="BW63" si="413">IFERROR(BV63/BU63,0)*100</f>
        <v>0</v>
      </c>
      <c r="BX63" s="126" t="s">
        <v>1126</v>
      </c>
      <c r="BY63" s="150"/>
      <c r="BZ63" s="148">
        <f>IFERROR((BT63-BY63-BY64)/BR63,0)</f>
        <v>0</v>
      </c>
      <c r="CA63" s="151">
        <f t="shared" ref="CA63" si="414">IFERROR((BV63/BZ63)*100,0)</f>
        <v>0</v>
      </c>
    </row>
    <row r="64" spans="2:79" ht="15.75" thickBot="1" x14ac:dyDescent="0.3">
      <c r="B64" s="116" t="s">
        <v>752</v>
      </c>
      <c r="C64" s="161"/>
      <c r="D64" s="162"/>
      <c r="E64" s="162"/>
      <c r="F64" s="162"/>
      <c r="G64" s="162"/>
      <c r="H64" s="153"/>
      <c r="I64" s="153"/>
      <c r="J64" s="141" t="s">
        <v>1127</v>
      </c>
      <c r="K64" s="142"/>
      <c r="L64" s="143"/>
      <c r="M64" s="152"/>
      <c r="N64" s="167" t="str">
        <f>VLOOKUP(N63,'Tiempos de Moldes'!$B$6:$J$738,2,0)</f>
        <v>RECL KNOB FR SEAT LH</v>
      </c>
      <c r="O64" s="166"/>
      <c r="P64" s="166"/>
      <c r="Q64" s="166" t="str">
        <f>VLOOKUP(N63,'Tiempos de Moldes'!$B$6:$J$738,3,0)</f>
        <v>186A1-E1201</v>
      </c>
      <c r="R64" s="166"/>
      <c r="S64" s="140" t="str">
        <f>VLOOKUP(N63,'Tiempos de Moldes'!$B$6:$J$738,5,0)</f>
        <v>L21B</v>
      </c>
      <c r="T64" s="140" t="str">
        <f>VLOOKUP(N63,'Tiempos de Moldes'!$B$6:$J$738,4,0)</f>
        <v>TACHI-S</v>
      </c>
      <c r="U64" s="141" t="s">
        <v>1127</v>
      </c>
      <c r="V64" s="142"/>
      <c r="W64" s="143"/>
      <c r="X64" s="152"/>
      <c r="Y64" s="167" t="str">
        <f>VLOOKUP(Y63,'Tiempos de Moldes'!$B$6:$J$738,2,0)</f>
        <v>RECL KNOB FR SEAT LH</v>
      </c>
      <c r="Z64" s="166"/>
      <c r="AA64" s="166"/>
      <c r="AB64" s="166" t="str">
        <f>VLOOKUP(Y63,'Tiempos de Moldes'!$B$6:$J$738,3,0)</f>
        <v>186A1-E1201</v>
      </c>
      <c r="AC64" s="166"/>
      <c r="AD64" s="140" t="str">
        <f>VLOOKUP(Y63,'Tiempos de Moldes'!$B$6:$J$738,5,0)</f>
        <v>L21B</v>
      </c>
      <c r="AE64" s="140" t="str">
        <f>VLOOKUP(Y63,'Tiempos de Moldes'!$B$6:$J$738,4,0)</f>
        <v>TACHI-S</v>
      </c>
      <c r="AF64" s="141" t="s">
        <v>1127</v>
      </c>
      <c r="AG64" s="142"/>
      <c r="AH64" s="143"/>
      <c r="AI64" s="152"/>
      <c r="AJ64" s="167" t="str">
        <f>VLOOKUP(AJ63,'Tiempos de Moldes'!$B$6:$J$738,2,0)</f>
        <v>RECL KNOB FR SEAT LH</v>
      </c>
      <c r="AK64" s="166"/>
      <c r="AL64" s="166"/>
      <c r="AM64" s="166" t="str">
        <f>VLOOKUP(AJ63,'Tiempos de Moldes'!$B$6:$J$738,3,0)</f>
        <v>186A1-E1201</v>
      </c>
      <c r="AN64" s="166"/>
      <c r="AO64" s="140" t="str">
        <f>VLOOKUP(AJ63,'Tiempos de Moldes'!$B$6:$J$738,5,0)</f>
        <v>L21B</v>
      </c>
      <c r="AP64" s="140" t="str">
        <f>VLOOKUP(AJ63,'Tiempos de Moldes'!$B$6:$J$738,4,0)</f>
        <v>TACHI-S</v>
      </c>
      <c r="AQ64" s="141" t="s">
        <v>1127</v>
      </c>
      <c r="AR64" s="142"/>
      <c r="AS64" s="143"/>
      <c r="AT64" s="152"/>
      <c r="AU64" s="167" t="str">
        <f>VLOOKUP(AU63,'Tiempos de Moldes'!$B$6:$J$738,2,0)</f>
        <v>RECL KNOB FR SEAT LH</v>
      </c>
      <c r="AV64" s="166"/>
      <c r="AW64" s="166"/>
      <c r="AX64" s="166" t="str">
        <f>VLOOKUP(AU63,'Tiempos de Moldes'!$B$6:$J$738,3,0)</f>
        <v>186A1-E1201</v>
      </c>
      <c r="AY64" s="166"/>
      <c r="AZ64" s="140" t="str">
        <f>VLOOKUP(AU63,'Tiempos de Moldes'!$B$6:$J$738,5,0)</f>
        <v>L21B</v>
      </c>
      <c r="BA64" s="140" t="str">
        <f>VLOOKUP(AU63,'Tiempos de Moldes'!$B$6:$J$738,4,0)</f>
        <v>TACHI-S</v>
      </c>
      <c r="BB64" s="141" t="s">
        <v>1127</v>
      </c>
      <c r="BC64" s="142"/>
      <c r="BD64" s="143"/>
      <c r="BE64" s="152"/>
      <c r="BF64" s="167" t="str">
        <f>VLOOKUP(BF63,'Tiempos de Moldes'!$B$6:$J$738,2,0)</f>
        <v>RECL KNOB FR SEAT LH</v>
      </c>
      <c r="BG64" s="166"/>
      <c r="BH64" s="166"/>
      <c r="BI64" s="166" t="str">
        <f>VLOOKUP(BF63,'Tiempos de Moldes'!$B$6:$J$738,3,0)</f>
        <v>186A1-E1201</v>
      </c>
      <c r="BJ64" s="166"/>
      <c r="BK64" s="140" t="str">
        <f>VLOOKUP(BF63,'Tiempos de Moldes'!$B$6:$J$738,5,0)</f>
        <v>L21B</v>
      </c>
      <c r="BL64" s="140" t="str">
        <f>VLOOKUP(BF$11,'Tiempos de Moldes'!$B$6:$J$738,4,0)</f>
        <v>TACHI-S</v>
      </c>
      <c r="BM64" s="141" t="s">
        <v>1127</v>
      </c>
      <c r="BN64" s="142"/>
      <c r="BO64" s="143"/>
      <c r="BP64" s="152"/>
      <c r="BQ64" s="167" t="str">
        <f>VLOOKUP(BQ63,'Tiempos de Moldes'!$B$6:$J$738,2,0)</f>
        <v>COVER SAP RR BLACK</v>
      </c>
      <c r="BR64" s="166"/>
      <c r="BS64" s="166"/>
      <c r="BT64" s="166" t="str">
        <f>VLOOKUP(BQ63,'Tiempos de Moldes'!$B$6:$J$738,3,0)</f>
        <v>275L0-A4765/285L0</v>
      </c>
      <c r="BU64" s="166"/>
      <c r="BV64" s="140" t="str">
        <f>VLOOKUP(BQ63,'Tiempos de Moldes'!$B$6:$J$738,5,0)</f>
        <v>P71A</v>
      </c>
      <c r="BW64" s="140" t="str">
        <f>VLOOKUP(BQ63,'Tiempos de Moldes'!$B$6:$J$738,4,0)</f>
        <v>TACHI-S</v>
      </c>
      <c r="BX64" s="141" t="s">
        <v>1127</v>
      </c>
      <c r="BY64" s="142"/>
      <c r="BZ64" s="143"/>
      <c r="CA64" s="152"/>
    </row>
    <row r="65" spans="2:79" x14ac:dyDescent="0.25">
      <c r="B65" s="116" t="s">
        <v>752</v>
      </c>
      <c r="C65" s="131" t="s">
        <v>1138</v>
      </c>
      <c r="D65" s="132">
        <f>SUMIFS('Tiempos de Moldes'!$I$6:$I$738,'Tiempos de Moldes'!$A$6:$A$738,$B65,'Tiempos de Moldes'!$B$6:$B$738,$C65)</f>
        <v>0.7</v>
      </c>
      <c r="E65" s="146">
        <v>4</v>
      </c>
      <c r="F65" s="134">
        <f>SUMIFS('Tiempos de Moldes'!$N$9:$N$12,'Tiempos de Moldes'!$L$9:$L$12,E$21)</f>
        <v>580</v>
      </c>
      <c r="G65" s="135">
        <f>IFERROR((ROUNDDOWN(F65/D65,0)),0)</f>
        <v>828</v>
      </c>
      <c r="H65" s="133"/>
      <c r="I65" s="136">
        <f>IFERROR((H65/G65)*100,0)</f>
        <v>0</v>
      </c>
      <c r="J65" s="137" t="s">
        <v>1126</v>
      </c>
      <c r="K65" s="138"/>
      <c r="L65" s="135">
        <f>IFERROR((F65-K65-K66)/D65,0)</f>
        <v>828.57142857142867</v>
      </c>
      <c r="M65" s="139">
        <f t="shared" ref="M65" si="415">IFERROR((H65/L65)*100,0)</f>
        <v>0</v>
      </c>
      <c r="N65" s="131" t="s">
        <v>1138</v>
      </c>
      <c r="O65" s="132">
        <f>SUMIFS('Tiempos de Moldes'!$I$6:$I$738,'Tiempos de Moldes'!$A$6:$A$738,$B65,'Tiempos de Moldes'!$B$6:$B$738,N65)</f>
        <v>0.7</v>
      </c>
      <c r="P65" s="133">
        <v>4</v>
      </c>
      <c r="Q65" s="134">
        <f>SUMIFS('Tiempos de Moldes'!$N$9:$N$12,'Tiempos de Moldes'!$L$9:$L$12,P65)</f>
        <v>580</v>
      </c>
      <c r="R65" s="135">
        <f t="shared" ref="R65" si="416">IFERROR(ROUNDDOWN(Q65/O65,0),0)</f>
        <v>828</v>
      </c>
      <c r="S65" s="133"/>
      <c r="T65" s="136">
        <f>IFERROR((S65/R65)*100,0)</f>
        <v>0</v>
      </c>
      <c r="U65" s="137" t="s">
        <v>1126</v>
      </c>
      <c r="V65" s="138"/>
      <c r="W65" s="135">
        <f>IFERROR((Q65-V65-V66)/O65,0)</f>
        <v>828.57142857142867</v>
      </c>
      <c r="X65" s="139">
        <f t="shared" ref="X65" si="417">IFERROR((S65/W65)*100,0)</f>
        <v>0</v>
      </c>
      <c r="Y65" s="131" t="s">
        <v>1138</v>
      </c>
      <c r="Z65" s="132">
        <f>SUMIFS('Tiempos de Moldes'!$I$6:$I$738,'Tiempos de Moldes'!$A$6:$A$738,$B65,'Tiempos de Moldes'!$B$6:$B$738,Y65)</f>
        <v>0.7</v>
      </c>
      <c r="AA65" s="133">
        <v>4</v>
      </c>
      <c r="AB65" s="134">
        <f>SUMIFS('Tiempos de Moldes'!$N$9:$N$12,'Tiempos de Moldes'!$L$9:$L$12,AA65)</f>
        <v>580</v>
      </c>
      <c r="AC65" s="135">
        <f t="shared" ref="AC65" si="418">IFERROR(ROUNDDOWN(AB65/Z65,0),0)</f>
        <v>828</v>
      </c>
      <c r="AD65" s="133"/>
      <c r="AE65" s="136">
        <f>IFERROR(AD65/AC65,0)*100</f>
        <v>0</v>
      </c>
      <c r="AF65" s="137" t="s">
        <v>1126</v>
      </c>
      <c r="AG65" s="138"/>
      <c r="AH65" s="135">
        <f>IFERROR((AB65-AG65-AG66)/Z65,0)</f>
        <v>828.57142857142867</v>
      </c>
      <c r="AI65" s="139">
        <f t="shared" ref="AI65" si="419">IFERROR((AD65/AH65)*100,0)</f>
        <v>0</v>
      </c>
      <c r="AJ65" s="131" t="s">
        <v>1138</v>
      </c>
      <c r="AK65" s="132">
        <f>SUMIFS('Tiempos de Moldes'!$I$6:$I$738,'Tiempos de Moldes'!$A$6:$A$738,$B65,'Tiempos de Moldes'!$B$6:$B$738,AJ65)</f>
        <v>0.7</v>
      </c>
      <c r="AL65" s="133">
        <v>4</v>
      </c>
      <c r="AM65" s="134">
        <f>SUMIFS('Tiempos de Moldes'!$N$9:$N$12,'Tiempos de Moldes'!$L$9:$L$12,AL65)</f>
        <v>580</v>
      </c>
      <c r="AN65" s="135">
        <f t="shared" ref="AN65" si="420">IFERROR(ROUNDDOWN(AM65/AK65,0),0)</f>
        <v>828</v>
      </c>
      <c r="AO65" s="133"/>
      <c r="AP65" s="136">
        <f>IFERROR(AO65/AN65,0)*100</f>
        <v>0</v>
      </c>
      <c r="AQ65" s="137" t="s">
        <v>1126</v>
      </c>
      <c r="AR65" s="138"/>
      <c r="AS65" s="135">
        <f>IFERROR((AM65-AR65-AR66)/AK65,0)</f>
        <v>828.57142857142867</v>
      </c>
      <c r="AT65" s="139">
        <f t="shared" ref="AT65" si="421">IFERROR((AO65/AS65)*100,0)</f>
        <v>0</v>
      </c>
      <c r="AU65" s="131" t="s">
        <v>1138</v>
      </c>
      <c r="AV65" s="132">
        <f>SUMIFS('Tiempos de Moldes'!$I$6:$I$738,'Tiempos de Moldes'!$A$6:$A$738,$B65,'Tiempos de Moldes'!$B$6:$B$738,AU65)</f>
        <v>0.7</v>
      </c>
      <c r="AW65" s="133">
        <v>4</v>
      </c>
      <c r="AX65" s="134">
        <f>SUMIFS('Tiempos de Moldes'!$N$9:$N$12,'Tiempos de Moldes'!$L$9:$L$12,AW65)</f>
        <v>580</v>
      </c>
      <c r="AY65" s="135">
        <f t="shared" ref="AY65" si="422">IFERROR(ROUNDDOWN(AX65/AV65,0),0)</f>
        <v>828</v>
      </c>
      <c r="AZ65" s="133"/>
      <c r="BA65" s="136">
        <f>IFERROR(AZ65/AY65,0)*100</f>
        <v>0</v>
      </c>
      <c r="BB65" s="137" t="s">
        <v>1126</v>
      </c>
      <c r="BC65" s="138"/>
      <c r="BD65" s="135">
        <f>IFERROR((AX65-BC65-BC66)/AV65,0)</f>
        <v>828.57142857142867</v>
      </c>
      <c r="BE65" s="139">
        <f t="shared" ref="BE65" si="423">IFERROR((AZ65/BD65)*100,0)</f>
        <v>0</v>
      </c>
      <c r="BF65" s="131" t="s">
        <v>1138</v>
      </c>
      <c r="BG65" s="132">
        <f>SUMIFS('Tiempos de Moldes'!$I$6:$I$738,'Tiempos de Moldes'!$A$6:$A$738,$B65,'Tiempos de Moldes'!$B$6:$B$738,BF65)</f>
        <v>0.7</v>
      </c>
      <c r="BH65" s="133">
        <v>4</v>
      </c>
      <c r="BI65" s="134">
        <f>SUMIFS('Tiempos de Moldes'!$N$9:$N$12,'Tiempos de Moldes'!$L$9:$L$12,BH65)</f>
        <v>580</v>
      </c>
      <c r="BJ65" s="135">
        <f t="shared" ref="BJ65" si="424">IFERROR(ROUNDDOWN(BI65/BG65,0),0)</f>
        <v>828</v>
      </c>
      <c r="BK65" s="133"/>
      <c r="BL65" s="136">
        <f>IFERROR(BK65/BJ65,0)*100</f>
        <v>0</v>
      </c>
      <c r="BM65" s="137" t="s">
        <v>1126</v>
      </c>
      <c r="BN65" s="138"/>
      <c r="BO65" s="135">
        <f>IFERROR((BI65-BN65-BN66)/BG65,0)</f>
        <v>828.57142857142867</v>
      </c>
      <c r="BP65" s="139">
        <f t="shared" ref="BP65" si="425">IFERROR((BK65/BO65)*100,0)</f>
        <v>0</v>
      </c>
      <c r="BQ65" s="131" t="s">
        <v>1136</v>
      </c>
      <c r="BR65" s="132">
        <f>SUMIFS('Tiempos de Moldes'!$I$6:$I$738,'Tiempos de Moldes'!$A$6:$A$738,$B65,'Tiempos de Moldes'!$B$6:$B$738,BQ65)</f>
        <v>0</v>
      </c>
      <c r="BS65" s="133">
        <v>4</v>
      </c>
      <c r="BT65" s="134">
        <f>SUMIFS('Tiempos de Moldes'!$N$9:$N$12,'Tiempos de Moldes'!$L$9:$L$12,BS65)</f>
        <v>580</v>
      </c>
      <c r="BU65" s="135">
        <f t="shared" ref="BU65" si="426">IFERROR(ROUNDDOWN(BT65/BR65,0),0)</f>
        <v>0</v>
      </c>
      <c r="BV65" s="133"/>
      <c r="BW65" s="136">
        <f>IFERROR(BV65/BU65,0)*100</f>
        <v>0</v>
      </c>
      <c r="BX65" s="137" t="s">
        <v>1126</v>
      </c>
      <c r="BY65" s="138"/>
      <c r="BZ65" s="135">
        <f>IFERROR((BT65-BY65-BY66)/BR65,0)</f>
        <v>0</v>
      </c>
      <c r="CA65" s="139">
        <f t="shared" ref="CA65" si="427">IFERROR((BV65/BZ65)*100,0)</f>
        <v>0</v>
      </c>
    </row>
    <row r="66" spans="2:79" ht="15.75" thickBot="1" x14ac:dyDescent="0.3">
      <c r="B66" s="116" t="s">
        <v>752</v>
      </c>
      <c r="C66" s="163" t="str">
        <f>VLOOKUP(C65,'Tiempos de Moldes'!$B$6:$J$738,2,0)</f>
        <v>RECL KNOB FR SEAT LH</v>
      </c>
      <c r="D66" s="164"/>
      <c r="E66" s="164"/>
      <c r="F66" s="164" t="str">
        <f>VLOOKUP(C65,'Tiempos de Moldes'!$B$6:$J$738,3,0)</f>
        <v>186A1-E1201</v>
      </c>
      <c r="G66" s="164"/>
      <c r="H66" s="128" t="str">
        <f>VLOOKUP(C65,'Tiempos de Moldes'!$B$6:$J$738,5,0)</f>
        <v>L21B</v>
      </c>
      <c r="I66" s="128" t="str">
        <f>VLOOKUP(C65,'Tiempos de Moldes'!$B$6:$J$738,4,0)</f>
        <v>TACHI-S</v>
      </c>
      <c r="J66" s="127" t="s">
        <v>1127</v>
      </c>
      <c r="K66" s="129"/>
      <c r="L66" s="117"/>
      <c r="M66" s="118"/>
      <c r="N66" s="163" t="str">
        <f>VLOOKUP(N65,'Tiempos de Moldes'!$B$6:$J$738,2,0)</f>
        <v>RECL KNOB FR SEAT LH</v>
      </c>
      <c r="O66" s="164"/>
      <c r="P66" s="164"/>
      <c r="Q66" s="164" t="str">
        <f>VLOOKUP(N65,'Tiempos de Moldes'!$B$6:$J$738,3,0)</f>
        <v>186A1-E1201</v>
      </c>
      <c r="R66" s="164"/>
      <c r="S66" s="128" t="str">
        <f>VLOOKUP(N65,'Tiempos de Moldes'!$B$6:$J$738,5,0)</f>
        <v>L21B</v>
      </c>
      <c r="T66" s="128" t="str">
        <f>VLOOKUP(N65,'Tiempos de Moldes'!$B$6:$J$738,4,0)</f>
        <v>TACHI-S</v>
      </c>
      <c r="U66" s="127" t="s">
        <v>1130</v>
      </c>
      <c r="V66" s="129"/>
      <c r="W66" s="117"/>
      <c r="X66" s="118"/>
      <c r="Y66" s="163" t="str">
        <f>VLOOKUP(Y65,'Tiempos de Moldes'!$B$6:$J$738,2,0)</f>
        <v>RECL KNOB FR SEAT LH</v>
      </c>
      <c r="Z66" s="164"/>
      <c r="AA66" s="164"/>
      <c r="AB66" s="164" t="str">
        <f>VLOOKUP(Y65,'Tiempos de Moldes'!$B$6:$J$738,3,0)</f>
        <v>186A1-E1201</v>
      </c>
      <c r="AC66" s="164"/>
      <c r="AD66" s="128" t="str">
        <f>VLOOKUP(Y65,'Tiempos de Moldes'!$B$6:$J$738,5,0)</f>
        <v>L21B</v>
      </c>
      <c r="AE66" s="128" t="str">
        <f>VLOOKUP(Y65,'Tiempos de Moldes'!$B$6:$J$738,4,0)</f>
        <v>TACHI-S</v>
      </c>
      <c r="AF66" s="127" t="s">
        <v>1130</v>
      </c>
      <c r="AG66" s="129"/>
      <c r="AH66" s="117"/>
      <c r="AI66" s="118"/>
      <c r="AJ66" s="163" t="str">
        <f>VLOOKUP(AJ65,'Tiempos de Moldes'!$B$6:$J$738,2,0)</f>
        <v>RECL KNOB FR SEAT LH</v>
      </c>
      <c r="AK66" s="164"/>
      <c r="AL66" s="164"/>
      <c r="AM66" s="164" t="str">
        <f>VLOOKUP(AJ65,'Tiempos de Moldes'!$B$6:$J$738,3,0)</f>
        <v>186A1-E1201</v>
      </c>
      <c r="AN66" s="164"/>
      <c r="AO66" s="128" t="str">
        <f>VLOOKUP(AJ65,'Tiempos de Moldes'!$B$6:$J$738,5,0)</f>
        <v>L21B</v>
      </c>
      <c r="AP66" s="128" t="str">
        <f>VLOOKUP(AJ65,'Tiempos de Moldes'!$B$6:$J$738,4,0)</f>
        <v>TACHI-S</v>
      </c>
      <c r="AQ66" s="127" t="s">
        <v>1130</v>
      </c>
      <c r="AR66" s="129"/>
      <c r="AS66" s="117"/>
      <c r="AT66" s="118"/>
      <c r="AU66" s="163" t="str">
        <f>VLOOKUP(AU65,'Tiempos de Moldes'!$B$6:$J$738,2,0)</f>
        <v>RECL KNOB FR SEAT LH</v>
      </c>
      <c r="AV66" s="164"/>
      <c r="AW66" s="164"/>
      <c r="AX66" s="164" t="str">
        <f>VLOOKUP(AU65,'Tiempos de Moldes'!$B$6:$J$738,3,0)</f>
        <v>186A1-E1201</v>
      </c>
      <c r="AY66" s="164"/>
      <c r="AZ66" s="128" t="str">
        <f>VLOOKUP(AU65,'Tiempos de Moldes'!$B$6:$J$738,5,0)</f>
        <v>L21B</v>
      </c>
      <c r="BA66" s="128" t="str">
        <f>VLOOKUP(AU65,'Tiempos de Moldes'!$B$6:$J$738,4,0)</f>
        <v>TACHI-S</v>
      </c>
      <c r="BB66" s="127" t="s">
        <v>1130</v>
      </c>
      <c r="BC66" s="129"/>
      <c r="BD66" s="117"/>
      <c r="BE66" s="118"/>
      <c r="BF66" s="163" t="str">
        <f>VLOOKUP(BF65,'Tiempos de Moldes'!$B$6:$J$738,2,0)</f>
        <v>RECL KNOB FR SEAT LH</v>
      </c>
      <c r="BG66" s="164"/>
      <c r="BH66" s="164"/>
      <c r="BI66" s="164" t="str">
        <f>VLOOKUP(BF65,'Tiempos de Moldes'!$B$6:$J$738,3,0)</f>
        <v>186A1-E1201</v>
      </c>
      <c r="BJ66" s="164"/>
      <c r="BK66" s="128" t="str">
        <f>VLOOKUP(BF65,'Tiempos de Moldes'!$B$6:$J$738,5,0)</f>
        <v>L21B</v>
      </c>
      <c r="BL66" s="128" t="str">
        <f>VLOOKUP(BF65,'Tiempos de Moldes'!$B$6:$J$738,4,0)</f>
        <v>TACHI-S</v>
      </c>
      <c r="BM66" s="127" t="s">
        <v>1130</v>
      </c>
      <c r="BN66" s="129"/>
      <c r="BO66" s="117"/>
      <c r="BP66" s="118"/>
      <c r="BQ66" s="163" t="str">
        <f>VLOOKUP(BQ65,'Tiempos de Moldes'!$B$6:$J$738,2,0)</f>
        <v>COVER SAP RR BLACK</v>
      </c>
      <c r="BR66" s="164"/>
      <c r="BS66" s="164"/>
      <c r="BT66" s="164" t="str">
        <f>VLOOKUP(BQ65,'Tiempos de Moldes'!$B$6:$J$738,3,0)</f>
        <v>275L0-A4765/285L0</v>
      </c>
      <c r="BU66" s="164"/>
      <c r="BV66" s="128" t="str">
        <f>VLOOKUP(BQ65,'Tiempos de Moldes'!$B$6:$J$738,5,0)</f>
        <v>P71A</v>
      </c>
      <c r="BW66" s="128" t="str">
        <f>VLOOKUP(BQ65,'Tiempos de Moldes'!$B$6:$J$738,4,0)</f>
        <v>TACHI-S</v>
      </c>
      <c r="BX66" s="127" t="s">
        <v>1130</v>
      </c>
      <c r="BY66" s="129"/>
      <c r="BZ66" s="117"/>
      <c r="CA66" s="118"/>
    </row>
    <row r="67" spans="2:79" x14ac:dyDescent="0.25">
      <c r="B67" s="116" t="s">
        <v>796</v>
      </c>
      <c r="C67" s="144"/>
      <c r="D67" s="145"/>
      <c r="E67" s="146"/>
      <c r="F67" s="147"/>
      <c r="G67" s="148"/>
      <c r="H67" s="146"/>
      <c r="I67" s="149"/>
      <c r="J67" s="126" t="s">
        <v>1126</v>
      </c>
      <c r="K67" s="150"/>
      <c r="L67" s="148"/>
      <c r="M67" s="151"/>
      <c r="N67" s="144" t="s">
        <v>1139</v>
      </c>
      <c r="O67" s="145">
        <f>SUMIFS('Tiempos de Moldes'!$I$6:$I$738,'Tiempos de Moldes'!$A$6:$A$738,$B67,'Tiempos de Moldes'!$B$6:$B$738,N67)</f>
        <v>0.83333333333333337</v>
      </c>
      <c r="P67" s="146">
        <v>1</v>
      </c>
      <c r="Q67" s="147">
        <f>SUMIFS('Tiempos de Moldes'!$N$9:$N$12,'Tiempos de Moldes'!$L$9:$L$12,P67)</f>
        <v>640</v>
      </c>
      <c r="R67" s="148">
        <f t="shared" ref="R67" si="428">IFERROR(ROUNDDOWN(Q67/O67,0),0)</f>
        <v>768</v>
      </c>
      <c r="S67" s="146"/>
      <c r="T67" s="149">
        <f t="shared" ref="T67" si="429">IFERROR(S67/R67,0)*100</f>
        <v>0</v>
      </c>
      <c r="U67" s="126" t="s">
        <v>1126</v>
      </c>
      <c r="V67" s="150"/>
      <c r="W67" s="148">
        <f>IFERROR((Q67-V67-V68)/O67,0)</f>
        <v>768</v>
      </c>
      <c r="X67" s="151">
        <f t="shared" ref="X67" si="430">IFERROR((S67/W67)*100,0)</f>
        <v>0</v>
      </c>
      <c r="Y67" s="144" t="s">
        <v>1139</v>
      </c>
      <c r="Z67" s="145">
        <f>SUMIFS('Tiempos de Moldes'!$I$6:$I$738,'Tiempos de Moldes'!$A$6:$A$738,$B67,'Tiempos de Moldes'!$B$6:$B$738,Y67)</f>
        <v>0.83333333333333337</v>
      </c>
      <c r="AA67" s="146">
        <v>1</v>
      </c>
      <c r="AB67" s="147">
        <f>SUMIFS('Tiempos de Moldes'!$N$9:$N$12,'Tiempos de Moldes'!$L$9:$L$12,AA67)</f>
        <v>640</v>
      </c>
      <c r="AC67" s="148">
        <f t="shared" ref="AC67" si="431">IFERROR(ROUNDDOWN(AB67/Z67,0),0)</f>
        <v>768</v>
      </c>
      <c r="AD67" s="146"/>
      <c r="AE67" s="149">
        <f t="shared" ref="AE67" si="432">IFERROR(AD67/AC67,0)*100</f>
        <v>0</v>
      </c>
      <c r="AF67" s="126" t="s">
        <v>1126</v>
      </c>
      <c r="AG67" s="150"/>
      <c r="AH67" s="148">
        <f>IFERROR((AB67-AG67-AG68)/Z67,0)</f>
        <v>768</v>
      </c>
      <c r="AI67" s="151">
        <f t="shared" ref="AI67" si="433">IFERROR((AD67/AH67)*100,0)</f>
        <v>0</v>
      </c>
      <c r="AJ67" s="144" t="s">
        <v>1139</v>
      </c>
      <c r="AK67" s="145">
        <f>SUMIFS('Tiempos de Moldes'!$I$6:$I$738,'Tiempos de Moldes'!$A$6:$A$738,$B67,'Tiempos de Moldes'!$B$6:$B$738,AJ67)</f>
        <v>0.83333333333333337</v>
      </c>
      <c r="AL67" s="146">
        <v>1</v>
      </c>
      <c r="AM67" s="147">
        <f>SUMIFS('Tiempos de Moldes'!$N$9:$N$12,'Tiempos de Moldes'!$L$9:$L$12,AL67)</f>
        <v>640</v>
      </c>
      <c r="AN67" s="148">
        <f t="shared" ref="AN67" si="434">IFERROR(ROUNDDOWN(AM67/AK67,0),0)</f>
        <v>768</v>
      </c>
      <c r="AO67" s="146"/>
      <c r="AP67" s="149">
        <f t="shared" ref="AP67" si="435">IFERROR(AO67/AN67,0)*100</f>
        <v>0</v>
      </c>
      <c r="AQ67" s="126" t="s">
        <v>1126</v>
      </c>
      <c r="AR67" s="150"/>
      <c r="AS67" s="148">
        <f>IFERROR((AM67-AR67-AR68)/AK67,0)</f>
        <v>768</v>
      </c>
      <c r="AT67" s="151">
        <f t="shared" ref="AT67" si="436">IFERROR((AO67/AS67)*100,0)</f>
        <v>0</v>
      </c>
      <c r="AU67" s="144" t="s">
        <v>1140</v>
      </c>
      <c r="AV67" s="145">
        <f>SUMIFS('Tiempos de Moldes'!$I$6:$I$738,'Tiempos de Moldes'!$A$6:$A$738,$B67,'Tiempos de Moldes'!$B$6:$B$738,AU67)</f>
        <v>1</v>
      </c>
      <c r="AW67" s="146">
        <v>1</v>
      </c>
      <c r="AX67" s="147">
        <f>SUMIFS('Tiempos de Moldes'!$N$9:$N$12,'Tiempos de Moldes'!$L$9:$L$12,AW67)</f>
        <v>640</v>
      </c>
      <c r="AY67" s="148">
        <f t="shared" ref="AY67" si="437">IFERROR(ROUNDDOWN(AX67/AV67,0),0)</f>
        <v>640</v>
      </c>
      <c r="AZ67" s="146"/>
      <c r="BA67" s="149">
        <f t="shared" ref="BA67" si="438">IFERROR(AZ67/AY67,0)*100</f>
        <v>0</v>
      </c>
      <c r="BB67" s="126" t="s">
        <v>1126</v>
      </c>
      <c r="BC67" s="150"/>
      <c r="BD67" s="148">
        <f>IFERROR((AX67-BC67-BC68)/AV67,0)</f>
        <v>640</v>
      </c>
      <c r="BE67" s="151">
        <f t="shared" ref="BE67" si="439">IFERROR((AZ67/BD67)*100,0)</f>
        <v>0</v>
      </c>
      <c r="BF67" s="144" t="s">
        <v>1140</v>
      </c>
      <c r="BG67" s="145">
        <f>SUMIFS('Tiempos de Moldes'!$I$6:$I$738,'Tiempos de Moldes'!$A$6:$A$738,$B67,'Tiempos de Moldes'!$B$6:$B$738,BF67)</f>
        <v>1</v>
      </c>
      <c r="BH67" s="146">
        <v>1</v>
      </c>
      <c r="BI67" s="147">
        <f>SUMIFS('Tiempos de Moldes'!$N$9:$N$12,'Tiempos de Moldes'!$L$9:$L$12,BH67)</f>
        <v>640</v>
      </c>
      <c r="BJ67" s="148">
        <f t="shared" ref="BJ67" si="440">IFERROR(ROUNDDOWN(BI67/BG67,0),0)</f>
        <v>640</v>
      </c>
      <c r="BK67" s="146"/>
      <c r="BL67" s="149">
        <f t="shared" ref="BL67" si="441">IFERROR(BK67/BJ67,0)*100</f>
        <v>0</v>
      </c>
      <c r="BM67" s="126" t="s">
        <v>1126</v>
      </c>
      <c r="BN67" s="150"/>
      <c r="BO67" s="148">
        <f>IFERROR((BI67-BN67-BN68)/BG67,0)</f>
        <v>640</v>
      </c>
      <c r="BP67" s="151">
        <f t="shared" ref="BP67" si="442">IFERROR((BK67/BO67)*100,0)</f>
        <v>0</v>
      </c>
      <c r="BQ67" s="144" t="s">
        <v>1140</v>
      </c>
      <c r="BR67" s="145">
        <f>SUMIFS('Tiempos de Moldes'!$I$6:$I$738,'Tiempos de Moldes'!$A$6:$A$738,$B67,'Tiempos de Moldes'!$B$6:$B$738,BQ67)</f>
        <v>1</v>
      </c>
      <c r="BS67" s="146">
        <v>1</v>
      </c>
      <c r="BT67" s="147">
        <f>SUMIFS('Tiempos de Moldes'!$N$9:$N$12,'Tiempos de Moldes'!$L$9:$L$12,BS67)</f>
        <v>640</v>
      </c>
      <c r="BU67" s="148">
        <f t="shared" ref="BU67" si="443">IFERROR(ROUNDDOWN(BT67/BR67,0),0)</f>
        <v>640</v>
      </c>
      <c r="BV67" s="146"/>
      <c r="BW67" s="149">
        <f t="shared" ref="BW67" si="444">IFERROR(BV67/BU67,0)*100</f>
        <v>0</v>
      </c>
      <c r="BX67" s="126" t="s">
        <v>1126</v>
      </c>
      <c r="BY67" s="150"/>
      <c r="BZ67" s="148">
        <f>IFERROR((BT67-BY67-BY68)/BR67,0)</f>
        <v>640</v>
      </c>
      <c r="CA67" s="151">
        <f t="shared" ref="CA67" si="445">IFERROR((BV67/BZ67)*100,0)</f>
        <v>0</v>
      </c>
    </row>
    <row r="68" spans="2:79" ht="15.75" thickBot="1" x14ac:dyDescent="0.3">
      <c r="B68" s="116" t="s">
        <v>796</v>
      </c>
      <c r="C68" s="161"/>
      <c r="D68" s="162"/>
      <c r="E68" s="162"/>
      <c r="F68" s="162"/>
      <c r="G68" s="162"/>
      <c r="H68" s="153"/>
      <c r="I68" s="153"/>
      <c r="J68" s="141" t="s">
        <v>1127</v>
      </c>
      <c r="K68" s="142"/>
      <c r="L68" s="143"/>
      <c r="M68" s="152"/>
      <c r="N68" s="167" t="str">
        <f>VLOOKUP(N67,'Tiempos de Moldes'!$B$6:$J$738,2,0)</f>
        <v>SUNROOF STIFFNER FR</v>
      </c>
      <c r="O68" s="166"/>
      <c r="P68" s="166"/>
      <c r="Q68" s="166" t="str">
        <f>VLOOKUP(N67,'Tiempos de Moldes'!$B$6:$J$738,3,0)</f>
        <v>JBKPA-00326/JBKPA-00327</v>
      </c>
      <c r="R68" s="166"/>
      <c r="S68" s="140" t="str">
        <f>VLOOKUP(N67,'Tiempos de Moldes'!$B$6:$J$738,5,0)</f>
        <v>HRV</v>
      </c>
      <c r="T68" s="140" t="str">
        <f>VLOOKUP(N67,'Tiempos de Moldes'!$B$6:$J$738,4,0)</f>
        <v>HOWA</v>
      </c>
      <c r="U68" s="141" t="s">
        <v>1127</v>
      </c>
      <c r="V68" s="142"/>
      <c r="W68" s="143"/>
      <c r="X68" s="152"/>
      <c r="Y68" s="167" t="str">
        <f>VLOOKUP(Y67,'Tiempos de Moldes'!$B$6:$J$738,2,0)</f>
        <v>SUNROOF STIFFNER FR</v>
      </c>
      <c r="Z68" s="166"/>
      <c r="AA68" s="166"/>
      <c r="AB68" s="166" t="str">
        <f>VLOOKUP(Y67,'Tiempos de Moldes'!$B$6:$J$738,3,0)</f>
        <v>JBKPA-00326/JBKPA-00327</v>
      </c>
      <c r="AC68" s="166"/>
      <c r="AD68" s="140" t="str">
        <f>VLOOKUP(Y67,'Tiempos de Moldes'!$B$6:$J$738,5,0)</f>
        <v>HRV</v>
      </c>
      <c r="AE68" s="140" t="str">
        <f>VLOOKUP(Y67,'Tiempos de Moldes'!$B$6:$J$738,4,0)</f>
        <v>HOWA</v>
      </c>
      <c r="AF68" s="141" t="s">
        <v>1127</v>
      </c>
      <c r="AG68" s="142"/>
      <c r="AH68" s="143"/>
      <c r="AI68" s="152"/>
      <c r="AJ68" s="167" t="str">
        <f>VLOOKUP(AJ67,'Tiempos de Moldes'!$B$6:$J$738,2,0)</f>
        <v>SUNROOF STIFFNER FR</v>
      </c>
      <c r="AK68" s="166"/>
      <c r="AL68" s="166"/>
      <c r="AM68" s="166" t="str">
        <f>VLOOKUP(AJ67,'Tiempos de Moldes'!$B$6:$J$738,3,0)</f>
        <v>JBKPA-00326/JBKPA-00327</v>
      </c>
      <c r="AN68" s="166"/>
      <c r="AO68" s="140" t="str">
        <f>VLOOKUP(AJ67,'Tiempos de Moldes'!$B$6:$J$738,5,0)</f>
        <v>HRV</v>
      </c>
      <c r="AP68" s="140" t="str">
        <f>VLOOKUP(AJ67,'Tiempos de Moldes'!$B$6:$J$738,4,0)</f>
        <v>HOWA</v>
      </c>
      <c r="AQ68" s="141" t="s">
        <v>1127</v>
      </c>
      <c r="AR68" s="142"/>
      <c r="AS68" s="143"/>
      <c r="AT68" s="152"/>
      <c r="AU68" s="167" t="str">
        <f>VLOOKUP(AU67,'Tiempos de Moldes'!$B$6:$J$738,2,0)</f>
        <v>SUNROOF STIFFNER R</v>
      </c>
      <c r="AV68" s="166"/>
      <c r="AW68" s="166"/>
      <c r="AX68" s="166" t="str">
        <f>VLOOKUP(AU67,'Tiempos de Moldes'!$B$6:$J$738,3,0)</f>
        <v>JBKPA-00328/JBKPA-00329</v>
      </c>
      <c r="AY68" s="166"/>
      <c r="AZ68" s="140" t="str">
        <f>VLOOKUP(AU67,'Tiempos de Moldes'!$B$6:$J$738,5,0)</f>
        <v>HRV</v>
      </c>
      <c r="BA68" s="140" t="str">
        <f>VLOOKUP(AU67,'Tiempos de Moldes'!$B$6:$J$738,4,0)</f>
        <v>HOWA</v>
      </c>
      <c r="BB68" s="141" t="s">
        <v>1127</v>
      </c>
      <c r="BC68" s="142"/>
      <c r="BD68" s="143"/>
      <c r="BE68" s="152"/>
      <c r="BF68" s="167" t="str">
        <f>VLOOKUP(BF67,'Tiempos de Moldes'!$B$6:$J$738,2,0)</f>
        <v>SUNROOF STIFFNER R</v>
      </c>
      <c r="BG68" s="166"/>
      <c r="BH68" s="166"/>
      <c r="BI68" s="166" t="str">
        <f>VLOOKUP(BF67,'Tiempos de Moldes'!$B$6:$J$738,3,0)</f>
        <v>JBKPA-00328/JBKPA-00329</v>
      </c>
      <c r="BJ68" s="166"/>
      <c r="BK68" s="140" t="str">
        <f>VLOOKUP(BF67,'Tiempos de Moldes'!$B$6:$J$738,5,0)</f>
        <v>HRV</v>
      </c>
      <c r="BL68" s="140" t="str">
        <f>VLOOKUP(BF$11,'Tiempos de Moldes'!$B$6:$J$738,4,0)</f>
        <v>TACHI-S</v>
      </c>
      <c r="BM68" s="141" t="s">
        <v>1127</v>
      </c>
      <c r="BN68" s="142"/>
      <c r="BO68" s="143"/>
      <c r="BP68" s="152"/>
      <c r="BQ68" s="167" t="str">
        <f>VLOOKUP(BQ67,'Tiempos de Moldes'!$B$6:$J$738,2,0)</f>
        <v>SUNROOF STIFFNER R</v>
      </c>
      <c r="BR68" s="166"/>
      <c r="BS68" s="166"/>
      <c r="BT68" s="166" t="str">
        <f>VLOOKUP(BQ67,'Tiempos de Moldes'!$B$6:$J$738,3,0)</f>
        <v>JBKPA-00328/JBKPA-00329</v>
      </c>
      <c r="BU68" s="166"/>
      <c r="BV68" s="140" t="str">
        <f>VLOOKUP(BQ67,'Tiempos de Moldes'!$B$6:$J$738,5,0)</f>
        <v>HRV</v>
      </c>
      <c r="BW68" s="140" t="str">
        <f>VLOOKUP(BQ67,'Tiempos de Moldes'!$B$6:$J$738,4,0)</f>
        <v>HOWA</v>
      </c>
      <c r="BX68" s="141" t="s">
        <v>1127</v>
      </c>
      <c r="BY68" s="142"/>
      <c r="BZ68" s="143"/>
      <c r="CA68" s="152"/>
    </row>
    <row r="69" spans="2:79" x14ac:dyDescent="0.25">
      <c r="B69" s="116" t="s">
        <v>796</v>
      </c>
      <c r="C69" s="131" t="s">
        <v>1139</v>
      </c>
      <c r="D69" s="132">
        <f>SUMIFS('Tiempos de Moldes'!$I$6:$I$738,'Tiempos de Moldes'!$A$6:$A$738,$B69,'Tiempos de Moldes'!$B$6:$B$738,$C69)</f>
        <v>0.83333333333333337</v>
      </c>
      <c r="E69" s="146">
        <v>4</v>
      </c>
      <c r="F69" s="134">
        <f>SUMIFS('Tiempos de Moldes'!$N$9:$N$12,'Tiempos de Moldes'!$L$9:$L$12,E$21)</f>
        <v>580</v>
      </c>
      <c r="G69" s="135">
        <f>IFERROR((ROUNDDOWN(F69/D69,0)),0)</f>
        <v>696</v>
      </c>
      <c r="H69" s="133"/>
      <c r="I69" s="136">
        <f>IFERROR((H69/G69)*100,0)</f>
        <v>0</v>
      </c>
      <c r="J69" s="137" t="s">
        <v>1126</v>
      </c>
      <c r="K69" s="138"/>
      <c r="L69" s="135">
        <f>IFERROR((F69-K69-K70)/D69,0)</f>
        <v>696</v>
      </c>
      <c r="M69" s="139">
        <f t="shared" ref="M69" si="446">IFERROR((H69/L69)*100,0)</f>
        <v>0</v>
      </c>
      <c r="N69" s="131" t="s">
        <v>1139</v>
      </c>
      <c r="O69" s="132">
        <f>SUMIFS('Tiempos de Moldes'!$I$6:$I$738,'Tiempos de Moldes'!$A$6:$A$738,$B69,'Tiempos de Moldes'!$B$6:$B$738,N69)</f>
        <v>0.83333333333333337</v>
      </c>
      <c r="P69" s="133">
        <v>4</v>
      </c>
      <c r="Q69" s="134">
        <f>SUMIFS('Tiempos de Moldes'!$N$9:$N$12,'Tiempos de Moldes'!$L$9:$L$12,P69)</f>
        <v>580</v>
      </c>
      <c r="R69" s="135">
        <f t="shared" ref="R69" si="447">IFERROR(ROUNDDOWN(Q69/O69,0),0)</f>
        <v>696</v>
      </c>
      <c r="S69" s="133"/>
      <c r="T69" s="136">
        <f>IFERROR((S69/R69)*100,0)</f>
        <v>0</v>
      </c>
      <c r="U69" s="137" t="s">
        <v>1126</v>
      </c>
      <c r="V69" s="138"/>
      <c r="W69" s="135">
        <f>IFERROR((Q69-V69-V70)/O69,0)</f>
        <v>696</v>
      </c>
      <c r="X69" s="139">
        <f t="shared" ref="X69" si="448">IFERROR((S69/W69)*100,0)</f>
        <v>0</v>
      </c>
      <c r="Y69" s="131" t="s">
        <v>1139</v>
      </c>
      <c r="Z69" s="132">
        <f>SUMIFS('Tiempos de Moldes'!$I$6:$I$738,'Tiempos de Moldes'!$A$6:$A$738,$B69,'Tiempos de Moldes'!$B$6:$B$738,Y69)</f>
        <v>0.83333333333333337</v>
      </c>
      <c r="AA69" s="133">
        <v>4</v>
      </c>
      <c r="AB69" s="134">
        <f>SUMIFS('Tiempos de Moldes'!$N$9:$N$12,'Tiempos de Moldes'!$L$9:$L$12,AA69)</f>
        <v>580</v>
      </c>
      <c r="AC69" s="135">
        <f t="shared" ref="AC69" si="449">IFERROR(ROUNDDOWN(AB69/Z69,0),0)</f>
        <v>696</v>
      </c>
      <c r="AD69" s="133"/>
      <c r="AE69" s="136">
        <f>IFERROR(AD69/AC69,0)*100</f>
        <v>0</v>
      </c>
      <c r="AF69" s="137" t="s">
        <v>1126</v>
      </c>
      <c r="AG69" s="138"/>
      <c r="AH69" s="135">
        <f>IFERROR((AB69-AG69-AG70)/Z69,0)</f>
        <v>696</v>
      </c>
      <c r="AI69" s="139">
        <f t="shared" ref="AI69" si="450">IFERROR((AD69/AH69)*100,0)</f>
        <v>0</v>
      </c>
      <c r="AJ69" s="131" t="s">
        <v>1139</v>
      </c>
      <c r="AK69" s="132">
        <f>SUMIFS('Tiempos de Moldes'!$I$6:$I$738,'Tiempos de Moldes'!$A$6:$A$738,$B69,'Tiempos de Moldes'!$B$6:$B$738,AJ69)</f>
        <v>0.83333333333333337</v>
      </c>
      <c r="AL69" s="133">
        <v>4</v>
      </c>
      <c r="AM69" s="134">
        <f>SUMIFS('Tiempos de Moldes'!$N$9:$N$12,'Tiempos de Moldes'!$L$9:$L$12,AL69)</f>
        <v>580</v>
      </c>
      <c r="AN69" s="135">
        <f t="shared" ref="AN69" si="451">IFERROR(ROUNDDOWN(AM69/AK69,0),0)</f>
        <v>696</v>
      </c>
      <c r="AO69" s="133"/>
      <c r="AP69" s="136">
        <f>IFERROR(AO69/AN69,0)*100</f>
        <v>0</v>
      </c>
      <c r="AQ69" s="137" t="s">
        <v>1126</v>
      </c>
      <c r="AR69" s="138"/>
      <c r="AS69" s="135">
        <f>IFERROR((AM69-AR69-AR70)/AK69,0)</f>
        <v>696</v>
      </c>
      <c r="AT69" s="139">
        <f t="shared" ref="AT69" si="452">IFERROR((AO69/AS69)*100,0)</f>
        <v>0</v>
      </c>
      <c r="AU69" s="131" t="s">
        <v>1140</v>
      </c>
      <c r="AV69" s="132">
        <f>SUMIFS('Tiempos de Moldes'!$I$6:$I$738,'Tiempos de Moldes'!$A$6:$A$738,$B69,'Tiempos de Moldes'!$B$6:$B$738,AU69)</f>
        <v>1</v>
      </c>
      <c r="AW69" s="133">
        <v>4</v>
      </c>
      <c r="AX69" s="134">
        <f>SUMIFS('Tiempos de Moldes'!$N$9:$N$12,'Tiempos de Moldes'!$L$9:$L$12,AW69)</f>
        <v>580</v>
      </c>
      <c r="AY69" s="135">
        <f t="shared" ref="AY69" si="453">IFERROR(ROUNDDOWN(AX69/AV69,0),0)</f>
        <v>580</v>
      </c>
      <c r="AZ69" s="133"/>
      <c r="BA69" s="136">
        <f>IFERROR(AZ69/AY69,0)*100</f>
        <v>0</v>
      </c>
      <c r="BB69" s="137" t="s">
        <v>1126</v>
      </c>
      <c r="BC69" s="138"/>
      <c r="BD69" s="135">
        <f>IFERROR((AX69-BC69-BC70)/AV69,0)</f>
        <v>580</v>
      </c>
      <c r="BE69" s="139">
        <f t="shared" ref="BE69" si="454">IFERROR((AZ69/BD69)*100,0)</f>
        <v>0</v>
      </c>
      <c r="BF69" s="131" t="s">
        <v>1140</v>
      </c>
      <c r="BG69" s="132">
        <f>SUMIFS('Tiempos de Moldes'!$I$6:$I$738,'Tiempos de Moldes'!$A$6:$A$738,$B69,'Tiempos de Moldes'!$B$6:$B$738,BF69)</f>
        <v>1</v>
      </c>
      <c r="BH69" s="133">
        <v>4</v>
      </c>
      <c r="BI69" s="134">
        <f>SUMIFS('Tiempos de Moldes'!$N$9:$N$12,'Tiempos de Moldes'!$L$9:$L$12,BH69)</f>
        <v>580</v>
      </c>
      <c r="BJ69" s="135">
        <f t="shared" ref="BJ69" si="455">IFERROR(ROUNDDOWN(BI69/BG69,0),0)</f>
        <v>580</v>
      </c>
      <c r="BK69" s="133"/>
      <c r="BL69" s="136">
        <f>IFERROR(BK69/BJ69,0)*100</f>
        <v>0</v>
      </c>
      <c r="BM69" s="137" t="s">
        <v>1126</v>
      </c>
      <c r="BN69" s="138"/>
      <c r="BO69" s="135">
        <f>IFERROR((BI69-BN69-BN70)/BG69,0)</f>
        <v>580</v>
      </c>
      <c r="BP69" s="139">
        <f t="shared" ref="BP69" si="456">IFERROR((BK69/BO69)*100,0)</f>
        <v>0</v>
      </c>
      <c r="BQ69" s="131" t="s">
        <v>1140</v>
      </c>
      <c r="BR69" s="132">
        <f>SUMIFS('Tiempos de Moldes'!$I$6:$I$738,'Tiempos de Moldes'!$A$6:$A$738,$B69,'Tiempos de Moldes'!$B$6:$B$738,BQ69)</f>
        <v>1</v>
      </c>
      <c r="BS69" s="133">
        <v>4</v>
      </c>
      <c r="BT69" s="134">
        <f>SUMIFS('Tiempos de Moldes'!$N$9:$N$12,'Tiempos de Moldes'!$L$9:$L$12,BS69)</f>
        <v>580</v>
      </c>
      <c r="BU69" s="135">
        <f t="shared" ref="BU69" si="457">IFERROR(ROUNDDOWN(BT69/BR69,0),0)</f>
        <v>580</v>
      </c>
      <c r="BV69" s="133"/>
      <c r="BW69" s="136">
        <f>IFERROR(BV69/BU69,0)*100</f>
        <v>0</v>
      </c>
      <c r="BX69" s="137" t="s">
        <v>1126</v>
      </c>
      <c r="BY69" s="138"/>
      <c r="BZ69" s="135">
        <f>IFERROR((BT69-BY69-BY70)/BR69,0)</f>
        <v>580</v>
      </c>
      <c r="CA69" s="139">
        <f t="shared" ref="CA69" si="458">IFERROR((BV69/BZ69)*100,0)</f>
        <v>0</v>
      </c>
    </row>
    <row r="70" spans="2:79" ht="15.75" thickBot="1" x14ac:dyDescent="0.3">
      <c r="B70" s="116" t="s">
        <v>796</v>
      </c>
      <c r="C70" s="163" t="str">
        <f>VLOOKUP(C69,'Tiempos de Moldes'!$B$6:$J$738,2,0)</f>
        <v>SUNROOF STIFFNER FR</v>
      </c>
      <c r="D70" s="164"/>
      <c r="E70" s="164"/>
      <c r="F70" s="164" t="str">
        <f>VLOOKUP(C69,'Tiempos de Moldes'!$B$6:$J$738,3,0)</f>
        <v>JBKPA-00326/JBKPA-00327</v>
      </c>
      <c r="G70" s="164"/>
      <c r="H70" s="128" t="str">
        <f>VLOOKUP(C69,'Tiempos de Moldes'!$B$6:$J$738,5,0)</f>
        <v>HRV</v>
      </c>
      <c r="I70" s="128" t="str">
        <f>VLOOKUP(C69,'Tiempos de Moldes'!$B$6:$J$738,4,0)</f>
        <v>HOWA</v>
      </c>
      <c r="J70" s="127" t="s">
        <v>1127</v>
      </c>
      <c r="K70" s="129"/>
      <c r="L70" s="117"/>
      <c r="M70" s="118"/>
      <c r="N70" s="163" t="str">
        <f>VLOOKUP(N69,'Tiempos de Moldes'!$B$6:$J$738,2,0)</f>
        <v>SUNROOF STIFFNER FR</v>
      </c>
      <c r="O70" s="164"/>
      <c r="P70" s="164"/>
      <c r="Q70" s="164" t="str">
        <f>VLOOKUP(N69,'Tiempos de Moldes'!$B$6:$J$738,3,0)</f>
        <v>JBKPA-00326/JBKPA-00327</v>
      </c>
      <c r="R70" s="164"/>
      <c r="S70" s="128" t="str">
        <f>VLOOKUP(N69,'Tiempos de Moldes'!$B$6:$J$738,5,0)</f>
        <v>HRV</v>
      </c>
      <c r="T70" s="128" t="str">
        <f>VLOOKUP(N69,'Tiempos de Moldes'!$B$6:$J$738,4,0)</f>
        <v>HOWA</v>
      </c>
      <c r="U70" s="127" t="s">
        <v>1130</v>
      </c>
      <c r="V70" s="129"/>
      <c r="W70" s="117"/>
      <c r="X70" s="118"/>
      <c r="Y70" s="163" t="str">
        <f>VLOOKUP(Y69,'Tiempos de Moldes'!$B$6:$J$738,2,0)</f>
        <v>SUNROOF STIFFNER FR</v>
      </c>
      <c r="Z70" s="164"/>
      <c r="AA70" s="164"/>
      <c r="AB70" s="164" t="str">
        <f>VLOOKUP(Y69,'Tiempos de Moldes'!$B$6:$J$738,3,0)</f>
        <v>JBKPA-00326/JBKPA-00327</v>
      </c>
      <c r="AC70" s="164"/>
      <c r="AD70" s="128" t="str">
        <f>VLOOKUP(Y69,'Tiempos de Moldes'!$B$6:$J$738,5,0)</f>
        <v>HRV</v>
      </c>
      <c r="AE70" s="128" t="str">
        <f>VLOOKUP(Y69,'Tiempos de Moldes'!$B$6:$J$738,4,0)</f>
        <v>HOWA</v>
      </c>
      <c r="AF70" s="127" t="s">
        <v>1130</v>
      </c>
      <c r="AG70" s="129"/>
      <c r="AH70" s="117"/>
      <c r="AI70" s="118"/>
      <c r="AJ70" s="163" t="str">
        <f>VLOOKUP(AJ69,'Tiempos de Moldes'!$B$6:$J$738,2,0)</f>
        <v>SUNROOF STIFFNER FR</v>
      </c>
      <c r="AK70" s="164"/>
      <c r="AL70" s="164"/>
      <c r="AM70" s="164" t="str">
        <f>VLOOKUP(AJ69,'Tiempos de Moldes'!$B$6:$J$738,3,0)</f>
        <v>JBKPA-00326/JBKPA-00327</v>
      </c>
      <c r="AN70" s="164"/>
      <c r="AO70" s="128" t="str">
        <f>VLOOKUP(AJ69,'Tiempos de Moldes'!$B$6:$J$738,5,0)</f>
        <v>HRV</v>
      </c>
      <c r="AP70" s="128" t="str">
        <f>VLOOKUP(AJ69,'Tiempos de Moldes'!$B$6:$J$738,4,0)</f>
        <v>HOWA</v>
      </c>
      <c r="AQ70" s="127" t="s">
        <v>1130</v>
      </c>
      <c r="AR70" s="129"/>
      <c r="AS70" s="117"/>
      <c r="AT70" s="118"/>
      <c r="AU70" s="163" t="str">
        <f>VLOOKUP(AU69,'Tiempos de Moldes'!$B$6:$J$738,2,0)</f>
        <v>SUNROOF STIFFNER R</v>
      </c>
      <c r="AV70" s="164"/>
      <c r="AW70" s="164"/>
      <c r="AX70" s="164" t="str">
        <f>VLOOKUP(AU69,'Tiempos de Moldes'!$B$6:$J$738,3,0)</f>
        <v>JBKPA-00328/JBKPA-00329</v>
      </c>
      <c r="AY70" s="164"/>
      <c r="AZ70" s="128" t="str">
        <f>VLOOKUP(AU69,'Tiempos de Moldes'!$B$6:$J$738,5,0)</f>
        <v>HRV</v>
      </c>
      <c r="BA70" s="128" t="str">
        <f>VLOOKUP(AU69,'Tiempos de Moldes'!$B$6:$J$738,4,0)</f>
        <v>HOWA</v>
      </c>
      <c r="BB70" s="127" t="s">
        <v>1130</v>
      </c>
      <c r="BC70" s="129"/>
      <c r="BD70" s="117"/>
      <c r="BE70" s="118"/>
      <c r="BF70" s="163" t="str">
        <f>VLOOKUP(BF69,'Tiempos de Moldes'!$B$6:$J$738,2,0)</f>
        <v>SUNROOF STIFFNER R</v>
      </c>
      <c r="BG70" s="164"/>
      <c r="BH70" s="164"/>
      <c r="BI70" s="164" t="str">
        <f>VLOOKUP(BF69,'Tiempos de Moldes'!$B$6:$J$738,3,0)</f>
        <v>JBKPA-00328/JBKPA-00329</v>
      </c>
      <c r="BJ70" s="164"/>
      <c r="BK70" s="128" t="str">
        <f>VLOOKUP(BF69,'Tiempos de Moldes'!$B$6:$J$738,5,0)</f>
        <v>HRV</v>
      </c>
      <c r="BL70" s="128" t="str">
        <f>VLOOKUP(BF69,'Tiempos de Moldes'!$B$6:$J$738,4,0)</f>
        <v>HOWA</v>
      </c>
      <c r="BM70" s="127" t="s">
        <v>1130</v>
      </c>
      <c r="BN70" s="129"/>
      <c r="BO70" s="117"/>
      <c r="BP70" s="118"/>
      <c r="BQ70" s="163" t="str">
        <f>VLOOKUP(BQ69,'Tiempos de Moldes'!$B$6:$J$738,2,0)</f>
        <v>SUNROOF STIFFNER R</v>
      </c>
      <c r="BR70" s="164"/>
      <c r="BS70" s="164"/>
      <c r="BT70" s="164" t="str">
        <f>VLOOKUP(BQ69,'Tiempos de Moldes'!$B$6:$J$738,3,0)</f>
        <v>JBKPA-00328/JBKPA-00329</v>
      </c>
      <c r="BU70" s="164"/>
      <c r="BV70" s="128" t="str">
        <f>VLOOKUP(BQ69,'Tiempos de Moldes'!$B$6:$J$738,5,0)</f>
        <v>HRV</v>
      </c>
      <c r="BW70" s="128" t="str">
        <f>VLOOKUP(BQ69,'Tiempos de Moldes'!$B$6:$J$738,4,0)</f>
        <v>HOWA</v>
      </c>
      <c r="BX70" s="127" t="s">
        <v>1130</v>
      </c>
      <c r="BY70" s="129"/>
      <c r="BZ70" s="117"/>
      <c r="CA70" s="118"/>
    </row>
    <row r="71" spans="2:79" x14ac:dyDescent="0.25">
      <c r="B71" s="116" t="s">
        <v>876</v>
      </c>
      <c r="C71" s="144"/>
      <c r="D71" s="145"/>
      <c r="E71" s="146"/>
      <c r="F71" s="147"/>
      <c r="G71" s="148"/>
      <c r="H71" s="146"/>
      <c r="I71" s="149"/>
      <c r="J71" s="126" t="s">
        <v>1126</v>
      </c>
      <c r="K71" s="150"/>
      <c r="L71" s="148"/>
      <c r="M71" s="151"/>
      <c r="N71" s="144" t="s">
        <v>1143</v>
      </c>
      <c r="O71" s="145">
        <f>SUMIFS('Tiempos de Moldes'!$I$6:$I$738,'Tiempos de Moldes'!$A$6:$A$738,$B71,'Tiempos de Moldes'!$B$6:$B$738,N71)</f>
        <v>1.1000000000000001</v>
      </c>
      <c r="P71" s="146">
        <v>1</v>
      </c>
      <c r="Q71" s="147">
        <f>SUMIFS('Tiempos de Moldes'!$N$9:$N$12,'Tiempos de Moldes'!$L$9:$L$12,P71)</f>
        <v>640</v>
      </c>
      <c r="R71" s="148">
        <f t="shared" ref="R71" si="459">IFERROR(ROUNDDOWN(Q71/O71,0),0)</f>
        <v>581</v>
      </c>
      <c r="S71" s="146"/>
      <c r="T71" s="149">
        <f t="shared" ref="T71" si="460">IFERROR(S71/R71,0)*100</f>
        <v>0</v>
      </c>
      <c r="U71" s="126" t="s">
        <v>1126</v>
      </c>
      <c r="V71" s="150"/>
      <c r="W71" s="148">
        <f>IFERROR((Q71-V71-V72)/O71,0)</f>
        <v>581.81818181818176</v>
      </c>
      <c r="X71" s="151">
        <f t="shared" ref="X71" si="461">IFERROR((S71/W71)*100,0)</f>
        <v>0</v>
      </c>
      <c r="Y71" s="144" t="s">
        <v>1143</v>
      </c>
      <c r="Z71" s="145">
        <f>SUMIFS('Tiempos de Moldes'!$I$6:$I$738,'Tiempos de Moldes'!$A$6:$A$738,$B71,'Tiempos de Moldes'!$B$6:$B$738,Y71)</f>
        <v>1.1000000000000001</v>
      </c>
      <c r="AA71" s="146">
        <v>1</v>
      </c>
      <c r="AB71" s="147">
        <f>SUMIFS('Tiempos de Moldes'!$N$9:$N$12,'Tiempos de Moldes'!$L$9:$L$12,AA71)</f>
        <v>640</v>
      </c>
      <c r="AC71" s="148">
        <f t="shared" ref="AC71" si="462">IFERROR(ROUNDDOWN(AB71/Z71,0),0)</f>
        <v>581</v>
      </c>
      <c r="AD71" s="146"/>
      <c r="AE71" s="149">
        <f t="shared" ref="AE71" si="463">IFERROR(AD71/AC71,0)*100</f>
        <v>0</v>
      </c>
      <c r="AF71" s="126" t="s">
        <v>1126</v>
      </c>
      <c r="AG71" s="150"/>
      <c r="AH71" s="148">
        <f>IFERROR((AB71-AG71-AG72)/Z71,0)</f>
        <v>581.81818181818176</v>
      </c>
      <c r="AI71" s="151">
        <f t="shared" ref="AI71" si="464">IFERROR((AD71/AH71)*100,0)</f>
        <v>0</v>
      </c>
      <c r="AJ71" s="144" t="s">
        <v>1143</v>
      </c>
      <c r="AK71" s="145">
        <f>SUMIFS('Tiempos de Moldes'!$I$6:$I$738,'Tiempos de Moldes'!$A$6:$A$738,$B71,'Tiempos de Moldes'!$B$6:$B$738,AJ71)</f>
        <v>1.1000000000000001</v>
      </c>
      <c r="AL71" s="146">
        <v>1</v>
      </c>
      <c r="AM71" s="147">
        <f>SUMIFS('Tiempos de Moldes'!$N$9:$N$12,'Tiempos de Moldes'!$L$9:$L$12,AL71)</f>
        <v>640</v>
      </c>
      <c r="AN71" s="148">
        <f t="shared" ref="AN71" si="465">IFERROR(ROUNDDOWN(AM71/AK71,0),0)</f>
        <v>581</v>
      </c>
      <c r="AO71" s="146"/>
      <c r="AP71" s="149">
        <f t="shared" ref="AP71" si="466">IFERROR(AO71/AN71,0)*100</f>
        <v>0</v>
      </c>
      <c r="AQ71" s="126" t="s">
        <v>1126</v>
      </c>
      <c r="AR71" s="150"/>
      <c r="AS71" s="148">
        <f>IFERROR((AM71-AR71-AR72)/AK71,0)</f>
        <v>581.81818181818176</v>
      </c>
      <c r="AT71" s="151">
        <f t="shared" ref="AT71" si="467">IFERROR((AO71/AS71)*100,0)</f>
        <v>0</v>
      </c>
      <c r="AU71" s="144" t="s">
        <v>1144</v>
      </c>
      <c r="AV71" s="145">
        <f>SUMIFS('Tiempos de Moldes'!$I$6:$I$738,'Tiempos de Moldes'!$A$6:$A$738,$B71,'Tiempos de Moldes'!$B$6:$B$738,AU71)</f>
        <v>1.1666666666666667</v>
      </c>
      <c r="AW71" s="146">
        <v>1</v>
      </c>
      <c r="AX71" s="147">
        <f>SUMIFS('Tiempos de Moldes'!$N$9:$N$12,'Tiempos de Moldes'!$L$9:$L$12,AW71)</f>
        <v>640</v>
      </c>
      <c r="AY71" s="148">
        <f t="shared" ref="AY71" si="468">IFERROR(ROUNDDOWN(AX71/AV71,0),0)</f>
        <v>548</v>
      </c>
      <c r="AZ71" s="146"/>
      <c r="BA71" s="149">
        <f t="shared" ref="BA71" si="469">IFERROR(AZ71/AY71,0)*100</f>
        <v>0</v>
      </c>
      <c r="BB71" s="126" t="s">
        <v>1126</v>
      </c>
      <c r="BC71" s="150"/>
      <c r="BD71" s="148">
        <f>IFERROR((AX71-BC71-BC72)/AV71,0)</f>
        <v>548.57142857142856</v>
      </c>
      <c r="BE71" s="151">
        <f t="shared" ref="BE71" si="470">IFERROR((AZ71/BD71)*100,0)</f>
        <v>0</v>
      </c>
      <c r="BF71" s="144" t="s">
        <v>1144</v>
      </c>
      <c r="BG71" s="145">
        <f>SUMIFS('Tiempos de Moldes'!$I$6:$I$738,'Tiempos de Moldes'!$A$6:$A$738,$B71,'Tiempos de Moldes'!$B$6:$B$738,BF71)</f>
        <v>1.1666666666666667</v>
      </c>
      <c r="BH71" s="146">
        <v>1</v>
      </c>
      <c r="BI71" s="147">
        <f>SUMIFS('Tiempos de Moldes'!$N$9:$N$12,'Tiempos de Moldes'!$L$9:$L$12,BH71)</f>
        <v>640</v>
      </c>
      <c r="BJ71" s="148">
        <f t="shared" ref="BJ71" si="471">IFERROR(ROUNDDOWN(BI71/BG71,0),0)</f>
        <v>548</v>
      </c>
      <c r="BK71" s="146"/>
      <c r="BL71" s="149">
        <f t="shared" ref="BL71" si="472">IFERROR(BK71/BJ71,0)*100</f>
        <v>0</v>
      </c>
      <c r="BM71" s="126" t="s">
        <v>1126</v>
      </c>
      <c r="BN71" s="150"/>
      <c r="BO71" s="148">
        <f>IFERROR((BI71-BN71-BN72)/BG71,0)</f>
        <v>548.57142857142856</v>
      </c>
      <c r="BP71" s="151">
        <f t="shared" ref="BP71" si="473">IFERROR((BK71/BO71)*100,0)</f>
        <v>0</v>
      </c>
      <c r="BQ71" s="144" t="s">
        <v>1140</v>
      </c>
      <c r="BR71" s="145">
        <f>SUMIFS('Tiempos de Moldes'!$I$6:$I$738,'Tiempos de Moldes'!$A$6:$A$738,$B71,'Tiempos de Moldes'!$B$6:$B$738,BQ71)</f>
        <v>0</v>
      </c>
      <c r="BS71" s="146">
        <v>1</v>
      </c>
      <c r="BT71" s="147">
        <f>SUMIFS('Tiempos de Moldes'!$N$9:$N$12,'Tiempos de Moldes'!$L$9:$L$12,BS71)</f>
        <v>640</v>
      </c>
      <c r="BU71" s="148">
        <f t="shared" ref="BU71" si="474">IFERROR(ROUNDDOWN(BT71/BR71,0),0)</f>
        <v>0</v>
      </c>
      <c r="BV71" s="146"/>
      <c r="BW71" s="149">
        <f t="shared" ref="BW71" si="475">IFERROR(BV71/BU71,0)*100</f>
        <v>0</v>
      </c>
      <c r="BX71" s="126" t="s">
        <v>1126</v>
      </c>
      <c r="BY71" s="150"/>
      <c r="BZ71" s="148">
        <f>IFERROR((BT71-BY71-BY72)/BR71,0)</f>
        <v>0</v>
      </c>
      <c r="CA71" s="151">
        <f t="shared" ref="CA71" si="476">IFERROR((BV71/BZ71)*100,0)</f>
        <v>0</v>
      </c>
    </row>
    <row r="72" spans="2:79" ht="15.75" thickBot="1" x14ac:dyDescent="0.3">
      <c r="B72" s="116" t="s">
        <v>876</v>
      </c>
      <c r="C72" s="161"/>
      <c r="D72" s="162"/>
      <c r="E72" s="162"/>
      <c r="F72" s="162"/>
      <c r="G72" s="162"/>
      <c r="H72" s="153"/>
      <c r="I72" s="153"/>
      <c r="J72" s="141" t="s">
        <v>1127</v>
      </c>
      <c r="K72" s="142"/>
      <c r="L72" s="143"/>
      <c r="M72" s="152"/>
      <c r="N72" s="167" t="str">
        <f>VLOOKUP(N71,'Tiempos de Moldes'!$B$6:$J$738,2,0)</f>
        <v>FIN ASSY OTR FR SEAT RH 4 WAY</v>
      </c>
      <c r="O72" s="166"/>
      <c r="P72" s="166"/>
      <c r="Q72" s="166" t="str">
        <f>VLOOKUP(N71,'Tiempos de Moldes'!$B$6:$J$738,3,0)</f>
        <v>175A1-D4140/185A1-D4160</v>
      </c>
      <c r="R72" s="166"/>
      <c r="S72" s="140" t="str">
        <f>VLOOKUP(N71,'Tiempos de Moldes'!$B$6:$J$738,5,0)</f>
        <v>H60A</v>
      </c>
      <c r="T72" s="140" t="str">
        <f>VLOOKUP(N71,'Tiempos de Moldes'!$B$6:$J$738,4,0)</f>
        <v>FTMEX</v>
      </c>
      <c r="U72" s="141" t="s">
        <v>1127</v>
      </c>
      <c r="V72" s="142"/>
      <c r="W72" s="143"/>
      <c r="X72" s="152"/>
      <c r="Y72" s="167" t="str">
        <f>VLOOKUP(Y71,'Tiempos de Moldes'!$B$6:$J$738,2,0)</f>
        <v>FIN ASSY OTR FR SEAT RH 4 WAY</v>
      </c>
      <c r="Z72" s="166"/>
      <c r="AA72" s="166"/>
      <c r="AB72" s="166" t="str">
        <f>VLOOKUP(Y71,'Tiempos de Moldes'!$B$6:$J$738,3,0)</f>
        <v>175A1-D4140/185A1-D4160</v>
      </c>
      <c r="AC72" s="166"/>
      <c r="AD72" s="140" t="str">
        <f>VLOOKUP(Y71,'Tiempos de Moldes'!$B$6:$J$738,5,0)</f>
        <v>H60A</v>
      </c>
      <c r="AE72" s="140" t="str">
        <f>VLOOKUP(Y71,'Tiempos de Moldes'!$B$6:$J$738,4,0)</f>
        <v>FTMEX</v>
      </c>
      <c r="AF72" s="141" t="s">
        <v>1127</v>
      </c>
      <c r="AG72" s="142"/>
      <c r="AH72" s="143"/>
      <c r="AI72" s="152"/>
      <c r="AJ72" s="167" t="str">
        <f>VLOOKUP(AJ71,'Tiempos de Moldes'!$B$6:$J$738,2,0)</f>
        <v>FIN ASSY OTR FR SEAT RH 4 WAY</v>
      </c>
      <c r="AK72" s="166"/>
      <c r="AL72" s="166"/>
      <c r="AM72" s="166" t="str">
        <f>VLOOKUP(AJ71,'Tiempos de Moldes'!$B$6:$J$738,3,0)</f>
        <v>175A1-D4140/185A1-D4160</v>
      </c>
      <c r="AN72" s="166"/>
      <c r="AO72" s="140" t="str">
        <f>VLOOKUP(AJ71,'Tiempos de Moldes'!$B$6:$J$738,5,0)</f>
        <v>H60A</v>
      </c>
      <c r="AP72" s="140" t="str">
        <f>VLOOKUP(AJ71,'Tiempos de Moldes'!$B$6:$J$738,4,0)</f>
        <v>FTMEX</v>
      </c>
      <c r="AQ72" s="141" t="s">
        <v>1127</v>
      </c>
      <c r="AR72" s="142"/>
      <c r="AS72" s="143"/>
      <c r="AT72" s="152"/>
      <c r="AU72" s="167" t="str">
        <f>VLOOKUP(AU71,'Tiempos de Moldes'!$B$6:$J$738,2,0)</f>
        <v>FIN OTR OUTSIDE FS RH</v>
      </c>
      <c r="AV72" s="166"/>
      <c r="AW72" s="166"/>
      <c r="AX72" s="166" t="str">
        <f>VLOOKUP(AU71,'Tiempos de Moldes'!$B$6:$J$738,3,0)</f>
        <v>176A1-A4602/186A1-A4600</v>
      </c>
      <c r="AY72" s="166"/>
      <c r="AZ72" s="140" t="str">
        <f>VLOOKUP(AU71,'Tiempos de Moldes'!$B$6:$J$738,5,0)</f>
        <v>P71A</v>
      </c>
      <c r="BA72" s="140" t="str">
        <f>VLOOKUP(AU71,'Tiempos de Moldes'!$B$6:$J$738,4,0)</f>
        <v>TACHI-S</v>
      </c>
      <c r="BB72" s="141" t="s">
        <v>1127</v>
      </c>
      <c r="BC72" s="142"/>
      <c r="BD72" s="143"/>
      <c r="BE72" s="152"/>
      <c r="BF72" s="167" t="str">
        <f>VLOOKUP(BF71,'Tiempos de Moldes'!$B$6:$J$738,2,0)</f>
        <v>FIN OTR OUTSIDE FS RH</v>
      </c>
      <c r="BG72" s="166"/>
      <c r="BH72" s="166"/>
      <c r="BI72" s="166" t="str">
        <f>VLOOKUP(BF71,'Tiempos de Moldes'!$B$6:$J$738,3,0)</f>
        <v>176A1-A4602/186A1-A4600</v>
      </c>
      <c r="BJ72" s="166"/>
      <c r="BK72" s="140" t="str">
        <f>VLOOKUP(BF71,'Tiempos de Moldes'!$B$6:$J$738,5,0)</f>
        <v>P71A</v>
      </c>
      <c r="BL72" s="140" t="str">
        <f>VLOOKUP(BF$11,'Tiempos de Moldes'!$B$6:$J$738,4,0)</f>
        <v>TACHI-S</v>
      </c>
      <c r="BM72" s="141" t="s">
        <v>1127</v>
      </c>
      <c r="BN72" s="142"/>
      <c r="BO72" s="143"/>
      <c r="BP72" s="152"/>
      <c r="BQ72" s="167" t="str">
        <f>VLOOKUP(BQ71,'Tiempos de Moldes'!$B$6:$J$738,2,0)</f>
        <v>SUNROOF STIFFNER R</v>
      </c>
      <c r="BR72" s="166"/>
      <c r="BS72" s="166"/>
      <c r="BT72" s="166" t="str">
        <f>VLOOKUP(BQ71,'Tiempos de Moldes'!$B$6:$J$738,3,0)</f>
        <v>JBKPA-00328/JBKPA-00329</v>
      </c>
      <c r="BU72" s="166"/>
      <c r="BV72" s="140" t="str">
        <f>VLOOKUP(BQ71,'Tiempos de Moldes'!$B$6:$J$738,5,0)</f>
        <v>HRV</v>
      </c>
      <c r="BW72" s="140" t="str">
        <f>VLOOKUP(BQ71,'Tiempos de Moldes'!$B$6:$J$738,4,0)</f>
        <v>HOWA</v>
      </c>
      <c r="BX72" s="141" t="s">
        <v>1127</v>
      </c>
      <c r="BY72" s="142"/>
      <c r="BZ72" s="143"/>
      <c r="CA72" s="152"/>
    </row>
    <row r="73" spans="2:79" x14ac:dyDescent="0.25">
      <c r="B73" s="116" t="s">
        <v>876</v>
      </c>
      <c r="C73" s="131" t="s">
        <v>1143</v>
      </c>
      <c r="D73" s="132">
        <f>SUMIFS('Tiempos de Moldes'!$I$6:$I$738,'Tiempos de Moldes'!$A$6:$A$738,$B73,'Tiempos de Moldes'!$B$6:$B$738,$C73)</f>
        <v>1.1000000000000001</v>
      </c>
      <c r="E73" s="146">
        <v>4</v>
      </c>
      <c r="F73" s="134">
        <f>SUMIFS('Tiempos de Moldes'!$N$9:$N$12,'Tiempos de Moldes'!$L$9:$L$12,E$21)</f>
        <v>580</v>
      </c>
      <c r="G73" s="135">
        <f>IFERROR((ROUNDDOWN(F73/D73,0)),0)</f>
        <v>527</v>
      </c>
      <c r="H73" s="133"/>
      <c r="I73" s="136">
        <f>IFERROR((H73/G73)*100,0)</f>
        <v>0</v>
      </c>
      <c r="J73" s="137" t="s">
        <v>1126</v>
      </c>
      <c r="K73" s="138"/>
      <c r="L73" s="135">
        <f>IFERROR((F73-K73-K74)/D73,0)</f>
        <v>527.27272727272725</v>
      </c>
      <c r="M73" s="139">
        <f t="shared" ref="M73" si="477">IFERROR((H73/L73)*100,0)</f>
        <v>0</v>
      </c>
      <c r="N73" s="131" t="s">
        <v>1143</v>
      </c>
      <c r="O73" s="132">
        <f>SUMIFS('Tiempos de Moldes'!$I$6:$I$738,'Tiempos de Moldes'!$A$6:$A$738,$B73,'Tiempos de Moldes'!$B$6:$B$738,N73)</f>
        <v>1.1000000000000001</v>
      </c>
      <c r="P73" s="133">
        <v>4</v>
      </c>
      <c r="Q73" s="134">
        <f>SUMIFS('Tiempos de Moldes'!$N$9:$N$12,'Tiempos de Moldes'!$L$9:$L$12,P73)</f>
        <v>580</v>
      </c>
      <c r="R73" s="135">
        <f t="shared" ref="R73" si="478">IFERROR(ROUNDDOWN(Q73/O73,0),0)</f>
        <v>527</v>
      </c>
      <c r="S73" s="133"/>
      <c r="T73" s="136">
        <f>IFERROR((S73/R73)*100,0)</f>
        <v>0</v>
      </c>
      <c r="U73" s="137" t="s">
        <v>1126</v>
      </c>
      <c r="V73" s="138"/>
      <c r="W73" s="135">
        <f>IFERROR((Q73-V73-V74)/O73,0)</f>
        <v>527.27272727272725</v>
      </c>
      <c r="X73" s="139">
        <f t="shared" ref="X73" si="479">IFERROR((S73/W73)*100,0)</f>
        <v>0</v>
      </c>
      <c r="Y73" s="131" t="s">
        <v>1143</v>
      </c>
      <c r="Z73" s="132">
        <f>SUMIFS('Tiempos de Moldes'!$I$6:$I$738,'Tiempos de Moldes'!$A$6:$A$738,$B73,'Tiempos de Moldes'!$B$6:$B$738,Y73)</f>
        <v>1.1000000000000001</v>
      </c>
      <c r="AA73" s="133">
        <v>4</v>
      </c>
      <c r="AB73" s="134">
        <f>SUMIFS('Tiempos de Moldes'!$N$9:$N$12,'Tiempos de Moldes'!$L$9:$L$12,AA73)</f>
        <v>580</v>
      </c>
      <c r="AC73" s="135">
        <f t="shared" ref="AC73" si="480">IFERROR(ROUNDDOWN(AB73/Z73,0),0)</f>
        <v>527</v>
      </c>
      <c r="AD73" s="133"/>
      <c r="AE73" s="136">
        <f>IFERROR(AD73/AC73,0)*100</f>
        <v>0</v>
      </c>
      <c r="AF73" s="137" t="s">
        <v>1126</v>
      </c>
      <c r="AG73" s="138"/>
      <c r="AH73" s="135">
        <f>IFERROR((AB73-AG73-AG74)/Z73,0)</f>
        <v>527.27272727272725</v>
      </c>
      <c r="AI73" s="139">
        <f t="shared" ref="AI73" si="481">IFERROR((AD73/AH73)*100,0)</f>
        <v>0</v>
      </c>
      <c r="AJ73" s="131" t="s">
        <v>1143</v>
      </c>
      <c r="AK73" s="132">
        <f>SUMIFS('Tiempos de Moldes'!$I$6:$I$738,'Tiempos de Moldes'!$A$6:$A$738,$B73,'Tiempos de Moldes'!$B$6:$B$738,AJ73)</f>
        <v>1.1000000000000001</v>
      </c>
      <c r="AL73" s="133">
        <v>4</v>
      </c>
      <c r="AM73" s="134">
        <f>SUMIFS('Tiempos de Moldes'!$N$9:$N$12,'Tiempos de Moldes'!$L$9:$L$12,AL73)</f>
        <v>580</v>
      </c>
      <c r="AN73" s="135">
        <f t="shared" ref="AN73" si="482">IFERROR(ROUNDDOWN(AM73/AK73,0),0)</f>
        <v>527</v>
      </c>
      <c r="AO73" s="133"/>
      <c r="AP73" s="136">
        <f>IFERROR(AO73/AN73,0)*100</f>
        <v>0</v>
      </c>
      <c r="AQ73" s="137" t="s">
        <v>1126</v>
      </c>
      <c r="AR73" s="138"/>
      <c r="AS73" s="135">
        <f>IFERROR((AM73-AR73-AR74)/AK73,0)</f>
        <v>527.27272727272725</v>
      </c>
      <c r="AT73" s="139">
        <f t="shared" ref="AT73" si="483">IFERROR((AO73/AS73)*100,0)</f>
        <v>0</v>
      </c>
      <c r="AU73" s="131" t="s">
        <v>1144</v>
      </c>
      <c r="AV73" s="132">
        <f>SUMIFS('Tiempos de Moldes'!$I$6:$I$738,'Tiempos de Moldes'!$A$6:$A$738,$B73,'Tiempos de Moldes'!$B$6:$B$738,AU73)</f>
        <v>1.1666666666666667</v>
      </c>
      <c r="AW73" s="133">
        <v>4</v>
      </c>
      <c r="AX73" s="134">
        <f>SUMIFS('Tiempos de Moldes'!$N$9:$N$12,'Tiempos de Moldes'!$L$9:$L$12,AW73)</f>
        <v>580</v>
      </c>
      <c r="AY73" s="135">
        <f t="shared" ref="AY73" si="484">IFERROR(ROUNDDOWN(AX73/AV73,0),0)</f>
        <v>497</v>
      </c>
      <c r="AZ73" s="133"/>
      <c r="BA73" s="136">
        <f>IFERROR(AZ73/AY73,0)*100</f>
        <v>0</v>
      </c>
      <c r="BB73" s="137" t="s">
        <v>1126</v>
      </c>
      <c r="BC73" s="138"/>
      <c r="BD73" s="135">
        <f>IFERROR((AX73-BC73-BC74)/AV73,0)</f>
        <v>497.14285714285711</v>
      </c>
      <c r="BE73" s="139">
        <f t="shared" ref="BE73" si="485">IFERROR((AZ73/BD73)*100,0)</f>
        <v>0</v>
      </c>
      <c r="BF73" s="131" t="s">
        <v>1144</v>
      </c>
      <c r="BG73" s="132">
        <f>SUMIFS('Tiempos de Moldes'!$I$6:$I$738,'Tiempos de Moldes'!$A$6:$A$738,$B73,'Tiempos de Moldes'!$B$6:$B$738,BF73)</f>
        <v>1.1666666666666667</v>
      </c>
      <c r="BH73" s="133">
        <v>4</v>
      </c>
      <c r="BI73" s="134">
        <f>SUMIFS('Tiempos de Moldes'!$N$9:$N$12,'Tiempos de Moldes'!$L$9:$L$12,BH73)</f>
        <v>580</v>
      </c>
      <c r="BJ73" s="135">
        <f t="shared" ref="BJ73" si="486">IFERROR(ROUNDDOWN(BI73/BG73,0),0)</f>
        <v>497</v>
      </c>
      <c r="BK73" s="133"/>
      <c r="BL73" s="136">
        <f>IFERROR(BK73/BJ73,0)*100</f>
        <v>0</v>
      </c>
      <c r="BM73" s="137" t="s">
        <v>1126</v>
      </c>
      <c r="BN73" s="138"/>
      <c r="BO73" s="135">
        <f>IFERROR((BI73-BN73-BN74)/BG73,0)</f>
        <v>497.14285714285711</v>
      </c>
      <c r="BP73" s="139">
        <f t="shared" ref="BP73" si="487">IFERROR((BK73/BO73)*100,0)</f>
        <v>0</v>
      </c>
      <c r="BQ73" s="131" t="s">
        <v>1140</v>
      </c>
      <c r="BR73" s="132">
        <f>SUMIFS('Tiempos de Moldes'!$I$6:$I$738,'Tiempos de Moldes'!$A$6:$A$738,$B73,'Tiempos de Moldes'!$B$6:$B$738,BQ73)</f>
        <v>0</v>
      </c>
      <c r="BS73" s="133">
        <v>4</v>
      </c>
      <c r="BT73" s="134">
        <f>SUMIFS('Tiempos de Moldes'!$N$9:$N$12,'Tiempos de Moldes'!$L$9:$L$12,BS73)</f>
        <v>580</v>
      </c>
      <c r="BU73" s="135">
        <f t="shared" ref="BU73" si="488">IFERROR(ROUNDDOWN(BT73/BR73,0),0)</f>
        <v>0</v>
      </c>
      <c r="BV73" s="133"/>
      <c r="BW73" s="136">
        <f>IFERROR(BV73/BU73,0)*100</f>
        <v>0</v>
      </c>
      <c r="BX73" s="137" t="s">
        <v>1126</v>
      </c>
      <c r="BY73" s="138"/>
      <c r="BZ73" s="135">
        <f>IFERROR((BT73-BY73-BY74)/BR73,0)</f>
        <v>0</v>
      </c>
      <c r="CA73" s="139">
        <f t="shared" ref="CA73" si="489">IFERROR((BV73/BZ73)*100,0)</f>
        <v>0</v>
      </c>
    </row>
    <row r="74" spans="2:79" ht="15.75" thickBot="1" x14ac:dyDescent="0.3">
      <c r="B74" s="116" t="s">
        <v>876</v>
      </c>
      <c r="C74" s="163" t="str">
        <f>VLOOKUP(C73,'Tiempos de Moldes'!$B$6:$J$738,2,0)</f>
        <v>FIN ASSY OTR FR SEAT RH 4 WAY</v>
      </c>
      <c r="D74" s="164"/>
      <c r="E74" s="164"/>
      <c r="F74" s="164" t="str">
        <f>VLOOKUP(C73,'Tiempos de Moldes'!$B$6:$J$738,3,0)</f>
        <v>175A1-D4140/185A1-D4160</v>
      </c>
      <c r="G74" s="164"/>
      <c r="H74" s="128" t="str">
        <f>VLOOKUP(C73,'Tiempos de Moldes'!$B$6:$J$738,5,0)</f>
        <v>H60A</v>
      </c>
      <c r="I74" s="128" t="str">
        <f>VLOOKUP(C73,'Tiempos de Moldes'!$B$6:$J$738,4,0)</f>
        <v>FTMEX</v>
      </c>
      <c r="J74" s="127" t="s">
        <v>1127</v>
      </c>
      <c r="K74" s="129"/>
      <c r="L74" s="117"/>
      <c r="M74" s="118"/>
      <c r="N74" s="168" t="str">
        <f>VLOOKUP(N73,'Tiempos de Moldes'!$B$6:$J$738,2,0)</f>
        <v>FIN ASSY OTR FR SEAT RH 4 WAY</v>
      </c>
      <c r="O74" s="169"/>
      <c r="P74" s="169"/>
      <c r="Q74" s="169" t="str">
        <f>VLOOKUP(N73,'Tiempos de Moldes'!$B$6:$J$738,3,0)</f>
        <v>175A1-D4140/185A1-D4160</v>
      </c>
      <c r="R74" s="169"/>
      <c r="S74" s="128" t="str">
        <f>VLOOKUP(N73,'Tiempos de Moldes'!$B$6:$J$738,5,0)</f>
        <v>H60A</v>
      </c>
      <c r="T74" s="128" t="str">
        <f>VLOOKUP(N73,'Tiempos de Moldes'!$B$6:$J$738,4,0)</f>
        <v>FTMEX</v>
      </c>
      <c r="U74" s="127" t="s">
        <v>1130</v>
      </c>
      <c r="V74" s="129"/>
      <c r="W74" s="117"/>
      <c r="X74" s="118"/>
      <c r="Y74" s="163" t="str">
        <f>VLOOKUP(Y73,'Tiempos de Moldes'!$B$6:$J$738,2,0)</f>
        <v>FIN ASSY OTR FR SEAT RH 4 WAY</v>
      </c>
      <c r="Z74" s="164"/>
      <c r="AA74" s="164"/>
      <c r="AB74" s="164" t="str">
        <f>VLOOKUP(Y73,'Tiempos de Moldes'!$B$6:$J$738,3,0)</f>
        <v>175A1-D4140/185A1-D4160</v>
      </c>
      <c r="AC74" s="164"/>
      <c r="AD74" s="128" t="str">
        <f>VLOOKUP(Y73,'Tiempos de Moldes'!$B$6:$J$738,5,0)</f>
        <v>H60A</v>
      </c>
      <c r="AE74" s="128" t="str">
        <f>VLOOKUP(Y73,'Tiempos de Moldes'!$B$6:$J$738,4,0)</f>
        <v>FTMEX</v>
      </c>
      <c r="AF74" s="127" t="s">
        <v>1130</v>
      </c>
      <c r="AG74" s="129"/>
      <c r="AH74" s="117"/>
      <c r="AI74" s="118"/>
      <c r="AJ74" s="163" t="str">
        <f>VLOOKUP(AJ73,'Tiempos de Moldes'!$B$6:$J$738,2,0)</f>
        <v>FIN ASSY OTR FR SEAT RH 4 WAY</v>
      </c>
      <c r="AK74" s="164"/>
      <c r="AL74" s="164"/>
      <c r="AM74" s="164" t="str">
        <f>VLOOKUP(AJ73,'Tiempos de Moldes'!$B$6:$J$738,3,0)</f>
        <v>175A1-D4140/185A1-D4160</v>
      </c>
      <c r="AN74" s="164"/>
      <c r="AO74" s="128" t="str">
        <f>VLOOKUP(AJ73,'Tiempos de Moldes'!$B$6:$J$738,5,0)</f>
        <v>H60A</v>
      </c>
      <c r="AP74" s="128" t="str">
        <f>VLOOKUP(AJ73,'Tiempos de Moldes'!$B$6:$J$738,4,0)</f>
        <v>FTMEX</v>
      </c>
      <c r="AQ74" s="127" t="s">
        <v>1130</v>
      </c>
      <c r="AR74" s="129"/>
      <c r="AS74" s="117"/>
      <c r="AT74" s="118"/>
      <c r="AU74" s="163" t="str">
        <f>VLOOKUP(AU73,'Tiempos de Moldes'!$B$6:$J$738,2,0)</f>
        <v>FIN OTR OUTSIDE FS RH</v>
      </c>
      <c r="AV74" s="164"/>
      <c r="AW74" s="164"/>
      <c r="AX74" s="164" t="str">
        <f>VLOOKUP(AU73,'Tiempos de Moldes'!$B$6:$J$738,3,0)</f>
        <v>176A1-A4602/186A1-A4600</v>
      </c>
      <c r="AY74" s="164"/>
      <c r="AZ74" s="128" t="str">
        <f>VLOOKUP(AU73,'Tiempos de Moldes'!$B$6:$J$738,5,0)</f>
        <v>P71A</v>
      </c>
      <c r="BA74" s="128" t="str">
        <f>VLOOKUP(AU73,'Tiempos de Moldes'!$B$6:$J$738,4,0)</f>
        <v>TACHI-S</v>
      </c>
      <c r="BB74" s="127" t="s">
        <v>1130</v>
      </c>
      <c r="BC74" s="129"/>
      <c r="BD74" s="117"/>
      <c r="BE74" s="118"/>
      <c r="BF74" s="163" t="str">
        <f>VLOOKUP(BF73,'Tiempos de Moldes'!$B$6:$J$738,2,0)</f>
        <v>FIN OTR OUTSIDE FS RH</v>
      </c>
      <c r="BG74" s="164"/>
      <c r="BH74" s="164"/>
      <c r="BI74" s="164" t="str">
        <f>VLOOKUP(BF73,'Tiempos de Moldes'!$B$6:$J$738,3,0)</f>
        <v>176A1-A4602/186A1-A4600</v>
      </c>
      <c r="BJ74" s="164"/>
      <c r="BK74" s="128" t="str">
        <f>VLOOKUP(BF73,'Tiempos de Moldes'!$B$6:$J$738,5,0)</f>
        <v>P71A</v>
      </c>
      <c r="BL74" s="128" t="str">
        <f>VLOOKUP(BF73,'Tiempos de Moldes'!$B$6:$J$738,4,0)</f>
        <v>TACHI-S</v>
      </c>
      <c r="BM74" s="127" t="s">
        <v>1130</v>
      </c>
      <c r="BN74" s="129"/>
      <c r="BO74" s="117"/>
      <c r="BP74" s="118"/>
      <c r="BQ74" s="163" t="str">
        <f>VLOOKUP(BQ73,'Tiempos de Moldes'!$B$6:$J$738,2,0)</f>
        <v>SUNROOF STIFFNER R</v>
      </c>
      <c r="BR74" s="164"/>
      <c r="BS74" s="164"/>
      <c r="BT74" s="164" t="str">
        <f>VLOOKUP(BQ73,'Tiempos de Moldes'!$B$6:$J$738,3,0)</f>
        <v>JBKPA-00328/JBKPA-00329</v>
      </c>
      <c r="BU74" s="164"/>
      <c r="BV74" s="128" t="str">
        <f>VLOOKUP(BQ73,'Tiempos de Moldes'!$B$6:$J$738,5,0)</f>
        <v>HRV</v>
      </c>
      <c r="BW74" s="128" t="str">
        <f>VLOOKUP(BQ73,'Tiempos de Moldes'!$B$6:$J$738,4,0)</f>
        <v>HOWA</v>
      </c>
      <c r="BX74" s="127" t="s">
        <v>1130</v>
      </c>
      <c r="BY74" s="129"/>
      <c r="BZ74" s="117"/>
      <c r="CA74" s="118"/>
    </row>
    <row r="75" spans="2:79" x14ac:dyDescent="0.25">
      <c r="B75" s="116" t="s">
        <v>947</v>
      </c>
      <c r="C75" s="144"/>
      <c r="D75" s="145"/>
      <c r="E75" s="146"/>
      <c r="F75" s="147"/>
      <c r="G75" s="148"/>
      <c r="H75" s="146"/>
      <c r="I75" s="149"/>
      <c r="J75" s="126" t="s">
        <v>1126</v>
      </c>
      <c r="K75" s="150"/>
      <c r="L75" s="148"/>
      <c r="M75" s="151"/>
      <c r="N75" s="144" t="s">
        <v>1147</v>
      </c>
      <c r="O75" s="145">
        <f>SUMIFS('Tiempos de Moldes'!$I$6:$I$738,'Tiempos de Moldes'!$A$6:$A$738,$B75,'Tiempos de Moldes'!$B$6:$B$738,N75)</f>
        <v>0.93333333333333335</v>
      </c>
      <c r="P75" s="146">
        <v>1</v>
      </c>
      <c r="Q75" s="147">
        <f>SUMIFS('Tiempos de Moldes'!$N$9:$N$12,'Tiempos de Moldes'!$L$9:$L$12,P75)</f>
        <v>640</v>
      </c>
      <c r="R75" s="148">
        <f t="shared" ref="R75" si="490">IFERROR(ROUNDDOWN(Q75/O75,0),0)</f>
        <v>685</v>
      </c>
      <c r="S75" s="146"/>
      <c r="T75" s="149">
        <f t="shared" ref="T75" si="491">IFERROR(S75/R75,0)*100</f>
        <v>0</v>
      </c>
      <c r="U75" s="126" t="s">
        <v>1126</v>
      </c>
      <c r="V75" s="150"/>
      <c r="W75" s="148">
        <f>IFERROR((Q75-V75-V76)/O75,0)</f>
        <v>685.71428571428567</v>
      </c>
      <c r="X75" s="151">
        <f t="shared" ref="X75" si="492">IFERROR((S75/W75)*100,0)</f>
        <v>0</v>
      </c>
      <c r="Y75" s="144" t="s">
        <v>1147</v>
      </c>
      <c r="Z75" s="145">
        <f>SUMIFS('Tiempos de Moldes'!$I$6:$I$738,'Tiempos de Moldes'!$A$6:$A$738,$B75,'Tiempos de Moldes'!$B$6:$B$738,Y75)</f>
        <v>0.93333333333333335</v>
      </c>
      <c r="AA75" s="146">
        <v>1</v>
      </c>
      <c r="AB75" s="147">
        <f>SUMIFS('Tiempos de Moldes'!$N$9:$N$12,'Tiempos de Moldes'!$L$9:$L$12,AA75)</f>
        <v>640</v>
      </c>
      <c r="AC75" s="148">
        <f t="shared" ref="AC75" si="493">IFERROR(ROUNDDOWN(AB75/Z75,0),0)</f>
        <v>685</v>
      </c>
      <c r="AD75" s="146"/>
      <c r="AE75" s="149">
        <f t="shared" ref="AE75" si="494">IFERROR(AD75/AC75,0)*100</f>
        <v>0</v>
      </c>
      <c r="AF75" s="126" t="s">
        <v>1126</v>
      </c>
      <c r="AG75" s="150"/>
      <c r="AH75" s="148">
        <f>IFERROR((AB75-AG75-AG76)/Z75,0)</f>
        <v>685.71428571428567</v>
      </c>
      <c r="AI75" s="151">
        <f t="shared" ref="AI75" si="495">IFERROR((AD75/AH75)*100,0)</f>
        <v>0</v>
      </c>
      <c r="AJ75" s="144" t="s">
        <v>1043</v>
      </c>
      <c r="AK75" s="145">
        <f>SUMIFS('Tiempos de Moldes'!$I$6:$I$738,'Tiempos de Moldes'!$A$6:$A$738,$B75,'Tiempos de Moldes'!$B$6:$B$738,AJ75)</f>
        <v>0.93333333333333335</v>
      </c>
      <c r="AL75" s="146">
        <v>1</v>
      </c>
      <c r="AM75" s="147">
        <f>SUMIFS('Tiempos de Moldes'!$N$9:$N$12,'Tiempos de Moldes'!$L$9:$L$12,AL75)</f>
        <v>640</v>
      </c>
      <c r="AN75" s="148">
        <f t="shared" ref="AN75" si="496">IFERROR(ROUNDDOWN(AM75/AK75,0),0)</f>
        <v>685</v>
      </c>
      <c r="AO75" s="146"/>
      <c r="AP75" s="149">
        <f t="shared" ref="AP75" si="497">IFERROR(AO75/AN75,0)*100</f>
        <v>0</v>
      </c>
      <c r="AQ75" s="126" t="s">
        <v>1126</v>
      </c>
      <c r="AR75" s="150"/>
      <c r="AS75" s="148">
        <f>IFERROR((AM75-AR75-AR76)/AK75,0)</f>
        <v>685.71428571428567</v>
      </c>
      <c r="AT75" s="151">
        <f t="shared" ref="AT75" si="498">IFERROR((AO75/AS75)*100,0)</f>
        <v>0</v>
      </c>
      <c r="AU75" s="144" t="s">
        <v>1043</v>
      </c>
      <c r="AV75" s="145">
        <f>SUMIFS('Tiempos de Moldes'!$I$6:$I$738,'Tiempos de Moldes'!$A$6:$A$738,$B75,'Tiempos de Moldes'!$B$6:$B$738,AU75)</f>
        <v>0.93333333333333335</v>
      </c>
      <c r="AW75" s="146">
        <v>1</v>
      </c>
      <c r="AX75" s="147">
        <f>SUMIFS('Tiempos de Moldes'!$N$9:$N$12,'Tiempos de Moldes'!$L$9:$L$12,AW75)</f>
        <v>640</v>
      </c>
      <c r="AY75" s="148">
        <f t="shared" ref="AY75" si="499">IFERROR(ROUNDDOWN(AX75/AV75,0),0)</f>
        <v>685</v>
      </c>
      <c r="AZ75" s="146"/>
      <c r="BA75" s="149">
        <f t="shared" ref="BA75" si="500">IFERROR(AZ75/AY75,0)*100</f>
        <v>0</v>
      </c>
      <c r="BB75" s="126" t="s">
        <v>1126</v>
      </c>
      <c r="BC75" s="150"/>
      <c r="BD75" s="148">
        <f>IFERROR((AX75-BC75-BC76)/AV75,0)</f>
        <v>685.71428571428567</v>
      </c>
      <c r="BE75" s="151">
        <f t="shared" ref="BE75" si="501">IFERROR((AZ75/BD75)*100,0)</f>
        <v>0</v>
      </c>
      <c r="BF75" s="144" t="s">
        <v>1043</v>
      </c>
      <c r="BG75" s="145">
        <f>SUMIFS('Tiempos de Moldes'!$I$6:$I$738,'Tiempos de Moldes'!$A$6:$A$738,$B75,'Tiempos de Moldes'!$B$6:$B$738,BF75)</f>
        <v>0.93333333333333335</v>
      </c>
      <c r="BH75" s="146">
        <v>1</v>
      </c>
      <c r="BI75" s="147">
        <f>SUMIFS('Tiempos de Moldes'!$N$9:$N$12,'Tiempos de Moldes'!$L$9:$L$12,BH75)</f>
        <v>640</v>
      </c>
      <c r="BJ75" s="148">
        <f t="shared" ref="BJ75" si="502">IFERROR(ROUNDDOWN(BI75/BG75,0),0)</f>
        <v>685</v>
      </c>
      <c r="BK75" s="146"/>
      <c r="BL75" s="149">
        <f t="shared" ref="BL75" si="503">IFERROR(BK75/BJ75,0)*100</f>
        <v>0</v>
      </c>
      <c r="BM75" s="126" t="s">
        <v>1126</v>
      </c>
      <c r="BN75" s="150"/>
      <c r="BO75" s="148">
        <f>IFERROR((BI75-BN75-BN76)/BG75,0)</f>
        <v>685.71428571428567</v>
      </c>
      <c r="BP75" s="151">
        <f t="shared" ref="BP75" si="504">IFERROR((BK75/BO75)*100,0)</f>
        <v>0</v>
      </c>
      <c r="BQ75" s="144" t="s">
        <v>1043</v>
      </c>
      <c r="BR75" s="145">
        <f>SUMIFS('Tiempos de Moldes'!$I$6:$I$738,'Tiempos de Moldes'!$A$6:$A$738,$B75,'Tiempos de Moldes'!$B$6:$B$738,BQ75)</f>
        <v>0.93333333333333335</v>
      </c>
      <c r="BS75" s="146">
        <v>1</v>
      </c>
      <c r="BT75" s="147">
        <f>SUMIFS('Tiempos de Moldes'!$N$9:$N$12,'Tiempos de Moldes'!$L$9:$L$12,BS75)</f>
        <v>640</v>
      </c>
      <c r="BU75" s="148">
        <f t="shared" ref="BU75" si="505">IFERROR(ROUNDDOWN(BT75/BR75,0),0)</f>
        <v>685</v>
      </c>
      <c r="BV75" s="146"/>
      <c r="BW75" s="149">
        <f t="shared" ref="BW75" si="506">IFERROR(BV75/BU75,0)*100</f>
        <v>0</v>
      </c>
      <c r="BX75" s="126" t="s">
        <v>1126</v>
      </c>
      <c r="BY75" s="150"/>
      <c r="BZ75" s="148">
        <f>IFERROR((BT75-BY75-BY76)/BR75,0)</f>
        <v>685.71428571428567</v>
      </c>
      <c r="CA75" s="151">
        <f t="shared" ref="CA75" si="507">IFERROR((BV75/BZ75)*100,0)</f>
        <v>0</v>
      </c>
    </row>
    <row r="76" spans="2:79" ht="15.75" thickBot="1" x14ac:dyDescent="0.3">
      <c r="B76" s="116" t="s">
        <v>947</v>
      </c>
      <c r="C76" s="161"/>
      <c r="D76" s="162"/>
      <c r="E76" s="162"/>
      <c r="F76" s="162"/>
      <c r="G76" s="162"/>
      <c r="H76" s="153"/>
      <c r="I76" s="153"/>
      <c r="J76" s="141" t="s">
        <v>1127</v>
      </c>
      <c r="K76" s="142"/>
      <c r="L76" s="143"/>
      <c r="M76" s="152"/>
      <c r="N76" s="167" t="str">
        <f>VLOOKUP(N75,'Tiempos de Moldes'!$B$6:$J$738,2,0)</f>
        <v>BRKT ROOF CONSOLE ASSY</v>
      </c>
      <c r="O76" s="166"/>
      <c r="P76" s="166"/>
      <c r="Q76" s="166" t="str">
        <f>VLOOKUP(N75,'Tiempos de Moldes'!$B$6:$J$738,3,0)</f>
        <v>JBKPA-00325</v>
      </c>
      <c r="R76" s="166"/>
      <c r="S76" s="140" t="str">
        <f>VLOOKUP(N75,'Tiempos de Moldes'!$B$6:$J$738,5,0)</f>
        <v>HRV</v>
      </c>
      <c r="T76" s="140" t="str">
        <f>VLOOKUP(N75,'Tiempos de Moldes'!$B$6:$J$738,4,0)</f>
        <v>HOWA</v>
      </c>
      <c r="U76" s="141" t="s">
        <v>1127</v>
      </c>
      <c r="V76" s="142"/>
      <c r="W76" s="143"/>
      <c r="X76" s="152"/>
      <c r="Y76" s="167" t="str">
        <f>VLOOKUP(Y75,'Tiempos de Moldes'!$B$6:$J$738,2,0)</f>
        <v>BRKT ROOF CONSOLE ASSY</v>
      </c>
      <c r="Z76" s="166"/>
      <c r="AA76" s="166"/>
      <c r="AB76" s="166" t="str">
        <f>VLOOKUP(Y75,'Tiempos de Moldes'!$B$6:$J$738,3,0)</f>
        <v>JBKPA-00325</v>
      </c>
      <c r="AC76" s="166"/>
      <c r="AD76" s="140" t="str">
        <f>VLOOKUP(Y75,'Tiempos de Moldes'!$B$6:$J$738,5,0)</f>
        <v>HRV</v>
      </c>
      <c r="AE76" s="140" t="str">
        <f>VLOOKUP(Y75,'Tiempos de Moldes'!$B$6:$J$738,4,0)</f>
        <v>HOWA</v>
      </c>
      <c r="AF76" s="141" t="s">
        <v>1127</v>
      </c>
      <c r="AG76" s="142"/>
      <c r="AH76" s="143"/>
      <c r="AI76" s="152"/>
      <c r="AJ76" s="167" t="str">
        <f>VLOOKUP(AJ75,'Tiempos de Moldes'!$B$6:$J$738,2,0)</f>
        <v>BRKT-MAP LAMP</v>
      </c>
      <c r="AK76" s="166"/>
      <c r="AL76" s="166"/>
      <c r="AM76" s="166" t="str">
        <f>VLOOKUP(AJ75,'Tiempos de Moldes'!$B$6:$J$738,3,0)</f>
        <v>26439-6LE1A</v>
      </c>
      <c r="AN76" s="166"/>
      <c r="AO76" s="140" t="str">
        <f>VLOOKUP(AJ75,'Tiempos de Moldes'!$B$6:$J$738,5,0)</f>
        <v>L21B</v>
      </c>
      <c r="AP76" s="140" t="str">
        <f>VLOOKUP(AJ75,'Tiempos de Moldes'!$B$6:$J$738,4,0)</f>
        <v>HOWA</v>
      </c>
      <c r="AQ76" s="141" t="s">
        <v>1127</v>
      </c>
      <c r="AR76" s="142"/>
      <c r="AS76" s="143"/>
      <c r="AT76" s="152"/>
      <c r="AU76" s="167" t="str">
        <f>VLOOKUP(AU75,'Tiempos de Moldes'!$B$6:$J$738,2,0)</f>
        <v>BRKT-MAP LAMP</v>
      </c>
      <c r="AV76" s="166"/>
      <c r="AW76" s="166"/>
      <c r="AX76" s="166" t="str">
        <f>VLOOKUP(AU75,'Tiempos de Moldes'!$B$6:$J$738,3,0)</f>
        <v>26439-6LE1A</v>
      </c>
      <c r="AY76" s="166"/>
      <c r="AZ76" s="140" t="str">
        <f>VLOOKUP(AU75,'Tiempos de Moldes'!$B$6:$J$738,5,0)</f>
        <v>L21B</v>
      </c>
      <c r="BA76" s="140" t="str">
        <f>VLOOKUP(AU75,'Tiempos de Moldes'!$B$6:$J$738,4,0)</f>
        <v>HOWA</v>
      </c>
      <c r="BB76" s="141" t="s">
        <v>1127</v>
      </c>
      <c r="BC76" s="142"/>
      <c r="BD76" s="143"/>
      <c r="BE76" s="152"/>
      <c r="BF76" s="167" t="str">
        <f>VLOOKUP(BF75,'Tiempos de Moldes'!$B$6:$J$738,2,0)</f>
        <v>BRKT-MAP LAMP</v>
      </c>
      <c r="BG76" s="166"/>
      <c r="BH76" s="166"/>
      <c r="BI76" s="166" t="str">
        <f>VLOOKUP(BF75,'Tiempos de Moldes'!$B$6:$J$738,3,0)</f>
        <v>26439-6LE1A</v>
      </c>
      <c r="BJ76" s="166"/>
      <c r="BK76" s="140" t="str">
        <f>VLOOKUP(BF75,'Tiempos de Moldes'!$B$6:$J$738,5,0)</f>
        <v>L21B</v>
      </c>
      <c r="BL76" s="140" t="str">
        <f>VLOOKUP(BF$11,'Tiempos de Moldes'!$B$6:$J$738,4,0)</f>
        <v>TACHI-S</v>
      </c>
      <c r="BM76" s="141" t="s">
        <v>1127</v>
      </c>
      <c r="BN76" s="142"/>
      <c r="BO76" s="143"/>
      <c r="BP76" s="152"/>
      <c r="BQ76" s="167" t="str">
        <f>VLOOKUP(BQ75,'Tiempos de Moldes'!$B$6:$J$738,2,0)</f>
        <v>BRKT-MAP LAMP</v>
      </c>
      <c r="BR76" s="166"/>
      <c r="BS76" s="166"/>
      <c r="BT76" s="166" t="str">
        <f>VLOOKUP(BQ75,'Tiempos de Moldes'!$B$6:$J$738,3,0)</f>
        <v>26439-6LE1A</v>
      </c>
      <c r="BU76" s="166"/>
      <c r="BV76" s="140" t="str">
        <f>VLOOKUP(BQ75,'Tiempos de Moldes'!$B$6:$J$738,5,0)</f>
        <v>L21B</v>
      </c>
      <c r="BW76" s="140" t="str">
        <f>VLOOKUP(BQ75,'Tiempos de Moldes'!$B$6:$J$738,4,0)</f>
        <v>HOWA</v>
      </c>
      <c r="BX76" s="141" t="s">
        <v>1127</v>
      </c>
      <c r="BY76" s="142"/>
      <c r="BZ76" s="143"/>
      <c r="CA76" s="152"/>
    </row>
    <row r="77" spans="2:79" x14ac:dyDescent="0.25">
      <c r="B77" s="116" t="s">
        <v>947</v>
      </c>
      <c r="C77" s="131" t="s">
        <v>1147</v>
      </c>
      <c r="D77" s="132">
        <f>SUMIFS('Tiempos de Moldes'!$I$6:$I$738,'Tiempos de Moldes'!$A$6:$A$738,$B77,'Tiempos de Moldes'!$B$6:$B$738,$C77)</f>
        <v>0.93333333333333335</v>
      </c>
      <c r="E77" s="146">
        <v>4</v>
      </c>
      <c r="F77" s="134">
        <f>SUMIFS('Tiempos de Moldes'!$N$9:$N$12,'Tiempos de Moldes'!$L$9:$L$12,E$21)</f>
        <v>580</v>
      </c>
      <c r="G77" s="135">
        <f>IFERROR((ROUNDDOWN(F77/D77,0)),0)</f>
        <v>621</v>
      </c>
      <c r="H77" s="133"/>
      <c r="I77" s="136">
        <f>IFERROR((H77/G77)*100,0)</f>
        <v>0</v>
      </c>
      <c r="J77" s="137" t="s">
        <v>1126</v>
      </c>
      <c r="K77" s="138"/>
      <c r="L77" s="135">
        <f>IFERROR((F77-K77-K78)/D77,0)</f>
        <v>621.42857142857144</v>
      </c>
      <c r="M77" s="139">
        <f t="shared" ref="M77" si="508">IFERROR((H77/L77)*100,0)</f>
        <v>0</v>
      </c>
      <c r="N77" s="131" t="s">
        <v>1147</v>
      </c>
      <c r="O77" s="132">
        <f>SUMIFS('Tiempos de Moldes'!$I$6:$I$738,'Tiempos de Moldes'!$A$6:$A$738,$B77,'Tiempos de Moldes'!$B$6:$B$738,N77)</f>
        <v>0.93333333333333335</v>
      </c>
      <c r="P77" s="133">
        <v>4</v>
      </c>
      <c r="Q77" s="134">
        <f>SUMIFS('Tiempos de Moldes'!$N$9:$N$12,'Tiempos de Moldes'!$L$9:$L$12,P77)</f>
        <v>580</v>
      </c>
      <c r="R77" s="135">
        <f t="shared" ref="R77" si="509">IFERROR(ROUNDDOWN(Q77/O77,0),0)</f>
        <v>621</v>
      </c>
      <c r="S77" s="133"/>
      <c r="T77" s="136">
        <f>IFERROR((S77/R77)*100,0)</f>
        <v>0</v>
      </c>
      <c r="U77" s="137" t="s">
        <v>1126</v>
      </c>
      <c r="V77" s="138"/>
      <c r="W77" s="135">
        <f>IFERROR((Q77-V77-V78)/O77,0)</f>
        <v>621.42857142857144</v>
      </c>
      <c r="X77" s="139">
        <f t="shared" ref="X77" si="510">IFERROR((S77/W77)*100,0)</f>
        <v>0</v>
      </c>
      <c r="Y77" s="131" t="s">
        <v>1147</v>
      </c>
      <c r="Z77" s="132">
        <f>SUMIFS('Tiempos de Moldes'!$I$6:$I$738,'Tiempos de Moldes'!$A$6:$A$738,$B77,'Tiempos de Moldes'!$B$6:$B$738,Y77)</f>
        <v>0.93333333333333335</v>
      </c>
      <c r="AA77" s="133">
        <v>4</v>
      </c>
      <c r="AB77" s="134">
        <f>SUMIFS('Tiempos de Moldes'!$N$9:$N$12,'Tiempos de Moldes'!$L$9:$L$12,AA77)</f>
        <v>580</v>
      </c>
      <c r="AC77" s="135">
        <f t="shared" ref="AC77" si="511">IFERROR(ROUNDDOWN(AB77/Z77,0),0)</f>
        <v>621</v>
      </c>
      <c r="AD77" s="133"/>
      <c r="AE77" s="136">
        <f>IFERROR(AD77/AC77,0)*100</f>
        <v>0</v>
      </c>
      <c r="AF77" s="137" t="s">
        <v>1126</v>
      </c>
      <c r="AG77" s="138"/>
      <c r="AH77" s="135">
        <f>IFERROR((AB77-AG77-AG78)/Z77,0)</f>
        <v>621.42857142857144</v>
      </c>
      <c r="AI77" s="139">
        <f t="shared" ref="AI77" si="512">IFERROR((AD77/AH77)*100,0)</f>
        <v>0</v>
      </c>
      <c r="AJ77" s="131" t="s">
        <v>1043</v>
      </c>
      <c r="AK77" s="132">
        <f>SUMIFS('Tiempos de Moldes'!$I$6:$I$738,'Tiempos de Moldes'!$A$6:$A$738,$B77,'Tiempos de Moldes'!$B$6:$B$738,AJ77)</f>
        <v>0.93333333333333335</v>
      </c>
      <c r="AL77" s="133">
        <v>4</v>
      </c>
      <c r="AM77" s="134">
        <f>SUMIFS('Tiempos de Moldes'!$N$9:$N$12,'Tiempos de Moldes'!$L$9:$L$12,AL77)</f>
        <v>580</v>
      </c>
      <c r="AN77" s="135">
        <f t="shared" ref="AN77" si="513">IFERROR(ROUNDDOWN(AM77/AK77,0),0)</f>
        <v>621</v>
      </c>
      <c r="AO77" s="133"/>
      <c r="AP77" s="136">
        <f>IFERROR(AO77/AN77,0)*100</f>
        <v>0</v>
      </c>
      <c r="AQ77" s="137" t="s">
        <v>1126</v>
      </c>
      <c r="AR77" s="138"/>
      <c r="AS77" s="135">
        <f>IFERROR((AM77-AR77-AR78)/AK77,0)</f>
        <v>621.42857142857144</v>
      </c>
      <c r="AT77" s="139">
        <f t="shared" ref="AT77" si="514">IFERROR((AO77/AS77)*100,0)</f>
        <v>0</v>
      </c>
      <c r="AU77" s="131" t="s">
        <v>1043</v>
      </c>
      <c r="AV77" s="132">
        <f>SUMIFS('Tiempos de Moldes'!$I$6:$I$738,'Tiempos de Moldes'!$A$6:$A$738,$B77,'Tiempos de Moldes'!$B$6:$B$738,AU77)</f>
        <v>0.93333333333333335</v>
      </c>
      <c r="AW77" s="133">
        <v>4</v>
      </c>
      <c r="AX77" s="134">
        <f>SUMIFS('Tiempos de Moldes'!$N$9:$N$12,'Tiempos de Moldes'!$L$9:$L$12,AW77)</f>
        <v>580</v>
      </c>
      <c r="AY77" s="135">
        <f t="shared" ref="AY77" si="515">IFERROR(ROUNDDOWN(AX77/AV77,0),0)</f>
        <v>621</v>
      </c>
      <c r="AZ77" s="133"/>
      <c r="BA77" s="136">
        <f>IFERROR(AZ77/AY77,0)*100</f>
        <v>0</v>
      </c>
      <c r="BB77" s="137" t="s">
        <v>1126</v>
      </c>
      <c r="BC77" s="138"/>
      <c r="BD77" s="135">
        <f>IFERROR((AX77-BC77-BC78)/AV77,0)</f>
        <v>621.42857142857144</v>
      </c>
      <c r="BE77" s="139">
        <f t="shared" ref="BE77" si="516">IFERROR((AZ77/BD77)*100,0)</f>
        <v>0</v>
      </c>
      <c r="BF77" s="131" t="s">
        <v>1043</v>
      </c>
      <c r="BG77" s="132">
        <f>SUMIFS('Tiempos de Moldes'!$I$6:$I$738,'Tiempos de Moldes'!$A$6:$A$738,$B77,'Tiempos de Moldes'!$B$6:$B$738,BF77)</f>
        <v>0.93333333333333335</v>
      </c>
      <c r="BH77" s="133">
        <v>4</v>
      </c>
      <c r="BI77" s="134">
        <f>SUMIFS('Tiempos de Moldes'!$N$9:$N$12,'Tiempos de Moldes'!$L$9:$L$12,BH77)</f>
        <v>580</v>
      </c>
      <c r="BJ77" s="135">
        <f t="shared" ref="BJ77" si="517">IFERROR(ROUNDDOWN(BI77/BG77,0),0)</f>
        <v>621</v>
      </c>
      <c r="BK77" s="133"/>
      <c r="BL77" s="136">
        <f>IFERROR(BK77/BJ77,0)*100</f>
        <v>0</v>
      </c>
      <c r="BM77" s="137" t="s">
        <v>1126</v>
      </c>
      <c r="BN77" s="138"/>
      <c r="BO77" s="135">
        <f>IFERROR((BI77-BN77-BN78)/BG77,0)</f>
        <v>621.42857142857144</v>
      </c>
      <c r="BP77" s="139">
        <f t="shared" ref="BP77" si="518">IFERROR((BK77/BO77)*100,0)</f>
        <v>0</v>
      </c>
      <c r="BQ77" s="131" t="s">
        <v>1043</v>
      </c>
      <c r="BR77" s="132">
        <f>SUMIFS('Tiempos de Moldes'!$I$6:$I$738,'Tiempos de Moldes'!$A$6:$A$738,$B77,'Tiempos de Moldes'!$B$6:$B$738,BQ77)</f>
        <v>0.93333333333333335</v>
      </c>
      <c r="BS77" s="133">
        <v>4</v>
      </c>
      <c r="BT77" s="134">
        <f>SUMIFS('Tiempos de Moldes'!$N$9:$N$12,'Tiempos de Moldes'!$L$9:$L$12,BS77)</f>
        <v>580</v>
      </c>
      <c r="BU77" s="135">
        <f t="shared" ref="BU77" si="519">IFERROR(ROUNDDOWN(BT77/BR77,0),0)</f>
        <v>621</v>
      </c>
      <c r="BV77" s="133"/>
      <c r="BW77" s="136">
        <f>IFERROR(BV77/BU77,0)*100</f>
        <v>0</v>
      </c>
      <c r="BX77" s="137" t="s">
        <v>1126</v>
      </c>
      <c r="BY77" s="138"/>
      <c r="BZ77" s="135">
        <f>IFERROR((BT77-BY77-BY78)/BR77,0)</f>
        <v>621.42857142857144</v>
      </c>
      <c r="CA77" s="139">
        <f t="shared" ref="CA77" si="520">IFERROR((BV77/BZ77)*100,0)</f>
        <v>0</v>
      </c>
    </row>
    <row r="78" spans="2:79" ht="15.75" thickBot="1" x14ac:dyDescent="0.3">
      <c r="B78" s="116" t="s">
        <v>947</v>
      </c>
      <c r="C78" s="163" t="str">
        <f>VLOOKUP(C77,'Tiempos de Moldes'!$B$6:$J$738,2,0)</f>
        <v>BRKT ROOF CONSOLE ASSY</v>
      </c>
      <c r="D78" s="164"/>
      <c r="E78" s="164"/>
      <c r="F78" s="164" t="str">
        <f>VLOOKUP(C77,'Tiempos de Moldes'!$B$6:$J$738,3,0)</f>
        <v>JBKPA-00325</v>
      </c>
      <c r="G78" s="164"/>
      <c r="H78" s="128" t="str">
        <f>VLOOKUP(C77,'Tiempos de Moldes'!$B$6:$J$738,5,0)</f>
        <v>HRV</v>
      </c>
      <c r="I78" s="128" t="str">
        <f>VLOOKUP(C77,'Tiempos de Moldes'!$B$6:$J$738,4,0)</f>
        <v>HOWA</v>
      </c>
      <c r="J78" s="127" t="s">
        <v>1127</v>
      </c>
      <c r="K78" s="129"/>
      <c r="L78" s="117"/>
      <c r="M78" s="118"/>
      <c r="N78" s="168" t="str">
        <f>VLOOKUP(N77,'Tiempos de Moldes'!$B$6:$J$738,2,0)</f>
        <v>BRKT ROOF CONSOLE ASSY</v>
      </c>
      <c r="O78" s="169"/>
      <c r="P78" s="169"/>
      <c r="Q78" s="169" t="str">
        <f>VLOOKUP(N77,'Tiempos de Moldes'!$B$6:$J$738,3,0)</f>
        <v>JBKPA-00325</v>
      </c>
      <c r="R78" s="169"/>
      <c r="S78" s="128" t="str">
        <f>VLOOKUP(N77,'Tiempos de Moldes'!$B$6:$J$738,5,0)</f>
        <v>HRV</v>
      </c>
      <c r="T78" s="128" t="str">
        <f>VLOOKUP(N77,'Tiempos de Moldes'!$B$6:$J$738,4,0)</f>
        <v>HOWA</v>
      </c>
      <c r="U78" s="127" t="s">
        <v>1130</v>
      </c>
      <c r="V78" s="129"/>
      <c r="W78" s="117"/>
      <c r="X78" s="118"/>
      <c r="Y78" s="163" t="str">
        <f>VLOOKUP(Y77,'Tiempos de Moldes'!$B$6:$J$738,2,0)</f>
        <v>BRKT ROOF CONSOLE ASSY</v>
      </c>
      <c r="Z78" s="164"/>
      <c r="AA78" s="164"/>
      <c r="AB78" s="164" t="str">
        <f>VLOOKUP(Y77,'Tiempos de Moldes'!$B$6:$J$738,3,0)</f>
        <v>JBKPA-00325</v>
      </c>
      <c r="AC78" s="164"/>
      <c r="AD78" s="128" t="str">
        <f>VLOOKUP(Y77,'Tiempos de Moldes'!$B$6:$J$738,5,0)</f>
        <v>HRV</v>
      </c>
      <c r="AE78" s="128" t="str">
        <f>VLOOKUP(Y77,'Tiempos de Moldes'!$B$6:$J$738,4,0)</f>
        <v>HOWA</v>
      </c>
      <c r="AF78" s="127" t="s">
        <v>1130</v>
      </c>
      <c r="AG78" s="129"/>
      <c r="AH78" s="117"/>
      <c r="AI78" s="118"/>
      <c r="AJ78" s="163" t="str">
        <f>VLOOKUP(AJ77,'Tiempos de Moldes'!$B$6:$J$738,2,0)</f>
        <v>BRKT-MAP LAMP</v>
      </c>
      <c r="AK78" s="164"/>
      <c r="AL78" s="164"/>
      <c r="AM78" s="164" t="str">
        <f>VLOOKUP(AJ77,'Tiempos de Moldes'!$B$6:$J$738,3,0)</f>
        <v>26439-6LE1A</v>
      </c>
      <c r="AN78" s="164"/>
      <c r="AO78" s="128" t="str">
        <f>VLOOKUP(AJ77,'Tiempos de Moldes'!$B$6:$J$738,5,0)</f>
        <v>L21B</v>
      </c>
      <c r="AP78" s="128" t="str">
        <f>VLOOKUP(AJ77,'Tiempos de Moldes'!$B$6:$J$738,4,0)</f>
        <v>HOWA</v>
      </c>
      <c r="AQ78" s="127" t="s">
        <v>1130</v>
      </c>
      <c r="AR78" s="129"/>
      <c r="AS78" s="117"/>
      <c r="AT78" s="118"/>
      <c r="AU78" s="163" t="str">
        <f>VLOOKUP(AU77,'Tiempos de Moldes'!$B$6:$J$738,2,0)</f>
        <v>BRKT-MAP LAMP</v>
      </c>
      <c r="AV78" s="164"/>
      <c r="AW78" s="164"/>
      <c r="AX78" s="164" t="str">
        <f>VLOOKUP(AU77,'Tiempos de Moldes'!$B$6:$J$738,3,0)</f>
        <v>26439-6LE1A</v>
      </c>
      <c r="AY78" s="164"/>
      <c r="AZ78" s="128" t="str">
        <f>VLOOKUP(AU77,'Tiempos de Moldes'!$B$6:$J$738,5,0)</f>
        <v>L21B</v>
      </c>
      <c r="BA78" s="128" t="str">
        <f>VLOOKUP(AU77,'Tiempos de Moldes'!$B$6:$J$738,4,0)</f>
        <v>HOWA</v>
      </c>
      <c r="BB78" s="127" t="s">
        <v>1130</v>
      </c>
      <c r="BC78" s="129"/>
      <c r="BD78" s="117"/>
      <c r="BE78" s="118"/>
      <c r="BF78" s="163" t="str">
        <f>VLOOKUP(BF77,'Tiempos de Moldes'!$B$6:$J$738,2,0)</f>
        <v>BRKT-MAP LAMP</v>
      </c>
      <c r="BG78" s="164"/>
      <c r="BH78" s="164"/>
      <c r="BI78" s="164" t="str">
        <f>VLOOKUP(BF77,'Tiempos de Moldes'!$B$6:$J$738,3,0)</f>
        <v>26439-6LE1A</v>
      </c>
      <c r="BJ78" s="164"/>
      <c r="BK78" s="128" t="str">
        <f>VLOOKUP(BF77,'Tiempos de Moldes'!$B$6:$J$738,5,0)</f>
        <v>L21B</v>
      </c>
      <c r="BL78" s="128" t="str">
        <f>VLOOKUP(BF77,'Tiempos de Moldes'!$B$6:$J$738,4,0)</f>
        <v>HOWA</v>
      </c>
      <c r="BM78" s="127" t="s">
        <v>1130</v>
      </c>
      <c r="BN78" s="129"/>
      <c r="BO78" s="117"/>
      <c r="BP78" s="118"/>
      <c r="BQ78" s="163" t="str">
        <f>VLOOKUP(BQ77,'Tiempos de Moldes'!$B$6:$J$738,2,0)</f>
        <v>BRKT-MAP LAMP</v>
      </c>
      <c r="BR78" s="164"/>
      <c r="BS78" s="164"/>
      <c r="BT78" s="164" t="str">
        <f>VLOOKUP(BQ77,'Tiempos de Moldes'!$B$6:$J$738,3,0)</f>
        <v>26439-6LE1A</v>
      </c>
      <c r="BU78" s="164"/>
      <c r="BV78" s="128" t="str">
        <f>VLOOKUP(BQ77,'Tiempos de Moldes'!$B$6:$J$738,5,0)</f>
        <v>L21B</v>
      </c>
      <c r="BW78" s="128" t="str">
        <f>VLOOKUP(BQ77,'Tiempos de Moldes'!$B$6:$J$738,4,0)</f>
        <v>HOWA</v>
      </c>
      <c r="BX78" s="127" t="s">
        <v>1130</v>
      </c>
      <c r="BY78" s="129"/>
      <c r="BZ78" s="117"/>
      <c r="CA78" s="118"/>
    </row>
    <row r="79" spans="2:79" x14ac:dyDescent="0.25">
      <c r="B79" s="116" t="s">
        <v>1148</v>
      </c>
      <c r="C79" s="144"/>
      <c r="D79" s="145"/>
      <c r="E79" s="146"/>
      <c r="F79" s="147"/>
      <c r="G79" s="148"/>
      <c r="H79" s="146"/>
      <c r="I79" s="149"/>
      <c r="J79" s="126" t="s">
        <v>1126</v>
      </c>
      <c r="K79" s="150"/>
      <c r="L79" s="148"/>
      <c r="M79" s="151"/>
      <c r="N79" s="144" t="s">
        <v>1149</v>
      </c>
      <c r="O79" s="145">
        <f>SUMIFS('Tiempos de Moldes'!$I$6:$I$738,'Tiempos de Moldes'!$A$6:$A$738,$B79,'Tiempos de Moldes'!$B$6:$B$738,N79)</f>
        <v>0.5</v>
      </c>
      <c r="P79" s="146">
        <v>1</v>
      </c>
      <c r="Q79" s="147">
        <f>SUMIFS('Tiempos de Moldes'!$N$9:$N$12,'Tiempos de Moldes'!$L$9:$L$12,P79)</f>
        <v>640</v>
      </c>
      <c r="R79" s="148">
        <f t="shared" ref="R79" si="521">IFERROR(ROUNDDOWN(Q79/O79,0),0)</f>
        <v>1280</v>
      </c>
      <c r="S79" s="146"/>
      <c r="T79" s="149">
        <f t="shared" ref="T79" si="522">IFERROR(S79/R79,0)*100</f>
        <v>0</v>
      </c>
      <c r="U79" s="126" t="s">
        <v>1126</v>
      </c>
      <c r="V79" s="150"/>
      <c r="W79" s="148">
        <f>IFERROR((Q79-V79-V80)/O79,0)</f>
        <v>1280</v>
      </c>
      <c r="X79" s="151">
        <f t="shared" ref="X79" si="523">IFERROR((S79/W79)*100,0)</f>
        <v>0</v>
      </c>
      <c r="Y79" s="144" t="s">
        <v>1149</v>
      </c>
      <c r="Z79" s="145">
        <f>SUMIFS('Tiempos de Moldes'!$I$6:$I$738,'Tiempos de Moldes'!$A$6:$A$738,$B79,'Tiempos de Moldes'!$B$6:$B$738,Y79)</f>
        <v>0.5</v>
      </c>
      <c r="AA79" s="146">
        <v>1</v>
      </c>
      <c r="AB79" s="147">
        <f>SUMIFS('Tiempos de Moldes'!$N$9:$N$12,'Tiempos de Moldes'!$L$9:$L$12,AA79)</f>
        <v>640</v>
      </c>
      <c r="AC79" s="148">
        <f t="shared" ref="AC79" si="524">IFERROR(ROUNDDOWN(AB79/Z79,0),0)</f>
        <v>1280</v>
      </c>
      <c r="AD79" s="146"/>
      <c r="AE79" s="149">
        <f t="shared" ref="AE79" si="525">IFERROR(AD79/AC79,0)*100</f>
        <v>0</v>
      </c>
      <c r="AF79" s="126" t="s">
        <v>1126</v>
      </c>
      <c r="AG79" s="150"/>
      <c r="AH79" s="148">
        <f>IFERROR((AB79-AG79-AG80)/Z79,0)</f>
        <v>1280</v>
      </c>
      <c r="AI79" s="151">
        <f t="shared" ref="AI79" si="526">IFERROR((AD79/AH79)*100,0)</f>
        <v>0</v>
      </c>
      <c r="AJ79" s="144" t="s">
        <v>1149</v>
      </c>
      <c r="AK79" s="145">
        <f>SUMIFS('Tiempos de Moldes'!$I$6:$I$738,'Tiempos de Moldes'!$A$6:$A$738,$B79,'Tiempos de Moldes'!$B$6:$B$738,AJ79)</f>
        <v>0.5</v>
      </c>
      <c r="AL79" s="146">
        <v>1</v>
      </c>
      <c r="AM79" s="147">
        <f>SUMIFS('Tiempos de Moldes'!$N$9:$N$12,'Tiempos de Moldes'!$L$9:$L$12,AL79)</f>
        <v>640</v>
      </c>
      <c r="AN79" s="148">
        <f t="shared" ref="AN79" si="527">IFERROR(ROUNDDOWN(AM79/AK79,0),0)</f>
        <v>1280</v>
      </c>
      <c r="AO79" s="146"/>
      <c r="AP79" s="149">
        <f t="shared" ref="AP79" si="528">IFERROR(AO79/AN79,0)*100</f>
        <v>0</v>
      </c>
      <c r="AQ79" s="126" t="s">
        <v>1126</v>
      </c>
      <c r="AR79" s="150"/>
      <c r="AS79" s="148">
        <f>IFERROR((AM79-AR79-AR80)/AK79,0)</f>
        <v>1280</v>
      </c>
      <c r="AT79" s="151">
        <f t="shared" ref="AT79" si="529">IFERROR((AO79/AS79)*100,0)</f>
        <v>0</v>
      </c>
      <c r="AU79" s="144" t="s">
        <v>1149</v>
      </c>
      <c r="AV79" s="145">
        <f>SUMIFS('Tiempos de Moldes'!$I$6:$I$738,'Tiempos de Moldes'!$A$6:$A$738,$B79,'Tiempos de Moldes'!$B$6:$B$738,AU79)</f>
        <v>0.5</v>
      </c>
      <c r="AW79" s="146">
        <v>1</v>
      </c>
      <c r="AX79" s="147">
        <f>SUMIFS('Tiempos de Moldes'!$N$9:$N$12,'Tiempos de Moldes'!$L$9:$L$12,AW79)</f>
        <v>640</v>
      </c>
      <c r="AY79" s="148">
        <f t="shared" ref="AY79" si="530">IFERROR(ROUNDDOWN(AX79/AV79,0),0)</f>
        <v>1280</v>
      </c>
      <c r="AZ79" s="146"/>
      <c r="BA79" s="149">
        <f t="shared" ref="BA79" si="531">IFERROR(AZ79/AY79,0)*100</f>
        <v>0</v>
      </c>
      <c r="BB79" s="126" t="s">
        <v>1126</v>
      </c>
      <c r="BC79" s="150"/>
      <c r="BD79" s="148">
        <f>IFERROR((AX79-BC79-BC80)/AV79,0)</f>
        <v>1280</v>
      </c>
      <c r="BE79" s="151">
        <f t="shared" ref="BE79" si="532">IFERROR((AZ79/BD79)*100,0)</f>
        <v>0</v>
      </c>
      <c r="BF79" s="144" t="s">
        <v>1149</v>
      </c>
      <c r="BG79" s="145">
        <f>SUMIFS('Tiempos de Moldes'!$I$6:$I$738,'Tiempos de Moldes'!$A$6:$A$738,$B79,'Tiempos de Moldes'!$B$6:$B$738,BF79)</f>
        <v>0.5</v>
      </c>
      <c r="BH79" s="146">
        <v>1</v>
      </c>
      <c r="BI79" s="147">
        <f>SUMIFS('Tiempos de Moldes'!$N$9:$N$12,'Tiempos de Moldes'!$L$9:$L$12,BH79)</f>
        <v>640</v>
      </c>
      <c r="BJ79" s="148">
        <f t="shared" ref="BJ79" si="533">IFERROR(ROUNDDOWN(BI79/BG79,0),0)</f>
        <v>1280</v>
      </c>
      <c r="BK79" s="146"/>
      <c r="BL79" s="149">
        <f t="shared" ref="BL79" si="534">IFERROR(BK79/BJ79,0)*100</f>
        <v>0</v>
      </c>
      <c r="BM79" s="126" t="s">
        <v>1126</v>
      </c>
      <c r="BN79" s="150"/>
      <c r="BO79" s="148">
        <f>IFERROR((BI79-BN79-BN80)/BG79,0)</f>
        <v>1280</v>
      </c>
      <c r="BP79" s="151">
        <f t="shared" ref="BP79" si="535">IFERROR((BK79/BO79)*100,0)</f>
        <v>0</v>
      </c>
      <c r="BQ79" s="144" t="s">
        <v>1149</v>
      </c>
      <c r="BR79" s="145">
        <f>SUMIFS('Tiempos de Moldes'!$I$6:$I$738,'Tiempos de Moldes'!$A$6:$A$738,$B79,'Tiempos de Moldes'!$B$6:$B$738,BQ79)</f>
        <v>0.5</v>
      </c>
      <c r="BS79" s="146">
        <v>1</v>
      </c>
      <c r="BT79" s="147">
        <f>SUMIFS('Tiempos de Moldes'!$N$9:$N$12,'Tiempos de Moldes'!$L$9:$L$12,BS79)</f>
        <v>640</v>
      </c>
      <c r="BU79" s="148">
        <f t="shared" ref="BU79" si="536">IFERROR(ROUNDDOWN(BT79/BR79,0),0)</f>
        <v>1280</v>
      </c>
      <c r="BV79" s="146"/>
      <c r="BW79" s="149">
        <f t="shared" ref="BW79" si="537">IFERROR(BV79/BU79,0)*100</f>
        <v>0</v>
      </c>
      <c r="BX79" s="126" t="s">
        <v>1126</v>
      </c>
      <c r="BY79" s="150"/>
      <c r="BZ79" s="148">
        <f>IFERROR((BT79-BY79-BY80)/BR79,0)</f>
        <v>1280</v>
      </c>
      <c r="CA79" s="151">
        <f t="shared" ref="CA79" si="538">IFERROR((BV79/BZ79)*100,0)</f>
        <v>0</v>
      </c>
    </row>
    <row r="80" spans="2:79" ht="15.75" thickBot="1" x14ac:dyDescent="0.3">
      <c r="B80" s="116" t="s">
        <v>1148</v>
      </c>
      <c r="C80" s="161"/>
      <c r="D80" s="162"/>
      <c r="E80" s="162"/>
      <c r="F80" s="162"/>
      <c r="G80" s="162"/>
      <c r="H80" s="153"/>
      <c r="I80" s="153"/>
      <c r="J80" s="141" t="s">
        <v>1127</v>
      </c>
      <c r="K80" s="142"/>
      <c r="L80" s="143"/>
      <c r="M80" s="152"/>
      <c r="N80" s="167" t="str">
        <f>VLOOKUP(N79,'Tiempos de Moldes'!$B$6:$J$738,2,0)</f>
        <v xml:space="preserve">BRACKET FASTENER A </v>
      </c>
      <c r="O80" s="166"/>
      <c r="P80" s="166"/>
      <c r="Q80" s="166" t="str">
        <f>VLOOKUP(N79,'Tiempos de Moldes'!$B$6:$J$738,3,0)</f>
        <v>JBKPT-00204</v>
      </c>
      <c r="R80" s="166"/>
      <c r="S80" s="140" t="str">
        <f>VLOOKUP(N79,'Tiempos de Moldes'!$B$6:$J$738,5,0)</f>
        <v>L21B</v>
      </c>
      <c r="T80" s="140" t="str">
        <f>VLOOKUP(N79,'Tiempos de Moldes'!$B$6:$J$738,4,0)</f>
        <v>HOWA</v>
      </c>
      <c r="U80" s="141" t="s">
        <v>1127</v>
      </c>
      <c r="V80" s="142"/>
      <c r="W80" s="143"/>
      <c r="X80" s="152"/>
      <c r="Y80" s="167" t="str">
        <f>VLOOKUP(Y79,'Tiempos de Moldes'!$B$6:$J$738,2,0)</f>
        <v xml:space="preserve">BRACKET FASTENER A </v>
      </c>
      <c r="Z80" s="166"/>
      <c r="AA80" s="166"/>
      <c r="AB80" s="166" t="str">
        <f>VLOOKUP(Y79,'Tiempos de Moldes'!$B$6:$J$738,3,0)</f>
        <v>JBKPT-00204</v>
      </c>
      <c r="AC80" s="166"/>
      <c r="AD80" s="140" t="str">
        <f>VLOOKUP(Y79,'Tiempos de Moldes'!$B$6:$J$738,5,0)</f>
        <v>L21B</v>
      </c>
      <c r="AE80" s="140" t="str">
        <f>VLOOKUP(Y79,'Tiempos de Moldes'!$B$6:$J$738,4,0)</f>
        <v>HOWA</v>
      </c>
      <c r="AF80" s="141" t="s">
        <v>1127</v>
      </c>
      <c r="AG80" s="142"/>
      <c r="AH80" s="143"/>
      <c r="AI80" s="152"/>
      <c r="AJ80" s="167" t="str">
        <f>VLOOKUP(AJ79,'Tiempos de Moldes'!$B$6:$J$738,2,0)</f>
        <v xml:space="preserve">BRACKET FASTENER A </v>
      </c>
      <c r="AK80" s="166"/>
      <c r="AL80" s="166"/>
      <c r="AM80" s="166" t="str">
        <f>VLOOKUP(AJ79,'Tiempos de Moldes'!$B$6:$J$738,3,0)</f>
        <v>JBKPT-00204</v>
      </c>
      <c r="AN80" s="166"/>
      <c r="AO80" s="140" t="str">
        <f>VLOOKUP(AJ79,'Tiempos de Moldes'!$B$6:$J$738,5,0)</f>
        <v>L21B</v>
      </c>
      <c r="AP80" s="140" t="str">
        <f>VLOOKUP(AJ79,'Tiempos de Moldes'!$B$6:$J$738,4,0)</f>
        <v>HOWA</v>
      </c>
      <c r="AQ80" s="141" t="s">
        <v>1127</v>
      </c>
      <c r="AR80" s="142"/>
      <c r="AS80" s="143"/>
      <c r="AT80" s="152"/>
      <c r="AU80" s="167" t="str">
        <f>VLOOKUP(AU79,'Tiempos de Moldes'!$B$6:$J$738,2,0)</f>
        <v xml:space="preserve">BRACKET FASTENER A </v>
      </c>
      <c r="AV80" s="166"/>
      <c r="AW80" s="166"/>
      <c r="AX80" s="166" t="str">
        <f>VLOOKUP(AU79,'Tiempos de Moldes'!$B$6:$J$738,3,0)</f>
        <v>JBKPT-00204</v>
      </c>
      <c r="AY80" s="166"/>
      <c r="AZ80" s="140" t="str">
        <f>VLOOKUP(AU79,'Tiempos de Moldes'!$B$6:$J$738,5,0)</f>
        <v>L21B</v>
      </c>
      <c r="BA80" s="140" t="str">
        <f>VLOOKUP(AU79,'Tiempos de Moldes'!$B$6:$J$738,4,0)</f>
        <v>HOWA</v>
      </c>
      <c r="BB80" s="141" t="s">
        <v>1127</v>
      </c>
      <c r="BC80" s="142"/>
      <c r="BD80" s="143"/>
      <c r="BE80" s="152"/>
      <c r="BF80" s="167" t="str">
        <f>VLOOKUP(BF79,'Tiempos de Moldes'!$B$6:$J$738,2,0)</f>
        <v xml:space="preserve">BRACKET FASTENER A </v>
      </c>
      <c r="BG80" s="166"/>
      <c r="BH80" s="166"/>
      <c r="BI80" s="166" t="str">
        <f>VLOOKUP(BF79,'Tiempos de Moldes'!$B$6:$J$738,3,0)</f>
        <v>JBKPT-00204</v>
      </c>
      <c r="BJ80" s="166"/>
      <c r="BK80" s="140" t="str">
        <f>VLOOKUP(BF79,'Tiempos de Moldes'!$B$6:$J$738,5,0)</f>
        <v>L21B</v>
      </c>
      <c r="BL80" s="140" t="str">
        <f>VLOOKUP(BF$11,'Tiempos de Moldes'!$B$6:$J$738,4,0)</f>
        <v>TACHI-S</v>
      </c>
      <c r="BM80" s="141" t="s">
        <v>1127</v>
      </c>
      <c r="BN80" s="142"/>
      <c r="BO80" s="143"/>
      <c r="BP80" s="152"/>
      <c r="BQ80" s="167" t="str">
        <f>VLOOKUP(BQ79,'Tiempos de Moldes'!$B$6:$J$738,2,0)</f>
        <v xml:space="preserve">BRACKET FASTENER A </v>
      </c>
      <c r="BR80" s="166"/>
      <c r="BS80" s="166"/>
      <c r="BT80" s="166" t="str">
        <f>VLOOKUP(BQ79,'Tiempos de Moldes'!$B$6:$J$738,3,0)</f>
        <v>JBKPT-00204</v>
      </c>
      <c r="BU80" s="166"/>
      <c r="BV80" s="140" t="str">
        <f>VLOOKUP(BQ79,'Tiempos de Moldes'!$B$6:$J$738,5,0)</f>
        <v>L21B</v>
      </c>
      <c r="BW80" s="140" t="str">
        <f>VLOOKUP(BQ79,'Tiempos de Moldes'!$B$6:$J$738,4,0)</f>
        <v>HOWA</v>
      </c>
      <c r="BX80" s="141" t="s">
        <v>1127</v>
      </c>
      <c r="BY80" s="142"/>
      <c r="BZ80" s="143"/>
      <c r="CA80" s="152"/>
    </row>
    <row r="81" spans="2:79" x14ac:dyDescent="0.25">
      <c r="B81" s="116" t="s">
        <v>1148</v>
      </c>
      <c r="C81" s="131" t="s">
        <v>1149</v>
      </c>
      <c r="D81" s="132">
        <f>SUMIFS('Tiempos de Moldes'!$I$6:$I$738,'Tiempos de Moldes'!$A$6:$A$738,$B81,'Tiempos de Moldes'!$B$6:$B$738,$C81)</f>
        <v>0.5</v>
      </c>
      <c r="E81" s="146">
        <v>4</v>
      </c>
      <c r="F81" s="134">
        <f>SUMIFS('Tiempos de Moldes'!$N$9:$N$12,'Tiempos de Moldes'!$L$9:$L$12,E$21)</f>
        <v>580</v>
      </c>
      <c r="G81" s="135">
        <f>IFERROR((ROUNDDOWN(F81/D81,0)),0)</f>
        <v>1160</v>
      </c>
      <c r="H81" s="133"/>
      <c r="I81" s="136">
        <f>IFERROR((H81/G81)*100,0)</f>
        <v>0</v>
      </c>
      <c r="J81" s="137" t="s">
        <v>1126</v>
      </c>
      <c r="K81" s="138"/>
      <c r="L81" s="135">
        <f>IFERROR((F81-K81-K82)/D81,0)</f>
        <v>1160</v>
      </c>
      <c r="M81" s="139">
        <f t="shared" ref="M81" si="539">IFERROR((H81/L81)*100,0)</f>
        <v>0</v>
      </c>
      <c r="N81" s="131" t="s">
        <v>1149</v>
      </c>
      <c r="O81" s="132">
        <f>SUMIFS('Tiempos de Moldes'!$I$6:$I$738,'Tiempos de Moldes'!$A$6:$A$738,$B81,'Tiempos de Moldes'!$B$6:$B$738,N81)</f>
        <v>0.5</v>
      </c>
      <c r="P81" s="133">
        <v>4</v>
      </c>
      <c r="Q81" s="134">
        <f>SUMIFS('Tiempos de Moldes'!$N$9:$N$12,'Tiempos de Moldes'!$L$9:$L$12,P81)</f>
        <v>580</v>
      </c>
      <c r="R81" s="135">
        <f t="shared" ref="R81" si="540">IFERROR(ROUNDDOWN(Q81/O81,0),0)</f>
        <v>1160</v>
      </c>
      <c r="S81" s="133"/>
      <c r="T81" s="136">
        <f>IFERROR((S81/R81)*100,0)</f>
        <v>0</v>
      </c>
      <c r="U81" s="137" t="s">
        <v>1126</v>
      </c>
      <c r="V81" s="138"/>
      <c r="W81" s="135">
        <f>IFERROR((Q81-V81-V82)/O81,0)</f>
        <v>1160</v>
      </c>
      <c r="X81" s="139">
        <f t="shared" ref="X81" si="541">IFERROR((S81/W81)*100,0)</f>
        <v>0</v>
      </c>
      <c r="Y81" s="131" t="s">
        <v>1149</v>
      </c>
      <c r="Z81" s="132">
        <f>SUMIFS('Tiempos de Moldes'!$I$6:$I$738,'Tiempos de Moldes'!$A$6:$A$738,$B81,'Tiempos de Moldes'!$B$6:$B$738,Y81)</f>
        <v>0.5</v>
      </c>
      <c r="AA81" s="133">
        <v>4</v>
      </c>
      <c r="AB81" s="134">
        <f>SUMIFS('Tiempos de Moldes'!$N$9:$N$12,'Tiempos de Moldes'!$L$9:$L$12,AA81)</f>
        <v>580</v>
      </c>
      <c r="AC81" s="135">
        <f t="shared" ref="AC81" si="542">IFERROR(ROUNDDOWN(AB81/Z81,0),0)</f>
        <v>1160</v>
      </c>
      <c r="AD81" s="133"/>
      <c r="AE81" s="136">
        <f>IFERROR(AD81/AC81,0)*100</f>
        <v>0</v>
      </c>
      <c r="AF81" s="137" t="s">
        <v>1126</v>
      </c>
      <c r="AG81" s="138"/>
      <c r="AH81" s="135">
        <f>IFERROR((AB81-AG81-AG82)/Z81,0)</f>
        <v>1160</v>
      </c>
      <c r="AI81" s="139">
        <f t="shared" ref="AI81" si="543">IFERROR((AD81/AH81)*100,0)</f>
        <v>0</v>
      </c>
      <c r="AJ81" s="131" t="s">
        <v>1149</v>
      </c>
      <c r="AK81" s="132">
        <f>SUMIFS('Tiempos de Moldes'!$I$6:$I$738,'Tiempos de Moldes'!$A$6:$A$738,$B81,'Tiempos de Moldes'!$B$6:$B$738,AJ81)</f>
        <v>0.5</v>
      </c>
      <c r="AL81" s="133">
        <v>4</v>
      </c>
      <c r="AM81" s="134">
        <f>SUMIFS('Tiempos de Moldes'!$N$9:$N$12,'Tiempos de Moldes'!$L$9:$L$12,AL81)</f>
        <v>580</v>
      </c>
      <c r="AN81" s="135">
        <f t="shared" ref="AN81" si="544">IFERROR(ROUNDDOWN(AM81/AK81,0),0)</f>
        <v>1160</v>
      </c>
      <c r="AO81" s="133"/>
      <c r="AP81" s="136">
        <f>IFERROR(AO81/AN81,0)*100</f>
        <v>0</v>
      </c>
      <c r="AQ81" s="137" t="s">
        <v>1126</v>
      </c>
      <c r="AR81" s="138"/>
      <c r="AS81" s="135">
        <f>IFERROR((AM81-AR81-AR82)/AK81,0)</f>
        <v>1160</v>
      </c>
      <c r="AT81" s="139">
        <f t="shared" ref="AT81" si="545">IFERROR((AO81/AS81)*100,0)</f>
        <v>0</v>
      </c>
      <c r="AU81" s="131" t="s">
        <v>1149</v>
      </c>
      <c r="AV81" s="132">
        <f>SUMIFS('Tiempos de Moldes'!$I$6:$I$738,'Tiempos de Moldes'!$A$6:$A$738,$B81,'Tiempos de Moldes'!$B$6:$B$738,AU81)</f>
        <v>0.5</v>
      </c>
      <c r="AW81" s="133">
        <v>4</v>
      </c>
      <c r="AX81" s="134">
        <f>SUMIFS('Tiempos de Moldes'!$N$9:$N$12,'Tiempos de Moldes'!$L$9:$L$12,AW81)</f>
        <v>580</v>
      </c>
      <c r="AY81" s="135">
        <f t="shared" ref="AY81" si="546">IFERROR(ROUNDDOWN(AX81/AV81,0),0)</f>
        <v>1160</v>
      </c>
      <c r="AZ81" s="133"/>
      <c r="BA81" s="136">
        <f>IFERROR(AZ81/AY81,0)*100</f>
        <v>0</v>
      </c>
      <c r="BB81" s="137" t="s">
        <v>1126</v>
      </c>
      <c r="BC81" s="138"/>
      <c r="BD81" s="135">
        <f>IFERROR((AX81-BC81-BC82)/AV81,0)</f>
        <v>1160</v>
      </c>
      <c r="BE81" s="139">
        <f t="shared" ref="BE81" si="547">IFERROR((AZ81/BD81)*100,0)</f>
        <v>0</v>
      </c>
      <c r="BF81" s="131" t="s">
        <v>1149</v>
      </c>
      <c r="BG81" s="132">
        <f>SUMIFS('Tiempos de Moldes'!$I$6:$I$738,'Tiempos de Moldes'!$A$6:$A$738,$B81,'Tiempos de Moldes'!$B$6:$B$738,BF81)</f>
        <v>0.5</v>
      </c>
      <c r="BH81" s="133">
        <v>4</v>
      </c>
      <c r="BI81" s="134">
        <f>SUMIFS('Tiempos de Moldes'!$N$9:$N$12,'Tiempos de Moldes'!$L$9:$L$12,BH81)</f>
        <v>580</v>
      </c>
      <c r="BJ81" s="135">
        <f t="shared" ref="BJ81" si="548">IFERROR(ROUNDDOWN(BI81/BG81,0),0)</f>
        <v>1160</v>
      </c>
      <c r="BK81" s="133"/>
      <c r="BL81" s="136">
        <f>IFERROR(BK81/BJ81,0)*100</f>
        <v>0</v>
      </c>
      <c r="BM81" s="137" t="s">
        <v>1126</v>
      </c>
      <c r="BN81" s="138"/>
      <c r="BO81" s="135">
        <f>IFERROR((BI81-BN81-BN82)/BG81,0)</f>
        <v>1160</v>
      </c>
      <c r="BP81" s="139">
        <f t="shared" ref="BP81" si="549">IFERROR((BK81/BO81)*100,0)</f>
        <v>0</v>
      </c>
      <c r="BQ81" s="131" t="s">
        <v>1149</v>
      </c>
      <c r="BR81" s="132">
        <f>SUMIFS('Tiempos de Moldes'!$I$6:$I$738,'Tiempos de Moldes'!$A$6:$A$738,$B81,'Tiempos de Moldes'!$B$6:$B$738,BQ81)</f>
        <v>0.5</v>
      </c>
      <c r="BS81" s="133">
        <v>4</v>
      </c>
      <c r="BT81" s="134">
        <f>SUMIFS('Tiempos de Moldes'!$N$9:$N$12,'Tiempos de Moldes'!$L$9:$L$12,BS81)</f>
        <v>580</v>
      </c>
      <c r="BU81" s="135">
        <f t="shared" ref="BU81" si="550">IFERROR(ROUNDDOWN(BT81/BR81,0),0)</f>
        <v>1160</v>
      </c>
      <c r="BV81" s="133"/>
      <c r="BW81" s="136">
        <f>IFERROR(BV81/BU81,0)*100</f>
        <v>0</v>
      </c>
      <c r="BX81" s="137" t="s">
        <v>1126</v>
      </c>
      <c r="BY81" s="138"/>
      <c r="BZ81" s="135">
        <f>IFERROR((BT81-BY81-BY82)/BR81,0)</f>
        <v>1160</v>
      </c>
      <c r="CA81" s="139">
        <f t="shared" ref="CA81" si="551">IFERROR((BV81/BZ81)*100,0)</f>
        <v>0</v>
      </c>
    </row>
    <row r="82" spans="2:79" ht="15.75" thickBot="1" x14ac:dyDescent="0.3">
      <c r="B82" s="116" t="s">
        <v>1148</v>
      </c>
      <c r="C82" s="163" t="str">
        <f>VLOOKUP(C81,'Tiempos de Moldes'!$B$6:$J$738,2,0)</f>
        <v xml:space="preserve">BRACKET FASTENER A </v>
      </c>
      <c r="D82" s="164"/>
      <c r="E82" s="164"/>
      <c r="F82" s="164" t="str">
        <f>VLOOKUP(C81,'Tiempos de Moldes'!$B$6:$J$738,3,0)</f>
        <v>JBKPT-00204</v>
      </c>
      <c r="G82" s="164"/>
      <c r="H82" s="128" t="str">
        <f>VLOOKUP(C81,'Tiempos de Moldes'!$B$6:$J$738,5,0)</f>
        <v>L21B</v>
      </c>
      <c r="I82" s="128" t="str">
        <f>VLOOKUP(C81,'Tiempos de Moldes'!$B$6:$J$738,4,0)</f>
        <v>HOWA</v>
      </c>
      <c r="J82" s="127" t="s">
        <v>1127</v>
      </c>
      <c r="K82" s="129"/>
      <c r="L82" s="117"/>
      <c r="M82" s="118"/>
      <c r="N82" s="168" t="str">
        <f>VLOOKUP(N81,'Tiempos de Moldes'!$B$6:$J$738,2,0)</f>
        <v xml:space="preserve">BRACKET FASTENER A </v>
      </c>
      <c r="O82" s="169"/>
      <c r="P82" s="169"/>
      <c r="Q82" s="169" t="str">
        <f>VLOOKUP(N81,'Tiempos de Moldes'!$B$6:$J$738,3,0)</f>
        <v>JBKPT-00204</v>
      </c>
      <c r="R82" s="169"/>
      <c r="S82" s="128" t="str">
        <f>VLOOKUP(N81,'Tiempos de Moldes'!$B$6:$J$738,5,0)</f>
        <v>L21B</v>
      </c>
      <c r="T82" s="128" t="str">
        <f>VLOOKUP(N81,'Tiempos de Moldes'!$B$6:$J$738,4,0)</f>
        <v>HOWA</v>
      </c>
      <c r="U82" s="127" t="s">
        <v>1130</v>
      </c>
      <c r="V82" s="129"/>
      <c r="W82" s="117"/>
      <c r="X82" s="118"/>
      <c r="Y82" s="163" t="str">
        <f>VLOOKUP(Y81,'Tiempos de Moldes'!$B$6:$J$738,2,0)</f>
        <v xml:space="preserve">BRACKET FASTENER A </v>
      </c>
      <c r="Z82" s="164"/>
      <c r="AA82" s="164"/>
      <c r="AB82" s="164" t="str">
        <f>VLOOKUP(Y81,'Tiempos de Moldes'!$B$6:$J$738,3,0)</f>
        <v>JBKPT-00204</v>
      </c>
      <c r="AC82" s="164"/>
      <c r="AD82" s="128" t="str">
        <f>VLOOKUP(Y81,'Tiempos de Moldes'!$B$6:$J$738,5,0)</f>
        <v>L21B</v>
      </c>
      <c r="AE82" s="128" t="str">
        <f>VLOOKUP(Y81,'Tiempos de Moldes'!$B$6:$J$738,4,0)</f>
        <v>HOWA</v>
      </c>
      <c r="AF82" s="127" t="s">
        <v>1130</v>
      </c>
      <c r="AG82" s="129"/>
      <c r="AH82" s="117"/>
      <c r="AI82" s="118"/>
      <c r="AJ82" s="163" t="str">
        <f>VLOOKUP(AJ81,'Tiempos de Moldes'!$B$6:$J$738,2,0)</f>
        <v xml:space="preserve">BRACKET FASTENER A </v>
      </c>
      <c r="AK82" s="164"/>
      <c r="AL82" s="164"/>
      <c r="AM82" s="164" t="str">
        <f>VLOOKUP(AJ81,'Tiempos de Moldes'!$B$6:$J$738,3,0)</f>
        <v>JBKPT-00204</v>
      </c>
      <c r="AN82" s="164"/>
      <c r="AO82" s="128" t="str">
        <f>VLOOKUP(AJ81,'Tiempos de Moldes'!$B$6:$J$738,5,0)</f>
        <v>L21B</v>
      </c>
      <c r="AP82" s="128" t="str">
        <f>VLOOKUP(AJ81,'Tiempos de Moldes'!$B$6:$J$738,4,0)</f>
        <v>HOWA</v>
      </c>
      <c r="AQ82" s="127" t="s">
        <v>1130</v>
      </c>
      <c r="AR82" s="129"/>
      <c r="AS82" s="117"/>
      <c r="AT82" s="118"/>
      <c r="AU82" s="163" t="str">
        <f>VLOOKUP(AU81,'Tiempos de Moldes'!$B$6:$J$738,2,0)</f>
        <v xml:space="preserve">BRACKET FASTENER A </v>
      </c>
      <c r="AV82" s="164"/>
      <c r="AW82" s="164"/>
      <c r="AX82" s="164" t="str">
        <f>VLOOKUP(AU81,'Tiempos de Moldes'!$B$6:$J$738,3,0)</f>
        <v>JBKPT-00204</v>
      </c>
      <c r="AY82" s="164"/>
      <c r="AZ82" s="128" t="str">
        <f>VLOOKUP(AU81,'Tiempos de Moldes'!$B$6:$J$738,5,0)</f>
        <v>L21B</v>
      </c>
      <c r="BA82" s="128" t="str">
        <f>VLOOKUP(AU81,'Tiempos de Moldes'!$B$6:$J$738,4,0)</f>
        <v>HOWA</v>
      </c>
      <c r="BB82" s="127" t="s">
        <v>1130</v>
      </c>
      <c r="BC82" s="129"/>
      <c r="BD82" s="117"/>
      <c r="BE82" s="118"/>
      <c r="BF82" s="163" t="str">
        <f>VLOOKUP(BF81,'Tiempos de Moldes'!$B$6:$J$738,2,0)</f>
        <v xml:space="preserve">BRACKET FASTENER A </v>
      </c>
      <c r="BG82" s="164"/>
      <c r="BH82" s="164"/>
      <c r="BI82" s="164" t="str">
        <f>VLOOKUP(BF81,'Tiempos de Moldes'!$B$6:$J$738,3,0)</f>
        <v>JBKPT-00204</v>
      </c>
      <c r="BJ82" s="164"/>
      <c r="BK82" s="128" t="str">
        <f>VLOOKUP(BF81,'Tiempos de Moldes'!$B$6:$J$738,5,0)</f>
        <v>L21B</v>
      </c>
      <c r="BL82" s="128" t="str">
        <f>VLOOKUP(BF81,'Tiempos de Moldes'!$B$6:$J$738,4,0)</f>
        <v>HOWA</v>
      </c>
      <c r="BM82" s="127" t="s">
        <v>1130</v>
      </c>
      <c r="BN82" s="129"/>
      <c r="BO82" s="117"/>
      <c r="BP82" s="118"/>
      <c r="BQ82" s="163" t="str">
        <f>VLOOKUP(BQ81,'Tiempos de Moldes'!$B$6:$J$738,2,0)</f>
        <v xml:space="preserve">BRACKET FASTENER A </v>
      </c>
      <c r="BR82" s="164"/>
      <c r="BS82" s="164"/>
      <c r="BT82" s="164" t="str">
        <f>VLOOKUP(BQ81,'Tiempos de Moldes'!$B$6:$J$738,3,0)</f>
        <v>JBKPT-00204</v>
      </c>
      <c r="BU82" s="164"/>
      <c r="BV82" s="128" t="str">
        <f>VLOOKUP(BQ81,'Tiempos de Moldes'!$B$6:$J$738,5,0)</f>
        <v>L21B</v>
      </c>
      <c r="BW82" s="128" t="str">
        <f>VLOOKUP(BQ81,'Tiempos de Moldes'!$B$6:$J$738,4,0)</f>
        <v>HOWA</v>
      </c>
      <c r="BX82" s="127" t="s">
        <v>1130</v>
      </c>
      <c r="BY82" s="129"/>
      <c r="BZ82" s="117"/>
      <c r="CA82" s="118"/>
    </row>
    <row r="83" spans="2:79" x14ac:dyDescent="0.25">
      <c r="B83" s="116" t="s">
        <v>1150</v>
      </c>
      <c r="C83" s="144"/>
      <c r="D83" s="145"/>
      <c r="E83" s="146"/>
      <c r="F83" s="147"/>
      <c r="G83" s="148"/>
      <c r="H83" s="146"/>
      <c r="I83" s="149"/>
      <c r="J83" s="126" t="s">
        <v>1126</v>
      </c>
      <c r="K83" s="150"/>
      <c r="L83" s="148"/>
      <c r="M83" s="151"/>
      <c r="N83" s="144"/>
      <c r="O83" s="145">
        <f>SUMIFS('Tiempos de Moldes'!$I$6:$I$738,'Tiempos de Moldes'!$A$6:$A$738,$B83,'Tiempos de Moldes'!$B$6:$B$738,N83)</f>
        <v>0</v>
      </c>
      <c r="P83" s="146"/>
      <c r="Q83" s="147">
        <f>SUMIFS('Tiempos de Moldes'!$N$9:$N$12,'Tiempos de Moldes'!$L$9:$L$12,P83)</f>
        <v>0</v>
      </c>
      <c r="R83" s="148">
        <f t="shared" ref="R83" si="552">IFERROR(ROUNDDOWN(Q83/O83,0),0)</f>
        <v>0</v>
      </c>
      <c r="S83" s="146"/>
      <c r="T83" s="149">
        <f t="shared" ref="T83" si="553">IFERROR(S83/R83,0)*100</f>
        <v>0</v>
      </c>
      <c r="U83" s="126" t="s">
        <v>1126</v>
      </c>
      <c r="V83" s="150"/>
      <c r="W83" s="148">
        <f>IFERROR((Q83-V83-V84)/O83,0)</f>
        <v>0</v>
      </c>
      <c r="X83" s="151">
        <f t="shared" ref="X83" si="554">IFERROR((S83/W83)*100,0)</f>
        <v>0</v>
      </c>
      <c r="Y83" s="144"/>
      <c r="Z83" s="145">
        <f>SUMIFS('Tiempos de Moldes'!$I$6:$I$738,'Tiempos de Moldes'!$A$6:$A$738,$B83,'Tiempos de Moldes'!$B$6:$B$738,Y83)</f>
        <v>0</v>
      </c>
      <c r="AA83" s="146"/>
      <c r="AB83" s="147">
        <f>SUMIFS('Tiempos de Moldes'!$N$9:$N$12,'Tiempos de Moldes'!$L$9:$L$12,AA83)</f>
        <v>0</v>
      </c>
      <c r="AC83" s="148">
        <f t="shared" ref="AC83" si="555">IFERROR(ROUNDDOWN(AB83/Z83,0),0)</f>
        <v>0</v>
      </c>
      <c r="AD83" s="146"/>
      <c r="AE83" s="149">
        <f t="shared" ref="AE83" si="556">IFERROR(AD83/AC83,0)*100</f>
        <v>0</v>
      </c>
      <c r="AF83" s="126" t="s">
        <v>1126</v>
      </c>
      <c r="AG83" s="150"/>
      <c r="AH83" s="148">
        <f>IFERROR((AB83-AG83-AG84)/Z83,0)</f>
        <v>0</v>
      </c>
      <c r="AI83" s="151">
        <f t="shared" ref="AI83" si="557">IFERROR((AD83/AH83)*100,0)</f>
        <v>0</v>
      </c>
      <c r="AJ83" s="144"/>
      <c r="AK83" s="145">
        <f>SUMIFS('Tiempos de Moldes'!$I$6:$I$738,'Tiempos de Moldes'!$A$6:$A$738,$B83,'Tiempos de Moldes'!$B$6:$B$738,AJ83)</f>
        <v>0</v>
      </c>
      <c r="AL83" s="146"/>
      <c r="AM83" s="147">
        <f>SUMIFS('Tiempos de Moldes'!$N$9:$N$12,'Tiempos de Moldes'!$L$9:$L$12,AL83)</f>
        <v>0</v>
      </c>
      <c r="AN83" s="148">
        <f t="shared" ref="AN83" si="558">IFERROR(ROUNDDOWN(AM83/AK83,0),0)</f>
        <v>0</v>
      </c>
      <c r="AO83" s="146"/>
      <c r="AP83" s="149">
        <f t="shared" ref="AP83" si="559">IFERROR(AO83/AN83,0)*100</f>
        <v>0</v>
      </c>
      <c r="AQ83" s="126" t="s">
        <v>1126</v>
      </c>
      <c r="AR83" s="150"/>
      <c r="AS83" s="148">
        <f>IFERROR((AM83-AR83-AR84)/AK83,0)</f>
        <v>0</v>
      </c>
      <c r="AT83" s="151">
        <f t="shared" ref="AT83" si="560">IFERROR((AO83/AS83)*100,0)</f>
        <v>0</v>
      </c>
      <c r="AU83" s="144"/>
      <c r="AV83" s="145">
        <f>SUMIFS('Tiempos de Moldes'!$I$6:$I$738,'Tiempos de Moldes'!$A$6:$A$738,$B83,'Tiempos de Moldes'!$B$6:$B$738,AU83)</f>
        <v>0</v>
      </c>
      <c r="AW83" s="146"/>
      <c r="AX83" s="147">
        <f>SUMIFS('Tiempos de Moldes'!$N$9:$N$12,'Tiempos de Moldes'!$L$9:$L$12,AW83)</f>
        <v>0</v>
      </c>
      <c r="AY83" s="148">
        <f t="shared" ref="AY83" si="561">IFERROR(ROUNDDOWN(AX83/AV83,0),0)</f>
        <v>0</v>
      </c>
      <c r="AZ83" s="146"/>
      <c r="BA83" s="149">
        <f t="shared" ref="BA83" si="562">IFERROR(AZ83/AY83,0)*100</f>
        <v>0</v>
      </c>
      <c r="BB83" s="126" t="s">
        <v>1126</v>
      </c>
      <c r="BC83" s="150"/>
      <c r="BD83" s="148">
        <f>IFERROR((AX83-BC83-BC84)/AV83,0)</f>
        <v>0</v>
      </c>
      <c r="BE83" s="151">
        <f t="shared" ref="BE83" si="563">IFERROR((AZ83/BD83)*100,0)</f>
        <v>0</v>
      </c>
      <c r="BF83" s="144"/>
      <c r="BG83" s="145">
        <f>SUMIFS('Tiempos de Moldes'!$I$6:$I$738,'Tiempos de Moldes'!$A$6:$A$738,$B83,'Tiempos de Moldes'!$B$6:$B$738,BF83)</f>
        <v>0</v>
      </c>
      <c r="BH83" s="146"/>
      <c r="BI83" s="147">
        <f>SUMIFS('Tiempos de Moldes'!$N$9:$N$12,'Tiempos de Moldes'!$L$9:$L$12,BH83)</f>
        <v>0</v>
      </c>
      <c r="BJ83" s="148">
        <f t="shared" ref="BJ83" si="564">IFERROR(ROUNDDOWN(BI83/BG83,0),0)</f>
        <v>0</v>
      </c>
      <c r="BK83" s="146"/>
      <c r="BL83" s="149">
        <f t="shared" ref="BL83" si="565">IFERROR(BK83/BJ83,0)*100</f>
        <v>0</v>
      </c>
      <c r="BM83" s="126" t="s">
        <v>1126</v>
      </c>
      <c r="BN83" s="150"/>
      <c r="BO83" s="148">
        <f>IFERROR((BI83-BN83-BN84)/BG83,0)</f>
        <v>0</v>
      </c>
      <c r="BP83" s="151">
        <f t="shared" ref="BP83" si="566">IFERROR((BK83/BO83)*100,0)</f>
        <v>0</v>
      </c>
      <c r="BQ83" s="144"/>
      <c r="BR83" s="145">
        <f>SUMIFS('Tiempos de Moldes'!$I$6:$I$738,'Tiempos de Moldes'!$A$6:$A$738,$B83,'Tiempos de Moldes'!$B$6:$B$738,BQ83)</f>
        <v>0</v>
      </c>
      <c r="BS83" s="146">
        <v>1</v>
      </c>
      <c r="BT83" s="147">
        <f>SUMIFS('Tiempos de Moldes'!$N$9:$N$12,'Tiempos de Moldes'!$L$9:$L$12,BS83)</f>
        <v>640</v>
      </c>
      <c r="BU83" s="148">
        <f t="shared" ref="BU83" si="567">IFERROR(ROUNDDOWN(BT83/BR83,0),0)</f>
        <v>0</v>
      </c>
      <c r="BV83" s="146"/>
      <c r="BW83" s="149">
        <f t="shared" ref="BW83" si="568">IFERROR(BV83/BU83,0)*100</f>
        <v>0</v>
      </c>
      <c r="BX83" s="126" t="s">
        <v>1126</v>
      </c>
      <c r="BY83" s="150"/>
      <c r="BZ83" s="148">
        <f>IFERROR((BT83-BY83-BY84)/BR83,0)</f>
        <v>0</v>
      </c>
      <c r="CA83" s="151">
        <f t="shared" ref="CA83" si="569">IFERROR((BV83/BZ83)*100,0)</f>
        <v>0</v>
      </c>
    </row>
    <row r="84" spans="2:79" ht="15.75" thickBot="1" x14ac:dyDescent="0.3">
      <c r="B84" s="116" t="s">
        <v>1150</v>
      </c>
      <c r="C84" s="161"/>
      <c r="D84" s="162"/>
      <c r="E84" s="162"/>
      <c r="F84" s="162"/>
      <c r="G84" s="162"/>
      <c r="H84" s="153"/>
      <c r="I84" s="153"/>
      <c r="J84" s="141" t="s">
        <v>1127</v>
      </c>
      <c r="K84" s="142"/>
      <c r="L84" s="143"/>
      <c r="M84" s="152"/>
      <c r="N84" s="167" t="e">
        <f>VLOOKUP(N83,'Tiempos de Moldes'!$B$6:$J$738,2,0)</f>
        <v>#N/A</v>
      </c>
      <c r="O84" s="166"/>
      <c r="P84" s="166"/>
      <c r="Q84" s="166" t="e">
        <f>VLOOKUP(N83,'Tiempos de Moldes'!$B$6:$J$738,3,0)</f>
        <v>#N/A</v>
      </c>
      <c r="R84" s="166"/>
      <c r="S84" s="140" t="e">
        <f>VLOOKUP(N83,'Tiempos de Moldes'!$B$6:$J$738,5,0)</f>
        <v>#N/A</v>
      </c>
      <c r="T84" s="140" t="e">
        <f>VLOOKUP(N83,'Tiempos de Moldes'!$B$6:$J$738,4,0)</f>
        <v>#N/A</v>
      </c>
      <c r="U84" s="141" t="s">
        <v>1127</v>
      </c>
      <c r="V84" s="142"/>
      <c r="W84" s="143"/>
      <c r="X84" s="152"/>
      <c r="Y84" s="167" t="e">
        <f>VLOOKUP(Y83,'Tiempos de Moldes'!$B$6:$J$738,2,0)</f>
        <v>#N/A</v>
      </c>
      <c r="Z84" s="166"/>
      <c r="AA84" s="166"/>
      <c r="AB84" s="166" t="e">
        <f>VLOOKUP(Y83,'Tiempos de Moldes'!$B$6:$J$738,3,0)</f>
        <v>#N/A</v>
      </c>
      <c r="AC84" s="166"/>
      <c r="AD84" s="140" t="e">
        <f>VLOOKUP(Y83,'Tiempos de Moldes'!$B$6:$J$738,5,0)</f>
        <v>#N/A</v>
      </c>
      <c r="AE84" s="140" t="e">
        <f>VLOOKUP(Y83,'Tiempos de Moldes'!$B$6:$J$738,4,0)</f>
        <v>#N/A</v>
      </c>
      <c r="AF84" s="141" t="s">
        <v>1127</v>
      </c>
      <c r="AG84" s="142"/>
      <c r="AH84" s="143"/>
      <c r="AI84" s="152"/>
      <c r="AJ84" s="167" t="e">
        <f>VLOOKUP(AJ83,'Tiempos de Moldes'!$B$6:$J$738,2,0)</f>
        <v>#N/A</v>
      </c>
      <c r="AK84" s="166"/>
      <c r="AL84" s="166"/>
      <c r="AM84" s="166" t="e">
        <f>VLOOKUP(AJ83,'Tiempos de Moldes'!$B$6:$J$738,3,0)</f>
        <v>#N/A</v>
      </c>
      <c r="AN84" s="166"/>
      <c r="AO84" s="140" t="e">
        <f>VLOOKUP(AJ83,'Tiempos de Moldes'!$B$6:$J$738,5,0)</f>
        <v>#N/A</v>
      </c>
      <c r="AP84" s="140" t="e">
        <f>VLOOKUP(AJ83,'Tiempos de Moldes'!$B$6:$J$738,4,0)</f>
        <v>#N/A</v>
      </c>
      <c r="AQ84" s="141" t="s">
        <v>1127</v>
      </c>
      <c r="AR84" s="142"/>
      <c r="AS84" s="143"/>
      <c r="AT84" s="152"/>
      <c r="AU84" s="167" t="e">
        <f>VLOOKUP(AU83,'Tiempos de Moldes'!$B$6:$J$738,2,0)</f>
        <v>#N/A</v>
      </c>
      <c r="AV84" s="166"/>
      <c r="AW84" s="166"/>
      <c r="AX84" s="166" t="e">
        <f>VLOOKUP(AU83,'Tiempos de Moldes'!$B$6:$J$738,3,0)</f>
        <v>#N/A</v>
      </c>
      <c r="AY84" s="166"/>
      <c r="AZ84" s="140" t="e">
        <f>VLOOKUP(AU83,'Tiempos de Moldes'!$B$6:$J$738,5,0)</f>
        <v>#N/A</v>
      </c>
      <c r="BA84" s="140" t="e">
        <f>VLOOKUP(AU83,'Tiempos de Moldes'!$B$6:$J$738,4,0)</f>
        <v>#N/A</v>
      </c>
      <c r="BB84" s="141" t="s">
        <v>1127</v>
      </c>
      <c r="BC84" s="142"/>
      <c r="BD84" s="143"/>
      <c r="BE84" s="152"/>
      <c r="BF84" s="167" t="e">
        <f>VLOOKUP(BF83,'Tiempos de Moldes'!$B$6:$J$738,2,0)</f>
        <v>#N/A</v>
      </c>
      <c r="BG84" s="166"/>
      <c r="BH84" s="166"/>
      <c r="BI84" s="166" t="e">
        <f>VLOOKUP(BF83,'Tiempos de Moldes'!$B$6:$J$738,3,0)</f>
        <v>#N/A</v>
      </c>
      <c r="BJ84" s="166"/>
      <c r="BK84" s="140" t="e">
        <f>VLOOKUP(BF83,'Tiempos de Moldes'!$B$6:$J$738,5,0)</f>
        <v>#N/A</v>
      </c>
      <c r="BL84" s="140" t="str">
        <f>VLOOKUP(BF$11,'Tiempos de Moldes'!$B$6:$J$738,4,0)</f>
        <v>TACHI-S</v>
      </c>
      <c r="BM84" s="141" t="s">
        <v>1127</v>
      </c>
      <c r="BN84" s="142"/>
      <c r="BO84" s="143"/>
      <c r="BP84" s="152"/>
      <c r="BQ84" s="167" t="e">
        <f>VLOOKUP(BQ83,'Tiempos de Moldes'!$B$6:$J$738,2,0)</f>
        <v>#N/A</v>
      </c>
      <c r="BR84" s="166"/>
      <c r="BS84" s="166"/>
      <c r="BT84" s="166" t="e">
        <f>VLOOKUP(BQ83,'Tiempos de Moldes'!$B$6:$J$738,3,0)</f>
        <v>#N/A</v>
      </c>
      <c r="BU84" s="166"/>
      <c r="BV84" s="140" t="e">
        <f>VLOOKUP(BQ83,'Tiempos de Moldes'!$B$6:$J$738,5,0)</f>
        <v>#N/A</v>
      </c>
      <c r="BW84" s="140" t="e">
        <f>VLOOKUP(BQ83,'Tiempos de Moldes'!$B$6:$J$738,4,0)</f>
        <v>#N/A</v>
      </c>
      <c r="BX84" s="141" t="s">
        <v>1127</v>
      </c>
      <c r="BY84" s="142"/>
      <c r="BZ84" s="143"/>
      <c r="CA84" s="152"/>
    </row>
    <row r="85" spans="2:79" x14ac:dyDescent="0.25">
      <c r="B85" s="116" t="s">
        <v>1150</v>
      </c>
      <c r="C85" s="131"/>
      <c r="D85" s="132">
        <f>SUMIFS('Tiempos de Moldes'!$I$6:$I$738,'Tiempos de Moldes'!$A$6:$A$738,$B85,'Tiempos de Moldes'!$B$6:$B$738,$C85)</f>
        <v>0</v>
      </c>
      <c r="E85" s="146">
        <v>4</v>
      </c>
      <c r="F85" s="134">
        <f>SUMIFS('Tiempos de Moldes'!$N$9:$N$12,'Tiempos de Moldes'!$L$9:$L$12,E$21)</f>
        <v>580</v>
      </c>
      <c r="G85" s="135">
        <f>IFERROR((ROUNDDOWN(F85/D85,0)),0)</f>
        <v>0</v>
      </c>
      <c r="H85" s="133"/>
      <c r="I85" s="136">
        <f>IFERROR((H85/G85)*100,0)</f>
        <v>0</v>
      </c>
      <c r="J85" s="137" t="s">
        <v>1126</v>
      </c>
      <c r="K85" s="138"/>
      <c r="L85" s="135">
        <f>IFERROR((F85-K85-K86)/D85,0)</f>
        <v>0</v>
      </c>
      <c r="M85" s="139">
        <f t="shared" ref="M85" si="570">IFERROR((H85/L85)*100,0)</f>
        <v>0</v>
      </c>
      <c r="N85" s="131"/>
      <c r="O85" s="132">
        <f>SUMIFS('Tiempos de Moldes'!$I$6:$I$738,'Tiempos de Moldes'!$A$6:$A$738,$B85,'Tiempos de Moldes'!$B$6:$B$738,N85)</f>
        <v>0</v>
      </c>
      <c r="P85" s="133"/>
      <c r="Q85" s="134">
        <f>SUMIFS('Tiempos de Moldes'!$N$9:$N$12,'Tiempos de Moldes'!$L$9:$L$12,P85)</f>
        <v>0</v>
      </c>
      <c r="R85" s="135">
        <f t="shared" ref="R85" si="571">IFERROR(ROUNDDOWN(Q85/O85,0),0)</f>
        <v>0</v>
      </c>
      <c r="S85" s="133"/>
      <c r="T85" s="136">
        <f>IFERROR((S85/R85)*100,0)</f>
        <v>0</v>
      </c>
      <c r="U85" s="137" t="s">
        <v>1126</v>
      </c>
      <c r="V85" s="138"/>
      <c r="W85" s="135">
        <f>IFERROR((Q85-V85-V86)/O85,0)</f>
        <v>0</v>
      </c>
      <c r="X85" s="139">
        <f t="shared" ref="X85" si="572">IFERROR((S85/W85)*100,0)</f>
        <v>0</v>
      </c>
      <c r="Y85" s="131"/>
      <c r="Z85" s="132">
        <f>SUMIFS('Tiempos de Moldes'!$I$6:$I$738,'Tiempos de Moldes'!$A$6:$A$738,$B85,'Tiempos de Moldes'!$B$6:$B$738,Y85)</f>
        <v>0</v>
      </c>
      <c r="AA85" s="133"/>
      <c r="AB85" s="134">
        <f>SUMIFS('Tiempos de Moldes'!$N$9:$N$12,'Tiempos de Moldes'!$L$9:$L$12,AA85)</f>
        <v>0</v>
      </c>
      <c r="AC85" s="135">
        <f t="shared" ref="AC85" si="573">IFERROR(ROUNDDOWN(AB85/Z85,0),0)</f>
        <v>0</v>
      </c>
      <c r="AD85" s="133"/>
      <c r="AE85" s="136">
        <f>IFERROR(AD85/AC85,0)*100</f>
        <v>0</v>
      </c>
      <c r="AF85" s="137" t="s">
        <v>1126</v>
      </c>
      <c r="AG85" s="138"/>
      <c r="AH85" s="135">
        <f>IFERROR((AB85-AG85-AG86)/Z85,0)</f>
        <v>0</v>
      </c>
      <c r="AI85" s="139">
        <f t="shared" ref="AI85" si="574">IFERROR((AD85/AH85)*100,0)</f>
        <v>0</v>
      </c>
      <c r="AJ85" s="131"/>
      <c r="AK85" s="132">
        <f>SUMIFS('Tiempos de Moldes'!$I$6:$I$738,'Tiempos de Moldes'!$A$6:$A$738,$B85,'Tiempos de Moldes'!$B$6:$B$738,AJ85)</f>
        <v>0</v>
      </c>
      <c r="AL85" s="133"/>
      <c r="AM85" s="134">
        <f>SUMIFS('Tiempos de Moldes'!$N$9:$N$12,'Tiempos de Moldes'!$L$9:$L$12,AL85)</f>
        <v>0</v>
      </c>
      <c r="AN85" s="135">
        <f t="shared" ref="AN85" si="575">IFERROR(ROUNDDOWN(AM85/AK85,0),0)</f>
        <v>0</v>
      </c>
      <c r="AO85" s="133"/>
      <c r="AP85" s="136">
        <f>IFERROR(AO85/AN85,0)*100</f>
        <v>0</v>
      </c>
      <c r="AQ85" s="137" t="s">
        <v>1126</v>
      </c>
      <c r="AR85" s="138"/>
      <c r="AS85" s="135">
        <f>IFERROR((AM85-AR85-AR86)/AK85,0)</f>
        <v>0</v>
      </c>
      <c r="AT85" s="139">
        <f t="shared" ref="AT85" si="576">IFERROR((AO85/AS85)*100,0)</f>
        <v>0</v>
      </c>
      <c r="AU85" s="131"/>
      <c r="AV85" s="132">
        <f>SUMIFS('Tiempos de Moldes'!$I$6:$I$738,'Tiempos de Moldes'!$A$6:$A$738,$B85,'Tiempos de Moldes'!$B$6:$B$738,AU85)</f>
        <v>0</v>
      </c>
      <c r="AW85" s="133"/>
      <c r="AX85" s="134">
        <f>SUMIFS('Tiempos de Moldes'!$N$9:$N$12,'Tiempos de Moldes'!$L$9:$L$12,AW85)</f>
        <v>0</v>
      </c>
      <c r="AY85" s="135">
        <f t="shared" ref="AY85" si="577">IFERROR(ROUNDDOWN(AX85/AV85,0),0)</f>
        <v>0</v>
      </c>
      <c r="AZ85" s="133"/>
      <c r="BA85" s="136">
        <f>IFERROR(AZ85/AY85,0)*100</f>
        <v>0</v>
      </c>
      <c r="BB85" s="137" t="s">
        <v>1126</v>
      </c>
      <c r="BC85" s="138"/>
      <c r="BD85" s="135">
        <f>IFERROR((AX85-BC85-BC86)/AV85,0)</f>
        <v>0</v>
      </c>
      <c r="BE85" s="139">
        <f t="shared" ref="BE85" si="578">IFERROR((AZ85/BD85)*100,0)</f>
        <v>0</v>
      </c>
      <c r="BF85" s="131"/>
      <c r="BG85" s="132">
        <f>SUMIFS('Tiempos de Moldes'!$I$6:$I$738,'Tiempos de Moldes'!$A$6:$A$738,$B85,'Tiempos de Moldes'!$B$6:$B$738,BF85)</f>
        <v>0</v>
      </c>
      <c r="BH85" s="133"/>
      <c r="BI85" s="134">
        <f>SUMIFS('Tiempos de Moldes'!$N$9:$N$12,'Tiempos de Moldes'!$L$9:$L$12,BH85)</f>
        <v>0</v>
      </c>
      <c r="BJ85" s="135">
        <f t="shared" ref="BJ85" si="579">IFERROR(ROUNDDOWN(BI85/BG85,0),0)</f>
        <v>0</v>
      </c>
      <c r="BK85" s="133"/>
      <c r="BL85" s="136">
        <f>IFERROR(BK85/BJ85,0)*100</f>
        <v>0</v>
      </c>
      <c r="BM85" s="137" t="s">
        <v>1126</v>
      </c>
      <c r="BN85" s="138"/>
      <c r="BO85" s="135">
        <f>IFERROR((BI85-BN85-BN86)/BG85,0)</f>
        <v>0</v>
      </c>
      <c r="BP85" s="139">
        <f t="shared" ref="BP85" si="580">IFERROR((BK85/BO85)*100,0)</f>
        <v>0</v>
      </c>
      <c r="BQ85" s="131"/>
      <c r="BR85" s="132">
        <f>SUMIFS('Tiempos de Moldes'!$I$6:$I$738,'Tiempos de Moldes'!$A$6:$A$738,$B85,'Tiempos de Moldes'!$B$6:$B$738,BQ85)</f>
        <v>0</v>
      </c>
      <c r="BS85" s="133">
        <v>4</v>
      </c>
      <c r="BT85" s="134">
        <f>SUMIFS('Tiempos de Moldes'!$N$9:$N$12,'Tiempos de Moldes'!$L$9:$L$12,BS85)</f>
        <v>580</v>
      </c>
      <c r="BU85" s="135">
        <f t="shared" ref="BU85" si="581">IFERROR(ROUNDDOWN(BT85/BR85,0),0)</f>
        <v>0</v>
      </c>
      <c r="BV85" s="133"/>
      <c r="BW85" s="136">
        <f>IFERROR(BV85/BU85,0)*100</f>
        <v>0</v>
      </c>
      <c r="BX85" s="137" t="s">
        <v>1126</v>
      </c>
      <c r="BY85" s="138"/>
      <c r="BZ85" s="135">
        <f>IFERROR((BT85-BY85-BY86)/BR85,0)</f>
        <v>0</v>
      </c>
      <c r="CA85" s="139">
        <f t="shared" ref="CA85" si="582">IFERROR((BV85/BZ85)*100,0)</f>
        <v>0</v>
      </c>
    </row>
    <row r="86" spans="2:79" ht="15.75" thickBot="1" x14ac:dyDescent="0.3">
      <c r="B86" s="116" t="s">
        <v>1150</v>
      </c>
      <c r="C86" s="163" t="e">
        <f>VLOOKUP(C85,'Tiempos de Moldes'!$B$6:$J$738,2,0)</f>
        <v>#N/A</v>
      </c>
      <c r="D86" s="164"/>
      <c r="E86" s="164"/>
      <c r="F86" s="164" t="e">
        <f>VLOOKUP(C85,'Tiempos de Moldes'!$B$6:$J$738,3,0)</f>
        <v>#N/A</v>
      </c>
      <c r="G86" s="164"/>
      <c r="H86" s="128" t="e">
        <f>VLOOKUP(C85,'Tiempos de Moldes'!$B$6:$J$738,5,0)</f>
        <v>#N/A</v>
      </c>
      <c r="I86" s="128" t="e">
        <f>VLOOKUP(C85,'Tiempos de Moldes'!$B$6:$J$738,4,0)</f>
        <v>#N/A</v>
      </c>
      <c r="J86" s="127" t="s">
        <v>1127</v>
      </c>
      <c r="K86" s="129"/>
      <c r="L86" s="117"/>
      <c r="M86" s="118"/>
      <c r="N86" s="168" t="e">
        <f>VLOOKUP(N85,'Tiempos de Moldes'!$B$6:$J$738,2,0)</f>
        <v>#N/A</v>
      </c>
      <c r="O86" s="169"/>
      <c r="P86" s="169"/>
      <c r="Q86" s="169" t="e">
        <f>VLOOKUP(N85,'Tiempos de Moldes'!$B$6:$J$738,3,0)</f>
        <v>#N/A</v>
      </c>
      <c r="R86" s="169"/>
      <c r="S86" s="128" t="e">
        <f>VLOOKUP(N85,'Tiempos de Moldes'!$B$6:$J$738,5,0)</f>
        <v>#N/A</v>
      </c>
      <c r="T86" s="128" t="e">
        <f>VLOOKUP(N85,'Tiempos de Moldes'!$B$6:$J$738,4,0)</f>
        <v>#N/A</v>
      </c>
      <c r="U86" s="127" t="s">
        <v>1130</v>
      </c>
      <c r="V86" s="129"/>
      <c r="W86" s="117"/>
      <c r="X86" s="118"/>
      <c r="Y86" s="163" t="e">
        <f>VLOOKUP(Y85,'Tiempos de Moldes'!$B$6:$J$738,2,0)</f>
        <v>#N/A</v>
      </c>
      <c r="Z86" s="164"/>
      <c r="AA86" s="164"/>
      <c r="AB86" s="164" t="e">
        <f>VLOOKUP(Y85,'Tiempos de Moldes'!$B$6:$J$738,3,0)</f>
        <v>#N/A</v>
      </c>
      <c r="AC86" s="164"/>
      <c r="AD86" s="128" t="e">
        <f>VLOOKUP(Y85,'Tiempos de Moldes'!$B$6:$J$738,5,0)</f>
        <v>#N/A</v>
      </c>
      <c r="AE86" s="128" t="e">
        <f>VLOOKUP(Y85,'Tiempos de Moldes'!$B$6:$J$738,4,0)</f>
        <v>#N/A</v>
      </c>
      <c r="AF86" s="127" t="s">
        <v>1130</v>
      </c>
      <c r="AG86" s="129"/>
      <c r="AH86" s="117"/>
      <c r="AI86" s="118"/>
      <c r="AJ86" s="163" t="e">
        <f>VLOOKUP(AJ85,'Tiempos de Moldes'!$B$6:$J$738,2,0)</f>
        <v>#N/A</v>
      </c>
      <c r="AK86" s="164"/>
      <c r="AL86" s="164"/>
      <c r="AM86" s="164" t="e">
        <f>VLOOKUP(AJ85,'Tiempos de Moldes'!$B$6:$J$738,3,0)</f>
        <v>#N/A</v>
      </c>
      <c r="AN86" s="164"/>
      <c r="AO86" s="128" t="e">
        <f>VLOOKUP(AJ85,'Tiempos de Moldes'!$B$6:$J$738,5,0)</f>
        <v>#N/A</v>
      </c>
      <c r="AP86" s="128" t="e">
        <f>VLOOKUP(AJ85,'Tiempos de Moldes'!$B$6:$J$738,4,0)</f>
        <v>#N/A</v>
      </c>
      <c r="AQ86" s="127" t="s">
        <v>1130</v>
      </c>
      <c r="AR86" s="129"/>
      <c r="AS86" s="117"/>
      <c r="AT86" s="118"/>
      <c r="AU86" s="163" t="e">
        <f>VLOOKUP(AU85,'Tiempos de Moldes'!$B$6:$J$738,2,0)</f>
        <v>#N/A</v>
      </c>
      <c r="AV86" s="164"/>
      <c r="AW86" s="164"/>
      <c r="AX86" s="164" t="e">
        <f>VLOOKUP(AU85,'Tiempos de Moldes'!$B$6:$J$738,3,0)</f>
        <v>#N/A</v>
      </c>
      <c r="AY86" s="164"/>
      <c r="AZ86" s="128" t="e">
        <f>VLOOKUP(AU85,'Tiempos de Moldes'!$B$6:$J$738,5,0)</f>
        <v>#N/A</v>
      </c>
      <c r="BA86" s="128" t="e">
        <f>VLOOKUP(AU85,'Tiempos de Moldes'!$B$6:$J$738,4,0)</f>
        <v>#N/A</v>
      </c>
      <c r="BB86" s="127" t="s">
        <v>1130</v>
      </c>
      <c r="BC86" s="129"/>
      <c r="BD86" s="117"/>
      <c r="BE86" s="118"/>
      <c r="BF86" s="163" t="e">
        <f>VLOOKUP(BF85,'Tiempos de Moldes'!$B$6:$J$738,2,0)</f>
        <v>#N/A</v>
      </c>
      <c r="BG86" s="164"/>
      <c r="BH86" s="164"/>
      <c r="BI86" s="164" t="e">
        <f>VLOOKUP(BF85,'Tiempos de Moldes'!$B$6:$J$738,3,0)</f>
        <v>#N/A</v>
      </c>
      <c r="BJ86" s="164"/>
      <c r="BK86" s="128" t="e">
        <f>VLOOKUP(BF85,'Tiempos de Moldes'!$B$6:$J$738,5,0)</f>
        <v>#N/A</v>
      </c>
      <c r="BL86" s="128" t="e">
        <f>VLOOKUP(BF85,'Tiempos de Moldes'!$B$6:$J$738,4,0)</f>
        <v>#N/A</v>
      </c>
      <c r="BM86" s="127" t="s">
        <v>1130</v>
      </c>
      <c r="BN86" s="129"/>
      <c r="BO86" s="117"/>
      <c r="BP86" s="118"/>
      <c r="BQ86" s="163" t="e">
        <f>VLOOKUP(BQ85,'Tiempos de Moldes'!$B$6:$J$738,2,0)</f>
        <v>#N/A</v>
      </c>
      <c r="BR86" s="164"/>
      <c r="BS86" s="164"/>
      <c r="BT86" s="164" t="e">
        <f>VLOOKUP(BQ85,'Tiempos de Moldes'!$B$6:$J$738,3,0)</f>
        <v>#N/A</v>
      </c>
      <c r="BU86" s="164"/>
      <c r="BV86" s="128" t="e">
        <f>VLOOKUP(BQ85,'Tiempos de Moldes'!$B$6:$J$738,5,0)</f>
        <v>#N/A</v>
      </c>
      <c r="BW86" s="128" t="e">
        <f>VLOOKUP(BQ85,'Tiempos de Moldes'!$B$6:$J$738,4,0)</f>
        <v>#N/A</v>
      </c>
      <c r="BX86" s="127" t="s">
        <v>1130</v>
      </c>
      <c r="BY86" s="129"/>
      <c r="BZ86" s="117"/>
      <c r="CA86" s="118"/>
    </row>
    <row r="87" spans="2:79" x14ac:dyDescent="0.25">
      <c r="B87" s="116" t="s">
        <v>1151</v>
      </c>
      <c r="C87" s="144"/>
      <c r="D87" s="145"/>
      <c r="E87" s="146"/>
      <c r="F87" s="147"/>
      <c r="G87" s="148"/>
      <c r="H87" s="146"/>
      <c r="I87" s="149"/>
      <c r="J87" s="126" t="s">
        <v>1126</v>
      </c>
      <c r="K87" s="150"/>
      <c r="L87" s="148"/>
      <c r="M87" s="151"/>
      <c r="N87" s="144"/>
      <c r="O87" s="145">
        <f>SUMIFS('Tiempos de Moldes'!$I$6:$I$738,'Tiempos de Moldes'!$A$6:$A$738,$B87,'Tiempos de Moldes'!$B$6:$B$738,N87)</f>
        <v>0</v>
      </c>
      <c r="P87" s="146"/>
      <c r="Q87" s="147">
        <f>SUMIFS('Tiempos de Moldes'!$N$9:$N$12,'Tiempos de Moldes'!$L$9:$L$12,P87)</f>
        <v>0</v>
      </c>
      <c r="R87" s="148">
        <f t="shared" ref="R87" si="583">IFERROR(ROUNDDOWN(Q87/O87,0),0)</f>
        <v>0</v>
      </c>
      <c r="S87" s="146"/>
      <c r="T87" s="149">
        <f t="shared" ref="T87" si="584">IFERROR(S87/R87,0)*100</f>
        <v>0</v>
      </c>
      <c r="U87" s="126" t="s">
        <v>1126</v>
      </c>
      <c r="V87" s="150"/>
      <c r="W87" s="148">
        <f>IFERROR((Q87-V87-V88)/O87,0)</f>
        <v>0</v>
      </c>
      <c r="X87" s="151">
        <f t="shared" ref="X87" si="585">IFERROR((S87/W87)*100,0)</f>
        <v>0</v>
      </c>
      <c r="Y87" s="144"/>
      <c r="Z87" s="145">
        <f>SUMIFS('Tiempos de Moldes'!$I$6:$I$738,'Tiempos de Moldes'!$A$6:$A$738,$B87,'Tiempos de Moldes'!$B$6:$B$738,Y87)</f>
        <v>0</v>
      </c>
      <c r="AA87" s="146"/>
      <c r="AB87" s="147">
        <f>SUMIFS('Tiempos de Moldes'!$N$9:$N$12,'Tiempos de Moldes'!$L$9:$L$12,AA87)</f>
        <v>0</v>
      </c>
      <c r="AC87" s="148">
        <f t="shared" ref="AC87" si="586">IFERROR(ROUNDDOWN(AB87/Z87,0),0)</f>
        <v>0</v>
      </c>
      <c r="AD87" s="146"/>
      <c r="AE87" s="149">
        <f t="shared" ref="AE87" si="587">IFERROR(AD87/AC87,0)*100</f>
        <v>0</v>
      </c>
      <c r="AF87" s="126" t="s">
        <v>1126</v>
      </c>
      <c r="AG87" s="150"/>
      <c r="AH87" s="148">
        <f>IFERROR((AB87-AG87-AG88)/Z87,0)</f>
        <v>0</v>
      </c>
      <c r="AI87" s="151">
        <f t="shared" ref="AI87" si="588">IFERROR((AD87/AH87)*100,0)</f>
        <v>0</v>
      </c>
      <c r="AJ87" s="144"/>
      <c r="AK87" s="145">
        <f>SUMIFS('Tiempos de Moldes'!$I$6:$I$738,'Tiempos de Moldes'!$A$6:$A$738,$B87,'Tiempos de Moldes'!$B$6:$B$738,AJ87)</f>
        <v>0</v>
      </c>
      <c r="AL87" s="146"/>
      <c r="AM87" s="147">
        <f>SUMIFS('Tiempos de Moldes'!$N$9:$N$12,'Tiempos de Moldes'!$L$9:$L$12,AL87)</f>
        <v>0</v>
      </c>
      <c r="AN87" s="148">
        <f t="shared" ref="AN87" si="589">IFERROR(ROUNDDOWN(AM87/AK87,0),0)</f>
        <v>0</v>
      </c>
      <c r="AO87" s="146"/>
      <c r="AP87" s="149">
        <f t="shared" ref="AP87" si="590">IFERROR(AO87/AN87,0)*100</f>
        <v>0</v>
      </c>
      <c r="AQ87" s="126" t="s">
        <v>1126</v>
      </c>
      <c r="AR87" s="150"/>
      <c r="AS87" s="148">
        <f>IFERROR((AM87-AR87-AR88)/AK87,0)</f>
        <v>0</v>
      </c>
      <c r="AT87" s="151">
        <f t="shared" ref="AT87" si="591">IFERROR((AO87/AS87)*100,0)</f>
        <v>0</v>
      </c>
      <c r="AU87" s="144"/>
      <c r="AV87" s="145">
        <f>SUMIFS('Tiempos de Moldes'!$I$6:$I$738,'Tiempos de Moldes'!$A$6:$A$738,$B87,'Tiempos de Moldes'!$B$6:$B$738,AU87)</f>
        <v>0</v>
      </c>
      <c r="AW87" s="146"/>
      <c r="AX87" s="147">
        <f>SUMIFS('Tiempos de Moldes'!$N$9:$N$12,'Tiempos de Moldes'!$L$9:$L$12,AW87)</f>
        <v>0</v>
      </c>
      <c r="AY87" s="148">
        <f t="shared" ref="AY87" si="592">IFERROR(ROUNDDOWN(AX87/AV87,0),0)</f>
        <v>0</v>
      </c>
      <c r="AZ87" s="146"/>
      <c r="BA87" s="149">
        <f t="shared" ref="BA87" si="593">IFERROR(AZ87/AY87,0)*100</f>
        <v>0</v>
      </c>
      <c r="BB87" s="126" t="s">
        <v>1126</v>
      </c>
      <c r="BC87" s="150"/>
      <c r="BD87" s="148">
        <f>IFERROR((AX87-BC87-BC88)/AV87,0)</f>
        <v>0</v>
      </c>
      <c r="BE87" s="151">
        <f t="shared" ref="BE87" si="594">IFERROR((AZ87/BD87)*100,0)</f>
        <v>0</v>
      </c>
      <c r="BF87" s="144"/>
      <c r="BG87" s="145">
        <f>SUMIFS('Tiempos de Moldes'!$I$6:$I$738,'Tiempos de Moldes'!$A$6:$A$738,$B87,'Tiempos de Moldes'!$B$6:$B$738,BF87)</f>
        <v>0</v>
      </c>
      <c r="BH87" s="146"/>
      <c r="BI87" s="147">
        <f>SUMIFS('Tiempos de Moldes'!$N$9:$N$12,'Tiempos de Moldes'!$L$9:$L$12,BH87)</f>
        <v>0</v>
      </c>
      <c r="BJ87" s="148">
        <f t="shared" ref="BJ87" si="595">IFERROR(ROUNDDOWN(BI87/BG87,0),0)</f>
        <v>0</v>
      </c>
      <c r="BK87" s="146"/>
      <c r="BL87" s="149">
        <f t="shared" ref="BL87" si="596">IFERROR(BK87/BJ87,0)*100</f>
        <v>0</v>
      </c>
      <c r="BM87" s="126" t="s">
        <v>1126</v>
      </c>
      <c r="BN87" s="150"/>
      <c r="BO87" s="148">
        <f>IFERROR((BI87-BN87-BN88)/BG87,0)</f>
        <v>0</v>
      </c>
      <c r="BP87" s="151">
        <f t="shared" ref="BP87" si="597">IFERROR((BK87/BO87)*100,0)</f>
        <v>0</v>
      </c>
      <c r="BQ87" s="144"/>
      <c r="BR87" s="145">
        <f>SUMIFS('Tiempos de Moldes'!$I$6:$I$738,'Tiempos de Moldes'!$A$6:$A$738,$B87,'Tiempos de Moldes'!$B$6:$B$738,BQ87)</f>
        <v>0</v>
      </c>
      <c r="BS87" s="146">
        <v>1</v>
      </c>
      <c r="BT87" s="147">
        <f>SUMIFS('Tiempos de Moldes'!$N$9:$N$12,'Tiempos de Moldes'!$L$9:$L$12,BS87)</f>
        <v>640</v>
      </c>
      <c r="BU87" s="148">
        <f t="shared" ref="BU87" si="598">IFERROR(ROUNDDOWN(BT87/BR87,0),0)</f>
        <v>0</v>
      </c>
      <c r="BV87" s="146"/>
      <c r="BW87" s="149">
        <f t="shared" ref="BW87" si="599">IFERROR(BV87/BU87,0)*100</f>
        <v>0</v>
      </c>
      <c r="BX87" s="126" t="s">
        <v>1126</v>
      </c>
      <c r="BY87" s="150"/>
      <c r="BZ87" s="148">
        <f>IFERROR((BT87-BY87-BY88)/BR87,0)</f>
        <v>0</v>
      </c>
      <c r="CA87" s="151">
        <f t="shared" ref="CA87" si="600">IFERROR((BV87/BZ87)*100,0)</f>
        <v>0</v>
      </c>
    </row>
    <row r="88" spans="2:79" ht="15.75" thickBot="1" x14ac:dyDescent="0.3">
      <c r="B88" s="116" t="s">
        <v>1151</v>
      </c>
      <c r="C88" s="161"/>
      <c r="D88" s="162"/>
      <c r="E88" s="162"/>
      <c r="F88" s="162"/>
      <c r="G88" s="162"/>
      <c r="H88" s="153"/>
      <c r="I88" s="153"/>
      <c r="J88" s="141" t="s">
        <v>1127</v>
      </c>
      <c r="K88" s="142"/>
      <c r="L88" s="143"/>
      <c r="M88" s="152"/>
      <c r="N88" s="167" t="e">
        <f>VLOOKUP(N87,'Tiempos de Moldes'!$B$6:$J$738,2,0)</f>
        <v>#N/A</v>
      </c>
      <c r="O88" s="166"/>
      <c r="P88" s="166"/>
      <c r="Q88" s="166" t="e">
        <f>VLOOKUP(N87,'Tiempos de Moldes'!$B$6:$J$738,3,0)</f>
        <v>#N/A</v>
      </c>
      <c r="R88" s="166"/>
      <c r="S88" s="140" t="e">
        <f>VLOOKUP(N87,'Tiempos de Moldes'!$B$6:$J$738,5,0)</f>
        <v>#N/A</v>
      </c>
      <c r="T88" s="140" t="e">
        <f>VLOOKUP(N87,'Tiempos de Moldes'!$B$6:$J$738,4,0)</f>
        <v>#N/A</v>
      </c>
      <c r="U88" s="141" t="s">
        <v>1127</v>
      </c>
      <c r="V88" s="142"/>
      <c r="W88" s="143"/>
      <c r="X88" s="152"/>
      <c r="Y88" s="167" t="e">
        <f>VLOOKUP(Y87,'Tiempos de Moldes'!$B$6:$J$738,2,0)</f>
        <v>#N/A</v>
      </c>
      <c r="Z88" s="166"/>
      <c r="AA88" s="166"/>
      <c r="AB88" s="166" t="e">
        <f>VLOOKUP(Y87,'Tiempos de Moldes'!$B$6:$J$738,3,0)</f>
        <v>#N/A</v>
      </c>
      <c r="AC88" s="166"/>
      <c r="AD88" s="140" t="e">
        <f>VLOOKUP(Y87,'Tiempos de Moldes'!$B$6:$J$738,5,0)</f>
        <v>#N/A</v>
      </c>
      <c r="AE88" s="140" t="e">
        <f>VLOOKUP(Y87,'Tiempos de Moldes'!$B$6:$J$738,4,0)</f>
        <v>#N/A</v>
      </c>
      <c r="AF88" s="141" t="s">
        <v>1127</v>
      </c>
      <c r="AG88" s="142"/>
      <c r="AH88" s="143"/>
      <c r="AI88" s="152"/>
      <c r="AJ88" s="167" t="e">
        <f>VLOOKUP(AJ87,'Tiempos de Moldes'!$B$6:$J$738,2,0)</f>
        <v>#N/A</v>
      </c>
      <c r="AK88" s="166"/>
      <c r="AL88" s="166"/>
      <c r="AM88" s="166" t="e">
        <f>VLOOKUP(AJ87,'Tiempos de Moldes'!$B$6:$J$738,3,0)</f>
        <v>#N/A</v>
      </c>
      <c r="AN88" s="166"/>
      <c r="AO88" s="140" t="e">
        <f>VLOOKUP(AJ87,'Tiempos de Moldes'!$B$6:$J$738,5,0)</f>
        <v>#N/A</v>
      </c>
      <c r="AP88" s="140" t="e">
        <f>VLOOKUP(AJ87,'Tiempos de Moldes'!$B$6:$J$738,4,0)</f>
        <v>#N/A</v>
      </c>
      <c r="AQ88" s="141" t="s">
        <v>1127</v>
      </c>
      <c r="AR88" s="142"/>
      <c r="AS88" s="143"/>
      <c r="AT88" s="152"/>
      <c r="AU88" s="167" t="e">
        <f>VLOOKUP(AU87,'Tiempos de Moldes'!$B$6:$J$738,2,0)</f>
        <v>#N/A</v>
      </c>
      <c r="AV88" s="166"/>
      <c r="AW88" s="166"/>
      <c r="AX88" s="166" t="e">
        <f>VLOOKUP(AU87,'Tiempos de Moldes'!$B$6:$J$738,3,0)</f>
        <v>#N/A</v>
      </c>
      <c r="AY88" s="166"/>
      <c r="AZ88" s="140" t="e">
        <f>VLOOKUP(AU87,'Tiempos de Moldes'!$B$6:$J$738,5,0)</f>
        <v>#N/A</v>
      </c>
      <c r="BA88" s="140" t="e">
        <f>VLOOKUP(AU87,'Tiempos de Moldes'!$B$6:$J$738,4,0)</f>
        <v>#N/A</v>
      </c>
      <c r="BB88" s="141" t="s">
        <v>1127</v>
      </c>
      <c r="BC88" s="142"/>
      <c r="BD88" s="143"/>
      <c r="BE88" s="152"/>
      <c r="BF88" s="167" t="e">
        <f>VLOOKUP(BF87,'Tiempos de Moldes'!$B$6:$J$738,2,0)</f>
        <v>#N/A</v>
      </c>
      <c r="BG88" s="166"/>
      <c r="BH88" s="166"/>
      <c r="BI88" s="166" t="e">
        <f>VLOOKUP(BF87,'Tiempos de Moldes'!$B$6:$J$738,3,0)</f>
        <v>#N/A</v>
      </c>
      <c r="BJ88" s="166"/>
      <c r="BK88" s="140" t="e">
        <f>VLOOKUP(BF87,'Tiempos de Moldes'!$B$6:$J$738,5,0)</f>
        <v>#N/A</v>
      </c>
      <c r="BL88" s="140" t="str">
        <f>VLOOKUP(BF$11,'Tiempos de Moldes'!$B$6:$J$738,4,0)</f>
        <v>TACHI-S</v>
      </c>
      <c r="BM88" s="141" t="s">
        <v>1127</v>
      </c>
      <c r="BN88" s="142"/>
      <c r="BO88" s="143"/>
      <c r="BP88" s="152"/>
      <c r="BQ88" s="167" t="e">
        <f>VLOOKUP(BQ87,'Tiempos de Moldes'!$B$6:$J$738,2,0)</f>
        <v>#N/A</v>
      </c>
      <c r="BR88" s="166"/>
      <c r="BS88" s="166"/>
      <c r="BT88" s="166" t="e">
        <f>VLOOKUP(BQ87,'Tiempos de Moldes'!$B$6:$J$738,3,0)</f>
        <v>#N/A</v>
      </c>
      <c r="BU88" s="166"/>
      <c r="BV88" s="140" t="e">
        <f>VLOOKUP(BQ87,'Tiempos de Moldes'!$B$6:$J$738,5,0)</f>
        <v>#N/A</v>
      </c>
      <c r="BW88" s="140" t="e">
        <f>VLOOKUP(BQ87,'Tiempos de Moldes'!$B$6:$J$738,4,0)</f>
        <v>#N/A</v>
      </c>
      <c r="BX88" s="141" t="s">
        <v>1127</v>
      </c>
      <c r="BY88" s="142"/>
      <c r="BZ88" s="143"/>
      <c r="CA88" s="152"/>
    </row>
    <row r="89" spans="2:79" x14ac:dyDescent="0.25">
      <c r="B89" s="116" t="s">
        <v>1151</v>
      </c>
      <c r="C89" s="131"/>
      <c r="D89" s="132">
        <f>SUMIFS('Tiempos de Moldes'!$I$6:$I$738,'Tiempos de Moldes'!$A$6:$A$738,$B89,'Tiempos de Moldes'!$B$6:$B$738,$C89)</f>
        <v>0</v>
      </c>
      <c r="E89" s="146">
        <v>4</v>
      </c>
      <c r="F89" s="134">
        <f>SUMIFS('Tiempos de Moldes'!$N$9:$N$12,'Tiempos de Moldes'!$L$9:$L$12,E$21)</f>
        <v>580</v>
      </c>
      <c r="G89" s="135">
        <f>IFERROR((ROUNDDOWN(F89/D89,0)),0)</f>
        <v>0</v>
      </c>
      <c r="H89" s="133"/>
      <c r="I89" s="136">
        <f>IFERROR((H89/G89)*100,0)</f>
        <v>0</v>
      </c>
      <c r="J89" s="137" t="s">
        <v>1126</v>
      </c>
      <c r="K89" s="138"/>
      <c r="L89" s="135">
        <f>IFERROR((F89-K89-K90)/D89,0)</f>
        <v>0</v>
      </c>
      <c r="M89" s="139">
        <f t="shared" ref="M89" si="601">IFERROR((H89/L89)*100,0)</f>
        <v>0</v>
      </c>
      <c r="N89" s="131"/>
      <c r="O89" s="132">
        <f>SUMIFS('Tiempos de Moldes'!$I$6:$I$738,'Tiempos de Moldes'!$A$6:$A$738,$B89,'Tiempos de Moldes'!$B$6:$B$738,N89)</f>
        <v>0</v>
      </c>
      <c r="P89" s="133"/>
      <c r="Q89" s="134">
        <f>SUMIFS('Tiempos de Moldes'!$N$9:$N$12,'Tiempos de Moldes'!$L$9:$L$12,P89)</f>
        <v>0</v>
      </c>
      <c r="R89" s="135">
        <f t="shared" ref="R89" si="602">IFERROR(ROUNDDOWN(Q89/O89,0),0)</f>
        <v>0</v>
      </c>
      <c r="S89" s="133"/>
      <c r="T89" s="136">
        <f>IFERROR((S89/R89)*100,0)</f>
        <v>0</v>
      </c>
      <c r="U89" s="137" t="s">
        <v>1126</v>
      </c>
      <c r="V89" s="138"/>
      <c r="W89" s="135">
        <f>IFERROR((Q89-V89-V90)/O89,0)</f>
        <v>0</v>
      </c>
      <c r="X89" s="139">
        <f t="shared" ref="X89" si="603">IFERROR((S89/W89)*100,0)</f>
        <v>0</v>
      </c>
      <c r="Y89" s="131"/>
      <c r="Z89" s="132">
        <f>SUMIFS('Tiempos de Moldes'!$I$6:$I$738,'Tiempos de Moldes'!$A$6:$A$738,$B89,'Tiempos de Moldes'!$B$6:$B$738,Y89)</f>
        <v>0</v>
      </c>
      <c r="AA89" s="133"/>
      <c r="AB89" s="134">
        <f>SUMIFS('Tiempos de Moldes'!$N$9:$N$12,'Tiempos de Moldes'!$L$9:$L$12,AA89)</f>
        <v>0</v>
      </c>
      <c r="AC89" s="135">
        <f t="shared" ref="AC89" si="604">IFERROR(ROUNDDOWN(AB89/Z89,0),0)</f>
        <v>0</v>
      </c>
      <c r="AD89" s="133"/>
      <c r="AE89" s="136">
        <f>IFERROR(AD89/AC89,0)*100</f>
        <v>0</v>
      </c>
      <c r="AF89" s="137" t="s">
        <v>1126</v>
      </c>
      <c r="AG89" s="138"/>
      <c r="AH89" s="135">
        <f>IFERROR((AB89-AG89-AG90)/Z89,0)</f>
        <v>0</v>
      </c>
      <c r="AI89" s="139">
        <f t="shared" ref="AI89" si="605">IFERROR((AD89/AH89)*100,0)</f>
        <v>0</v>
      </c>
      <c r="AJ89" s="131"/>
      <c r="AK89" s="132">
        <f>SUMIFS('Tiempos de Moldes'!$I$6:$I$738,'Tiempos de Moldes'!$A$6:$A$738,$B89,'Tiempos de Moldes'!$B$6:$B$738,AJ89)</f>
        <v>0</v>
      </c>
      <c r="AL89" s="133"/>
      <c r="AM89" s="134">
        <f>SUMIFS('Tiempos de Moldes'!$N$9:$N$12,'Tiempos de Moldes'!$L$9:$L$12,AL89)</f>
        <v>0</v>
      </c>
      <c r="AN89" s="135">
        <f t="shared" ref="AN89" si="606">IFERROR(ROUNDDOWN(AM89/AK89,0),0)</f>
        <v>0</v>
      </c>
      <c r="AO89" s="133"/>
      <c r="AP89" s="136">
        <f>IFERROR(AO89/AN89,0)*100</f>
        <v>0</v>
      </c>
      <c r="AQ89" s="137" t="s">
        <v>1126</v>
      </c>
      <c r="AR89" s="138"/>
      <c r="AS89" s="135">
        <f>IFERROR((AM89-AR89-AR90)/AK89,0)</f>
        <v>0</v>
      </c>
      <c r="AT89" s="139">
        <f t="shared" ref="AT89" si="607">IFERROR((AO89/AS89)*100,0)</f>
        <v>0</v>
      </c>
      <c r="AU89" s="131"/>
      <c r="AV89" s="132">
        <f>SUMIFS('Tiempos de Moldes'!$I$6:$I$738,'Tiempos de Moldes'!$A$6:$A$738,$B89,'Tiempos de Moldes'!$B$6:$B$738,AU89)</f>
        <v>0</v>
      </c>
      <c r="AW89" s="133"/>
      <c r="AX89" s="134">
        <f>SUMIFS('Tiempos de Moldes'!$N$9:$N$12,'Tiempos de Moldes'!$L$9:$L$12,AW89)</f>
        <v>0</v>
      </c>
      <c r="AY89" s="135">
        <f t="shared" ref="AY89" si="608">IFERROR(ROUNDDOWN(AX89/AV89,0),0)</f>
        <v>0</v>
      </c>
      <c r="AZ89" s="133"/>
      <c r="BA89" s="136">
        <f>IFERROR(AZ89/AY89,0)*100</f>
        <v>0</v>
      </c>
      <c r="BB89" s="137" t="s">
        <v>1126</v>
      </c>
      <c r="BC89" s="138"/>
      <c r="BD89" s="135">
        <f>IFERROR((AX89-BC89-BC90)/AV89,0)</f>
        <v>0</v>
      </c>
      <c r="BE89" s="139">
        <f t="shared" ref="BE89" si="609">IFERROR((AZ89/BD89)*100,0)</f>
        <v>0</v>
      </c>
      <c r="BF89" s="131"/>
      <c r="BG89" s="132">
        <f>SUMIFS('Tiempos de Moldes'!$I$6:$I$738,'Tiempos de Moldes'!$A$6:$A$738,$B89,'Tiempos de Moldes'!$B$6:$B$738,BF89)</f>
        <v>0</v>
      </c>
      <c r="BH89" s="133"/>
      <c r="BI89" s="134">
        <f>SUMIFS('Tiempos de Moldes'!$N$9:$N$12,'Tiempos de Moldes'!$L$9:$L$12,BH89)</f>
        <v>0</v>
      </c>
      <c r="BJ89" s="135">
        <f t="shared" ref="BJ89" si="610">IFERROR(ROUNDDOWN(BI89/BG89,0),0)</f>
        <v>0</v>
      </c>
      <c r="BK89" s="133"/>
      <c r="BL89" s="136">
        <f>IFERROR(BK89/BJ89,0)*100</f>
        <v>0</v>
      </c>
      <c r="BM89" s="137" t="s">
        <v>1126</v>
      </c>
      <c r="BN89" s="138"/>
      <c r="BO89" s="135">
        <f>IFERROR((BI89-BN89-BN90)/BG89,0)</f>
        <v>0</v>
      </c>
      <c r="BP89" s="139">
        <f t="shared" ref="BP89" si="611">IFERROR((BK89/BO89)*100,0)</f>
        <v>0</v>
      </c>
      <c r="BQ89" s="131"/>
      <c r="BR89" s="132">
        <f>SUMIFS('Tiempos de Moldes'!$I$6:$I$738,'Tiempos de Moldes'!$A$6:$A$738,$B89,'Tiempos de Moldes'!$B$6:$B$738,BQ89)</f>
        <v>0</v>
      </c>
      <c r="BS89" s="133">
        <v>4</v>
      </c>
      <c r="BT89" s="134">
        <f>SUMIFS('Tiempos de Moldes'!$N$9:$N$12,'Tiempos de Moldes'!$L$9:$L$12,BS89)</f>
        <v>580</v>
      </c>
      <c r="BU89" s="135">
        <f t="shared" ref="BU89" si="612">IFERROR(ROUNDDOWN(BT89/BR89,0),0)</f>
        <v>0</v>
      </c>
      <c r="BV89" s="133"/>
      <c r="BW89" s="136">
        <f>IFERROR(BV89/BU89,0)*100</f>
        <v>0</v>
      </c>
      <c r="BX89" s="137" t="s">
        <v>1126</v>
      </c>
      <c r="BY89" s="138"/>
      <c r="BZ89" s="135">
        <f>IFERROR((BT89-BY89-BY90)/BR89,0)</f>
        <v>0</v>
      </c>
      <c r="CA89" s="139">
        <f t="shared" ref="CA89" si="613">IFERROR((BV89/BZ89)*100,0)</f>
        <v>0</v>
      </c>
    </row>
    <row r="90" spans="2:79" ht="15.75" thickBot="1" x14ac:dyDescent="0.3">
      <c r="B90" s="116" t="s">
        <v>1151</v>
      </c>
      <c r="C90" s="163" t="e">
        <f>VLOOKUP(C89,'Tiempos de Moldes'!$B$6:$J$738,2,0)</f>
        <v>#N/A</v>
      </c>
      <c r="D90" s="164"/>
      <c r="E90" s="164"/>
      <c r="F90" s="164" t="e">
        <f>VLOOKUP(C89,'Tiempos de Moldes'!$B$6:$J$738,3,0)</f>
        <v>#N/A</v>
      </c>
      <c r="G90" s="164"/>
      <c r="H90" s="128" t="e">
        <f>VLOOKUP(C89,'Tiempos de Moldes'!$B$6:$J$738,5,0)</f>
        <v>#N/A</v>
      </c>
      <c r="I90" s="128" t="e">
        <f>VLOOKUP(C89,'Tiempos de Moldes'!$B$6:$J$738,4,0)</f>
        <v>#N/A</v>
      </c>
      <c r="J90" s="127" t="s">
        <v>1127</v>
      </c>
      <c r="K90" s="129"/>
      <c r="L90" s="117"/>
      <c r="M90" s="118"/>
      <c r="N90" s="168" t="e">
        <f>VLOOKUP(N89,'Tiempos de Moldes'!$B$6:$J$738,2,0)</f>
        <v>#N/A</v>
      </c>
      <c r="O90" s="169"/>
      <c r="P90" s="169"/>
      <c r="Q90" s="169" t="e">
        <f>VLOOKUP(N89,'Tiempos de Moldes'!$B$6:$J$738,3,0)</f>
        <v>#N/A</v>
      </c>
      <c r="R90" s="169"/>
      <c r="S90" s="128" t="e">
        <f>VLOOKUP(N89,'Tiempos de Moldes'!$B$6:$J$738,5,0)</f>
        <v>#N/A</v>
      </c>
      <c r="T90" s="128" t="e">
        <f>VLOOKUP(N89,'Tiempos de Moldes'!$B$6:$J$738,4,0)</f>
        <v>#N/A</v>
      </c>
      <c r="U90" s="127" t="s">
        <v>1130</v>
      </c>
      <c r="V90" s="129"/>
      <c r="W90" s="117"/>
      <c r="X90" s="118"/>
      <c r="Y90" s="163" t="e">
        <f>VLOOKUP(Y89,'Tiempos de Moldes'!$B$6:$J$738,2,0)</f>
        <v>#N/A</v>
      </c>
      <c r="Z90" s="164"/>
      <c r="AA90" s="164"/>
      <c r="AB90" s="164" t="e">
        <f>VLOOKUP(Y89,'Tiempos de Moldes'!$B$6:$J$738,3,0)</f>
        <v>#N/A</v>
      </c>
      <c r="AC90" s="164"/>
      <c r="AD90" s="128" t="e">
        <f>VLOOKUP(Y89,'Tiempos de Moldes'!$B$6:$J$738,5,0)</f>
        <v>#N/A</v>
      </c>
      <c r="AE90" s="128" t="e">
        <f>VLOOKUP(Y89,'Tiempos de Moldes'!$B$6:$J$738,4,0)</f>
        <v>#N/A</v>
      </c>
      <c r="AF90" s="127" t="s">
        <v>1130</v>
      </c>
      <c r="AG90" s="129"/>
      <c r="AH90" s="117"/>
      <c r="AI90" s="118"/>
      <c r="AJ90" s="163" t="e">
        <f>VLOOKUP(AJ89,'Tiempos de Moldes'!$B$6:$J$738,2,0)</f>
        <v>#N/A</v>
      </c>
      <c r="AK90" s="164"/>
      <c r="AL90" s="164"/>
      <c r="AM90" s="164" t="e">
        <f>VLOOKUP(AJ89,'Tiempos de Moldes'!$B$6:$J$738,3,0)</f>
        <v>#N/A</v>
      </c>
      <c r="AN90" s="164"/>
      <c r="AO90" s="128" t="e">
        <f>VLOOKUP(AJ89,'Tiempos de Moldes'!$B$6:$J$738,5,0)</f>
        <v>#N/A</v>
      </c>
      <c r="AP90" s="128" t="e">
        <f>VLOOKUP(AJ89,'Tiempos de Moldes'!$B$6:$J$738,4,0)</f>
        <v>#N/A</v>
      </c>
      <c r="AQ90" s="127" t="s">
        <v>1130</v>
      </c>
      <c r="AR90" s="129"/>
      <c r="AS90" s="117"/>
      <c r="AT90" s="118"/>
      <c r="AU90" s="163" t="e">
        <f>VLOOKUP(AU89,'Tiempos de Moldes'!$B$6:$J$738,2,0)</f>
        <v>#N/A</v>
      </c>
      <c r="AV90" s="164"/>
      <c r="AW90" s="164"/>
      <c r="AX90" s="164" t="e">
        <f>VLOOKUP(AU89,'Tiempos de Moldes'!$B$6:$J$738,3,0)</f>
        <v>#N/A</v>
      </c>
      <c r="AY90" s="164"/>
      <c r="AZ90" s="128" t="e">
        <f>VLOOKUP(AU89,'Tiempos de Moldes'!$B$6:$J$738,5,0)</f>
        <v>#N/A</v>
      </c>
      <c r="BA90" s="128" t="e">
        <f>VLOOKUP(AU89,'Tiempos de Moldes'!$B$6:$J$738,4,0)</f>
        <v>#N/A</v>
      </c>
      <c r="BB90" s="127" t="s">
        <v>1130</v>
      </c>
      <c r="BC90" s="129"/>
      <c r="BD90" s="117"/>
      <c r="BE90" s="118"/>
      <c r="BF90" s="163" t="e">
        <f>VLOOKUP(BF89,'Tiempos de Moldes'!$B$6:$J$738,2,0)</f>
        <v>#N/A</v>
      </c>
      <c r="BG90" s="164"/>
      <c r="BH90" s="164"/>
      <c r="BI90" s="164" t="e">
        <f>VLOOKUP(BF89,'Tiempos de Moldes'!$B$6:$J$738,3,0)</f>
        <v>#N/A</v>
      </c>
      <c r="BJ90" s="164"/>
      <c r="BK90" s="128" t="e">
        <f>VLOOKUP(BF89,'Tiempos de Moldes'!$B$6:$J$738,5,0)</f>
        <v>#N/A</v>
      </c>
      <c r="BL90" s="128" t="e">
        <f>VLOOKUP(BF89,'Tiempos de Moldes'!$B$6:$J$738,4,0)</f>
        <v>#N/A</v>
      </c>
      <c r="BM90" s="127" t="s">
        <v>1130</v>
      </c>
      <c r="BN90" s="129"/>
      <c r="BO90" s="117"/>
      <c r="BP90" s="118"/>
      <c r="BQ90" s="163" t="e">
        <f>VLOOKUP(BQ89,'Tiempos de Moldes'!$B$6:$J$738,2,0)</f>
        <v>#N/A</v>
      </c>
      <c r="BR90" s="164"/>
      <c r="BS90" s="164"/>
      <c r="BT90" s="164" t="e">
        <f>VLOOKUP(BQ89,'Tiempos de Moldes'!$B$6:$J$738,3,0)</f>
        <v>#N/A</v>
      </c>
      <c r="BU90" s="164"/>
      <c r="BV90" s="128" t="e">
        <f>VLOOKUP(BQ89,'Tiempos de Moldes'!$B$6:$J$738,5,0)</f>
        <v>#N/A</v>
      </c>
      <c r="BW90" s="128" t="e">
        <f>VLOOKUP(BQ89,'Tiempos de Moldes'!$B$6:$J$738,4,0)</f>
        <v>#N/A</v>
      </c>
      <c r="BX90" s="127" t="s">
        <v>1130</v>
      </c>
      <c r="BY90" s="129"/>
      <c r="BZ90" s="117"/>
      <c r="CA90" s="118"/>
    </row>
    <row r="91" spans="2:79" x14ac:dyDescent="0.25">
      <c r="B91" s="116" t="s">
        <v>1152</v>
      </c>
      <c r="C91" s="144"/>
      <c r="D91" s="145"/>
      <c r="E91" s="146"/>
      <c r="F91" s="147"/>
      <c r="G91" s="148"/>
      <c r="H91" s="146"/>
      <c r="I91" s="149"/>
      <c r="J91" s="126" t="s">
        <v>1126</v>
      </c>
      <c r="K91" s="150"/>
      <c r="L91" s="148"/>
      <c r="M91" s="151"/>
      <c r="N91" s="144"/>
      <c r="O91" s="145">
        <f>SUMIFS('Tiempos de Moldes'!$I$6:$I$738,'Tiempos de Moldes'!$A$6:$A$738,$B91,'Tiempos de Moldes'!$B$6:$B$738,N91)</f>
        <v>0</v>
      </c>
      <c r="P91" s="146"/>
      <c r="Q91" s="147">
        <f>SUMIFS('Tiempos de Moldes'!$N$9:$N$12,'Tiempos de Moldes'!$L$9:$L$12,P91)</f>
        <v>0</v>
      </c>
      <c r="R91" s="148">
        <f t="shared" ref="R91" si="614">IFERROR(ROUNDDOWN(Q91/O91,0),0)</f>
        <v>0</v>
      </c>
      <c r="S91" s="146"/>
      <c r="T91" s="149">
        <f t="shared" ref="T91" si="615">IFERROR(S91/R91,0)*100</f>
        <v>0</v>
      </c>
      <c r="U91" s="126" t="s">
        <v>1126</v>
      </c>
      <c r="V91" s="150"/>
      <c r="W91" s="148">
        <f>IFERROR((Q91-V91-V92)/O91,0)</f>
        <v>0</v>
      </c>
      <c r="X91" s="151">
        <f t="shared" ref="X91" si="616">IFERROR((S91/W91)*100,0)</f>
        <v>0</v>
      </c>
      <c r="Y91" s="144"/>
      <c r="Z91" s="145">
        <f>SUMIFS('Tiempos de Moldes'!$I$6:$I$738,'Tiempos de Moldes'!$A$6:$A$738,$B91,'Tiempos de Moldes'!$B$6:$B$738,Y91)</f>
        <v>0</v>
      </c>
      <c r="AA91" s="146"/>
      <c r="AB91" s="147">
        <f>SUMIFS('Tiempos de Moldes'!$N$9:$N$12,'Tiempos de Moldes'!$L$9:$L$12,AA91)</f>
        <v>0</v>
      </c>
      <c r="AC91" s="148">
        <f t="shared" ref="AC91" si="617">IFERROR(ROUNDDOWN(AB91/Z91,0),0)</f>
        <v>0</v>
      </c>
      <c r="AD91" s="146"/>
      <c r="AE91" s="149">
        <f t="shared" ref="AE91" si="618">IFERROR(AD91/AC91,0)*100</f>
        <v>0</v>
      </c>
      <c r="AF91" s="126" t="s">
        <v>1126</v>
      </c>
      <c r="AG91" s="150"/>
      <c r="AH91" s="148">
        <f>IFERROR((AB91-AG91-AG92)/Z91,0)</f>
        <v>0</v>
      </c>
      <c r="AI91" s="151">
        <f t="shared" ref="AI91" si="619">IFERROR((AD91/AH91)*100,0)</f>
        <v>0</v>
      </c>
      <c r="AJ91" s="144"/>
      <c r="AK91" s="145">
        <f>SUMIFS('Tiempos de Moldes'!$I$6:$I$738,'Tiempos de Moldes'!$A$6:$A$738,$B91,'Tiempos de Moldes'!$B$6:$B$738,AJ91)</f>
        <v>0</v>
      </c>
      <c r="AL91" s="146"/>
      <c r="AM91" s="147">
        <f>SUMIFS('Tiempos de Moldes'!$N$9:$N$12,'Tiempos de Moldes'!$L$9:$L$12,AL91)</f>
        <v>0</v>
      </c>
      <c r="AN91" s="148">
        <f t="shared" ref="AN91" si="620">IFERROR(ROUNDDOWN(AM91/AK91,0),0)</f>
        <v>0</v>
      </c>
      <c r="AO91" s="146"/>
      <c r="AP91" s="149">
        <f t="shared" ref="AP91" si="621">IFERROR(AO91/AN91,0)*100</f>
        <v>0</v>
      </c>
      <c r="AQ91" s="126" t="s">
        <v>1126</v>
      </c>
      <c r="AR91" s="150"/>
      <c r="AS91" s="148">
        <f>IFERROR((AM91-AR91-AR92)/AK91,0)</f>
        <v>0</v>
      </c>
      <c r="AT91" s="151">
        <f t="shared" ref="AT91" si="622">IFERROR((AO91/AS91)*100,0)</f>
        <v>0</v>
      </c>
      <c r="AU91" s="144"/>
      <c r="AV91" s="145">
        <f>SUMIFS('Tiempos de Moldes'!$I$6:$I$738,'Tiempos de Moldes'!$A$6:$A$738,$B91,'Tiempos de Moldes'!$B$6:$B$738,AU91)</f>
        <v>0</v>
      </c>
      <c r="AW91" s="146"/>
      <c r="AX91" s="147">
        <f>SUMIFS('Tiempos de Moldes'!$N$9:$N$12,'Tiempos de Moldes'!$L$9:$L$12,AW91)</f>
        <v>0</v>
      </c>
      <c r="AY91" s="148">
        <f t="shared" ref="AY91" si="623">IFERROR(ROUNDDOWN(AX91/AV91,0),0)</f>
        <v>0</v>
      </c>
      <c r="AZ91" s="146"/>
      <c r="BA91" s="149">
        <f t="shared" ref="BA91" si="624">IFERROR(AZ91/AY91,0)*100</f>
        <v>0</v>
      </c>
      <c r="BB91" s="126" t="s">
        <v>1126</v>
      </c>
      <c r="BC91" s="150"/>
      <c r="BD91" s="148">
        <f>IFERROR((AX91-BC91-BC92)/AV91,0)</f>
        <v>0</v>
      </c>
      <c r="BE91" s="151">
        <f t="shared" ref="BE91" si="625">IFERROR((AZ91/BD91)*100,0)</f>
        <v>0</v>
      </c>
      <c r="BF91" s="144"/>
      <c r="BG91" s="145">
        <f>SUMIFS('Tiempos de Moldes'!$I$6:$I$738,'Tiempos de Moldes'!$A$6:$A$738,$B91,'Tiempos de Moldes'!$B$6:$B$738,BF91)</f>
        <v>0</v>
      </c>
      <c r="BH91" s="146"/>
      <c r="BI91" s="147">
        <f>SUMIFS('Tiempos de Moldes'!$N$9:$N$12,'Tiempos de Moldes'!$L$9:$L$12,BH91)</f>
        <v>0</v>
      </c>
      <c r="BJ91" s="148">
        <f t="shared" ref="BJ91" si="626">IFERROR(ROUNDDOWN(BI91/BG91,0),0)</f>
        <v>0</v>
      </c>
      <c r="BK91" s="146"/>
      <c r="BL91" s="149">
        <f t="shared" ref="BL91" si="627">IFERROR(BK91/BJ91,0)*100</f>
        <v>0</v>
      </c>
      <c r="BM91" s="126" t="s">
        <v>1126</v>
      </c>
      <c r="BN91" s="150"/>
      <c r="BO91" s="148">
        <f>IFERROR((BI91-BN91-BN92)/BG91,0)</f>
        <v>0</v>
      </c>
      <c r="BP91" s="151">
        <f t="shared" ref="BP91" si="628">IFERROR((BK91/BO91)*100,0)</f>
        <v>0</v>
      </c>
      <c r="BQ91" s="144"/>
      <c r="BR91" s="145">
        <f>SUMIFS('Tiempos de Moldes'!$I$6:$I$738,'Tiempos de Moldes'!$A$6:$A$738,$B91,'Tiempos de Moldes'!$B$6:$B$738,BQ91)</f>
        <v>0</v>
      </c>
      <c r="BS91" s="146">
        <v>1</v>
      </c>
      <c r="BT91" s="147">
        <f>SUMIFS('Tiempos de Moldes'!$N$9:$N$12,'Tiempos de Moldes'!$L$9:$L$12,BS91)</f>
        <v>640</v>
      </c>
      <c r="BU91" s="148">
        <f t="shared" ref="BU91" si="629">IFERROR(ROUNDDOWN(BT91/BR91,0),0)</f>
        <v>0</v>
      </c>
      <c r="BV91" s="146"/>
      <c r="BW91" s="149">
        <f t="shared" ref="BW91" si="630">IFERROR(BV91/BU91,0)*100</f>
        <v>0</v>
      </c>
      <c r="BX91" s="126" t="s">
        <v>1126</v>
      </c>
      <c r="BY91" s="150"/>
      <c r="BZ91" s="148">
        <f>IFERROR((BT91-BY91-BY92)/BR91,0)</f>
        <v>0</v>
      </c>
      <c r="CA91" s="151">
        <f t="shared" ref="CA91" si="631">IFERROR((BV91/BZ91)*100,0)</f>
        <v>0</v>
      </c>
    </row>
    <row r="92" spans="2:79" ht="15.75" thickBot="1" x14ac:dyDescent="0.3">
      <c r="B92" s="116" t="s">
        <v>1152</v>
      </c>
      <c r="C92" s="161"/>
      <c r="D92" s="162"/>
      <c r="E92" s="162"/>
      <c r="F92" s="162"/>
      <c r="G92" s="162"/>
      <c r="H92" s="153"/>
      <c r="I92" s="153"/>
      <c r="J92" s="141" t="s">
        <v>1127</v>
      </c>
      <c r="K92" s="142"/>
      <c r="L92" s="143"/>
      <c r="M92" s="152"/>
      <c r="N92" s="167" t="e">
        <f>VLOOKUP(N91,'Tiempos de Moldes'!$B$6:$J$738,2,0)</f>
        <v>#N/A</v>
      </c>
      <c r="O92" s="166"/>
      <c r="P92" s="166"/>
      <c r="Q92" s="166" t="e">
        <f>VLOOKUP(N91,'Tiempos de Moldes'!$B$6:$J$738,3,0)</f>
        <v>#N/A</v>
      </c>
      <c r="R92" s="166"/>
      <c r="S92" s="140" t="e">
        <f>VLOOKUP(N91,'Tiempos de Moldes'!$B$6:$J$738,5,0)</f>
        <v>#N/A</v>
      </c>
      <c r="T92" s="140" t="e">
        <f>VLOOKUP(N91,'Tiempos de Moldes'!$B$6:$J$738,4,0)</f>
        <v>#N/A</v>
      </c>
      <c r="U92" s="141" t="s">
        <v>1127</v>
      </c>
      <c r="V92" s="142"/>
      <c r="W92" s="143"/>
      <c r="X92" s="152"/>
      <c r="Y92" s="167" t="e">
        <f>VLOOKUP(Y91,'Tiempos de Moldes'!$B$6:$J$738,2,0)</f>
        <v>#N/A</v>
      </c>
      <c r="Z92" s="166"/>
      <c r="AA92" s="166"/>
      <c r="AB92" s="166" t="e">
        <f>VLOOKUP(Y91,'Tiempos de Moldes'!$B$6:$J$738,3,0)</f>
        <v>#N/A</v>
      </c>
      <c r="AC92" s="166"/>
      <c r="AD92" s="140" t="e">
        <f>VLOOKUP(Y91,'Tiempos de Moldes'!$B$6:$J$738,5,0)</f>
        <v>#N/A</v>
      </c>
      <c r="AE92" s="140" t="e">
        <f>VLOOKUP(Y91,'Tiempos de Moldes'!$B$6:$J$738,4,0)</f>
        <v>#N/A</v>
      </c>
      <c r="AF92" s="141" t="s">
        <v>1127</v>
      </c>
      <c r="AG92" s="142"/>
      <c r="AH92" s="143"/>
      <c r="AI92" s="152"/>
      <c r="AJ92" s="167" t="e">
        <f>VLOOKUP(AJ91,'Tiempos de Moldes'!$B$6:$J$738,2,0)</f>
        <v>#N/A</v>
      </c>
      <c r="AK92" s="166"/>
      <c r="AL92" s="166"/>
      <c r="AM92" s="166" t="e">
        <f>VLOOKUP(AJ91,'Tiempos de Moldes'!$B$6:$J$738,3,0)</f>
        <v>#N/A</v>
      </c>
      <c r="AN92" s="166"/>
      <c r="AO92" s="140" t="e">
        <f>VLOOKUP(AJ91,'Tiempos de Moldes'!$B$6:$J$738,5,0)</f>
        <v>#N/A</v>
      </c>
      <c r="AP92" s="140" t="e">
        <f>VLOOKUP(AJ91,'Tiempos de Moldes'!$B$6:$J$738,4,0)</f>
        <v>#N/A</v>
      </c>
      <c r="AQ92" s="141" t="s">
        <v>1127</v>
      </c>
      <c r="AR92" s="142"/>
      <c r="AS92" s="143"/>
      <c r="AT92" s="152"/>
      <c r="AU92" s="167" t="e">
        <f>VLOOKUP(AU91,'Tiempos de Moldes'!$B$6:$J$738,2,0)</f>
        <v>#N/A</v>
      </c>
      <c r="AV92" s="166"/>
      <c r="AW92" s="166"/>
      <c r="AX92" s="166" t="e">
        <f>VLOOKUP(AU91,'Tiempos de Moldes'!$B$6:$J$738,3,0)</f>
        <v>#N/A</v>
      </c>
      <c r="AY92" s="166"/>
      <c r="AZ92" s="140" t="e">
        <f>VLOOKUP(AU91,'Tiempos de Moldes'!$B$6:$J$738,5,0)</f>
        <v>#N/A</v>
      </c>
      <c r="BA92" s="140" t="e">
        <f>VLOOKUP(AU91,'Tiempos de Moldes'!$B$6:$J$738,4,0)</f>
        <v>#N/A</v>
      </c>
      <c r="BB92" s="141" t="s">
        <v>1127</v>
      </c>
      <c r="BC92" s="142"/>
      <c r="BD92" s="143"/>
      <c r="BE92" s="152"/>
      <c r="BF92" s="167" t="e">
        <f>VLOOKUP(BF91,'Tiempos de Moldes'!$B$6:$J$738,2,0)</f>
        <v>#N/A</v>
      </c>
      <c r="BG92" s="166"/>
      <c r="BH92" s="166"/>
      <c r="BI92" s="166" t="e">
        <f>VLOOKUP(BF91,'Tiempos de Moldes'!$B$6:$J$738,3,0)</f>
        <v>#N/A</v>
      </c>
      <c r="BJ92" s="166"/>
      <c r="BK92" s="140" t="e">
        <f>VLOOKUP(BF91,'Tiempos de Moldes'!$B$6:$J$738,5,0)</f>
        <v>#N/A</v>
      </c>
      <c r="BL92" s="140" t="str">
        <f>VLOOKUP(BF$11,'Tiempos de Moldes'!$B$6:$J$738,4,0)</f>
        <v>TACHI-S</v>
      </c>
      <c r="BM92" s="141" t="s">
        <v>1127</v>
      </c>
      <c r="BN92" s="142"/>
      <c r="BO92" s="143"/>
      <c r="BP92" s="152"/>
      <c r="BQ92" s="167" t="e">
        <f>VLOOKUP(BQ91,'Tiempos de Moldes'!$B$6:$J$738,2,0)</f>
        <v>#N/A</v>
      </c>
      <c r="BR92" s="166"/>
      <c r="BS92" s="166"/>
      <c r="BT92" s="166" t="e">
        <f>VLOOKUP(BQ91,'Tiempos de Moldes'!$B$6:$J$738,3,0)</f>
        <v>#N/A</v>
      </c>
      <c r="BU92" s="166"/>
      <c r="BV92" s="140" t="e">
        <f>VLOOKUP(BQ91,'Tiempos de Moldes'!$B$6:$J$738,5,0)</f>
        <v>#N/A</v>
      </c>
      <c r="BW92" s="140" t="e">
        <f>VLOOKUP(BQ91,'Tiempos de Moldes'!$B$6:$J$738,4,0)</f>
        <v>#N/A</v>
      </c>
      <c r="BX92" s="141" t="s">
        <v>1127</v>
      </c>
      <c r="BY92" s="142"/>
      <c r="BZ92" s="143"/>
      <c r="CA92" s="152"/>
    </row>
    <row r="93" spans="2:79" x14ac:dyDescent="0.25">
      <c r="B93" s="116" t="s">
        <v>1152</v>
      </c>
      <c r="C93" s="131"/>
      <c r="D93" s="132">
        <f>SUMIFS('Tiempos de Moldes'!$I$6:$I$738,'Tiempos de Moldes'!$A$6:$A$738,$B93,'Tiempos de Moldes'!$B$6:$B$738,$C93)</f>
        <v>0</v>
      </c>
      <c r="E93" s="146">
        <v>4</v>
      </c>
      <c r="F93" s="134">
        <f>SUMIFS('Tiempos de Moldes'!$N$9:$N$12,'Tiempos de Moldes'!$L$9:$L$12,E$21)</f>
        <v>580</v>
      </c>
      <c r="G93" s="135">
        <f>IFERROR((ROUNDDOWN(F93/D93,0)),0)</f>
        <v>0</v>
      </c>
      <c r="H93" s="133"/>
      <c r="I93" s="136">
        <f>IFERROR((H93/G93)*100,0)</f>
        <v>0</v>
      </c>
      <c r="J93" s="137" t="s">
        <v>1126</v>
      </c>
      <c r="K93" s="138"/>
      <c r="L93" s="135">
        <f>IFERROR((F93-K93-K94)/D93,0)</f>
        <v>0</v>
      </c>
      <c r="M93" s="139">
        <f t="shared" ref="M93" si="632">IFERROR((H93/L93)*100,0)</f>
        <v>0</v>
      </c>
      <c r="N93" s="131"/>
      <c r="O93" s="132">
        <f>SUMIFS('Tiempos de Moldes'!$I$6:$I$738,'Tiempos de Moldes'!$A$6:$A$738,$B93,'Tiempos de Moldes'!$B$6:$B$738,N93)</f>
        <v>0</v>
      </c>
      <c r="P93" s="133"/>
      <c r="Q93" s="134">
        <f>SUMIFS('Tiempos de Moldes'!$N$9:$N$12,'Tiempos de Moldes'!$L$9:$L$12,P93)</f>
        <v>0</v>
      </c>
      <c r="R93" s="135">
        <f t="shared" ref="R93" si="633">IFERROR(ROUNDDOWN(Q93/O93,0),0)</f>
        <v>0</v>
      </c>
      <c r="S93" s="133"/>
      <c r="T93" s="136">
        <f>IFERROR((S93/R93)*100,0)</f>
        <v>0</v>
      </c>
      <c r="U93" s="137" t="s">
        <v>1126</v>
      </c>
      <c r="V93" s="138"/>
      <c r="W93" s="135">
        <f>IFERROR((Q93-V93-V94)/O93,0)</f>
        <v>0</v>
      </c>
      <c r="X93" s="139">
        <f t="shared" ref="X93" si="634">IFERROR((S93/W93)*100,0)</f>
        <v>0</v>
      </c>
      <c r="Y93" s="131"/>
      <c r="Z93" s="132">
        <f>SUMIFS('Tiempos de Moldes'!$I$6:$I$738,'Tiempos de Moldes'!$A$6:$A$738,$B93,'Tiempos de Moldes'!$B$6:$B$738,Y93)</f>
        <v>0</v>
      </c>
      <c r="AA93" s="133"/>
      <c r="AB93" s="134">
        <f>SUMIFS('Tiempos de Moldes'!$N$9:$N$12,'Tiempos de Moldes'!$L$9:$L$12,AA93)</f>
        <v>0</v>
      </c>
      <c r="AC93" s="135">
        <f t="shared" ref="AC93" si="635">IFERROR(ROUNDDOWN(AB93/Z93,0),0)</f>
        <v>0</v>
      </c>
      <c r="AD93" s="133"/>
      <c r="AE93" s="136">
        <f>IFERROR(AD93/AC93,0)*100</f>
        <v>0</v>
      </c>
      <c r="AF93" s="137" t="s">
        <v>1126</v>
      </c>
      <c r="AG93" s="138"/>
      <c r="AH93" s="135">
        <f>IFERROR((AB93-AG93-AG94)/Z93,0)</f>
        <v>0</v>
      </c>
      <c r="AI93" s="139">
        <f t="shared" ref="AI93" si="636">IFERROR((AD93/AH93)*100,0)</f>
        <v>0</v>
      </c>
      <c r="AJ93" s="131"/>
      <c r="AK93" s="132">
        <f>SUMIFS('Tiempos de Moldes'!$I$6:$I$738,'Tiempos de Moldes'!$A$6:$A$738,$B93,'Tiempos de Moldes'!$B$6:$B$738,AJ93)</f>
        <v>0</v>
      </c>
      <c r="AL93" s="133"/>
      <c r="AM93" s="134">
        <f>SUMIFS('Tiempos de Moldes'!$N$9:$N$12,'Tiempos de Moldes'!$L$9:$L$12,AL93)</f>
        <v>0</v>
      </c>
      <c r="AN93" s="135">
        <f t="shared" ref="AN93" si="637">IFERROR(ROUNDDOWN(AM93/AK93,0),0)</f>
        <v>0</v>
      </c>
      <c r="AO93" s="133"/>
      <c r="AP93" s="136">
        <f>IFERROR(AO93/AN93,0)*100</f>
        <v>0</v>
      </c>
      <c r="AQ93" s="137" t="s">
        <v>1126</v>
      </c>
      <c r="AR93" s="138"/>
      <c r="AS93" s="135">
        <f>IFERROR((AM93-AR93-AR94)/AK93,0)</f>
        <v>0</v>
      </c>
      <c r="AT93" s="139">
        <f t="shared" ref="AT93" si="638">IFERROR((AO93/AS93)*100,0)</f>
        <v>0</v>
      </c>
      <c r="AU93" s="131"/>
      <c r="AV93" s="132">
        <f>SUMIFS('Tiempos de Moldes'!$I$6:$I$738,'Tiempos de Moldes'!$A$6:$A$738,$B93,'Tiempos de Moldes'!$B$6:$B$738,AU93)</f>
        <v>0</v>
      </c>
      <c r="AW93" s="133"/>
      <c r="AX93" s="134">
        <f>SUMIFS('Tiempos de Moldes'!$N$9:$N$12,'Tiempos de Moldes'!$L$9:$L$12,AW93)</f>
        <v>0</v>
      </c>
      <c r="AY93" s="135">
        <f t="shared" ref="AY93" si="639">IFERROR(ROUNDDOWN(AX93/AV93,0),0)</f>
        <v>0</v>
      </c>
      <c r="AZ93" s="133"/>
      <c r="BA93" s="136">
        <f>IFERROR(AZ93/AY93,0)*100</f>
        <v>0</v>
      </c>
      <c r="BB93" s="137" t="s">
        <v>1126</v>
      </c>
      <c r="BC93" s="138"/>
      <c r="BD93" s="135">
        <f>IFERROR((AX93-BC93-BC94)/AV93,0)</f>
        <v>0</v>
      </c>
      <c r="BE93" s="139">
        <f t="shared" ref="BE93" si="640">IFERROR((AZ93/BD93)*100,0)</f>
        <v>0</v>
      </c>
      <c r="BF93" s="131"/>
      <c r="BG93" s="132">
        <f>SUMIFS('Tiempos de Moldes'!$I$6:$I$738,'Tiempos de Moldes'!$A$6:$A$738,$B93,'Tiempos de Moldes'!$B$6:$B$738,BF93)</f>
        <v>0</v>
      </c>
      <c r="BH93" s="133"/>
      <c r="BI93" s="134">
        <f>SUMIFS('Tiempos de Moldes'!$N$9:$N$12,'Tiempos de Moldes'!$L$9:$L$12,BH93)</f>
        <v>0</v>
      </c>
      <c r="BJ93" s="135">
        <f t="shared" ref="BJ93" si="641">IFERROR(ROUNDDOWN(BI93/BG93,0),0)</f>
        <v>0</v>
      </c>
      <c r="BK93" s="133"/>
      <c r="BL93" s="136">
        <f>IFERROR(BK93/BJ93,0)*100</f>
        <v>0</v>
      </c>
      <c r="BM93" s="137" t="s">
        <v>1126</v>
      </c>
      <c r="BN93" s="138"/>
      <c r="BO93" s="135">
        <f>IFERROR((BI93-BN93-BN94)/BG93,0)</f>
        <v>0</v>
      </c>
      <c r="BP93" s="139">
        <f t="shared" ref="BP93" si="642">IFERROR((BK93/BO93)*100,0)</f>
        <v>0</v>
      </c>
      <c r="BQ93" s="131"/>
      <c r="BR93" s="132">
        <f>SUMIFS('Tiempos de Moldes'!$I$6:$I$738,'Tiempos de Moldes'!$A$6:$A$738,$B93,'Tiempos de Moldes'!$B$6:$B$738,BQ93)</f>
        <v>0</v>
      </c>
      <c r="BS93" s="133">
        <v>4</v>
      </c>
      <c r="BT93" s="134">
        <f>SUMIFS('Tiempos de Moldes'!$N$9:$N$12,'Tiempos de Moldes'!$L$9:$L$12,BS93)</f>
        <v>580</v>
      </c>
      <c r="BU93" s="135">
        <f t="shared" ref="BU93" si="643">IFERROR(ROUNDDOWN(BT93/BR93,0),0)</f>
        <v>0</v>
      </c>
      <c r="BV93" s="133"/>
      <c r="BW93" s="136">
        <f>IFERROR(BV93/BU93,0)*100</f>
        <v>0</v>
      </c>
      <c r="BX93" s="137" t="s">
        <v>1126</v>
      </c>
      <c r="BY93" s="138"/>
      <c r="BZ93" s="135">
        <f>IFERROR((BT93-BY93-BY94)/BR93,0)</f>
        <v>0</v>
      </c>
      <c r="CA93" s="139">
        <f t="shared" ref="CA93" si="644">IFERROR((BV93/BZ93)*100,0)</f>
        <v>0</v>
      </c>
    </row>
    <row r="94" spans="2:79" ht="15.75" thickBot="1" x14ac:dyDescent="0.3">
      <c r="B94" s="116" t="s">
        <v>1152</v>
      </c>
      <c r="C94" s="163" t="e">
        <f>VLOOKUP(C93,'Tiempos de Moldes'!$B$6:$J$738,2,0)</f>
        <v>#N/A</v>
      </c>
      <c r="D94" s="164"/>
      <c r="E94" s="164"/>
      <c r="F94" s="164" t="e">
        <f>VLOOKUP(C93,'Tiempos de Moldes'!$B$6:$J$738,3,0)</f>
        <v>#N/A</v>
      </c>
      <c r="G94" s="164"/>
      <c r="H94" s="128" t="e">
        <f>VLOOKUP(C93,'Tiempos de Moldes'!$B$6:$J$738,5,0)</f>
        <v>#N/A</v>
      </c>
      <c r="I94" s="128" t="e">
        <f>VLOOKUP(C93,'Tiempos de Moldes'!$B$6:$J$738,4,0)</f>
        <v>#N/A</v>
      </c>
      <c r="J94" s="127" t="s">
        <v>1127</v>
      </c>
      <c r="K94" s="129"/>
      <c r="L94" s="117"/>
      <c r="M94" s="118"/>
      <c r="N94" s="168" t="e">
        <f>VLOOKUP(N93,'Tiempos de Moldes'!$B$6:$J$738,2,0)</f>
        <v>#N/A</v>
      </c>
      <c r="O94" s="169"/>
      <c r="P94" s="169"/>
      <c r="Q94" s="169" t="e">
        <f>VLOOKUP(N93,'Tiempos de Moldes'!$B$6:$J$738,3,0)</f>
        <v>#N/A</v>
      </c>
      <c r="R94" s="169"/>
      <c r="S94" s="128" t="e">
        <f>VLOOKUP(N93,'Tiempos de Moldes'!$B$6:$J$738,5,0)</f>
        <v>#N/A</v>
      </c>
      <c r="T94" s="128" t="e">
        <f>VLOOKUP(N93,'Tiempos de Moldes'!$B$6:$J$738,4,0)</f>
        <v>#N/A</v>
      </c>
      <c r="U94" s="127" t="s">
        <v>1130</v>
      </c>
      <c r="V94" s="129"/>
      <c r="W94" s="117"/>
      <c r="X94" s="118"/>
      <c r="Y94" s="163" t="e">
        <f>VLOOKUP(Y93,'Tiempos de Moldes'!$B$6:$J$738,2,0)</f>
        <v>#N/A</v>
      </c>
      <c r="Z94" s="164"/>
      <c r="AA94" s="164"/>
      <c r="AB94" s="164" t="e">
        <f>VLOOKUP(Y93,'Tiempos de Moldes'!$B$6:$J$738,3,0)</f>
        <v>#N/A</v>
      </c>
      <c r="AC94" s="164"/>
      <c r="AD94" s="128" t="e">
        <f>VLOOKUP(Y93,'Tiempos de Moldes'!$B$6:$J$738,5,0)</f>
        <v>#N/A</v>
      </c>
      <c r="AE94" s="128" t="e">
        <f>VLOOKUP(Y93,'Tiempos de Moldes'!$B$6:$J$738,4,0)</f>
        <v>#N/A</v>
      </c>
      <c r="AF94" s="127" t="s">
        <v>1130</v>
      </c>
      <c r="AG94" s="129"/>
      <c r="AH94" s="117"/>
      <c r="AI94" s="118"/>
      <c r="AJ94" s="163" t="e">
        <f>VLOOKUP(AJ93,'Tiempos de Moldes'!$B$6:$J$738,2,0)</f>
        <v>#N/A</v>
      </c>
      <c r="AK94" s="164"/>
      <c r="AL94" s="164"/>
      <c r="AM94" s="164" t="e">
        <f>VLOOKUP(AJ93,'Tiempos de Moldes'!$B$6:$J$738,3,0)</f>
        <v>#N/A</v>
      </c>
      <c r="AN94" s="164"/>
      <c r="AO94" s="128" t="e">
        <f>VLOOKUP(AJ93,'Tiempos de Moldes'!$B$6:$J$738,5,0)</f>
        <v>#N/A</v>
      </c>
      <c r="AP94" s="128" t="e">
        <f>VLOOKUP(AJ93,'Tiempos de Moldes'!$B$6:$J$738,4,0)</f>
        <v>#N/A</v>
      </c>
      <c r="AQ94" s="127" t="s">
        <v>1130</v>
      </c>
      <c r="AR94" s="129"/>
      <c r="AS94" s="117"/>
      <c r="AT94" s="118"/>
      <c r="AU94" s="163" t="e">
        <f>VLOOKUP(AU93,'Tiempos de Moldes'!$B$6:$J$738,2,0)</f>
        <v>#N/A</v>
      </c>
      <c r="AV94" s="164"/>
      <c r="AW94" s="164"/>
      <c r="AX94" s="164" t="e">
        <f>VLOOKUP(AU93,'Tiempos de Moldes'!$B$6:$J$738,3,0)</f>
        <v>#N/A</v>
      </c>
      <c r="AY94" s="164"/>
      <c r="AZ94" s="128" t="e">
        <f>VLOOKUP(AU93,'Tiempos de Moldes'!$B$6:$J$738,5,0)</f>
        <v>#N/A</v>
      </c>
      <c r="BA94" s="128" t="e">
        <f>VLOOKUP(AU93,'Tiempos de Moldes'!$B$6:$J$738,4,0)</f>
        <v>#N/A</v>
      </c>
      <c r="BB94" s="127" t="s">
        <v>1130</v>
      </c>
      <c r="BC94" s="129"/>
      <c r="BD94" s="117"/>
      <c r="BE94" s="118"/>
      <c r="BF94" s="163" t="e">
        <f>VLOOKUP(BF93,'Tiempos de Moldes'!$B$6:$J$738,2,0)</f>
        <v>#N/A</v>
      </c>
      <c r="BG94" s="164"/>
      <c r="BH94" s="164"/>
      <c r="BI94" s="164" t="e">
        <f>VLOOKUP(BF93,'Tiempos de Moldes'!$B$6:$J$738,3,0)</f>
        <v>#N/A</v>
      </c>
      <c r="BJ94" s="164"/>
      <c r="BK94" s="128" t="e">
        <f>VLOOKUP(BF93,'Tiempos de Moldes'!$B$6:$J$738,5,0)</f>
        <v>#N/A</v>
      </c>
      <c r="BL94" s="128" t="e">
        <f>VLOOKUP(BF93,'Tiempos de Moldes'!$B$6:$J$738,4,0)</f>
        <v>#N/A</v>
      </c>
      <c r="BM94" s="127" t="s">
        <v>1130</v>
      </c>
      <c r="BN94" s="129"/>
      <c r="BO94" s="117"/>
      <c r="BP94" s="118"/>
      <c r="BQ94" s="163" t="e">
        <f>VLOOKUP(BQ93,'Tiempos de Moldes'!$B$6:$J$738,2,0)</f>
        <v>#N/A</v>
      </c>
      <c r="BR94" s="164"/>
      <c r="BS94" s="164"/>
      <c r="BT94" s="164" t="e">
        <f>VLOOKUP(BQ93,'Tiempos de Moldes'!$B$6:$J$738,3,0)</f>
        <v>#N/A</v>
      </c>
      <c r="BU94" s="164"/>
      <c r="BV94" s="128" t="e">
        <f>VLOOKUP(BQ93,'Tiempos de Moldes'!$B$6:$J$738,5,0)</f>
        <v>#N/A</v>
      </c>
      <c r="BW94" s="128" t="e">
        <f>VLOOKUP(BQ93,'Tiempos de Moldes'!$B$6:$J$738,4,0)</f>
        <v>#N/A</v>
      </c>
      <c r="BX94" s="127" t="s">
        <v>1130</v>
      </c>
      <c r="BY94" s="129"/>
      <c r="BZ94" s="117"/>
      <c r="CA94" s="118"/>
    </row>
    <row r="95" spans="2:79" x14ac:dyDescent="0.25">
      <c r="B95" s="116" t="s">
        <v>1153</v>
      </c>
      <c r="C95" s="144"/>
      <c r="D95" s="145"/>
      <c r="E95" s="146"/>
      <c r="F95" s="147"/>
      <c r="G95" s="148"/>
      <c r="H95" s="146"/>
      <c r="I95" s="149"/>
      <c r="J95" s="126" t="s">
        <v>1126</v>
      </c>
      <c r="K95" s="150"/>
      <c r="L95" s="148"/>
      <c r="M95" s="151"/>
      <c r="N95" s="144"/>
      <c r="O95" s="145">
        <f>SUMIFS('Tiempos de Moldes'!$I$6:$I$738,'Tiempos de Moldes'!$A$6:$A$738,$B95,'Tiempos de Moldes'!$B$6:$B$738,N95)</f>
        <v>0</v>
      </c>
      <c r="P95" s="146"/>
      <c r="Q95" s="147">
        <f>SUMIFS('Tiempos de Moldes'!$N$9:$N$12,'Tiempos de Moldes'!$L$9:$L$12,P95)</f>
        <v>0</v>
      </c>
      <c r="R95" s="148">
        <f t="shared" ref="R95" si="645">IFERROR(ROUNDDOWN(Q95/O95,0),0)</f>
        <v>0</v>
      </c>
      <c r="S95" s="146"/>
      <c r="T95" s="149">
        <f t="shared" ref="T95" si="646">IFERROR(S95/R95,0)*100</f>
        <v>0</v>
      </c>
      <c r="U95" s="126" t="s">
        <v>1126</v>
      </c>
      <c r="V95" s="150"/>
      <c r="W95" s="148">
        <f>IFERROR((Q95-V95-V96)/O95,0)</f>
        <v>0</v>
      </c>
      <c r="X95" s="151">
        <f t="shared" ref="X95" si="647">IFERROR((S95/W95)*100,0)</f>
        <v>0</v>
      </c>
      <c r="Y95" s="144"/>
      <c r="Z95" s="145">
        <f>SUMIFS('Tiempos de Moldes'!$I$6:$I$738,'Tiempos de Moldes'!$A$6:$A$738,$B95,'Tiempos de Moldes'!$B$6:$B$738,Y95)</f>
        <v>0</v>
      </c>
      <c r="AA95" s="146"/>
      <c r="AB95" s="147">
        <f>SUMIFS('Tiempos de Moldes'!$N$9:$N$12,'Tiempos de Moldes'!$L$9:$L$12,AA95)</f>
        <v>0</v>
      </c>
      <c r="AC95" s="148">
        <f t="shared" ref="AC95" si="648">IFERROR(ROUNDDOWN(AB95/Z95,0),0)</f>
        <v>0</v>
      </c>
      <c r="AD95" s="146"/>
      <c r="AE95" s="149">
        <f t="shared" ref="AE95" si="649">IFERROR(AD95/AC95,0)*100</f>
        <v>0</v>
      </c>
      <c r="AF95" s="126" t="s">
        <v>1126</v>
      </c>
      <c r="AG95" s="150"/>
      <c r="AH95" s="148">
        <f>IFERROR((AB95-AG95-AG96)/Z95,0)</f>
        <v>0</v>
      </c>
      <c r="AI95" s="151">
        <f t="shared" ref="AI95" si="650">IFERROR((AD95/AH95)*100,0)</f>
        <v>0</v>
      </c>
      <c r="AJ95" s="144"/>
      <c r="AK95" s="145">
        <f>SUMIFS('Tiempos de Moldes'!$I$6:$I$738,'Tiempos de Moldes'!$A$6:$A$738,$B95,'Tiempos de Moldes'!$B$6:$B$738,AJ95)</f>
        <v>0</v>
      </c>
      <c r="AL95" s="146"/>
      <c r="AM95" s="147">
        <f>SUMIFS('Tiempos de Moldes'!$N$9:$N$12,'Tiempos de Moldes'!$L$9:$L$12,AL95)</f>
        <v>0</v>
      </c>
      <c r="AN95" s="148">
        <f t="shared" ref="AN95" si="651">IFERROR(ROUNDDOWN(AM95/AK95,0),0)</f>
        <v>0</v>
      </c>
      <c r="AO95" s="146"/>
      <c r="AP95" s="149">
        <f t="shared" ref="AP95" si="652">IFERROR(AO95/AN95,0)*100</f>
        <v>0</v>
      </c>
      <c r="AQ95" s="126" t="s">
        <v>1126</v>
      </c>
      <c r="AR95" s="150"/>
      <c r="AS95" s="148">
        <f>IFERROR((AM95-AR95-AR96)/AK95,0)</f>
        <v>0</v>
      </c>
      <c r="AT95" s="151">
        <f t="shared" ref="AT95" si="653">IFERROR((AO95/AS95)*100,0)</f>
        <v>0</v>
      </c>
      <c r="AU95" s="144"/>
      <c r="AV95" s="145">
        <f>SUMIFS('Tiempos de Moldes'!$I$6:$I$738,'Tiempos de Moldes'!$A$6:$A$738,$B95,'Tiempos de Moldes'!$B$6:$B$738,AU95)</f>
        <v>0</v>
      </c>
      <c r="AW95" s="146"/>
      <c r="AX95" s="147">
        <f>SUMIFS('Tiempos de Moldes'!$N$9:$N$12,'Tiempos de Moldes'!$L$9:$L$12,AW95)</f>
        <v>0</v>
      </c>
      <c r="AY95" s="148">
        <f t="shared" ref="AY95" si="654">IFERROR(ROUNDDOWN(AX95/AV95,0),0)</f>
        <v>0</v>
      </c>
      <c r="AZ95" s="146"/>
      <c r="BA95" s="149">
        <f t="shared" ref="BA95" si="655">IFERROR(AZ95/AY95,0)*100</f>
        <v>0</v>
      </c>
      <c r="BB95" s="126" t="s">
        <v>1126</v>
      </c>
      <c r="BC95" s="150"/>
      <c r="BD95" s="148">
        <f>IFERROR((AX95-BC95-BC96)/AV95,0)</f>
        <v>0</v>
      </c>
      <c r="BE95" s="151">
        <f t="shared" ref="BE95" si="656">IFERROR((AZ95/BD95)*100,0)</f>
        <v>0</v>
      </c>
      <c r="BF95" s="144"/>
      <c r="BG95" s="145">
        <f>SUMIFS('Tiempos de Moldes'!$I$6:$I$738,'Tiempos de Moldes'!$A$6:$A$738,$B95,'Tiempos de Moldes'!$B$6:$B$738,BF95)</f>
        <v>0</v>
      </c>
      <c r="BH95" s="146"/>
      <c r="BI95" s="147">
        <f>SUMIFS('Tiempos de Moldes'!$N$9:$N$12,'Tiempos de Moldes'!$L$9:$L$12,BH95)</f>
        <v>0</v>
      </c>
      <c r="BJ95" s="148">
        <f t="shared" ref="BJ95" si="657">IFERROR(ROUNDDOWN(BI95/BG95,0),0)</f>
        <v>0</v>
      </c>
      <c r="BK95" s="146"/>
      <c r="BL95" s="149">
        <f t="shared" ref="BL95" si="658">IFERROR(BK95/BJ95,0)*100</f>
        <v>0</v>
      </c>
      <c r="BM95" s="126" t="s">
        <v>1126</v>
      </c>
      <c r="BN95" s="150"/>
      <c r="BO95" s="148">
        <f>IFERROR((BI95-BN95-BN96)/BG95,0)</f>
        <v>0</v>
      </c>
      <c r="BP95" s="151">
        <f t="shared" ref="BP95" si="659">IFERROR((BK95/BO95)*100,0)</f>
        <v>0</v>
      </c>
      <c r="BQ95" s="144"/>
      <c r="BR95" s="145">
        <f>SUMIFS('Tiempos de Moldes'!$I$6:$I$738,'Tiempos de Moldes'!$A$6:$A$738,$B95,'Tiempos de Moldes'!$B$6:$B$738,BQ95)</f>
        <v>0</v>
      </c>
      <c r="BS95" s="146">
        <v>1</v>
      </c>
      <c r="BT95" s="147">
        <f>SUMIFS('Tiempos de Moldes'!$N$9:$N$12,'Tiempos de Moldes'!$L$9:$L$12,BS95)</f>
        <v>640</v>
      </c>
      <c r="BU95" s="148">
        <f t="shared" ref="BU95" si="660">IFERROR(ROUNDDOWN(BT95/BR95,0),0)</f>
        <v>0</v>
      </c>
      <c r="BV95" s="146"/>
      <c r="BW95" s="149">
        <f t="shared" ref="BW95" si="661">IFERROR(BV95/BU95,0)*100</f>
        <v>0</v>
      </c>
      <c r="BX95" s="126" t="s">
        <v>1126</v>
      </c>
      <c r="BY95" s="150"/>
      <c r="BZ95" s="148">
        <f>IFERROR((BT95-BY95-BY96)/BR95,0)</f>
        <v>0</v>
      </c>
      <c r="CA95" s="151">
        <f t="shared" ref="CA95" si="662">IFERROR((BV95/BZ95)*100,0)</f>
        <v>0</v>
      </c>
    </row>
    <row r="96" spans="2:79" ht="15.75" thickBot="1" x14ac:dyDescent="0.3">
      <c r="B96" s="116" t="s">
        <v>1153</v>
      </c>
      <c r="C96" s="161"/>
      <c r="D96" s="162"/>
      <c r="E96" s="162"/>
      <c r="F96" s="162"/>
      <c r="G96" s="162"/>
      <c r="H96" s="153"/>
      <c r="I96" s="153"/>
      <c r="J96" s="141" t="s">
        <v>1127</v>
      </c>
      <c r="K96" s="142"/>
      <c r="L96" s="143"/>
      <c r="M96" s="152"/>
      <c r="N96" s="167" t="e">
        <f>VLOOKUP(N95,'Tiempos de Moldes'!$B$6:$J$738,2,0)</f>
        <v>#N/A</v>
      </c>
      <c r="O96" s="166"/>
      <c r="P96" s="166"/>
      <c r="Q96" s="166" t="e">
        <f>VLOOKUP(N95,'Tiempos de Moldes'!$B$6:$J$738,3,0)</f>
        <v>#N/A</v>
      </c>
      <c r="R96" s="166"/>
      <c r="S96" s="140" t="e">
        <f>VLOOKUP(N95,'Tiempos de Moldes'!$B$6:$J$738,5,0)</f>
        <v>#N/A</v>
      </c>
      <c r="T96" s="140" t="e">
        <f>VLOOKUP(N95,'Tiempos de Moldes'!$B$6:$J$738,4,0)</f>
        <v>#N/A</v>
      </c>
      <c r="U96" s="141" t="s">
        <v>1127</v>
      </c>
      <c r="V96" s="142"/>
      <c r="W96" s="143"/>
      <c r="X96" s="152"/>
      <c r="Y96" s="167" t="e">
        <f>VLOOKUP(Y95,'Tiempos de Moldes'!$B$6:$J$738,2,0)</f>
        <v>#N/A</v>
      </c>
      <c r="Z96" s="166"/>
      <c r="AA96" s="166"/>
      <c r="AB96" s="166" t="e">
        <f>VLOOKUP(Y95,'Tiempos de Moldes'!$B$6:$J$738,3,0)</f>
        <v>#N/A</v>
      </c>
      <c r="AC96" s="166"/>
      <c r="AD96" s="140" t="e">
        <f>VLOOKUP(Y95,'Tiempos de Moldes'!$B$6:$J$738,5,0)</f>
        <v>#N/A</v>
      </c>
      <c r="AE96" s="140" t="e">
        <f>VLOOKUP(Y95,'Tiempos de Moldes'!$B$6:$J$738,4,0)</f>
        <v>#N/A</v>
      </c>
      <c r="AF96" s="141" t="s">
        <v>1127</v>
      </c>
      <c r="AG96" s="142"/>
      <c r="AH96" s="143"/>
      <c r="AI96" s="152"/>
      <c r="AJ96" s="167" t="e">
        <f>VLOOKUP(AJ95,'Tiempos de Moldes'!$B$6:$J$738,2,0)</f>
        <v>#N/A</v>
      </c>
      <c r="AK96" s="166"/>
      <c r="AL96" s="166"/>
      <c r="AM96" s="166" t="e">
        <f>VLOOKUP(AJ95,'Tiempos de Moldes'!$B$6:$J$738,3,0)</f>
        <v>#N/A</v>
      </c>
      <c r="AN96" s="166"/>
      <c r="AO96" s="140" t="e">
        <f>VLOOKUP(AJ95,'Tiempos de Moldes'!$B$6:$J$738,5,0)</f>
        <v>#N/A</v>
      </c>
      <c r="AP96" s="140" t="e">
        <f>VLOOKUP(AJ95,'Tiempos de Moldes'!$B$6:$J$738,4,0)</f>
        <v>#N/A</v>
      </c>
      <c r="AQ96" s="141" t="s">
        <v>1127</v>
      </c>
      <c r="AR96" s="142"/>
      <c r="AS96" s="143"/>
      <c r="AT96" s="152"/>
      <c r="AU96" s="167" t="e">
        <f>VLOOKUP(AU95,'Tiempos de Moldes'!$B$6:$J$738,2,0)</f>
        <v>#N/A</v>
      </c>
      <c r="AV96" s="166"/>
      <c r="AW96" s="166"/>
      <c r="AX96" s="166" t="e">
        <f>VLOOKUP(AU95,'Tiempos de Moldes'!$B$6:$J$738,3,0)</f>
        <v>#N/A</v>
      </c>
      <c r="AY96" s="166"/>
      <c r="AZ96" s="140" t="e">
        <f>VLOOKUP(AU95,'Tiempos de Moldes'!$B$6:$J$738,5,0)</f>
        <v>#N/A</v>
      </c>
      <c r="BA96" s="140" t="e">
        <f>VLOOKUP(AU95,'Tiempos de Moldes'!$B$6:$J$738,4,0)</f>
        <v>#N/A</v>
      </c>
      <c r="BB96" s="141" t="s">
        <v>1127</v>
      </c>
      <c r="BC96" s="142"/>
      <c r="BD96" s="143"/>
      <c r="BE96" s="152"/>
      <c r="BF96" s="167" t="e">
        <f>VLOOKUP(BF95,'Tiempos de Moldes'!$B$6:$J$738,2,0)</f>
        <v>#N/A</v>
      </c>
      <c r="BG96" s="166"/>
      <c r="BH96" s="166"/>
      <c r="BI96" s="166" t="e">
        <f>VLOOKUP(BF95,'Tiempos de Moldes'!$B$6:$J$738,3,0)</f>
        <v>#N/A</v>
      </c>
      <c r="BJ96" s="166"/>
      <c r="BK96" s="140" t="e">
        <f>VLOOKUP(BF95,'Tiempos de Moldes'!$B$6:$J$738,5,0)</f>
        <v>#N/A</v>
      </c>
      <c r="BL96" s="140" t="str">
        <f>VLOOKUP(BF$11,'Tiempos de Moldes'!$B$6:$J$738,4,0)</f>
        <v>TACHI-S</v>
      </c>
      <c r="BM96" s="141" t="s">
        <v>1127</v>
      </c>
      <c r="BN96" s="142"/>
      <c r="BO96" s="143"/>
      <c r="BP96" s="152"/>
      <c r="BQ96" s="167" t="e">
        <f>VLOOKUP(BQ95,'Tiempos de Moldes'!$B$6:$J$738,2,0)</f>
        <v>#N/A</v>
      </c>
      <c r="BR96" s="166"/>
      <c r="BS96" s="166"/>
      <c r="BT96" s="166" t="e">
        <f>VLOOKUP(BQ95,'Tiempos de Moldes'!$B$6:$J$738,3,0)</f>
        <v>#N/A</v>
      </c>
      <c r="BU96" s="166"/>
      <c r="BV96" s="140" t="e">
        <f>VLOOKUP(BQ95,'Tiempos de Moldes'!$B$6:$J$738,5,0)</f>
        <v>#N/A</v>
      </c>
      <c r="BW96" s="140" t="e">
        <f>VLOOKUP(BQ95,'Tiempos de Moldes'!$B$6:$J$738,4,0)</f>
        <v>#N/A</v>
      </c>
      <c r="BX96" s="141" t="s">
        <v>1127</v>
      </c>
      <c r="BY96" s="142"/>
      <c r="BZ96" s="143"/>
      <c r="CA96" s="152"/>
    </row>
    <row r="97" spans="2:79" x14ac:dyDescent="0.25">
      <c r="B97" s="116" t="s">
        <v>1153</v>
      </c>
      <c r="C97" s="131"/>
      <c r="D97" s="132">
        <f>SUMIFS('Tiempos de Moldes'!$I$6:$I$738,'Tiempos de Moldes'!$A$6:$A$738,$B97,'Tiempos de Moldes'!$B$6:$B$738,$C97)</f>
        <v>0</v>
      </c>
      <c r="E97" s="146">
        <v>4</v>
      </c>
      <c r="F97" s="134">
        <f>SUMIFS('Tiempos de Moldes'!$N$9:$N$12,'Tiempos de Moldes'!$L$9:$L$12,E$21)</f>
        <v>580</v>
      </c>
      <c r="G97" s="135">
        <f>IFERROR((ROUNDDOWN(F97/D97,0)),0)</f>
        <v>0</v>
      </c>
      <c r="H97" s="133"/>
      <c r="I97" s="136">
        <f>IFERROR((H97/G97)*100,0)</f>
        <v>0</v>
      </c>
      <c r="J97" s="137" t="s">
        <v>1126</v>
      </c>
      <c r="K97" s="138"/>
      <c r="L97" s="135">
        <f>IFERROR((F97-K97-K98)/D97,0)</f>
        <v>0</v>
      </c>
      <c r="M97" s="139">
        <f t="shared" ref="M97" si="663">IFERROR((H97/L97)*100,0)</f>
        <v>0</v>
      </c>
      <c r="N97" s="131"/>
      <c r="O97" s="132">
        <f>SUMIFS('Tiempos de Moldes'!$I$6:$I$738,'Tiempos de Moldes'!$A$6:$A$738,$B97,'Tiempos de Moldes'!$B$6:$B$738,N97)</f>
        <v>0</v>
      </c>
      <c r="P97" s="133"/>
      <c r="Q97" s="134">
        <f>SUMIFS('Tiempos de Moldes'!$N$9:$N$12,'Tiempos de Moldes'!$L$9:$L$12,P97)</f>
        <v>0</v>
      </c>
      <c r="R97" s="135">
        <f t="shared" ref="R97" si="664">IFERROR(ROUNDDOWN(Q97/O97,0),0)</f>
        <v>0</v>
      </c>
      <c r="S97" s="133"/>
      <c r="T97" s="136">
        <f>IFERROR((S97/R97)*100,0)</f>
        <v>0</v>
      </c>
      <c r="U97" s="137" t="s">
        <v>1126</v>
      </c>
      <c r="V97" s="138"/>
      <c r="W97" s="135">
        <f>IFERROR((Q97-V97-V98)/O97,0)</f>
        <v>0</v>
      </c>
      <c r="X97" s="139">
        <f t="shared" ref="X97" si="665">IFERROR((S97/W97)*100,0)</f>
        <v>0</v>
      </c>
      <c r="Y97" s="131"/>
      <c r="Z97" s="132">
        <f>SUMIFS('Tiempos de Moldes'!$I$6:$I$738,'Tiempos de Moldes'!$A$6:$A$738,$B97,'Tiempos de Moldes'!$B$6:$B$738,Y97)</f>
        <v>0</v>
      </c>
      <c r="AA97" s="133"/>
      <c r="AB97" s="134">
        <f>SUMIFS('Tiempos de Moldes'!$N$9:$N$12,'Tiempos de Moldes'!$L$9:$L$12,AA97)</f>
        <v>0</v>
      </c>
      <c r="AC97" s="135">
        <f t="shared" ref="AC97" si="666">IFERROR(ROUNDDOWN(AB97/Z97,0),0)</f>
        <v>0</v>
      </c>
      <c r="AD97" s="133"/>
      <c r="AE97" s="136">
        <f>IFERROR(AD97/AC97,0)*100</f>
        <v>0</v>
      </c>
      <c r="AF97" s="137" t="s">
        <v>1126</v>
      </c>
      <c r="AG97" s="138"/>
      <c r="AH97" s="135">
        <f>IFERROR((AB97-AG97-AG98)/Z97,0)</f>
        <v>0</v>
      </c>
      <c r="AI97" s="139">
        <f t="shared" ref="AI97" si="667">IFERROR((AD97/AH97)*100,0)</f>
        <v>0</v>
      </c>
      <c r="AJ97" s="131"/>
      <c r="AK97" s="132">
        <f>SUMIFS('Tiempos de Moldes'!$I$6:$I$738,'Tiempos de Moldes'!$A$6:$A$738,$B97,'Tiempos de Moldes'!$B$6:$B$738,AJ97)</f>
        <v>0</v>
      </c>
      <c r="AL97" s="133"/>
      <c r="AM97" s="134">
        <f>SUMIFS('Tiempos de Moldes'!$N$9:$N$12,'Tiempos de Moldes'!$L$9:$L$12,AL97)</f>
        <v>0</v>
      </c>
      <c r="AN97" s="135">
        <f t="shared" ref="AN97" si="668">IFERROR(ROUNDDOWN(AM97/AK97,0),0)</f>
        <v>0</v>
      </c>
      <c r="AO97" s="133"/>
      <c r="AP97" s="136">
        <f>IFERROR(AO97/AN97,0)*100</f>
        <v>0</v>
      </c>
      <c r="AQ97" s="137" t="s">
        <v>1126</v>
      </c>
      <c r="AR97" s="138"/>
      <c r="AS97" s="135">
        <f>IFERROR((AM97-AR97-AR98)/AK97,0)</f>
        <v>0</v>
      </c>
      <c r="AT97" s="139">
        <f t="shared" ref="AT97" si="669">IFERROR((AO97/AS97)*100,0)</f>
        <v>0</v>
      </c>
      <c r="AU97" s="131"/>
      <c r="AV97" s="132">
        <f>SUMIFS('Tiempos de Moldes'!$I$6:$I$738,'Tiempos de Moldes'!$A$6:$A$738,$B97,'Tiempos de Moldes'!$B$6:$B$738,AU97)</f>
        <v>0</v>
      </c>
      <c r="AW97" s="133"/>
      <c r="AX97" s="134">
        <f>SUMIFS('Tiempos de Moldes'!$N$9:$N$12,'Tiempos de Moldes'!$L$9:$L$12,AW97)</f>
        <v>0</v>
      </c>
      <c r="AY97" s="135">
        <f t="shared" ref="AY97" si="670">IFERROR(ROUNDDOWN(AX97/AV97,0),0)</f>
        <v>0</v>
      </c>
      <c r="AZ97" s="133"/>
      <c r="BA97" s="136">
        <f>IFERROR(AZ97/AY97,0)*100</f>
        <v>0</v>
      </c>
      <c r="BB97" s="137" t="s">
        <v>1126</v>
      </c>
      <c r="BC97" s="138"/>
      <c r="BD97" s="135">
        <f>IFERROR((AX97-BC97-BC98)/AV97,0)</f>
        <v>0</v>
      </c>
      <c r="BE97" s="139">
        <f t="shared" ref="BE97" si="671">IFERROR((AZ97/BD97)*100,0)</f>
        <v>0</v>
      </c>
      <c r="BF97" s="131"/>
      <c r="BG97" s="132">
        <f>SUMIFS('Tiempos de Moldes'!$I$6:$I$738,'Tiempos de Moldes'!$A$6:$A$738,$B97,'Tiempos de Moldes'!$B$6:$B$738,BF97)</f>
        <v>0</v>
      </c>
      <c r="BH97" s="133"/>
      <c r="BI97" s="134">
        <f>SUMIFS('Tiempos de Moldes'!$N$9:$N$12,'Tiempos de Moldes'!$L$9:$L$12,BH97)</f>
        <v>0</v>
      </c>
      <c r="BJ97" s="135">
        <f t="shared" ref="BJ97" si="672">IFERROR(ROUNDDOWN(BI97/BG97,0),0)</f>
        <v>0</v>
      </c>
      <c r="BK97" s="133"/>
      <c r="BL97" s="136">
        <f>IFERROR(BK97/BJ97,0)*100</f>
        <v>0</v>
      </c>
      <c r="BM97" s="137" t="s">
        <v>1126</v>
      </c>
      <c r="BN97" s="138"/>
      <c r="BO97" s="135">
        <f>IFERROR((BI97-BN97-BN98)/BG97,0)</f>
        <v>0</v>
      </c>
      <c r="BP97" s="139">
        <f t="shared" ref="BP97" si="673">IFERROR((BK97/BO97)*100,0)</f>
        <v>0</v>
      </c>
      <c r="BQ97" s="131"/>
      <c r="BR97" s="132">
        <f>SUMIFS('Tiempos de Moldes'!$I$6:$I$738,'Tiempos de Moldes'!$A$6:$A$738,$B97,'Tiempos de Moldes'!$B$6:$B$738,BQ97)</f>
        <v>0</v>
      </c>
      <c r="BS97" s="133">
        <v>4</v>
      </c>
      <c r="BT97" s="134">
        <f>SUMIFS('Tiempos de Moldes'!$N$9:$N$12,'Tiempos de Moldes'!$L$9:$L$12,BS97)</f>
        <v>580</v>
      </c>
      <c r="BU97" s="135">
        <f t="shared" ref="BU97" si="674">IFERROR(ROUNDDOWN(BT97/BR97,0),0)</f>
        <v>0</v>
      </c>
      <c r="BV97" s="133"/>
      <c r="BW97" s="136">
        <f>IFERROR(BV97/BU97,0)*100</f>
        <v>0</v>
      </c>
      <c r="BX97" s="137" t="s">
        <v>1126</v>
      </c>
      <c r="BY97" s="138"/>
      <c r="BZ97" s="135">
        <f>IFERROR((BT97-BY97-BY98)/BR97,0)</f>
        <v>0</v>
      </c>
      <c r="CA97" s="139">
        <f t="shared" ref="CA97" si="675">IFERROR((BV97/BZ97)*100,0)</f>
        <v>0</v>
      </c>
    </row>
    <row r="98" spans="2:79" ht="15.75" thickBot="1" x14ac:dyDescent="0.3">
      <c r="B98" s="116" t="s">
        <v>1153</v>
      </c>
      <c r="C98" s="163" t="e">
        <f>VLOOKUP(C97,'Tiempos de Moldes'!$B$6:$J$738,2,0)</f>
        <v>#N/A</v>
      </c>
      <c r="D98" s="164"/>
      <c r="E98" s="164"/>
      <c r="F98" s="164" t="e">
        <f>VLOOKUP(C97,'Tiempos de Moldes'!$B$6:$J$738,3,0)</f>
        <v>#N/A</v>
      </c>
      <c r="G98" s="164"/>
      <c r="H98" s="128" t="e">
        <f>VLOOKUP(C97,'Tiempos de Moldes'!$B$6:$J$738,5,0)</f>
        <v>#N/A</v>
      </c>
      <c r="I98" s="128" t="e">
        <f>VLOOKUP(C97,'Tiempos de Moldes'!$B$6:$J$738,4,0)</f>
        <v>#N/A</v>
      </c>
      <c r="J98" s="127" t="s">
        <v>1127</v>
      </c>
      <c r="K98" s="129"/>
      <c r="L98" s="117"/>
      <c r="M98" s="118"/>
      <c r="N98" s="168" t="e">
        <f>VLOOKUP(N97,'Tiempos de Moldes'!$B$6:$J$738,2,0)</f>
        <v>#N/A</v>
      </c>
      <c r="O98" s="169"/>
      <c r="P98" s="169"/>
      <c r="Q98" s="169" t="e">
        <f>VLOOKUP(N97,'Tiempos de Moldes'!$B$6:$J$738,3,0)</f>
        <v>#N/A</v>
      </c>
      <c r="R98" s="169"/>
      <c r="S98" s="128" t="e">
        <f>VLOOKUP(N97,'Tiempos de Moldes'!$B$6:$J$738,5,0)</f>
        <v>#N/A</v>
      </c>
      <c r="T98" s="128" t="e">
        <f>VLOOKUP(N97,'Tiempos de Moldes'!$B$6:$J$738,4,0)</f>
        <v>#N/A</v>
      </c>
      <c r="U98" s="127" t="s">
        <v>1130</v>
      </c>
      <c r="V98" s="129"/>
      <c r="W98" s="117"/>
      <c r="X98" s="118"/>
      <c r="Y98" s="163" t="e">
        <f>VLOOKUP(Y97,'Tiempos de Moldes'!$B$6:$J$738,2,0)</f>
        <v>#N/A</v>
      </c>
      <c r="Z98" s="164"/>
      <c r="AA98" s="164"/>
      <c r="AB98" s="164" t="e">
        <f>VLOOKUP(Y97,'Tiempos de Moldes'!$B$6:$J$738,3,0)</f>
        <v>#N/A</v>
      </c>
      <c r="AC98" s="164"/>
      <c r="AD98" s="128" t="e">
        <f>VLOOKUP(Y97,'Tiempos de Moldes'!$B$6:$J$738,5,0)</f>
        <v>#N/A</v>
      </c>
      <c r="AE98" s="128" t="e">
        <f>VLOOKUP(Y97,'Tiempos de Moldes'!$B$6:$J$738,4,0)</f>
        <v>#N/A</v>
      </c>
      <c r="AF98" s="127" t="s">
        <v>1130</v>
      </c>
      <c r="AG98" s="129"/>
      <c r="AH98" s="117"/>
      <c r="AI98" s="118"/>
      <c r="AJ98" s="163" t="e">
        <f>VLOOKUP(AJ97,'Tiempos de Moldes'!$B$6:$J$738,2,0)</f>
        <v>#N/A</v>
      </c>
      <c r="AK98" s="164"/>
      <c r="AL98" s="164"/>
      <c r="AM98" s="164" t="e">
        <f>VLOOKUP(AJ97,'Tiempos de Moldes'!$B$6:$J$738,3,0)</f>
        <v>#N/A</v>
      </c>
      <c r="AN98" s="164"/>
      <c r="AO98" s="128" t="e">
        <f>VLOOKUP(AJ97,'Tiempos de Moldes'!$B$6:$J$738,5,0)</f>
        <v>#N/A</v>
      </c>
      <c r="AP98" s="128" t="e">
        <f>VLOOKUP(AJ97,'Tiempos de Moldes'!$B$6:$J$738,4,0)</f>
        <v>#N/A</v>
      </c>
      <c r="AQ98" s="127" t="s">
        <v>1130</v>
      </c>
      <c r="AR98" s="129"/>
      <c r="AS98" s="117"/>
      <c r="AT98" s="118"/>
      <c r="AU98" s="163" t="e">
        <f>VLOOKUP(AU97,'Tiempos de Moldes'!$B$6:$J$738,2,0)</f>
        <v>#N/A</v>
      </c>
      <c r="AV98" s="164"/>
      <c r="AW98" s="164"/>
      <c r="AX98" s="164" t="e">
        <f>VLOOKUP(AU97,'Tiempos de Moldes'!$B$6:$J$738,3,0)</f>
        <v>#N/A</v>
      </c>
      <c r="AY98" s="164"/>
      <c r="AZ98" s="128" t="e">
        <f>VLOOKUP(AU97,'Tiempos de Moldes'!$B$6:$J$738,5,0)</f>
        <v>#N/A</v>
      </c>
      <c r="BA98" s="128" t="e">
        <f>VLOOKUP(AU97,'Tiempos de Moldes'!$B$6:$J$738,4,0)</f>
        <v>#N/A</v>
      </c>
      <c r="BB98" s="127" t="s">
        <v>1130</v>
      </c>
      <c r="BC98" s="129"/>
      <c r="BD98" s="117"/>
      <c r="BE98" s="118"/>
      <c r="BF98" s="163" t="e">
        <f>VLOOKUP(BF97,'Tiempos de Moldes'!$B$6:$J$738,2,0)</f>
        <v>#N/A</v>
      </c>
      <c r="BG98" s="164"/>
      <c r="BH98" s="164"/>
      <c r="BI98" s="164" t="e">
        <f>VLOOKUP(BF97,'Tiempos de Moldes'!$B$6:$J$738,3,0)</f>
        <v>#N/A</v>
      </c>
      <c r="BJ98" s="164"/>
      <c r="BK98" s="128" t="e">
        <f>VLOOKUP(BF97,'Tiempos de Moldes'!$B$6:$J$738,5,0)</f>
        <v>#N/A</v>
      </c>
      <c r="BL98" s="128" t="e">
        <f>VLOOKUP(BF97,'Tiempos de Moldes'!$B$6:$J$738,4,0)</f>
        <v>#N/A</v>
      </c>
      <c r="BM98" s="127" t="s">
        <v>1130</v>
      </c>
      <c r="BN98" s="129"/>
      <c r="BO98" s="117"/>
      <c r="BP98" s="118"/>
      <c r="BQ98" s="163" t="e">
        <f>VLOOKUP(BQ97,'Tiempos de Moldes'!$B$6:$J$738,2,0)</f>
        <v>#N/A</v>
      </c>
      <c r="BR98" s="164"/>
      <c r="BS98" s="164"/>
      <c r="BT98" s="164" t="e">
        <f>VLOOKUP(BQ97,'Tiempos de Moldes'!$B$6:$J$738,3,0)</f>
        <v>#N/A</v>
      </c>
      <c r="BU98" s="164"/>
      <c r="BV98" s="128" t="e">
        <f>VLOOKUP(BQ97,'Tiempos de Moldes'!$B$6:$J$738,5,0)</f>
        <v>#N/A</v>
      </c>
      <c r="BW98" s="128" t="e">
        <f>VLOOKUP(BQ97,'Tiempos de Moldes'!$B$6:$J$738,4,0)</f>
        <v>#N/A</v>
      </c>
      <c r="BX98" s="127" t="s">
        <v>1130</v>
      </c>
      <c r="BY98" s="129"/>
      <c r="BZ98" s="117"/>
      <c r="CA98" s="118"/>
    </row>
    <row r="99" spans="2:79" x14ac:dyDescent="0.25">
      <c r="B99" s="116" t="s">
        <v>1154</v>
      </c>
      <c r="C99" s="144"/>
      <c r="D99" s="145"/>
      <c r="E99" s="146"/>
      <c r="F99" s="147"/>
      <c r="G99" s="148"/>
      <c r="H99" s="146"/>
      <c r="I99" s="149"/>
      <c r="J99" s="126" t="s">
        <v>1126</v>
      </c>
      <c r="K99" s="150"/>
      <c r="L99" s="148"/>
      <c r="M99" s="151"/>
      <c r="N99" s="144"/>
      <c r="O99" s="145">
        <f>SUMIFS('Tiempos de Moldes'!$I$6:$I$738,'Tiempos de Moldes'!$A$6:$A$738,$B99,'Tiempos de Moldes'!$B$6:$B$738,N99)</f>
        <v>0</v>
      </c>
      <c r="P99" s="146"/>
      <c r="Q99" s="147">
        <f>SUMIFS('Tiempos de Moldes'!$N$9:$N$12,'Tiempos de Moldes'!$L$9:$L$12,P99)</f>
        <v>0</v>
      </c>
      <c r="R99" s="148">
        <f t="shared" ref="R99" si="676">IFERROR(ROUNDDOWN(Q99/O99,0),0)</f>
        <v>0</v>
      </c>
      <c r="S99" s="146"/>
      <c r="T99" s="149">
        <f t="shared" ref="T99" si="677">IFERROR(S99/R99,0)*100</f>
        <v>0</v>
      </c>
      <c r="U99" s="126" t="s">
        <v>1126</v>
      </c>
      <c r="V99" s="150"/>
      <c r="W99" s="148">
        <f>IFERROR((Q99-V99-V100)/O99,0)</f>
        <v>0</v>
      </c>
      <c r="X99" s="151">
        <f t="shared" ref="X99" si="678">IFERROR((S99/W99)*100,0)</f>
        <v>0</v>
      </c>
      <c r="Y99" s="144"/>
      <c r="Z99" s="145">
        <f>SUMIFS('Tiempos de Moldes'!$I$6:$I$738,'Tiempos de Moldes'!$A$6:$A$738,$B99,'Tiempos de Moldes'!$B$6:$B$738,Y99)</f>
        <v>0</v>
      </c>
      <c r="AA99" s="146"/>
      <c r="AB99" s="147">
        <f>SUMIFS('Tiempos de Moldes'!$N$9:$N$12,'Tiempos de Moldes'!$L$9:$L$12,AA99)</f>
        <v>0</v>
      </c>
      <c r="AC99" s="148">
        <f t="shared" ref="AC99" si="679">IFERROR(ROUNDDOWN(AB99/Z99,0),0)</f>
        <v>0</v>
      </c>
      <c r="AD99" s="146"/>
      <c r="AE99" s="149">
        <f t="shared" ref="AE99" si="680">IFERROR(AD99/AC99,0)*100</f>
        <v>0</v>
      </c>
      <c r="AF99" s="126" t="s">
        <v>1126</v>
      </c>
      <c r="AG99" s="150"/>
      <c r="AH99" s="148">
        <f>IFERROR((AB99-AG99-AG100)/Z99,0)</f>
        <v>0</v>
      </c>
      <c r="AI99" s="151">
        <f t="shared" ref="AI99" si="681">IFERROR((AD99/AH99)*100,0)</f>
        <v>0</v>
      </c>
      <c r="AJ99" s="144"/>
      <c r="AK99" s="145">
        <f>SUMIFS('Tiempos de Moldes'!$I$6:$I$738,'Tiempos de Moldes'!$A$6:$A$738,$B99,'Tiempos de Moldes'!$B$6:$B$738,AJ99)</f>
        <v>0</v>
      </c>
      <c r="AL99" s="146"/>
      <c r="AM99" s="147">
        <f>SUMIFS('Tiempos de Moldes'!$N$9:$N$12,'Tiempos de Moldes'!$L$9:$L$12,AL99)</f>
        <v>0</v>
      </c>
      <c r="AN99" s="148">
        <f t="shared" ref="AN99" si="682">IFERROR(ROUNDDOWN(AM99/AK99,0),0)</f>
        <v>0</v>
      </c>
      <c r="AO99" s="146"/>
      <c r="AP99" s="149">
        <f t="shared" ref="AP99" si="683">IFERROR(AO99/AN99,0)*100</f>
        <v>0</v>
      </c>
      <c r="AQ99" s="126" t="s">
        <v>1126</v>
      </c>
      <c r="AR99" s="150"/>
      <c r="AS99" s="148">
        <f>IFERROR((AM99-AR99-AR100)/AK99,0)</f>
        <v>0</v>
      </c>
      <c r="AT99" s="151">
        <f t="shared" ref="AT99" si="684">IFERROR((AO99/AS99)*100,0)</f>
        <v>0</v>
      </c>
      <c r="AU99" s="144"/>
      <c r="AV99" s="145">
        <f>SUMIFS('Tiempos de Moldes'!$I$6:$I$738,'Tiempos de Moldes'!$A$6:$A$738,$B99,'Tiempos de Moldes'!$B$6:$B$738,AU99)</f>
        <v>0</v>
      </c>
      <c r="AW99" s="146"/>
      <c r="AX99" s="147">
        <f>SUMIFS('Tiempos de Moldes'!$N$9:$N$12,'Tiempos de Moldes'!$L$9:$L$12,AW99)</f>
        <v>0</v>
      </c>
      <c r="AY99" s="148">
        <f t="shared" ref="AY99" si="685">IFERROR(ROUNDDOWN(AX99/AV99,0),0)</f>
        <v>0</v>
      </c>
      <c r="AZ99" s="146"/>
      <c r="BA99" s="149">
        <f t="shared" ref="BA99" si="686">IFERROR(AZ99/AY99,0)*100</f>
        <v>0</v>
      </c>
      <c r="BB99" s="126" t="s">
        <v>1126</v>
      </c>
      <c r="BC99" s="150"/>
      <c r="BD99" s="148">
        <f>IFERROR((AX99-BC99-BC100)/AV99,0)</f>
        <v>0</v>
      </c>
      <c r="BE99" s="151">
        <f t="shared" ref="BE99" si="687">IFERROR((AZ99/BD99)*100,0)</f>
        <v>0</v>
      </c>
      <c r="BF99" s="144"/>
      <c r="BG99" s="145">
        <f>SUMIFS('Tiempos de Moldes'!$I$6:$I$738,'Tiempos de Moldes'!$A$6:$A$738,$B99,'Tiempos de Moldes'!$B$6:$B$738,BF99)</f>
        <v>0</v>
      </c>
      <c r="BH99" s="146"/>
      <c r="BI99" s="147">
        <f>SUMIFS('Tiempos de Moldes'!$N$9:$N$12,'Tiempos de Moldes'!$L$9:$L$12,BH99)</f>
        <v>0</v>
      </c>
      <c r="BJ99" s="148">
        <f t="shared" ref="BJ99" si="688">IFERROR(ROUNDDOWN(BI99/BG99,0),0)</f>
        <v>0</v>
      </c>
      <c r="BK99" s="146"/>
      <c r="BL99" s="149">
        <f t="shared" ref="BL99" si="689">IFERROR(BK99/BJ99,0)*100</f>
        <v>0</v>
      </c>
      <c r="BM99" s="126" t="s">
        <v>1126</v>
      </c>
      <c r="BN99" s="150"/>
      <c r="BO99" s="148">
        <f>IFERROR((BI99-BN99-BN100)/BG99,0)</f>
        <v>0</v>
      </c>
      <c r="BP99" s="151">
        <f t="shared" ref="BP99" si="690">IFERROR((BK99/BO99)*100,0)</f>
        <v>0</v>
      </c>
      <c r="BQ99" s="144"/>
      <c r="BR99" s="145">
        <f>SUMIFS('Tiempos de Moldes'!$I$6:$I$738,'Tiempos de Moldes'!$A$6:$A$738,$B99,'Tiempos de Moldes'!$B$6:$B$738,BQ99)</f>
        <v>0</v>
      </c>
      <c r="BS99" s="146">
        <v>1</v>
      </c>
      <c r="BT99" s="147">
        <f>SUMIFS('Tiempos de Moldes'!$N$9:$N$12,'Tiempos de Moldes'!$L$9:$L$12,BS99)</f>
        <v>640</v>
      </c>
      <c r="BU99" s="148">
        <f t="shared" ref="BU99" si="691">IFERROR(ROUNDDOWN(BT99/BR99,0),0)</f>
        <v>0</v>
      </c>
      <c r="BV99" s="146"/>
      <c r="BW99" s="149">
        <f t="shared" ref="BW99" si="692">IFERROR(BV99/BU99,0)*100</f>
        <v>0</v>
      </c>
      <c r="BX99" s="126" t="s">
        <v>1126</v>
      </c>
      <c r="BY99" s="150"/>
      <c r="BZ99" s="148">
        <f>IFERROR((BT99-BY99-BY100)/BR99,0)</f>
        <v>0</v>
      </c>
      <c r="CA99" s="151">
        <f t="shared" ref="CA99" si="693">IFERROR((BV99/BZ99)*100,0)</f>
        <v>0</v>
      </c>
    </row>
    <row r="100" spans="2:79" ht="15.75" thickBot="1" x14ac:dyDescent="0.3">
      <c r="B100" s="116" t="s">
        <v>1154</v>
      </c>
      <c r="C100" s="161"/>
      <c r="D100" s="162"/>
      <c r="E100" s="162"/>
      <c r="F100" s="162"/>
      <c r="G100" s="162"/>
      <c r="H100" s="153"/>
      <c r="I100" s="153"/>
      <c r="J100" s="141" t="s">
        <v>1127</v>
      </c>
      <c r="K100" s="142"/>
      <c r="L100" s="143"/>
      <c r="M100" s="152"/>
      <c r="N100" s="167" t="e">
        <f>VLOOKUP(N99,'Tiempos de Moldes'!$B$6:$J$738,2,0)</f>
        <v>#N/A</v>
      </c>
      <c r="O100" s="166"/>
      <c r="P100" s="166"/>
      <c r="Q100" s="166" t="e">
        <f>VLOOKUP(N99,'Tiempos de Moldes'!$B$6:$J$738,3,0)</f>
        <v>#N/A</v>
      </c>
      <c r="R100" s="166"/>
      <c r="S100" s="140" t="e">
        <f>VLOOKUP(N99,'Tiempos de Moldes'!$B$6:$J$738,5,0)</f>
        <v>#N/A</v>
      </c>
      <c r="T100" s="140" t="e">
        <f>VLOOKUP(N99,'Tiempos de Moldes'!$B$6:$J$738,4,0)</f>
        <v>#N/A</v>
      </c>
      <c r="U100" s="141" t="s">
        <v>1127</v>
      </c>
      <c r="V100" s="142"/>
      <c r="W100" s="143"/>
      <c r="X100" s="152"/>
      <c r="Y100" s="167" t="e">
        <f>VLOOKUP(Y99,'Tiempos de Moldes'!$B$6:$J$738,2,0)</f>
        <v>#N/A</v>
      </c>
      <c r="Z100" s="166"/>
      <c r="AA100" s="166"/>
      <c r="AB100" s="166" t="e">
        <f>VLOOKUP(Y99,'Tiempos de Moldes'!$B$6:$J$738,3,0)</f>
        <v>#N/A</v>
      </c>
      <c r="AC100" s="166"/>
      <c r="AD100" s="140" t="e">
        <f>VLOOKUP(Y99,'Tiempos de Moldes'!$B$6:$J$738,5,0)</f>
        <v>#N/A</v>
      </c>
      <c r="AE100" s="140" t="e">
        <f>VLOOKUP(Y99,'Tiempos de Moldes'!$B$6:$J$738,4,0)</f>
        <v>#N/A</v>
      </c>
      <c r="AF100" s="141" t="s">
        <v>1127</v>
      </c>
      <c r="AG100" s="142"/>
      <c r="AH100" s="143"/>
      <c r="AI100" s="152"/>
      <c r="AJ100" s="167" t="e">
        <f>VLOOKUP(AJ99,'Tiempos de Moldes'!$B$6:$J$738,2,0)</f>
        <v>#N/A</v>
      </c>
      <c r="AK100" s="166"/>
      <c r="AL100" s="166"/>
      <c r="AM100" s="166" t="e">
        <f>VLOOKUP(AJ99,'Tiempos de Moldes'!$B$6:$J$738,3,0)</f>
        <v>#N/A</v>
      </c>
      <c r="AN100" s="166"/>
      <c r="AO100" s="140" t="e">
        <f>VLOOKUP(AJ99,'Tiempos de Moldes'!$B$6:$J$738,5,0)</f>
        <v>#N/A</v>
      </c>
      <c r="AP100" s="140" t="e">
        <f>VLOOKUP(AJ99,'Tiempos de Moldes'!$B$6:$J$738,4,0)</f>
        <v>#N/A</v>
      </c>
      <c r="AQ100" s="141" t="s">
        <v>1127</v>
      </c>
      <c r="AR100" s="142"/>
      <c r="AS100" s="143"/>
      <c r="AT100" s="152"/>
      <c r="AU100" s="167" t="e">
        <f>VLOOKUP(AU99,'Tiempos de Moldes'!$B$6:$J$738,2,0)</f>
        <v>#N/A</v>
      </c>
      <c r="AV100" s="166"/>
      <c r="AW100" s="166"/>
      <c r="AX100" s="166" t="e">
        <f>VLOOKUP(AU99,'Tiempos de Moldes'!$B$6:$J$738,3,0)</f>
        <v>#N/A</v>
      </c>
      <c r="AY100" s="166"/>
      <c r="AZ100" s="140" t="e">
        <f>VLOOKUP(AU99,'Tiempos de Moldes'!$B$6:$J$738,5,0)</f>
        <v>#N/A</v>
      </c>
      <c r="BA100" s="140" t="e">
        <f>VLOOKUP(AU99,'Tiempos de Moldes'!$B$6:$J$738,4,0)</f>
        <v>#N/A</v>
      </c>
      <c r="BB100" s="141" t="s">
        <v>1127</v>
      </c>
      <c r="BC100" s="142"/>
      <c r="BD100" s="143"/>
      <c r="BE100" s="152"/>
      <c r="BF100" s="167" t="e">
        <f>VLOOKUP(BF99,'Tiempos de Moldes'!$B$6:$J$738,2,0)</f>
        <v>#N/A</v>
      </c>
      <c r="BG100" s="166"/>
      <c r="BH100" s="166"/>
      <c r="BI100" s="166" t="e">
        <f>VLOOKUP(BF99,'Tiempos de Moldes'!$B$6:$J$738,3,0)</f>
        <v>#N/A</v>
      </c>
      <c r="BJ100" s="166"/>
      <c r="BK100" s="140" t="e">
        <f>VLOOKUP(BF99,'Tiempos de Moldes'!$B$6:$J$738,5,0)</f>
        <v>#N/A</v>
      </c>
      <c r="BL100" s="140" t="str">
        <f>VLOOKUP(BF$11,'Tiempos de Moldes'!$B$6:$J$738,4,0)</f>
        <v>TACHI-S</v>
      </c>
      <c r="BM100" s="141" t="s">
        <v>1127</v>
      </c>
      <c r="BN100" s="142"/>
      <c r="BO100" s="143"/>
      <c r="BP100" s="152"/>
      <c r="BQ100" s="167" t="e">
        <f>VLOOKUP(BQ99,'Tiempos de Moldes'!$B$6:$J$738,2,0)</f>
        <v>#N/A</v>
      </c>
      <c r="BR100" s="166"/>
      <c r="BS100" s="166"/>
      <c r="BT100" s="166" t="e">
        <f>VLOOKUP(BQ99,'Tiempos de Moldes'!$B$6:$J$738,3,0)</f>
        <v>#N/A</v>
      </c>
      <c r="BU100" s="166"/>
      <c r="BV100" s="140" t="e">
        <f>VLOOKUP(BQ99,'Tiempos de Moldes'!$B$6:$J$738,5,0)</f>
        <v>#N/A</v>
      </c>
      <c r="BW100" s="140" t="e">
        <f>VLOOKUP(BQ99,'Tiempos de Moldes'!$B$6:$J$738,4,0)</f>
        <v>#N/A</v>
      </c>
      <c r="BX100" s="141" t="s">
        <v>1127</v>
      </c>
      <c r="BY100" s="142"/>
      <c r="BZ100" s="143"/>
      <c r="CA100" s="152"/>
    </row>
    <row r="101" spans="2:79" x14ac:dyDescent="0.25">
      <c r="B101" s="116" t="s">
        <v>1154</v>
      </c>
      <c r="C101" s="131"/>
      <c r="D101" s="132">
        <f>SUMIFS('Tiempos de Moldes'!$I$6:$I$738,'Tiempos de Moldes'!$A$6:$A$738,$B101,'Tiempos de Moldes'!$B$6:$B$738,$C101)</f>
        <v>0</v>
      </c>
      <c r="E101" s="146">
        <v>4</v>
      </c>
      <c r="F101" s="134">
        <f>SUMIFS('Tiempos de Moldes'!$N$9:$N$12,'Tiempos de Moldes'!$L$9:$L$12,E$21)</f>
        <v>580</v>
      </c>
      <c r="G101" s="135">
        <f>IFERROR((ROUNDDOWN(F101/D101,0)),0)</f>
        <v>0</v>
      </c>
      <c r="H101" s="133"/>
      <c r="I101" s="136">
        <f>IFERROR((H101/G101)*100,0)</f>
        <v>0</v>
      </c>
      <c r="J101" s="137" t="s">
        <v>1126</v>
      </c>
      <c r="K101" s="138"/>
      <c r="L101" s="135">
        <f>IFERROR((F101-K101-K102)/D101,0)</f>
        <v>0</v>
      </c>
      <c r="M101" s="139">
        <f t="shared" ref="M101" si="694">IFERROR((H101/L101)*100,0)</f>
        <v>0</v>
      </c>
      <c r="N101" s="131"/>
      <c r="O101" s="132">
        <f>SUMIFS('Tiempos de Moldes'!$I$6:$I$738,'Tiempos de Moldes'!$A$6:$A$738,$B101,'Tiempos de Moldes'!$B$6:$B$738,N101)</f>
        <v>0</v>
      </c>
      <c r="P101" s="133"/>
      <c r="Q101" s="134">
        <f>SUMIFS('Tiempos de Moldes'!$N$9:$N$12,'Tiempos de Moldes'!$L$9:$L$12,P101)</f>
        <v>0</v>
      </c>
      <c r="R101" s="135">
        <f t="shared" ref="R101" si="695">IFERROR(ROUNDDOWN(Q101/O101,0),0)</f>
        <v>0</v>
      </c>
      <c r="S101" s="133"/>
      <c r="T101" s="136">
        <f>IFERROR((S101/R101)*100,0)</f>
        <v>0</v>
      </c>
      <c r="U101" s="137" t="s">
        <v>1126</v>
      </c>
      <c r="V101" s="138"/>
      <c r="W101" s="135">
        <f>IFERROR((Q101-V101-V102)/O101,0)</f>
        <v>0</v>
      </c>
      <c r="X101" s="139">
        <f t="shared" ref="X101" si="696">IFERROR((S101/W101)*100,0)</f>
        <v>0</v>
      </c>
      <c r="Y101" s="131"/>
      <c r="Z101" s="132">
        <f>SUMIFS('Tiempos de Moldes'!$I$6:$I$738,'Tiempos de Moldes'!$A$6:$A$738,$B101,'Tiempos de Moldes'!$B$6:$B$738,Y101)</f>
        <v>0</v>
      </c>
      <c r="AA101" s="133"/>
      <c r="AB101" s="134">
        <f>SUMIFS('Tiempos de Moldes'!$N$9:$N$12,'Tiempos de Moldes'!$L$9:$L$12,AA101)</f>
        <v>0</v>
      </c>
      <c r="AC101" s="135">
        <f t="shared" ref="AC101" si="697">IFERROR(ROUNDDOWN(AB101/Z101,0),0)</f>
        <v>0</v>
      </c>
      <c r="AD101" s="133"/>
      <c r="AE101" s="136">
        <f>IFERROR(AD101/AC101,0)*100</f>
        <v>0</v>
      </c>
      <c r="AF101" s="137" t="s">
        <v>1126</v>
      </c>
      <c r="AG101" s="138"/>
      <c r="AH101" s="135">
        <f>IFERROR((AB101-AG101-AG102)/Z101,0)</f>
        <v>0</v>
      </c>
      <c r="AI101" s="139">
        <f t="shared" ref="AI101" si="698">IFERROR((AD101/AH101)*100,0)</f>
        <v>0</v>
      </c>
      <c r="AJ101" s="131"/>
      <c r="AK101" s="132">
        <f>SUMIFS('Tiempos de Moldes'!$I$6:$I$738,'Tiempos de Moldes'!$A$6:$A$738,$B101,'Tiempos de Moldes'!$B$6:$B$738,AJ101)</f>
        <v>0</v>
      </c>
      <c r="AL101" s="133"/>
      <c r="AM101" s="134">
        <f>SUMIFS('Tiempos de Moldes'!$N$9:$N$12,'Tiempos de Moldes'!$L$9:$L$12,AL101)</f>
        <v>0</v>
      </c>
      <c r="AN101" s="135">
        <f t="shared" ref="AN101" si="699">IFERROR(ROUNDDOWN(AM101/AK101,0),0)</f>
        <v>0</v>
      </c>
      <c r="AO101" s="133"/>
      <c r="AP101" s="136">
        <f>IFERROR(AO101/AN101,0)*100</f>
        <v>0</v>
      </c>
      <c r="AQ101" s="137" t="s">
        <v>1126</v>
      </c>
      <c r="AR101" s="138"/>
      <c r="AS101" s="135">
        <f>IFERROR((AM101-AR101-AR102)/AK101,0)</f>
        <v>0</v>
      </c>
      <c r="AT101" s="139">
        <f t="shared" ref="AT101" si="700">IFERROR((AO101/AS101)*100,0)</f>
        <v>0</v>
      </c>
      <c r="AU101" s="131"/>
      <c r="AV101" s="132">
        <f>SUMIFS('Tiempos de Moldes'!$I$6:$I$738,'Tiempos de Moldes'!$A$6:$A$738,$B101,'Tiempos de Moldes'!$B$6:$B$738,AU101)</f>
        <v>0</v>
      </c>
      <c r="AW101" s="133"/>
      <c r="AX101" s="134">
        <f>SUMIFS('Tiempos de Moldes'!$N$9:$N$12,'Tiempos de Moldes'!$L$9:$L$12,AW101)</f>
        <v>0</v>
      </c>
      <c r="AY101" s="135">
        <f t="shared" ref="AY101" si="701">IFERROR(ROUNDDOWN(AX101/AV101,0),0)</f>
        <v>0</v>
      </c>
      <c r="AZ101" s="133"/>
      <c r="BA101" s="136">
        <f>IFERROR(AZ101/AY101,0)*100</f>
        <v>0</v>
      </c>
      <c r="BB101" s="137" t="s">
        <v>1126</v>
      </c>
      <c r="BC101" s="138"/>
      <c r="BD101" s="135">
        <f>IFERROR((AX101-BC101-BC102)/AV101,0)</f>
        <v>0</v>
      </c>
      <c r="BE101" s="139">
        <f t="shared" ref="BE101" si="702">IFERROR((AZ101/BD101)*100,0)</f>
        <v>0</v>
      </c>
      <c r="BF101" s="131"/>
      <c r="BG101" s="132">
        <f>SUMIFS('Tiempos de Moldes'!$I$6:$I$738,'Tiempos de Moldes'!$A$6:$A$738,$B101,'Tiempos de Moldes'!$B$6:$B$738,BF101)</f>
        <v>0</v>
      </c>
      <c r="BH101" s="133"/>
      <c r="BI101" s="134">
        <f>SUMIFS('Tiempos de Moldes'!$N$9:$N$12,'Tiempos de Moldes'!$L$9:$L$12,BH101)</f>
        <v>0</v>
      </c>
      <c r="BJ101" s="135">
        <f t="shared" ref="BJ101" si="703">IFERROR(ROUNDDOWN(BI101/BG101,0),0)</f>
        <v>0</v>
      </c>
      <c r="BK101" s="133"/>
      <c r="BL101" s="136">
        <f>IFERROR(BK101/BJ101,0)*100</f>
        <v>0</v>
      </c>
      <c r="BM101" s="137" t="s">
        <v>1126</v>
      </c>
      <c r="BN101" s="138"/>
      <c r="BO101" s="135">
        <f>IFERROR((BI101-BN101-BN102)/BG101,0)</f>
        <v>0</v>
      </c>
      <c r="BP101" s="139">
        <f t="shared" ref="BP101" si="704">IFERROR((BK101/BO101)*100,0)</f>
        <v>0</v>
      </c>
      <c r="BQ101" s="131"/>
      <c r="BR101" s="132">
        <f>SUMIFS('Tiempos de Moldes'!$I$6:$I$738,'Tiempos de Moldes'!$A$6:$A$738,$B101,'Tiempos de Moldes'!$B$6:$B$738,BQ101)</f>
        <v>0</v>
      </c>
      <c r="BS101" s="133">
        <v>4</v>
      </c>
      <c r="BT101" s="134">
        <f>SUMIFS('Tiempos de Moldes'!$N$9:$N$12,'Tiempos de Moldes'!$L$9:$L$12,BS101)</f>
        <v>580</v>
      </c>
      <c r="BU101" s="135">
        <f t="shared" ref="BU101" si="705">IFERROR(ROUNDDOWN(BT101/BR101,0),0)</f>
        <v>0</v>
      </c>
      <c r="BV101" s="133"/>
      <c r="BW101" s="136">
        <f>IFERROR(BV101/BU101,0)*100</f>
        <v>0</v>
      </c>
      <c r="BX101" s="137" t="s">
        <v>1126</v>
      </c>
      <c r="BY101" s="138"/>
      <c r="BZ101" s="135">
        <f>IFERROR((BT101-BY101-BY102)/BR101,0)</f>
        <v>0</v>
      </c>
      <c r="CA101" s="139">
        <f t="shared" ref="CA101" si="706">IFERROR((BV101/BZ101)*100,0)</f>
        <v>0</v>
      </c>
    </row>
    <row r="102" spans="2:79" ht="15.75" thickBot="1" x14ac:dyDescent="0.3">
      <c r="B102" s="116" t="s">
        <v>1154</v>
      </c>
      <c r="C102" s="163" t="e">
        <f>VLOOKUP(C101,'Tiempos de Moldes'!$B$6:$J$738,2,0)</f>
        <v>#N/A</v>
      </c>
      <c r="D102" s="164"/>
      <c r="E102" s="164"/>
      <c r="F102" s="164" t="e">
        <f>VLOOKUP(C101,'Tiempos de Moldes'!$B$6:$J$738,3,0)</f>
        <v>#N/A</v>
      </c>
      <c r="G102" s="164"/>
      <c r="H102" s="128" t="e">
        <f>VLOOKUP(C101,'Tiempos de Moldes'!$B$6:$J$738,5,0)</f>
        <v>#N/A</v>
      </c>
      <c r="I102" s="128" t="e">
        <f>VLOOKUP(C101,'Tiempos de Moldes'!$B$6:$J$738,4,0)</f>
        <v>#N/A</v>
      </c>
      <c r="J102" s="127" t="s">
        <v>1127</v>
      </c>
      <c r="K102" s="129"/>
      <c r="L102" s="117"/>
      <c r="M102" s="118"/>
      <c r="N102" s="168" t="e">
        <f>VLOOKUP(N101,'Tiempos de Moldes'!$B$6:$J$738,2,0)</f>
        <v>#N/A</v>
      </c>
      <c r="O102" s="169"/>
      <c r="P102" s="169"/>
      <c r="Q102" s="169" t="e">
        <f>VLOOKUP(N101,'Tiempos de Moldes'!$B$6:$J$738,3,0)</f>
        <v>#N/A</v>
      </c>
      <c r="R102" s="169"/>
      <c r="S102" s="128" t="e">
        <f>VLOOKUP(N101,'Tiempos de Moldes'!$B$6:$J$738,5,0)</f>
        <v>#N/A</v>
      </c>
      <c r="T102" s="128" t="e">
        <f>VLOOKUP(N101,'Tiempos de Moldes'!$B$6:$J$738,4,0)</f>
        <v>#N/A</v>
      </c>
      <c r="U102" s="127" t="s">
        <v>1130</v>
      </c>
      <c r="V102" s="129"/>
      <c r="W102" s="117"/>
      <c r="X102" s="118"/>
      <c r="Y102" s="163" t="e">
        <f>VLOOKUP(Y101,'Tiempos de Moldes'!$B$6:$J$738,2,0)</f>
        <v>#N/A</v>
      </c>
      <c r="Z102" s="164"/>
      <c r="AA102" s="164"/>
      <c r="AB102" s="164" t="e">
        <f>VLOOKUP(Y101,'Tiempos de Moldes'!$B$6:$J$738,3,0)</f>
        <v>#N/A</v>
      </c>
      <c r="AC102" s="164"/>
      <c r="AD102" s="128" t="e">
        <f>VLOOKUP(Y101,'Tiempos de Moldes'!$B$6:$J$738,5,0)</f>
        <v>#N/A</v>
      </c>
      <c r="AE102" s="128" t="e">
        <f>VLOOKUP(Y101,'Tiempos de Moldes'!$B$6:$J$738,4,0)</f>
        <v>#N/A</v>
      </c>
      <c r="AF102" s="127" t="s">
        <v>1130</v>
      </c>
      <c r="AG102" s="129"/>
      <c r="AH102" s="117"/>
      <c r="AI102" s="118"/>
      <c r="AJ102" s="163" t="e">
        <f>VLOOKUP(AJ101,'Tiempos de Moldes'!$B$6:$J$738,2,0)</f>
        <v>#N/A</v>
      </c>
      <c r="AK102" s="164"/>
      <c r="AL102" s="164"/>
      <c r="AM102" s="164" t="e">
        <f>VLOOKUP(AJ101,'Tiempos de Moldes'!$B$6:$J$738,3,0)</f>
        <v>#N/A</v>
      </c>
      <c r="AN102" s="164"/>
      <c r="AO102" s="128" t="e">
        <f>VLOOKUP(AJ101,'Tiempos de Moldes'!$B$6:$J$738,5,0)</f>
        <v>#N/A</v>
      </c>
      <c r="AP102" s="128" t="e">
        <f>VLOOKUP(AJ101,'Tiempos de Moldes'!$B$6:$J$738,4,0)</f>
        <v>#N/A</v>
      </c>
      <c r="AQ102" s="127" t="s">
        <v>1130</v>
      </c>
      <c r="AR102" s="129"/>
      <c r="AS102" s="117"/>
      <c r="AT102" s="118"/>
      <c r="AU102" s="163" t="e">
        <f>VLOOKUP(AU101,'Tiempos de Moldes'!$B$6:$J$738,2,0)</f>
        <v>#N/A</v>
      </c>
      <c r="AV102" s="164"/>
      <c r="AW102" s="164"/>
      <c r="AX102" s="164" t="e">
        <f>VLOOKUP(AU101,'Tiempos de Moldes'!$B$6:$J$738,3,0)</f>
        <v>#N/A</v>
      </c>
      <c r="AY102" s="164"/>
      <c r="AZ102" s="128" t="e">
        <f>VLOOKUP(AU101,'Tiempos de Moldes'!$B$6:$J$738,5,0)</f>
        <v>#N/A</v>
      </c>
      <c r="BA102" s="128" t="e">
        <f>VLOOKUP(AU101,'Tiempos de Moldes'!$B$6:$J$738,4,0)</f>
        <v>#N/A</v>
      </c>
      <c r="BB102" s="127" t="s">
        <v>1130</v>
      </c>
      <c r="BC102" s="129"/>
      <c r="BD102" s="117"/>
      <c r="BE102" s="118"/>
      <c r="BF102" s="163" t="e">
        <f>VLOOKUP(BF101,'Tiempos de Moldes'!$B$6:$J$738,2,0)</f>
        <v>#N/A</v>
      </c>
      <c r="BG102" s="164"/>
      <c r="BH102" s="164"/>
      <c r="BI102" s="164" t="e">
        <f>VLOOKUP(BF101,'Tiempos de Moldes'!$B$6:$J$738,3,0)</f>
        <v>#N/A</v>
      </c>
      <c r="BJ102" s="164"/>
      <c r="BK102" s="128" t="e">
        <f>VLOOKUP(BF101,'Tiempos de Moldes'!$B$6:$J$738,5,0)</f>
        <v>#N/A</v>
      </c>
      <c r="BL102" s="128" t="e">
        <f>VLOOKUP(BF101,'Tiempos de Moldes'!$B$6:$J$738,4,0)</f>
        <v>#N/A</v>
      </c>
      <c r="BM102" s="127" t="s">
        <v>1130</v>
      </c>
      <c r="BN102" s="129"/>
      <c r="BO102" s="117"/>
      <c r="BP102" s="118"/>
      <c r="BQ102" s="163" t="e">
        <f>VLOOKUP(BQ101,'Tiempos de Moldes'!$B$6:$J$738,2,0)</f>
        <v>#N/A</v>
      </c>
      <c r="BR102" s="164"/>
      <c r="BS102" s="164"/>
      <c r="BT102" s="164" t="e">
        <f>VLOOKUP(BQ101,'Tiempos de Moldes'!$B$6:$J$738,3,0)</f>
        <v>#N/A</v>
      </c>
      <c r="BU102" s="164"/>
      <c r="BV102" s="128" t="e">
        <f>VLOOKUP(BQ101,'Tiempos de Moldes'!$B$6:$J$738,5,0)</f>
        <v>#N/A</v>
      </c>
      <c r="BW102" s="128" t="e">
        <f>VLOOKUP(BQ101,'Tiempos de Moldes'!$B$6:$J$738,4,0)</f>
        <v>#N/A</v>
      </c>
      <c r="BX102" s="127" t="s">
        <v>1130</v>
      </c>
      <c r="BY102" s="129"/>
      <c r="BZ102" s="117"/>
      <c r="CA102" s="118"/>
    </row>
    <row r="103" spans="2:79" x14ac:dyDescent="0.25">
      <c r="B103" s="116" t="s">
        <v>1155</v>
      </c>
      <c r="C103" s="144"/>
      <c r="D103" s="145"/>
      <c r="E103" s="146"/>
      <c r="F103" s="147"/>
      <c r="G103" s="148"/>
      <c r="H103" s="146"/>
      <c r="I103" s="149"/>
      <c r="J103" s="126" t="s">
        <v>1126</v>
      </c>
      <c r="K103" s="150"/>
      <c r="L103" s="148"/>
      <c r="M103" s="151"/>
      <c r="N103" s="144"/>
      <c r="O103" s="145">
        <f>SUMIFS('Tiempos de Moldes'!$I$6:$I$738,'Tiempos de Moldes'!$A$6:$A$738,$B103,'Tiempos de Moldes'!$B$6:$B$738,N103)</f>
        <v>0</v>
      </c>
      <c r="P103" s="146"/>
      <c r="Q103" s="147">
        <f>SUMIFS('Tiempos de Moldes'!$N$9:$N$12,'Tiempos de Moldes'!$L$9:$L$12,P103)</f>
        <v>0</v>
      </c>
      <c r="R103" s="148">
        <f t="shared" ref="R103" si="707">IFERROR(ROUNDDOWN(Q103/O103,0),0)</f>
        <v>0</v>
      </c>
      <c r="S103" s="146"/>
      <c r="T103" s="149">
        <f t="shared" ref="T103" si="708">IFERROR(S103/R103,0)*100</f>
        <v>0</v>
      </c>
      <c r="U103" s="126" t="s">
        <v>1126</v>
      </c>
      <c r="V103" s="150"/>
      <c r="W103" s="148">
        <f>IFERROR((Q103-V103-V104)/O103,0)</f>
        <v>0</v>
      </c>
      <c r="X103" s="151">
        <f t="shared" ref="X103" si="709">IFERROR((S103/W103)*100,0)</f>
        <v>0</v>
      </c>
      <c r="Y103" s="144"/>
      <c r="Z103" s="145">
        <f>SUMIFS('Tiempos de Moldes'!$I$6:$I$738,'Tiempos de Moldes'!$A$6:$A$738,$B103,'Tiempos de Moldes'!$B$6:$B$738,Y103)</f>
        <v>0</v>
      </c>
      <c r="AA103" s="146"/>
      <c r="AB103" s="147">
        <f>SUMIFS('Tiempos de Moldes'!$N$9:$N$12,'Tiempos de Moldes'!$L$9:$L$12,AA103)</f>
        <v>0</v>
      </c>
      <c r="AC103" s="148">
        <f t="shared" ref="AC103" si="710">IFERROR(ROUNDDOWN(AB103/Z103,0),0)</f>
        <v>0</v>
      </c>
      <c r="AD103" s="146"/>
      <c r="AE103" s="149">
        <f t="shared" ref="AE103" si="711">IFERROR(AD103/AC103,0)*100</f>
        <v>0</v>
      </c>
      <c r="AF103" s="126" t="s">
        <v>1126</v>
      </c>
      <c r="AG103" s="150"/>
      <c r="AH103" s="148">
        <f>IFERROR((AB103-AG103-AG104)/Z103,0)</f>
        <v>0</v>
      </c>
      <c r="AI103" s="151">
        <f t="shared" ref="AI103" si="712">IFERROR((AD103/AH103)*100,0)</f>
        <v>0</v>
      </c>
      <c r="AJ103" s="144"/>
      <c r="AK103" s="145">
        <f>SUMIFS('Tiempos de Moldes'!$I$6:$I$738,'Tiempos de Moldes'!$A$6:$A$738,$B103,'Tiempos de Moldes'!$B$6:$B$738,AJ103)</f>
        <v>0</v>
      </c>
      <c r="AL103" s="146"/>
      <c r="AM103" s="147">
        <f>SUMIFS('Tiempos de Moldes'!$N$9:$N$12,'Tiempos de Moldes'!$L$9:$L$12,AL103)</f>
        <v>0</v>
      </c>
      <c r="AN103" s="148">
        <f t="shared" ref="AN103" si="713">IFERROR(ROUNDDOWN(AM103/AK103,0),0)</f>
        <v>0</v>
      </c>
      <c r="AO103" s="146"/>
      <c r="AP103" s="149">
        <f t="shared" ref="AP103" si="714">IFERROR(AO103/AN103,0)*100</f>
        <v>0</v>
      </c>
      <c r="AQ103" s="126" t="s">
        <v>1126</v>
      </c>
      <c r="AR103" s="150"/>
      <c r="AS103" s="148">
        <f>IFERROR((AM103-AR103-AR104)/AK103,0)</f>
        <v>0</v>
      </c>
      <c r="AT103" s="151">
        <f t="shared" ref="AT103" si="715">IFERROR((AO103/AS103)*100,0)</f>
        <v>0</v>
      </c>
      <c r="AU103" s="144"/>
      <c r="AV103" s="145">
        <f>SUMIFS('Tiempos de Moldes'!$I$6:$I$738,'Tiempos de Moldes'!$A$6:$A$738,$B103,'Tiempos de Moldes'!$B$6:$B$738,AU103)</f>
        <v>0</v>
      </c>
      <c r="AW103" s="146"/>
      <c r="AX103" s="147">
        <f>SUMIFS('Tiempos de Moldes'!$N$9:$N$12,'Tiempos de Moldes'!$L$9:$L$12,AW103)</f>
        <v>0</v>
      </c>
      <c r="AY103" s="148">
        <f t="shared" ref="AY103" si="716">IFERROR(ROUNDDOWN(AX103/AV103,0),0)</f>
        <v>0</v>
      </c>
      <c r="AZ103" s="146"/>
      <c r="BA103" s="149">
        <f t="shared" ref="BA103" si="717">IFERROR(AZ103/AY103,0)*100</f>
        <v>0</v>
      </c>
      <c r="BB103" s="126" t="s">
        <v>1126</v>
      </c>
      <c r="BC103" s="150"/>
      <c r="BD103" s="148">
        <f>IFERROR((AX103-BC103-BC104)/AV103,0)</f>
        <v>0</v>
      </c>
      <c r="BE103" s="151">
        <f t="shared" ref="BE103" si="718">IFERROR((AZ103/BD103)*100,0)</f>
        <v>0</v>
      </c>
      <c r="BF103" s="144"/>
      <c r="BG103" s="145">
        <f>SUMIFS('Tiempos de Moldes'!$I$6:$I$738,'Tiempos de Moldes'!$A$6:$A$738,$B103,'Tiempos de Moldes'!$B$6:$B$738,BF103)</f>
        <v>0</v>
      </c>
      <c r="BH103" s="146"/>
      <c r="BI103" s="147">
        <f>SUMIFS('Tiempos de Moldes'!$N$9:$N$12,'Tiempos de Moldes'!$L$9:$L$12,BH103)</f>
        <v>0</v>
      </c>
      <c r="BJ103" s="148">
        <f t="shared" ref="BJ103" si="719">IFERROR(ROUNDDOWN(BI103/BG103,0),0)</f>
        <v>0</v>
      </c>
      <c r="BK103" s="146"/>
      <c r="BL103" s="149">
        <f t="shared" ref="BL103" si="720">IFERROR(BK103/BJ103,0)*100</f>
        <v>0</v>
      </c>
      <c r="BM103" s="126" t="s">
        <v>1126</v>
      </c>
      <c r="BN103" s="150"/>
      <c r="BO103" s="148">
        <f>IFERROR((BI103-BN103-BN104)/BG103,0)</f>
        <v>0</v>
      </c>
      <c r="BP103" s="151">
        <f t="shared" ref="BP103" si="721">IFERROR((BK103/BO103)*100,0)</f>
        <v>0</v>
      </c>
      <c r="BQ103" s="144"/>
      <c r="BR103" s="145">
        <f>SUMIFS('Tiempos de Moldes'!$I$6:$I$738,'Tiempos de Moldes'!$A$6:$A$738,$B103,'Tiempos de Moldes'!$B$6:$B$738,BQ103)</f>
        <v>0</v>
      </c>
      <c r="BS103" s="146">
        <v>1</v>
      </c>
      <c r="BT103" s="147">
        <f>SUMIFS('Tiempos de Moldes'!$N$9:$N$12,'Tiempos de Moldes'!$L$9:$L$12,BS103)</f>
        <v>640</v>
      </c>
      <c r="BU103" s="148">
        <f t="shared" ref="BU103" si="722">IFERROR(ROUNDDOWN(BT103/BR103,0),0)</f>
        <v>0</v>
      </c>
      <c r="BV103" s="146"/>
      <c r="BW103" s="149">
        <f t="shared" ref="BW103" si="723">IFERROR(BV103/BU103,0)*100</f>
        <v>0</v>
      </c>
      <c r="BX103" s="126" t="s">
        <v>1126</v>
      </c>
      <c r="BY103" s="150"/>
      <c r="BZ103" s="148">
        <f>IFERROR((BT103-BY103-BY104)/BR103,0)</f>
        <v>0</v>
      </c>
      <c r="CA103" s="151">
        <f t="shared" ref="CA103" si="724">IFERROR((BV103/BZ103)*100,0)</f>
        <v>0</v>
      </c>
    </row>
    <row r="104" spans="2:79" ht="15.75" thickBot="1" x14ac:dyDescent="0.3">
      <c r="B104" s="116" t="s">
        <v>1155</v>
      </c>
      <c r="C104" s="161"/>
      <c r="D104" s="162"/>
      <c r="E104" s="162"/>
      <c r="F104" s="162"/>
      <c r="G104" s="162"/>
      <c r="H104" s="153"/>
      <c r="I104" s="153"/>
      <c r="J104" s="141" t="s">
        <v>1127</v>
      </c>
      <c r="K104" s="142"/>
      <c r="L104" s="143"/>
      <c r="M104" s="152"/>
      <c r="N104" s="167" t="e">
        <f>VLOOKUP(N103,'Tiempos de Moldes'!$B$6:$J$738,2,0)</f>
        <v>#N/A</v>
      </c>
      <c r="O104" s="166"/>
      <c r="P104" s="166"/>
      <c r="Q104" s="166" t="e">
        <f>VLOOKUP(N103,'Tiempos de Moldes'!$B$6:$J$738,3,0)</f>
        <v>#N/A</v>
      </c>
      <c r="R104" s="166"/>
      <c r="S104" s="140" t="e">
        <f>VLOOKUP(N103,'Tiempos de Moldes'!$B$6:$J$738,5,0)</f>
        <v>#N/A</v>
      </c>
      <c r="T104" s="140" t="e">
        <f>VLOOKUP(N103,'Tiempos de Moldes'!$B$6:$J$738,4,0)</f>
        <v>#N/A</v>
      </c>
      <c r="U104" s="141" t="s">
        <v>1127</v>
      </c>
      <c r="V104" s="142"/>
      <c r="W104" s="143"/>
      <c r="X104" s="152"/>
      <c r="Y104" s="167" t="e">
        <f>VLOOKUP(Y103,'Tiempos de Moldes'!$B$6:$J$738,2,0)</f>
        <v>#N/A</v>
      </c>
      <c r="Z104" s="166"/>
      <c r="AA104" s="166"/>
      <c r="AB104" s="166" t="e">
        <f>VLOOKUP(Y103,'Tiempos de Moldes'!$B$6:$J$738,3,0)</f>
        <v>#N/A</v>
      </c>
      <c r="AC104" s="166"/>
      <c r="AD104" s="140" t="e">
        <f>VLOOKUP(Y103,'Tiempos de Moldes'!$B$6:$J$738,5,0)</f>
        <v>#N/A</v>
      </c>
      <c r="AE104" s="140" t="e">
        <f>VLOOKUP(Y103,'Tiempos de Moldes'!$B$6:$J$738,4,0)</f>
        <v>#N/A</v>
      </c>
      <c r="AF104" s="141" t="s">
        <v>1127</v>
      </c>
      <c r="AG104" s="142"/>
      <c r="AH104" s="143"/>
      <c r="AI104" s="152"/>
      <c r="AJ104" s="167" t="e">
        <f>VLOOKUP(AJ103,'Tiempos de Moldes'!$B$6:$J$738,2,0)</f>
        <v>#N/A</v>
      </c>
      <c r="AK104" s="166"/>
      <c r="AL104" s="166"/>
      <c r="AM104" s="166" t="e">
        <f>VLOOKUP(AJ103,'Tiempos de Moldes'!$B$6:$J$738,3,0)</f>
        <v>#N/A</v>
      </c>
      <c r="AN104" s="166"/>
      <c r="AO104" s="140" t="e">
        <f>VLOOKUP(AJ103,'Tiempos de Moldes'!$B$6:$J$738,5,0)</f>
        <v>#N/A</v>
      </c>
      <c r="AP104" s="140" t="e">
        <f>VLOOKUP(AJ103,'Tiempos de Moldes'!$B$6:$J$738,4,0)</f>
        <v>#N/A</v>
      </c>
      <c r="AQ104" s="141" t="s">
        <v>1127</v>
      </c>
      <c r="AR104" s="142"/>
      <c r="AS104" s="143"/>
      <c r="AT104" s="152"/>
      <c r="AU104" s="167" t="e">
        <f>VLOOKUP(AU103,'Tiempos de Moldes'!$B$6:$J$738,2,0)</f>
        <v>#N/A</v>
      </c>
      <c r="AV104" s="166"/>
      <c r="AW104" s="166"/>
      <c r="AX104" s="166" t="e">
        <f>VLOOKUP(AU103,'Tiempos de Moldes'!$B$6:$J$738,3,0)</f>
        <v>#N/A</v>
      </c>
      <c r="AY104" s="166"/>
      <c r="AZ104" s="140" t="e">
        <f>VLOOKUP(AU103,'Tiempos de Moldes'!$B$6:$J$738,5,0)</f>
        <v>#N/A</v>
      </c>
      <c r="BA104" s="140" t="e">
        <f>VLOOKUP(AU103,'Tiempos de Moldes'!$B$6:$J$738,4,0)</f>
        <v>#N/A</v>
      </c>
      <c r="BB104" s="141" t="s">
        <v>1127</v>
      </c>
      <c r="BC104" s="142"/>
      <c r="BD104" s="143"/>
      <c r="BE104" s="152"/>
      <c r="BF104" s="167" t="e">
        <f>VLOOKUP(BF103,'Tiempos de Moldes'!$B$6:$J$738,2,0)</f>
        <v>#N/A</v>
      </c>
      <c r="BG104" s="166"/>
      <c r="BH104" s="166"/>
      <c r="BI104" s="166" t="e">
        <f>VLOOKUP(BF103,'Tiempos de Moldes'!$B$6:$J$738,3,0)</f>
        <v>#N/A</v>
      </c>
      <c r="BJ104" s="166"/>
      <c r="BK104" s="140" t="e">
        <f>VLOOKUP(BF103,'Tiempos de Moldes'!$B$6:$J$738,5,0)</f>
        <v>#N/A</v>
      </c>
      <c r="BL104" s="140" t="str">
        <f>VLOOKUP(BF$11,'Tiempos de Moldes'!$B$6:$J$738,4,0)</f>
        <v>TACHI-S</v>
      </c>
      <c r="BM104" s="141" t="s">
        <v>1127</v>
      </c>
      <c r="BN104" s="142"/>
      <c r="BO104" s="143"/>
      <c r="BP104" s="152"/>
      <c r="BQ104" s="167" t="e">
        <f>VLOOKUP(BQ103,'Tiempos de Moldes'!$B$6:$J$738,2,0)</f>
        <v>#N/A</v>
      </c>
      <c r="BR104" s="166"/>
      <c r="BS104" s="166"/>
      <c r="BT104" s="166" t="e">
        <f>VLOOKUP(BQ103,'Tiempos de Moldes'!$B$6:$J$738,3,0)</f>
        <v>#N/A</v>
      </c>
      <c r="BU104" s="166"/>
      <c r="BV104" s="140" t="e">
        <f>VLOOKUP(BQ103,'Tiempos de Moldes'!$B$6:$J$738,5,0)</f>
        <v>#N/A</v>
      </c>
      <c r="BW104" s="140" t="e">
        <f>VLOOKUP(BQ103,'Tiempos de Moldes'!$B$6:$J$738,4,0)</f>
        <v>#N/A</v>
      </c>
      <c r="BX104" s="141" t="s">
        <v>1127</v>
      </c>
      <c r="BY104" s="142"/>
      <c r="BZ104" s="143"/>
      <c r="CA104" s="152"/>
    </row>
    <row r="105" spans="2:79" x14ac:dyDescent="0.25">
      <c r="B105" s="116" t="s">
        <v>1155</v>
      </c>
      <c r="C105" s="131"/>
      <c r="D105" s="132">
        <f>SUMIFS('Tiempos de Moldes'!$I$6:$I$738,'Tiempos de Moldes'!$A$6:$A$738,$B105,'Tiempos de Moldes'!$B$6:$B$738,$C105)</f>
        <v>0</v>
      </c>
      <c r="E105" s="146">
        <v>4</v>
      </c>
      <c r="F105" s="134">
        <f>SUMIFS('Tiempos de Moldes'!$N$9:$N$12,'Tiempos de Moldes'!$L$9:$L$12,E$21)</f>
        <v>580</v>
      </c>
      <c r="G105" s="135">
        <f>IFERROR((ROUNDDOWN(F105/D105,0)),0)</f>
        <v>0</v>
      </c>
      <c r="H105" s="133"/>
      <c r="I105" s="136">
        <f>IFERROR((H105/G105)*100,0)</f>
        <v>0</v>
      </c>
      <c r="J105" s="137" t="s">
        <v>1126</v>
      </c>
      <c r="K105" s="138"/>
      <c r="L105" s="135">
        <f>IFERROR((F105-K105-K106)/D105,0)</f>
        <v>0</v>
      </c>
      <c r="M105" s="139">
        <f t="shared" ref="M105" si="725">IFERROR((H105/L105)*100,0)</f>
        <v>0</v>
      </c>
      <c r="N105" s="131"/>
      <c r="O105" s="132">
        <f>SUMIFS('Tiempos de Moldes'!$I$6:$I$738,'Tiempos de Moldes'!$A$6:$A$738,$B105,'Tiempos de Moldes'!$B$6:$B$738,N105)</f>
        <v>0</v>
      </c>
      <c r="P105" s="133"/>
      <c r="Q105" s="134">
        <f>SUMIFS('Tiempos de Moldes'!$N$9:$N$12,'Tiempos de Moldes'!$L$9:$L$12,P105)</f>
        <v>0</v>
      </c>
      <c r="R105" s="135">
        <f t="shared" ref="R105" si="726">IFERROR(ROUNDDOWN(Q105/O105,0),0)</f>
        <v>0</v>
      </c>
      <c r="S105" s="133"/>
      <c r="T105" s="136">
        <f>IFERROR((S105/R105)*100,0)</f>
        <v>0</v>
      </c>
      <c r="U105" s="137" t="s">
        <v>1126</v>
      </c>
      <c r="V105" s="138"/>
      <c r="W105" s="135">
        <f>IFERROR((Q105-V105-V106)/O105,0)</f>
        <v>0</v>
      </c>
      <c r="X105" s="139">
        <f t="shared" ref="X105" si="727">IFERROR((S105/W105)*100,0)</f>
        <v>0</v>
      </c>
      <c r="Y105" s="131"/>
      <c r="Z105" s="132">
        <f>SUMIFS('Tiempos de Moldes'!$I$6:$I$738,'Tiempos de Moldes'!$A$6:$A$738,$B105,'Tiempos de Moldes'!$B$6:$B$738,Y105)</f>
        <v>0</v>
      </c>
      <c r="AA105" s="133"/>
      <c r="AB105" s="134">
        <f>SUMIFS('Tiempos de Moldes'!$N$9:$N$12,'Tiempos de Moldes'!$L$9:$L$12,AA105)</f>
        <v>0</v>
      </c>
      <c r="AC105" s="135">
        <f t="shared" ref="AC105" si="728">IFERROR(ROUNDDOWN(AB105/Z105,0),0)</f>
        <v>0</v>
      </c>
      <c r="AD105" s="133"/>
      <c r="AE105" s="136">
        <f>IFERROR(AD105/AC105,0)*100</f>
        <v>0</v>
      </c>
      <c r="AF105" s="137" t="s">
        <v>1126</v>
      </c>
      <c r="AG105" s="138"/>
      <c r="AH105" s="135">
        <f>IFERROR((AB105-AG105-AG106)/Z105,0)</f>
        <v>0</v>
      </c>
      <c r="AI105" s="139">
        <f t="shared" ref="AI105" si="729">IFERROR((AD105/AH105)*100,0)</f>
        <v>0</v>
      </c>
      <c r="AJ105" s="131"/>
      <c r="AK105" s="132">
        <f>SUMIFS('Tiempos de Moldes'!$I$6:$I$738,'Tiempos de Moldes'!$A$6:$A$738,$B105,'Tiempos de Moldes'!$B$6:$B$738,AJ105)</f>
        <v>0</v>
      </c>
      <c r="AL105" s="133"/>
      <c r="AM105" s="134">
        <f>SUMIFS('Tiempos de Moldes'!$N$9:$N$12,'Tiempos de Moldes'!$L$9:$L$12,AL105)</f>
        <v>0</v>
      </c>
      <c r="AN105" s="135">
        <f t="shared" ref="AN105" si="730">IFERROR(ROUNDDOWN(AM105/AK105,0),0)</f>
        <v>0</v>
      </c>
      <c r="AO105" s="133"/>
      <c r="AP105" s="136">
        <f>IFERROR(AO105/AN105,0)*100</f>
        <v>0</v>
      </c>
      <c r="AQ105" s="137" t="s">
        <v>1126</v>
      </c>
      <c r="AR105" s="138"/>
      <c r="AS105" s="135">
        <f>IFERROR((AM105-AR105-AR106)/AK105,0)</f>
        <v>0</v>
      </c>
      <c r="AT105" s="139">
        <f t="shared" ref="AT105" si="731">IFERROR((AO105/AS105)*100,0)</f>
        <v>0</v>
      </c>
      <c r="AU105" s="131"/>
      <c r="AV105" s="132">
        <f>SUMIFS('Tiempos de Moldes'!$I$6:$I$738,'Tiempos de Moldes'!$A$6:$A$738,$B105,'Tiempos de Moldes'!$B$6:$B$738,AU105)</f>
        <v>0</v>
      </c>
      <c r="AW105" s="133"/>
      <c r="AX105" s="134">
        <f>SUMIFS('Tiempos de Moldes'!$N$9:$N$12,'Tiempos de Moldes'!$L$9:$L$12,AW105)</f>
        <v>0</v>
      </c>
      <c r="AY105" s="135">
        <f t="shared" ref="AY105" si="732">IFERROR(ROUNDDOWN(AX105/AV105,0),0)</f>
        <v>0</v>
      </c>
      <c r="AZ105" s="133"/>
      <c r="BA105" s="136">
        <f>IFERROR(AZ105/AY105,0)*100</f>
        <v>0</v>
      </c>
      <c r="BB105" s="137" t="s">
        <v>1126</v>
      </c>
      <c r="BC105" s="138"/>
      <c r="BD105" s="135">
        <f>IFERROR((AX105-BC105-BC106)/AV105,0)</f>
        <v>0</v>
      </c>
      <c r="BE105" s="139">
        <f t="shared" ref="BE105" si="733">IFERROR((AZ105/BD105)*100,0)</f>
        <v>0</v>
      </c>
      <c r="BF105" s="131"/>
      <c r="BG105" s="132">
        <f>SUMIFS('Tiempos de Moldes'!$I$6:$I$738,'Tiempos de Moldes'!$A$6:$A$738,$B105,'Tiempos de Moldes'!$B$6:$B$738,BF105)</f>
        <v>0</v>
      </c>
      <c r="BH105" s="133"/>
      <c r="BI105" s="134">
        <f>SUMIFS('Tiempos de Moldes'!$N$9:$N$12,'Tiempos de Moldes'!$L$9:$L$12,BH105)</f>
        <v>0</v>
      </c>
      <c r="BJ105" s="135">
        <f t="shared" ref="BJ105" si="734">IFERROR(ROUNDDOWN(BI105/BG105,0),0)</f>
        <v>0</v>
      </c>
      <c r="BK105" s="133"/>
      <c r="BL105" s="136">
        <f>IFERROR(BK105/BJ105,0)*100</f>
        <v>0</v>
      </c>
      <c r="BM105" s="137" t="s">
        <v>1126</v>
      </c>
      <c r="BN105" s="138"/>
      <c r="BO105" s="135">
        <f>IFERROR((BI105-BN105-BN106)/BG105,0)</f>
        <v>0</v>
      </c>
      <c r="BP105" s="139">
        <f t="shared" ref="BP105" si="735">IFERROR((BK105/BO105)*100,0)</f>
        <v>0</v>
      </c>
      <c r="BQ105" s="131"/>
      <c r="BR105" s="132">
        <f>SUMIFS('Tiempos de Moldes'!$I$6:$I$738,'Tiempos de Moldes'!$A$6:$A$738,$B105,'Tiempos de Moldes'!$B$6:$B$738,BQ105)</f>
        <v>0</v>
      </c>
      <c r="BS105" s="133">
        <v>4</v>
      </c>
      <c r="BT105" s="134">
        <f>SUMIFS('Tiempos de Moldes'!$N$9:$N$12,'Tiempos de Moldes'!$L$9:$L$12,BS105)</f>
        <v>580</v>
      </c>
      <c r="BU105" s="135">
        <f t="shared" ref="BU105" si="736">IFERROR(ROUNDDOWN(BT105/BR105,0),0)</f>
        <v>0</v>
      </c>
      <c r="BV105" s="133"/>
      <c r="BW105" s="136">
        <f>IFERROR(BV105/BU105,0)*100</f>
        <v>0</v>
      </c>
      <c r="BX105" s="137" t="s">
        <v>1126</v>
      </c>
      <c r="BY105" s="138"/>
      <c r="BZ105" s="135">
        <f>IFERROR((BT105-BY105-BY106)/BR105,0)</f>
        <v>0</v>
      </c>
      <c r="CA105" s="139">
        <f t="shared" ref="CA105" si="737">IFERROR((BV105/BZ105)*100,0)</f>
        <v>0</v>
      </c>
    </row>
    <row r="106" spans="2:79" ht="15.75" thickBot="1" x14ac:dyDescent="0.3">
      <c r="B106" s="116" t="s">
        <v>1155</v>
      </c>
      <c r="C106" s="163" t="e">
        <f>VLOOKUP(C105,'Tiempos de Moldes'!$B$6:$J$738,2,0)</f>
        <v>#N/A</v>
      </c>
      <c r="D106" s="164"/>
      <c r="E106" s="164"/>
      <c r="F106" s="164" t="e">
        <f>VLOOKUP(C105,'Tiempos de Moldes'!$B$6:$J$738,3,0)</f>
        <v>#N/A</v>
      </c>
      <c r="G106" s="164"/>
      <c r="H106" s="128" t="e">
        <f>VLOOKUP(C105,'Tiempos de Moldes'!$B$6:$J$738,5,0)</f>
        <v>#N/A</v>
      </c>
      <c r="I106" s="128" t="e">
        <f>VLOOKUP(C105,'Tiempos de Moldes'!$B$6:$J$738,4,0)</f>
        <v>#N/A</v>
      </c>
      <c r="J106" s="127" t="s">
        <v>1127</v>
      </c>
      <c r="K106" s="129"/>
      <c r="L106" s="117"/>
      <c r="M106" s="118"/>
      <c r="N106" s="168" t="e">
        <f>VLOOKUP(N105,'Tiempos de Moldes'!$B$6:$J$738,2,0)</f>
        <v>#N/A</v>
      </c>
      <c r="O106" s="169"/>
      <c r="P106" s="169"/>
      <c r="Q106" s="169" t="e">
        <f>VLOOKUP(N105,'Tiempos de Moldes'!$B$6:$J$738,3,0)</f>
        <v>#N/A</v>
      </c>
      <c r="R106" s="169"/>
      <c r="S106" s="128" t="e">
        <f>VLOOKUP(N105,'Tiempos de Moldes'!$B$6:$J$738,5,0)</f>
        <v>#N/A</v>
      </c>
      <c r="T106" s="128" t="e">
        <f>VLOOKUP(N105,'Tiempos de Moldes'!$B$6:$J$738,4,0)</f>
        <v>#N/A</v>
      </c>
      <c r="U106" s="127" t="s">
        <v>1130</v>
      </c>
      <c r="V106" s="129"/>
      <c r="W106" s="117"/>
      <c r="X106" s="118"/>
      <c r="Y106" s="163" t="e">
        <f>VLOOKUP(Y105,'Tiempos de Moldes'!$B$6:$J$738,2,0)</f>
        <v>#N/A</v>
      </c>
      <c r="Z106" s="164"/>
      <c r="AA106" s="164"/>
      <c r="AB106" s="164" t="e">
        <f>VLOOKUP(Y105,'Tiempos de Moldes'!$B$6:$J$738,3,0)</f>
        <v>#N/A</v>
      </c>
      <c r="AC106" s="164"/>
      <c r="AD106" s="128" t="e">
        <f>VLOOKUP(Y105,'Tiempos de Moldes'!$B$6:$J$738,5,0)</f>
        <v>#N/A</v>
      </c>
      <c r="AE106" s="128" t="e">
        <f>VLOOKUP(Y105,'Tiempos de Moldes'!$B$6:$J$738,4,0)</f>
        <v>#N/A</v>
      </c>
      <c r="AF106" s="127" t="s">
        <v>1130</v>
      </c>
      <c r="AG106" s="129"/>
      <c r="AH106" s="117"/>
      <c r="AI106" s="118"/>
      <c r="AJ106" s="163" t="e">
        <f>VLOOKUP(AJ105,'Tiempos de Moldes'!$B$6:$J$738,2,0)</f>
        <v>#N/A</v>
      </c>
      <c r="AK106" s="164"/>
      <c r="AL106" s="164"/>
      <c r="AM106" s="164" t="e">
        <f>VLOOKUP(AJ105,'Tiempos de Moldes'!$B$6:$J$738,3,0)</f>
        <v>#N/A</v>
      </c>
      <c r="AN106" s="164"/>
      <c r="AO106" s="128" t="e">
        <f>VLOOKUP(AJ105,'Tiempos de Moldes'!$B$6:$J$738,5,0)</f>
        <v>#N/A</v>
      </c>
      <c r="AP106" s="128" t="e">
        <f>VLOOKUP(AJ105,'Tiempos de Moldes'!$B$6:$J$738,4,0)</f>
        <v>#N/A</v>
      </c>
      <c r="AQ106" s="127" t="s">
        <v>1130</v>
      </c>
      <c r="AR106" s="129"/>
      <c r="AS106" s="117"/>
      <c r="AT106" s="118"/>
      <c r="AU106" s="163" t="e">
        <f>VLOOKUP(AU105,'Tiempos de Moldes'!$B$6:$J$738,2,0)</f>
        <v>#N/A</v>
      </c>
      <c r="AV106" s="164"/>
      <c r="AW106" s="164"/>
      <c r="AX106" s="164" t="e">
        <f>VLOOKUP(AU105,'Tiempos de Moldes'!$B$6:$J$738,3,0)</f>
        <v>#N/A</v>
      </c>
      <c r="AY106" s="164"/>
      <c r="AZ106" s="128" t="e">
        <f>VLOOKUP(AU105,'Tiempos de Moldes'!$B$6:$J$738,5,0)</f>
        <v>#N/A</v>
      </c>
      <c r="BA106" s="128" t="e">
        <f>VLOOKUP(AU105,'Tiempos de Moldes'!$B$6:$J$738,4,0)</f>
        <v>#N/A</v>
      </c>
      <c r="BB106" s="127" t="s">
        <v>1130</v>
      </c>
      <c r="BC106" s="129"/>
      <c r="BD106" s="117"/>
      <c r="BE106" s="118"/>
      <c r="BF106" s="163" t="e">
        <f>VLOOKUP(BF105,'Tiempos de Moldes'!$B$6:$J$738,2,0)</f>
        <v>#N/A</v>
      </c>
      <c r="BG106" s="164"/>
      <c r="BH106" s="164"/>
      <c r="BI106" s="164" t="e">
        <f>VLOOKUP(BF105,'Tiempos de Moldes'!$B$6:$J$738,3,0)</f>
        <v>#N/A</v>
      </c>
      <c r="BJ106" s="164"/>
      <c r="BK106" s="128" t="e">
        <f>VLOOKUP(BF105,'Tiempos de Moldes'!$B$6:$J$738,5,0)</f>
        <v>#N/A</v>
      </c>
      <c r="BL106" s="128" t="e">
        <f>VLOOKUP(BF105,'Tiempos de Moldes'!$B$6:$J$738,4,0)</f>
        <v>#N/A</v>
      </c>
      <c r="BM106" s="127" t="s">
        <v>1130</v>
      </c>
      <c r="BN106" s="129"/>
      <c r="BO106" s="117"/>
      <c r="BP106" s="118"/>
      <c r="BQ106" s="163" t="e">
        <f>VLOOKUP(BQ105,'Tiempos de Moldes'!$B$6:$J$738,2,0)</f>
        <v>#N/A</v>
      </c>
      <c r="BR106" s="164"/>
      <c r="BS106" s="164"/>
      <c r="BT106" s="164" t="e">
        <f>VLOOKUP(BQ105,'Tiempos de Moldes'!$B$6:$J$738,3,0)</f>
        <v>#N/A</v>
      </c>
      <c r="BU106" s="164"/>
      <c r="BV106" s="128" t="e">
        <f>VLOOKUP(BQ105,'Tiempos de Moldes'!$B$6:$J$738,5,0)</f>
        <v>#N/A</v>
      </c>
      <c r="BW106" s="128" t="e">
        <f>VLOOKUP(BQ105,'Tiempos de Moldes'!$B$6:$J$738,4,0)</f>
        <v>#N/A</v>
      </c>
      <c r="BX106" s="127" t="s">
        <v>1130</v>
      </c>
      <c r="BY106" s="129"/>
      <c r="BZ106" s="117"/>
      <c r="CA106" s="118"/>
    </row>
    <row r="108" spans="2:79" x14ac:dyDescent="0.25">
      <c r="G108" s="171" t="s">
        <v>1160</v>
      </c>
      <c r="H108" s="171"/>
      <c r="I108" s="171"/>
      <c r="K108" s="171" t="s">
        <v>1161</v>
      </c>
      <c r="L108" s="171"/>
      <c r="M108" s="171"/>
      <c r="R108" s="171" t="s">
        <v>1160</v>
      </c>
      <c r="S108" s="171"/>
      <c r="T108" s="171"/>
      <c r="V108" s="171" t="s">
        <v>1161</v>
      </c>
      <c r="W108" s="171"/>
      <c r="X108" s="171"/>
      <c r="AC108" s="171" t="s">
        <v>1160</v>
      </c>
      <c r="AD108" s="171"/>
      <c r="AE108" s="171"/>
      <c r="AG108" s="171" t="s">
        <v>1161</v>
      </c>
      <c r="AH108" s="171"/>
      <c r="AI108" s="171"/>
      <c r="AN108" s="171" t="s">
        <v>1160</v>
      </c>
      <c r="AO108" s="171"/>
      <c r="AP108" s="171"/>
      <c r="AR108" s="171" t="s">
        <v>1161</v>
      </c>
      <c r="AS108" s="171"/>
      <c r="AT108" s="171"/>
      <c r="AY108" s="171" t="s">
        <v>1160</v>
      </c>
      <c r="AZ108" s="171"/>
      <c r="BA108" s="171"/>
      <c r="BC108" s="171" t="s">
        <v>1161</v>
      </c>
      <c r="BD108" s="171"/>
      <c r="BE108" s="171"/>
      <c r="BJ108" s="171" t="s">
        <v>1160</v>
      </c>
      <c r="BK108" s="171"/>
      <c r="BL108" s="171"/>
      <c r="BN108" s="171" t="s">
        <v>1161</v>
      </c>
      <c r="BO108" s="171"/>
      <c r="BP108" s="171"/>
      <c r="BU108" s="171" t="s">
        <v>1160</v>
      </c>
      <c r="BV108" s="171"/>
      <c r="BW108" s="171"/>
      <c r="BY108" s="171" t="s">
        <v>1161</v>
      </c>
      <c r="BZ108" s="171"/>
      <c r="CA108" s="171"/>
    </row>
    <row r="109" spans="2:79" x14ac:dyDescent="0.25">
      <c r="G109" s="170" t="s">
        <v>1157</v>
      </c>
      <c r="H109" s="170"/>
      <c r="I109" s="154">
        <f>AVERAGE(I11+I15+I19+I23+I27+I31+I35+I39+I43+I47+I51+I55+I59+I63+I67+I71+I75+I79+I83+I87+I91+I95+I99+I103)</f>
        <v>0</v>
      </c>
      <c r="K109" s="170" t="s">
        <v>1162</v>
      </c>
      <c r="L109" s="170"/>
      <c r="M109" s="154">
        <f>AVERAGE(M11+M15+M19+M23+M27+M31+M35+M39+M43+M47+M51+M55+M59+M63+M67+M71+M75+M79+M83+M87+M91+M95+M99+M103)</f>
        <v>0</v>
      </c>
      <c r="R109" s="170" t="s">
        <v>1157</v>
      </c>
      <c r="S109" s="170"/>
      <c r="T109" s="154">
        <f>AVERAGE(T11+T15+T19+T23+T27+T31+T35+T39+T43+T47+T51+T55+T59+T63+T67+T71+T75+T79+T83+T87+T91+T95+T99+T103)</f>
        <v>182.007960305284</v>
      </c>
      <c r="V109" s="170" t="s">
        <v>1162</v>
      </c>
      <c r="W109" s="170"/>
      <c r="X109" s="154">
        <f>AVERAGE(X11+X15+X19+X23+X27+X31+X35+X39+X43+X47+X51+X55+X59+X63+X67+X71+X75+X79+X83+X87+X91+X95+X99+X103)</f>
        <v>205.15251989389918</v>
      </c>
      <c r="AC109" s="170" t="s">
        <v>1157</v>
      </c>
      <c r="AD109" s="170"/>
      <c r="AE109" s="154">
        <f>AVERAGE(AE11+AE15+AE19+AE23+AE27+AE31+AE35+AE39+AE43+AE47+AE51+AE55+AE59+AE63+AE67+AE71+AE75+AE79+AE83+AE87+AE91+AE95+AE99+AE103)</f>
        <v>183.75075979161679</v>
      </c>
      <c r="AG109" s="170" t="s">
        <v>1162</v>
      </c>
      <c r="AH109" s="170"/>
      <c r="AI109" s="154">
        <f>AVERAGE(AI11+AI15+AI19+AI23+AI27+AI31+AI35+AI39+AI43+AI47+AI51+AI55+AI59+AI63+AI67+AI71+AI75+AI79+AI83+AI87+AI91+AI95+AI99+AI103)</f>
        <v>207.65251989389918</v>
      </c>
      <c r="AN109" s="170" t="s">
        <v>1157</v>
      </c>
      <c r="AO109" s="170"/>
      <c r="AP109" s="154">
        <f>AVERAGE(AP11+AP15+AP19+AP23+AP27+AP31+AP35+AP39+AP43+AP47+AP51+AP55+AP59+AP63+AP67+AP71+AP75+AP79+AP83+AP87+AP91+AP95+AP99+AP103)</f>
        <v>183.75075979161679</v>
      </c>
      <c r="AR109" s="170" t="s">
        <v>1162</v>
      </c>
      <c r="AS109" s="170"/>
      <c r="AT109" s="154">
        <f>AVERAGE(AT11+AT15+AT19+AT23+AT27+AT31+AT35+AT39+AT43+AT47+AT51+AT55+AT59+AT63+AT67+AT71+AT75+AT79+AT83+AT87+AT91+AT95+AT99+AT103)</f>
        <v>207.65251989389918</v>
      </c>
      <c r="AY109" s="170" t="s">
        <v>1157</v>
      </c>
      <c r="AZ109" s="170"/>
      <c r="BA109" s="154">
        <f>AVERAGE(BA11+BA15+BA19+BA23+BA27+BA31+BA35+BA39+BA43+BA47+BA51+BA55+BA59+BA63+BA67+BA71+BA75+BA79+BA83+BA87+BA91+BA95+BA99+BA103)</f>
        <v>183.75075979161679</v>
      </c>
      <c r="BC109" s="170" t="s">
        <v>1162</v>
      </c>
      <c r="BD109" s="170"/>
      <c r="BE109" s="154">
        <f>AVERAGE(BE11+BE15+BE19+BE23+BE27+BE31+BE35+BE39+BE43+BE47+BE51+BE55+BE59+BE63+BE67+BE71+BE75+BE79+BE83+BE87+BE91+BE95+BE99+BE103)</f>
        <v>207.65251989389918</v>
      </c>
      <c r="BJ109" s="170" t="s">
        <v>1157</v>
      </c>
      <c r="BK109" s="170"/>
      <c r="BL109" s="154">
        <f>AVERAGE(BL11+BL15+BL19+BL23+BL27+BL31+BL35+BL39+BL43+BL47+BL51+BL55+BL59+BL63+BL67+BL71+BL75+BL79+BL83+BL87+BL91+BL95+BL99+BL103)</f>
        <v>183.75075979161679</v>
      </c>
      <c r="BN109" s="170" t="s">
        <v>1162</v>
      </c>
      <c r="BO109" s="170"/>
      <c r="BP109" s="154">
        <f>AVERAGE(BP11+BP15+BP19+BP23+BP27+BP31+BP35+BP39+BP43+BP47+BP51+BP55+BP59+BP63+BP67+BP71+BP75+BP79+BP83+BP87+BP91+BP95+BP99+BP103)</f>
        <v>207.65251989389918</v>
      </c>
      <c r="BU109" s="170" t="s">
        <v>1157</v>
      </c>
      <c r="BV109" s="170"/>
      <c r="BW109" s="154">
        <f>AVERAGE(BW11+BW15+BW19+BW23+BW27+BW31+BW35+BW39+BW43+BW47+BW51+BW55+BW59+BW63+BW67+BW71+BW75+BW79+BW83+BW87+BW91+BW95+BW99+BW103)</f>
        <v>183.75075979161679</v>
      </c>
      <c r="BY109" s="170" t="s">
        <v>1162</v>
      </c>
      <c r="BZ109" s="170"/>
      <c r="CA109" s="154">
        <f>AVERAGE(CA11+CA15+CA19+CA23+CA27+CA31+CA35+CA39+CA43+CA47+CA51+CA55+CA59+CA63+CA67+CA71+CA75+CA79+CA83+CA87+CA91+CA95+CA99+CA103)</f>
        <v>207.65251989389918</v>
      </c>
    </row>
    <row r="110" spans="2:79" x14ac:dyDescent="0.25">
      <c r="G110" s="170" t="s">
        <v>1158</v>
      </c>
      <c r="H110" s="170"/>
      <c r="I110" s="154">
        <f>AVERAGE(I13+I17+I21+I25+I29+I33+I37+I41+I45+I49+I53+I57+I61+I65+I69+I73+I77+I81+I85+I89+I93+I97+I101+I105)</f>
        <v>63.291139240506332</v>
      </c>
      <c r="K110" s="170" t="s">
        <v>1163</v>
      </c>
      <c r="L110" s="170"/>
      <c r="M110" s="154">
        <f>AVERAGE(M13+M17+M21+M25+M29+M33+M37+M41+M45+M49+M53+M57+M61+M65+M69+M73+M77+M81+M85+M89+M93+M97+M101+M105)</f>
        <v>70.108695652173907</v>
      </c>
      <c r="R110" s="170" t="s">
        <v>1158</v>
      </c>
      <c r="S110" s="170"/>
      <c r="T110" s="154">
        <f>AVERAGE(T13+T17+T21+T25+T29+T33+T37+T41+T45+T49+T53+T57+T61+T65+T69+T73+T77+T81+T85+T89+T93+T97+T101+T105)</f>
        <v>298.66849773107242</v>
      </c>
      <c r="V110" s="170" t="s">
        <v>1163</v>
      </c>
      <c r="W110" s="170"/>
      <c r="X110" s="154">
        <f>AVERAGE(X13+X17+X21+X25+X29+X33+X37+X41+X45+X49+X53+X57+X61+X65+X69+X73+X77+X81+X85+X89+X93+X97+X101+X105)</f>
        <v>305.34720139930033</v>
      </c>
      <c r="AC110" s="170" t="s">
        <v>1158</v>
      </c>
      <c r="AD110" s="170"/>
      <c r="AE110" s="154">
        <f>AVERAGE(AE13+AE17+AE21+AE25+AE29+AE33+AE37+AE41+AE45+AE49+AE53+AE57+AE61+AE65+AE69+AE73+AE77+AE81+AE85+AE89+AE93+AE97+AE101+AE105)</f>
        <v>222.82308710305307</v>
      </c>
      <c r="AG110" s="170" t="s">
        <v>1163</v>
      </c>
      <c r="AH110" s="170"/>
      <c r="AI110" s="154">
        <f>AVERAGE(AI13+AI17+AI21+AI25+AI29+AI33+AI37+AI41+AI45+AI49+AI53+AI57+AI61+AI65+AI69+AI73+AI77+AI81+AI85+AI89+AI93+AI97+AI101+AI105)</f>
        <v>283.1939446943195</v>
      </c>
      <c r="AN110" s="170" t="s">
        <v>1158</v>
      </c>
      <c r="AO110" s="170"/>
      <c r="AP110" s="154">
        <f>AVERAGE(AP13+AP17+AP21+AP25+AP29+AP33+AP37+AP41+AP45+AP49+AP53+AP57+AP61+AP65+AP69+AP73+AP77+AP81+AP85+AP89+AP93+AP97+AP101+AP105)</f>
        <v>222.82308710305307</v>
      </c>
      <c r="AR110" s="170" t="s">
        <v>1163</v>
      </c>
      <c r="AS110" s="170"/>
      <c r="AT110" s="154">
        <f>AVERAGE(AT13+AT17+AT21+AT25+AT29+AT33+AT37+AT41+AT45+AT49+AT53+AT57+AT61+AT65+AT69+AT73+AT77+AT81+AT85+AT89+AT93+AT97+AT101+AT105)</f>
        <v>283.1939446943195</v>
      </c>
      <c r="AY110" s="170" t="s">
        <v>1158</v>
      </c>
      <c r="AZ110" s="170"/>
      <c r="BA110" s="154">
        <f>AVERAGE(BA13+BA17+BA21+BA25+BA29+BA33+BA37+BA41+BA45+BA49+BA53+BA57+BA61+BA65+BA69+BA73+BA77+BA81+BA85+BA89+BA93+BA97+BA101+BA105)</f>
        <v>222.82308710305307</v>
      </c>
      <c r="BC110" s="170" t="s">
        <v>1163</v>
      </c>
      <c r="BD110" s="170"/>
      <c r="BE110" s="154">
        <f>AVERAGE(BE13+BE17+BE21+BE25+BE29+BE33+BE37+BE41+BE45+BE49+BE53+BE57+BE61+BE65+BE69+BE73+BE77+BE81+BE85+BE89+BE93+BE97+BE101+BE105)</f>
        <v>283.1939446943195</v>
      </c>
      <c r="BJ110" s="170" t="s">
        <v>1158</v>
      </c>
      <c r="BK110" s="170"/>
      <c r="BL110" s="154">
        <f>AVERAGE(BL13+BL17+BL21+BL25+BL29+BL33+BL37+BL41+BL45+BL49+BL53+BL57+BL61+BL65+BL69+BL73+BL77+BL81+BL85+BL89+BL93+BL97+BL101+BL105)</f>
        <v>222.82308710305307</v>
      </c>
      <c r="BN110" s="170" t="s">
        <v>1163</v>
      </c>
      <c r="BO110" s="170"/>
      <c r="BP110" s="154">
        <f>AVERAGE(BP13+BP17+BP21+BP25+BP29+BP33+BP37+BP41+BP45+BP49+BP53+BP57+BP61+BP65+BP69+BP73+BP77+BP81+BP85+BP89+BP93+BP97+BP101+BP105)</f>
        <v>283.1939446943195</v>
      </c>
      <c r="BU110" s="170" t="s">
        <v>1158</v>
      </c>
      <c r="BV110" s="170"/>
      <c r="BW110" s="154">
        <f>AVERAGE(BW13+BW17+BW21+BW25+BW29+BW33+BW37+BW41+BW45+BW49+BW53+BW57+BW61+BW65+BW69+BW73+BW77+BW81+BW85+BW89+BW93+BW97+BW101+BW105)</f>
        <v>222.82308710305307</v>
      </c>
      <c r="BY110" s="170" t="s">
        <v>1163</v>
      </c>
      <c r="BZ110" s="170"/>
      <c r="CA110" s="154">
        <f>AVERAGE(CA13+CA17+CA21+CA25+CA29+CA33+CA37+CA41+CA45+CA49+CA53+CA57+CA61+CA65+CA69+CA73+CA77+CA81+CA85+CA89+CA93+CA97+CA101+CA105)</f>
        <v>283.1939446943195</v>
      </c>
    </row>
    <row r="111" spans="2:79" x14ac:dyDescent="0.25">
      <c r="G111" s="170" t="s">
        <v>1159</v>
      </c>
      <c r="H111" s="170"/>
      <c r="I111" s="154">
        <f>AVERAGE(I109+I110)</f>
        <v>63.291139240506332</v>
      </c>
      <c r="K111" s="170" t="s">
        <v>1159</v>
      </c>
      <c r="L111" s="170"/>
      <c r="M111" s="154">
        <f>AVERAGE(M109+M110)</f>
        <v>70.108695652173907</v>
      </c>
      <c r="R111" s="170" t="s">
        <v>1159</v>
      </c>
      <c r="S111" s="170"/>
      <c r="T111" s="154">
        <f>AVERAGE(T109+T110)</f>
        <v>480.67645803635639</v>
      </c>
      <c r="V111" s="170" t="s">
        <v>1159</v>
      </c>
      <c r="W111" s="170"/>
      <c r="X111" s="154">
        <f>AVERAGE(X109+X110)</f>
        <v>510.49972129319951</v>
      </c>
      <c r="AC111" s="170" t="s">
        <v>1159</v>
      </c>
      <c r="AD111" s="170"/>
      <c r="AE111" s="154">
        <f>AVERAGE(AE109+AE110)</f>
        <v>406.57384689466983</v>
      </c>
      <c r="AG111" s="170" t="s">
        <v>1159</v>
      </c>
      <c r="AH111" s="170"/>
      <c r="AI111" s="154">
        <f>AVERAGE(AI109+AI110)</f>
        <v>490.84646458821868</v>
      </c>
      <c r="AN111" s="170" t="s">
        <v>1159</v>
      </c>
      <c r="AO111" s="170"/>
      <c r="AP111" s="154">
        <f>AVERAGE(AP109+AP110)</f>
        <v>406.57384689466983</v>
      </c>
      <c r="AR111" s="170" t="s">
        <v>1159</v>
      </c>
      <c r="AS111" s="170"/>
      <c r="AT111" s="154">
        <f>AVERAGE(AT109+AT110)</f>
        <v>490.84646458821868</v>
      </c>
      <c r="AY111" s="170" t="s">
        <v>1159</v>
      </c>
      <c r="AZ111" s="170"/>
      <c r="BA111" s="154">
        <f>AVERAGE(BA109+BA110)</f>
        <v>406.57384689466983</v>
      </c>
      <c r="BC111" s="170" t="s">
        <v>1159</v>
      </c>
      <c r="BD111" s="170"/>
      <c r="BE111" s="154">
        <f>AVERAGE(BE109+BE110)</f>
        <v>490.84646458821868</v>
      </c>
      <c r="BJ111" s="170" t="s">
        <v>1159</v>
      </c>
      <c r="BK111" s="170"/>
      <c r="BL111" s="154">
        <f>AVERAGE(BL109+BL110)</f>
        <v>406.57384689466983</v>
      </c>
      <c r="BN111" s="170" t="s">
        <v>1159</v>
      </c>
      <c r="BO111" s="170"/>
      <c r="BP111" s="154">
        <f>AVERAGE(BP109+BP110)</f>
        <v>490.84646458821868</v>
      </c>
      <c r="BU111" s="170" t="s">
        <v>1159</v>
      </c>
      <c r="BV111" s="170"/>
      <c r="BW111" s="154">
        <f>AVERAGE(BW109+BW110)</f>
        <v>406.57384689466983</v>
      </c>
      <c r="BY111" s="170" t="s">
        <v>1159</v>
      </c>
      <c r="BZ111" s="170"/>
      <c r="CA111" s="154">
        <f>AVERAGE(CA109+CA110)</f>
        <v>490.84646458821868</v>
      </c>
    </row>
  </sheetData>
  <sheetProtection sheet="1" objects="1" scenarios="1"/>
  <protectedRanges>
    <protectedRange algorithmName="SHA-512" hashValue="aAn0Xjox/NmI0Ujrd4fYKT/MgSC1i0j3uE6fVPDMh8W2aTcHjL2BpU6O+MyoeYdYAGMrzzLEPbe0+NDPNhi70g==" saltValue="ktatfQ/rDBYZolgJa6QcXg==" spinCount="100000" sqref="C13 E13 H13 K13 K14 N11 N13 P13 P11 S11 S13 V11 V12 V13 V14 Y11 Y13 AA11 AA13 AA15 Y15 Y17 AA17 V15 V16 V17 V18 S17 S15 P15 N15 N17 P17 C17 E17 H17 K17 K18" name="Rango1" securityDescriptor="O:WDG:WDD:(A;;CC;;;WD)"/>
  </protectedRanges>
  <mergeCells count="735">
    <mergeCell ref="BU108:BW108"/>
    <mergeCell ref="BY108:CA108"/>
    <mergeCell ref="BU109:BV109"/>
    <mergeCell ref="BY109:BZ109"/>
    <mergeCell ref="BU110:BV110"/>
    <mergeCell ref="BY110:BZ110"/>
    <mergeCell ref="BU111:BV111"/>
    <mergeCell ref="BY111:BZ111"/>
    <mergeCell ref="AY111:AZ111"/>
    <mergeCell ref="BC111:BD111"/>
    <mergeCell ref="BJ108:BL108"/>
    <mergeCell ref="BN108:BP108"/>
    <mergeCell ref="BJ109:BK109"/>
    <mergeCell ref="BN109:BO109"/>
    <mergeCell ref="BJ110:BK110"/>
    <mergeCell ref="BN110:BO110"/>
    <mergeCell ref="AY108:BA108"/>
    <mergeCell ref="BC108:BE108"/>
    <mergeCell ref="AY109:AZ109"/>
    <mergeCell ref="BC109:BD109"/>
    <mergeCell ref="AY110:AZ110"/>
    <mergeCell ref="BC110:BD110"/>
    <mergeCell ref="BJ111:BK111"/>
    <mergeCell ref="BN111:BO111"/>
    <mergeCell ref="AG110:AH110"/>
    <mergeCell ref="AC111:AD111"/>
    <mergeCell ref="AG111:AH111"/>
    <mergeCell ref="R108:T108"/>
    <mergeCell ref="V108:X108"/>
    <mergeCell ref="R109:S109"/>
    <mergeCell ref="V109:W109"/>
    <mergeCell ref="R110:S110"/>
    <mergeCell ref="V110:W110"/>
    <mergeCell ref="G109:H109"/>
    <mergeCell ref="G110:H110"/>
    <mergeCell ref="G111:H111"/>
    <mergeCell ref="K109:L109"/>
    <mergeCell ref="K110:L110"/>
    <mergeCell ref="K111:L111"/>
    <mergeCell ref="G108:I108"/>
    <mergeCell ref="K108:M108"/>
    <mergeCell ref="BF106:BH106"/>
    <mergeCell ref="AN108:AP108"/>
    <mergeCell ref="AR108:AT108"/>
    <mergeCell ref="AN109:AO109"/>
    <mergeCell ref="AR109:AS109"/>
    <mergeCell ref="AN110:AO110"/>
    <mergeCell ref="AR110:AS110"/>
    <mergeCell ref="AN111:AO111"/>
    <mergeCell ref="AR111:AS111"/>
    <mergeCell ref="R111:S111"/>
    <mergeCell ref="V111:W111"/>
    <mergeCell ref="AC108:AE108"/>
    <mergeCell ref="AG108:AI108"/>
    <mergeCell ref="AC109:AD109"/>
    <mergeCell ref="AG109:AH109"/>
    <mergeCell ref="AC110:AD110"/>
    <mergeCell ref="BI106:BJ106"/>
    <mergeCell ref="BQ106:BS106"/>
    <mergeCell ref="BT106:BU106"/>
    <mergeCell ref="AB106:AC106"/>
    <mergeCell ref="AJ106:AL106"/>
    <mergeCell ref="AM106:AN106"/>
    <mergeCell ref="AU106:AW106"/>
    <mergeCell ref="AX106:AY106"/>
    <mergeCell ref="C106:E106"/>
    <mergeCell ref="F106:G106"/>
    <mergeCell ref="N106:P106"/>
    <mergeCell ref="Q106:R106"/>
    <mergeCell ref="Y106:AA106"/>
    <mergeCell ref="BQ102:BS102"/>
    <mergeCell ref="BT102:BU102"/>
    <mergeCell ref="C104:E104"/>
    <mergeCell ref="F104:G104"/>
    <mergeCell ref="N104:P104"/>
    <mergeCell ref="Q104:R104"/>
    <mergeCell ref="Y104:AA104"/>
    <mergeCell ref="AB104:AC104"/>
    <mergeCell ref="AJ104:AL104"/>
    <mergeCell ref="AM104:AN104"/>
    <mergeCell ref="AU104:AW104"/>
    <mergeCell ref="AX104:AY104"/>
    <mergeCell ref="BF104:BH104"/>
    <mergeCell ref="BI104:BJ104"/>
    <mergeCell ref="BQ104:BS104"/>
    <mergeCell ref="BT104:BU104"/>
    <mergeCell ref="AX102:AY102"/>
    <mergeCell ref="BF102:BH102"/>
    <mergeCell ref="BI102:BJ102"/>
    <mergeCell ref="C102:E102"/>
    <mergeCell ref="F102:G102"/>
    <mergeCell ref="N102:P102"/>
    <mergeCell ref="Q102:R102"/>
    <mergeCell ref="Y102:AA102"/>
    <mergeCell ref="AB102:AC102"/>
    <mergeCell ref="AJ102:AL102"/>
    <mergeCell ref="AM102:AN102"/>
    <mergeCell ref="AU102:AW102"/>
    <mergeCell ref="BQ98:BS98"/>
    <mergeCell ref="BT98:BU98"/>
    <mergeCell ref="AB100:AC100"/>
    <mergeCell ref="AJ100:AL100"/>
    <mergeCell ref="AM100:AN100"/>
    <mergeCell ref="AU100:AW100"/>
    <mergeCell ref="AX100:AY100"/>
    <mergeCell ref="C100:E100"/>
    <mergeCell ref="F100:G100"/>
    <mergeCell ref="N100:P100"/>
    <mergeCell ref="Q100:R100"/>
    <mergeCell ref="Y100:AA100"/>
    <mergeCell ref="C98:E98"/>
    <mergeCell ref="F98:G98"/>
    <mergeCell ref="N98:P98"/>
    <mergeCell ref="Q98:R98"/>
    <mergeCell ref="Y98:AA98"/>
    <mergeCell ref="AB98:AC98"/>
    <mergeCell ref="AJ98:AL98"/>
    <mergeCell ref="AM98:AN98"/>
    <mergeCell ref="AU98:AW98"/>
    <mergeCell ref="BF100:BH100"/>
    <mergeCell ref="BI100:BJ100"/>
    <mergeCell ref="BQ100:BS100"/>
    <mergeCell ref="BT100:BU100"/>
    <mergeCell ref="AX96:AY96"/>
    <mergeCell ref="BF96:BH96"/>
    <mergeCell ref="BI96:BJ96"/>
    <mergeCell ref="AB94:AC94"/>
    <mergeCell ref="AJ94:AL94"/>
    <mergeCell ref="AM94:AN94"/>
    <mergeCell ref="AU94:AW94"/>
    <mergeCell ref="AX94:AY94"/>
    <mergeCell ref="AJ96:AL96"/>
    <mergeCell ref="AM96:AN96"/>
    <mergeCell ref="AU96:AW96"/>
    <mergeCell ref="BF94:BH94"/>
    <mergeCell ref="BI94:BJ94"/>
    <mergeCell ref="BQ94:BS94"/>
    <mergeCell ref="BT94:BU94"/>
    <mergeCell ref="BQ96:BS96"/>
    <mergeCell ref="BT96:BU96"/>
    <mergeCell ref="AX98:AY98"/>
    <mergeCell ref="BF98:BH98"/>
    <mergeCell ref="BI98:BJ98"/>
    <mergeCell ref="C94:E94"/>
    <mergeCell ref="F94:G94"/>
    <mergeCell ref="N94:P94"/>
    <mergeCell ref="C96:E96"/>
    <mergeCell ref="F96:G96"/>
    <mergeCell ref="N96:P96"/>
    <mergeCell ref="Q96:R96"/>
    <mergeCell ref="Y96:AA96"/>
    <mergeCell ref="AB96:AC96"/>
    <mergeCell ref="Q94:R94"/>
    <mergeCell ref="Y94:AA94"/>
    <mergeCell ref="BQ90:BS90"/>
    <mergeCell ref="BT90:BU90"/>
    <mergeCell ref="C92:E92"/>
    <mergeCell ref="F92:G92"/>
    <mergeCell ref="N92:P92"/>
    <mergeCell ref="Q92:R92"/>
    <mergeCell ref="Y92:AA92"/>
    <mergeCell ref="AB92:AC92"/>
    <mergeCell ref="AJ92:AL92"/>
    <mergeCell ref="AM92:AN92"/>
    <mergeCell ref="AU92:AW92"/>
    <mergeCell ref="AX92:AY92"/>
    <mergeCell ref="BF92:BH92"/>
    <mergeCell ref="BI92:BJ92"/>
    <mergeCell ref="BQ92:BS92"/>
    <mergeCell ref="BT92:BU92"/>
    <mergeCell ref="AX90:AY90"/>
    <mergeCell ref="BF90:BH90"/>
    <mergeCell ref="BI90:BJ90"/>
    <mergeCell ref="C90:E90"/>
    <mergeCell ref="F90:G90"/>
    <mergeCell ref="N90:P90"/>
    <mergeCell ref="Q90:R90"/>
    <mergeCell ref="Y90:AA90"/>
    <mergeCell ref="AB90:AC90"/>
    <mergeCell ref="AJ90:AL90"/>
    <mergeCell ref="AM90:AN90"/>
    <mergeCell ref="AU90:AW90"/>
    <mergeCell ref="BQ86:BS86"/>
    <mergeCell ref="BT86:BU86"/>
    <mergeCell ref="AB88:AC88"/>
    <mergeCell ref="AJ88:AL88"/>
    <mergeCell ref="AM88:AN88"/>
    <mergeCell ref="AU88:AW88"/>
    <mergeCell ref="AX88:AY88"/>
    <mergeCell ref="C88:E88"/>
    <mergeCell ref="F88:G88"/>
    <mergeCell ref="N88:P88"/>
    <mergeCell ref="Q88:R88"/>
    <mergeCell ref="Y88:AA88"/>
    <mergeCell ref="C86:E86"/>
    <mergeCell ref="F86:G86"/>
    <mergeCell ref="N86:P86"/>
    <mergeCell ref="Q86:R86"/>
    <mergeCell ref="Y86:AA86"/>
    <mergeCell ref="AB86:AC86"/>
    <mergeCell ref="AJ86:AL86"/>
    <mergeCell ref="AM86:AN86"/>
    <mergeCell ref="AU86:AW86"/>
    <mergeCell ref="BF88:BH88"/>
    <mergeCell ref="BI88:BJ88"/>
    <mergeCell ref="BQ88:BS88"/>
    <mergeCell ref="BT88:BU88"/>
    <mergeCell ref="AX84:AY84"/>
    <mergeCell ref="BF84:BH84"/>
    <mergeCell ref="BI84:BJ84"/>
    <mergeCell ref="AB82:AC82"/>
    <mergeCell ref="AJ82:AL82"/>
    <mergeCell ref="AM82:AN82"/>
    <mergeCell ref="AU82:AW82"/>
    <mergeCell ref="AX82:AY82"/>
    <mergeCell ref="AJ84:AL84"/>
    <mergeCell ref="AM84:AN84"/>
    <mergeCell ref="AU84:AW84"/>
    <mergeCell ref="BF82:BH82"/>
    <mergeCell ref="BI82:BJ82"/>
    <mergeCell ref="BQ82:BS82"/>
    <mergeCell ref="BT82:BU82"/>
    <mergeCell ref="BQ84:BS84"/>
    <mergeCell ref="BT84:BU84"/>
    <mergeCell ref="AX86:AY86"/>
    <mergeCell ref="BF86:BH86"/>
    <mergeCell ref="BI86:BJ86"/>
    <mergeCell ref="C82:E82"/>
    <mergeCell ref="F82:G82"/>
    <mergeCell ref="N82:P82"/>
    <mergeCell ref="C84:E84"/>
    <mergeCell ref="F84:G84"/>
    <mergeCell ref="N84:P84"/>
    <mergeCell ref="Q84:R84"/>
    <mergeCell ref="Y84:AA84"/>
    <mergeCell ref="AB84:AC84"/>
    <mergeCell ref="Q82:R82"/>
    <mergeCell ref="Y82:AA82"/>
    <mergeCell ref="BQ78:BS78"/>
    <mergeCell ref="BT78:BU78"/>
    <mergeCell ref="C80:E80"/>
    <mergeCell ref="F80:G80"/>
    <mergeCell ref="N80:P80"/>
    <mergeCell ref="Q80:R80"/>
    <mergeCell ref="Y80:AA80"/>
    <mergeCell ref="AB80:AC80"/>
    <mergeCell ref="AJ80:AL80"/>
    <mergeCell ref="AM80:AN80"/>
    <mergeCell ref="AU80:AW80"/>
    <mergeCell ref="AX80:AY80"/>
    <mergeCell ref="BF80:BH80"/>
    <mergeCell ref="BI80:BJ80"/>
    <mergeCell ref="BQ80:BS80"/>
    <mergeCell ref="BT80:BU80"/>
    <mergeCell ref="AX78:AY78"/>
    <mergeCell ref="BF78:BH78"/>
    <mergeCell ref="BI78:BJ78"/>
    <mergeCell ref="C78:E78"/>
    <mergeCell ref="F78:G78"/>
    <mergeCell ref="N78:P78"/>
    <mergeCell ref="Q78:R78"/>
    <mergeCell ref="Y78:AA78"/>
    <mergeCell ref="AB78:AC78"/>
    <mergeCell ref="AJ78:AL78"/>
    <mergeCell ref="AM78:AN78"/>
    <mergeCell ref="AU78:AW78"/>
    <mergeCell ref="BQ74:BS74"/>
    <mergeCell ref="BT74:BU74"/>
    <mergeCell ref="AB76:AC76"/>
    <mergeCell ref="AJ76:AL76"/>
    <mergeCell ref="AM76:AN76"/>
    <mergeCell ref="AU76:AW76"/>
    <mergeCell ref="AX76:AY76"/>
    <mergeCell ref="C76:E76"/>
    <mergeCell ref="F76:G76"/>
    <mergeCell ref="N76:P76"/>
    <mergeCell ref="Q76:R76"/>
    <mergeCell ref="Y76:AA76"/>
    <mergeCell ref="C74:E74"/>
    <mergeCell ref="F74:G74"/>
    <mergeCell ref="N74:P74"/>
    <mergeCell ref="Q74:R74"/>
    <mergeCell ref="Y74:AA74"/>
    <mergeCell ref="AB74:AC74"/>
    <mergeCell ref="AJ74:AL74"/>
    <mergeCell ref="AM74:AN74"/>
    <mergeCell ref="AU74:AW74"/>
    <mergeCell ref="BF76:BH76"/>
    <mergeCell ref="BI76:BJ76"/>
    <mergeCell ref="BQ76:BS76"/>
    <mergeCell ref="BT76:BU76"/>
    <mergeCell ref="AX72:AY72"/>
    <mergeCell ref="BF72:BH72"/>
    <mergeCell ref="BI72:BJ72"/>
    <mergeCell ref="AB70:AC70"/>
    <mergeCell ref="AJ70:AL70"/>
    <mergeCell ref="AM70:AN70"/>
    <mergeCell ref="AU70:AW70"/>
    <mergeCell ref="AX70:AY70"/>
    <mergeCell ref="AJ72:AL72"/>
    <mergeCell ref="AM72:AN72"/>
    <mergeCell ref="AU72:AW72"/>
    <mergeCell ref="BF70:BH70"/>
    <mergeCell ref="BI70:BJ70"/>
    <mergeCell ref="BQ70:BS70"/>
    <mergeCell ref="BT70:BU70"/>
    <mergeCell ref="BQ72:BS72"/>
    <mergeCell ref="BT72:BU72"/>
    <mergeCell ref="AX74:AY74"/>
    <mergeCell ref="BF74:BH74"/>
    <mergeCell ref="BI74:BJ74"/>
    <mergeCell ref="C70:E70"/>
    <mergeCell ref="F70:G70"/>
    <mergeCell ref="N70:P70"/>
    <mergeCell ref="C72:E72"/>
    <mergeCell ref="F72:G72"/>
    <mergeCell ref="N72:P72"/>
    <mergeCell ref="Q72:R72"/>
    <mergeCell ref="Y72:AA72"/>
    <mergeCell ref="AB72:AC72"/>
    <mergeCell ref="Q70:R70"/>
    <mergeCell ref="Y70:AA70"/>
    <mergeCell ref="BQ66:BS66"/>
    <mergeCell ref="BT66:BU66"/>
    <mergeCell ref="C68:E68"/>
    <mergeCell ref="F68:G68"/>
    <mergeCell ref="N68:P68"/>
    <mergeCell ref="Q68:R68"/>
    <mergeCell ref="Y68:AA68"/>
    <mergeCell ref="AB68:AC68"/>
    <mergeCell ref="AJ68:AL68"/>
    <mergeCell ref="AM68:AN68"/>
    <mergeCell ref="AU68:AW68"/>
    <mergeCell ref="AX68:AY68"/>
    <mergeCell ref="BF68:BH68"/>
    <mergeCell ref="BI68:BJ68"/>
    <mergeCell ref="BQ68:BS68"/>
    <mergeCell ref="BT68:BU68"/>
    <mergeCell ref="AX66:AY66"/>
    <mergeCell ref="BF66:BH66"/>
    <mergeCell ref="BI66:BJ66"/>
    <mergeCell ref="C66:E66"/>
    <mergeCell ref="F66:G66"/>
    <mergeCell ref="N66:P66"/>
    <mergeCell ref="Q66:R66"/>
    <mergeCell ref="Y66:AA66"/>
    <mergeCell ref="AB66:AC66"/>
    <mergeCell ref="AJ66:AL66"/>
    <mergeCell ref="AM66:AN66"/>
    <mergeCell ref="AU66:AW66"/>
    <mergeCell ref="BQ62:BS62"/>
    <mergeCell ref="BT62:BU62"/>
    <mergeCell ref="AB64:AC64"/>
    <mergeCell ref="AJ64:AL64"/>
    <mergeCell ref="AM64:AN64"/>
    <mergeCell ref="AU64:AW64"/>
    <mergeCell ref="AX64:AY64"/>
    <mergeCell ref="C64:E64"/>
    <mergeCell ref="F64:G64"/>
    <mergeCell ref="N64:P64"/>
    <mergeCell ref="Q64:R64"/>
    <mergeCell ref="Y64:AA64"/>
    <mergeCell ref="C62:E62"/>
    <mergeCell ref="F62:G62"/>
    <mergeCell ref="N62:P62"/>
    <mergeCell ref="Q62:R62"/>
    <mergeCell ref="Y62:AA62"/>
    <mergeCell ref="AB62:AC62"/>
    <mergeCell ref="AJ62:AL62"/>
    <mergeCell ref="AM62:AN62"/>
    <mergeCell ref="AU62:AW62"/>
    <mergeCell ref="BF64:BH64"/>
    <mergeCell ref="BI64:BJ64"/>
    <mergeCell ref="BQ64:BS64"/>
    <mergeCell ref="BT64:BU64"/>
    <mergeCell ref="AX60:AY60"/>
    <mergeCell ref="BF60:BH60"/>
    <mergeCell ref="BI60:BJ60"/>
    <mergeCell ref="AB58:AC58"/>
    <mergeCell ref="AJ58:AL58"/>
    <mergeCell ref="AM58:AN58"/>
    <mergeCell ref="AU58:AW58"/>
    <mergeCell ref="AX58:AY58"/>
    <mergeCell ref="AJ60:AL60"/>
    <mergeCell ref="AM60:AN60"/>
    <mergeCell ref="AU60:AW60"/>
    <mergeCell ref="BF58:BH58"/>
    <mergeCell ref="BI58:BJ58"/>
    <mergeCell ref="BQ58:BS58"/>
    <mergeCell ref="BT58:BU58"/>
    <mergeCell ref="BQ60:BS60"/>
    <mergeCell ref="BT60:BU60"/>
    <mergeCell ref="AX62:AY62"/>
    <mergeCell ref="BF62:BH62"/>
    <mergeCell ref="BI62:BJ62"/>
    <mergeCell ref="C58:E58"/>
    <mergeCell ref="F58:G58"/>
    <mergeCell ref="N58:P58"/>
    <mergeCell ref="C60:E60"/>
    <mergeCell ref="F60:G60"/>
    <mergeCell ref="N60:P60"/>
    <mergeCell ref="Q60:R60"/>
    <mergeCell ref="Y60:AA60"/>
    <mergeCell ref="AB60:AC60"/>
    <mergeCell ref="Q58:R58"/>
    <mergeCell ref="Y58:AA58"/>
    <mergeCell ref="BQ54:BS54"/>
    <mergeCell ref="BT54:BU54"/>
    <mergeCell ref="C56:E56"/>
    <mergeCell ref="F56:G56"/>
    <mergeCell ref="N56:P56"/>
    <mergeCell ref="Q56:R56"/>
    <mergeCell ref="Y56:AA56"/>
    <mergeCell ref="AB56:AC56"/>
    <mergeCell ref="AJ56:AL56"/>
    <mergeCell ref="AM56:AN56"/>
    <mergeCell ref="AU56:AW56"/>
    <mergeCell ref="AX56:AY56"/>
    <mergeCell ref="BF56:BH56"/>
    <mergeCell ref="BI56:BJ56"/>
    <mergeCell ref="BQ56:BS56"/>
    <mergeCell ref="BT56:BU56"/>
    <mergeCell ref="AX54:AY54"/>
    <mergeCell ref="BF54:BH54"/>
    <mergeCell ref="BI54:BJ54"/>
    <mergeCell ref="C54:E54"/>
    <mergeCell ref="F54:G54"/>
    <mergeCell ref="N54:P54"/>
    <mergeCell ref="Q54:R54"/>
    <mergeCell ref="Y54:AA54"/>
    <mergeCell ref="AB54:AC54"/>
    <mergeCell ref="AJ54:AL54"/>
    <mergeCell ref="AM54:AN54"/>
    <mergeCell ref="AU54:AW54"/>
    <mergeCell ref="BQ50:BS50"/>
    <mergeCell ref="BT50:BU50"/>
    <mergeCell ref="AB52:AC52"/>
    <mergeCell ref="AJ52:AL52"/>
    <mergeCell ref="AM52:AN52"/>
    <mergeCell ref="AU52:AW52"/>
    <mergeCell ref="AX52:AY52"/>
    <mergeCell ref="C52:E52"/>
    <mergeCell ref="F52:G52"/>
    <mergeCell ref="N52:P52"/>
    <mergeCell ref="Q52:R52"/>
    <mergeCell ref="Y52:AA52"/>
    <mergeCell ref="C50:E50"/>
    <mergeCell ref="F50:G50"/>
    <mergeCell ref="N50:P50"/>
    <mergeCell ref="Q50:R50"/>
    <mergeCell ref="Y50:AA50"/>
    <mergeCell ref="AB50:AC50"/>
    <mergeCell ref="AJ50:AL50"/>
    <mergeCell ref="AM50:AN50"/>
    <mergeCell ref="AU50:AW50"/>
    <mergeCell ref="BF52:BH52"/>
    <mergeCell ref="BI52:BJ52"/>
    <mergeCell ref="BQ52:BS52"/>
    <mergeCell ref="BT52:BU52"/>
    <mergeCell ref="AX48:AY48"/>
    <mergeCell ref="BF48:BH48"/>
    <mergeCell ref="BI48:BJ48"/>
    <mergeCell ref="AB46:AC46"/>
    <mergeCell ref="AJ46:AL46"/>
    <mergeCell ref="AM46:AN46"/>
    <mergeCell ref="AU46:AW46"/>
    <mergeCell ref="AX46:AY46"/>
    <mergeCell ref="AJ48:AL48"/>
    <mergeCell ref="AM48:AN48"/>
    <mergeCell ref="AU48:AW48"/>
    <mergeCell ref="BF46:BH46"/>
    <mergeCell ref="BI46:BJ46"/>
    <mergeCell ref="BQ46:BS46"/>
    <mergeCell ref="BT46:BU46"/>
    <mergeCell ref="BQ48:BS48"/>
    <mergeCell ref="BT48:BU48"/>
    <mergeCell ref="AX50:AY50"/>
    <mergeCell ref="BF50:BH50"/>
    <mergeCell ref="BI50:BJ50"/>
    <mergeCell ref="C46:E46"/>
    <mergeCell ref="F46:G46"/>
    <mergeCell ref="N46:P46"/>
    <mergeCell ref="C48:E48"/>
    <mergeCell ref="F48:G48"/>
    <mergeCell ref="N48:P48"/>
    <mergeCell ref="Q48:R48"/>
    <mergeCell ref="Y48:AA48"/>
    <mergeCell ref="AB48:AC48"/>
    <mergeCell ref="Q46:R46"/>
    <mergeCell ref="Y46:AA46"/>
    <mergeCell ref="BQ42:BS42"/>
    <mergeCell ref="BT42:BU42"/>
    <mergeCell ref="C44:E44"/>
    <mergeCell ref="F44:G44"/>
    <mergeCell ref="N44:P44"/>
    <mergeCell ref="Q44:R44"/>
    <mergeCell ref="Y44:AA44"/>
    <mergeCell ref="AB44:AC44"/>
    <mergeCell ref="AJ44:AL44"/>
    <mergeCell ref="AM44:AN44"/>
    <mergeCell ref="AU44:AW44"/>
    <mergeCell ref="AX44:AY44"/>
    <mergeCell ref="BF44:BH44"/>
    <mergeCell ref="BI44:BJ44"/>
    <mergeCell ref="BQ44:BS44"/>
    <mergeCell ref="BT44:BU44"/>
    <mergeCell ref="AX42:AY42"/>
    <mergeCell ref="BF42:BH42"/>
    <mergeCell ref="BI42:BJ42"/>
    <mergeCell ref="C42:E42"/>
    <mergeCell ref="F42:G42"/>
    <mergeCell ref="N42:P42"/>
    <mergeCell ref="Q42:R42"/>
    <mergeCell ref="Y42:AA42"/>
    <mergeCell ref="AB42:AC42"/>
    <mergeCell ref="AJ42:AL42"/>
    <mergeCell ref="AM42:AN42"/>
    <mergeCell ref="AU42:AW42"/>
    <mergeCell ref="BQ38:BS38"/>
    <mergeCell ref="BT38:BU38"/>
    <mergeCell ref="AB40:AC40"/>
    <mergeCell ref="AJ40:AL40"/>
    <mergeCell ref="AM40:AN40"/>
    <mergeCell ref="AU40:AW40"/>
    <mergeCell ref="AX40:AY40"/>
    <mergeCell ref="C40:E40"/>
    <mergeCell ref="F40:G40"/>
    <mergeCell ref="N40:P40"/>
    <mergeCell ref="Q40:R40"/>
    <mergeCell ref="Y40:AA40"/>
    <mergeCell ref="C38:E38"/>
    <mergeCell ref="F38:G38"/>
    <mergeCell ref="N38:P38"/>
    <mergeCell ref="Q38:R38"/>
    <mergeCell ref="Y38:AA38"/>
    <mergeCell ref="AB38:AC38"/>
    <mergeCell ref="AJ38:AL38"/>
    <mergeCell ref="AM38:AN38"/>
    <mergeCell ref="AU38:AW38"/>
    <mergeCell ref="BF40:BH40"/>
    <mergeCell ref="BI40:BJ40"/>
    <mergeCell ref="BQ40:BS40"/>
    <mergeCell ref="BT40:BU40"/>
    <mergeCell ref="AX36:AY36"/>
    <mergeCell ref="BF36:BH36"/>
    <mergeCell ref="BI36:BJ36"/>
    <mergeCell ref="AB34:AC34"/>
    <mergeCell ref="AJ34:AL34"/>
    <mergeCell ref="AM34:AN34"/>
    <mergeCell ref="AU34:AW34"/>
    <mergeCell ref="AX34:AY34"/>
    <mergeCell ref="AJ36:AL36"/>
    <mergeCell ref="AM36:AN36"/>
    <mergeCell ref="AU36:AW36"/>
    <mergeCell ref="BF34:BH34"/>
    <mergeCell ref="BI34:BJ34"/>
    <mergeCell ref="BQ34:BS34"/>
    <mergeCell ref="BT34:BU34"/>
    <mergeCell ref="BQ36:BS36"/>
    <mergeCell ref="BT36:BU36"/>
    <mergeCell ref="AX38:AY38"/>
    <mergeCell ref="BF38:BH38"/>
    <mergeCell ref="BI38:BJ38"/>
    <mergeCell ref="C34:E34"/>
    <mergeCell ref="F34:G34"/>
    <mergeCell ref="N34:P34"/>
    <mergeCell ref="C36:E36"/>
    <mergeCell ref="F36:G36"/>
    <mergeCell ref="N36:P36"/>
    <mergeCell ref="Q36:R36"/>
    <mergeCell ref="Y36:AA36"/>
    <mergeCell ref="AB36:AC36"/>
    <mergeCell ref="Q34:R34"/>
    <mergeCell ref="Y34:AA34"/>
    <mergeCell ref="BQ30:BS30"/>
    <mergeCell ref="BT30:BU30"/>
    <mergeCell ref="C32:E32"/>
    <mergeCell ref="F32:G32"/>
    <mergeCell ref="N32:P32"/>
    <mergeCell ref="Q32:R32"/>
    <mergeCell ref="Y32:AA32"/>
    <mergeCell ref="AB32:AC32"/>
    <mergeCell ref="AJ32:AL32"/>
    <mergeCell ref="AM32:AN32"/>
    <mergeCell ref="AU32:AW32"/>
    <mergeCell ref="AX32:AY32"/>
    <mergeCell ref="BF32:BH32"/>
    <mergeCell ref="BI32:BJ32"/>
    <mergeCell ref="BQ32:BS32"/>
    <mergeCell ref="BT32:BU32"/>
    <mergeCell ref="AX30:AY30"/>
    <mergeCell ref="BF30:BH30"/>
    <mergeCell ref="BI30:BJ30"/>
    <mergeCell ref="C30:E30"/>
    <mergeCell ref="F30:G30"/>
    <mergeCell ref="N30:P30"/>
    <mergeCell ref="Q30:R30"/>
    <mergeCell ref="Y30:AA30"/>
    <mergeCell ref="AB30:AC30"/>
    <mergeCell ref="AJ30:AL30"/>
    <mergeCell ref="AM30:AN30"/>
    <mergeCell ref="AU30:AW30"/>
    <mergeCell ref="BQ26:BS26"/>
    <mergeCell ref="BT26:BU26"/>
    <mergeCell ref="AB28:AC28"/>
    <mergeCell ref="AJ28:AL28"/>
    <mergeCell ref="AM28:AN28"/>
    <mergeCell ref="AU28:AW28"/>
    <mergeCell ref="AX28:AY28"/>
    <mergeCell ref="C28:E28"/>
    <mergeCell ref="F28:G28"/>
    <mergeCell ref="N28:P28"/>
    <mergeCell ref="Q28:R28"/>
    <mergeCell ref="Y28:AA28"/>
    <mergeCell ref="C26:E26"/>
    <mergeCell ref="F26:G26"/>
    <mergeCell ref="N26:P26"/>
    <mergeCell ref="Q26:R26"/>
    <mergeCell ref="Y26:AA26"/>
    <mergeCell ref="AB26:AC26"/>
    <mergeCell ref="AJ26:AL26"/>
    <mergeCell ref="AM26:AN26"/>
    <mergeCell ref="AU26:AW26"/>
    <mergeCell ref="BF28:BH28"/>
    <mergeCell ref="BI28:BJ28"/>
    <mergeCell ref="BQ28:BS28"/>
    <mergeCell ref="BT28:BU28"/>
    <mergeCell ref="AX24:AY24"/>
    <mergeCell ref="BF24:BH24"/>
    <mergeCell ref="BI24:BJ24"/>
    <mergeCell ref="AB22:AC22"/>
    <mergeCell ref="AJ22:AL22"/>
    <mergeCell ref="AM22:AN22"/>
    <mergeCell ref="AU22:AW22"/>
    <mergeCell ref="AX22:AY22"/>
    <mergeCell ref="AJ24:AL24"/>
    <mergeCell ref="AM24:AN24"/>
    <mergeCell ref="AU24:AW24"/>
    <mergeCell ref="BF22:BH22"/>
    <mergeCell ref="BI22:BJ22"/>
    <mergeCell ref="BQ22:BS22"/>
    <mergeCell ref="BT22:BU22"/>
    <mergeCell ref="BQ24:BS24"/>
    <mergeCell ref="BT24:BU24"/>
    <mergeCell ref="AX26:AY26"/>
    <mergeCell ref="BF26:BH26"/>
    <mergeCell ref="BI26:BJ26"/>
    <mergeCell ref="AX20:AY20"/>
    <mergeCell ref="BF20:BH20"/>
    <mergeCell ref="BI20:BJ20"/>
    <mergeCell ref="BQ20:BS20"/>
    <mergeCell ref="BT20:BU20"/>
    <mergeCell ref="C22:E22"/>
    <mergeCell ref="F22:G22"/>
    <mergeCell ref="N22:P22"/>
    <mergeCell ref="C24:E24"/>
    <mergeCell ref="F24:G24"/>
    <mergeCell ref="N24:P24"/>
    <mergeCell ref="Q24:R24"/>
    <mergeCell ref="Y24:AA24"/>
    <mergeCell ref="AB24:AC24"/>
    <mergeCell ref="Q22:R22"/>
    <mergeCell ref="Y22:AA22"/>
    <mergeCell ref="C20:E20"/>
    <mergeCell ref="F20:G20"/>
    <mergeCell ref="N20:P20"/>
    <mergeCell ref="Q20:R20"/>
    <mergeCell ref="Y20:AA20"/>
    <mergeCell ref="AB20:AC20"/>
    <mergeCell ref="AJ20:AL20"/>
    <mergeCell ref="AM20:AN20"/>
    <mergeCell ref="AU20:AW20"/>
    <mergeCell ref="BQ16:BS16"/>
    <mergeCell ref="BT16:BU16"/>
    <mergeCell ref="C18:E18"/>
    <mergeCell ref="F18:G18"/>
    <mergeCell ref="N18:P18"/>
    <mergeCell ref="Q18:R18"/>
    <mergeCell ref="Y18:AA18"/>
    <mergeCell ref="AB18:AC18"/>
    <mergeCell ref="AJ18:AL18"/>
    <mergeCell ref="AM18:AN18"/>
    <mergeCell ref="AU18:AW18"/>
    <mergeCell ref="AX18:AY18"/>
    <mergeCell ref="BF18:BH18"/>
    <mergeCell ref="BI18:BJ18"/>
    <mergeCell ref="AB16:AC16"/>
    <mergeCell ref="AJ16:AL16"/>
    <mergeCell ref="AM16:AN16"/>
    <mergeCell ref="AU16:AW16"/>
    <mergeCell ref="AX16:AY16"/>
    <mergeCell ref="C16:E16"/>
    <mergeCell ref="F16:G16"/>
    <mergeCell ref="N16:P16"/>
    <mergeCell ref="BQ18:BS18"/>
    <mergeCell ref="BT18:BU18"/>
    <mergeCell ref="C9:M9"/>
    <mergeCell ref="F14:G14"/>
    <mergeCell ref="C14:E14"/>
    <mergeCell ref="C12:E12"/>
    <mergeCell ref="F12:G12"/>
    <mergeCell ref="Q16:R16"/>
    <mergeCell ref="Y16:AA16"/>
    <mergeCell ref="BI12:BJ12"/>
    <mergeCell ref="BF14:BH14"/>
    <mergeCell ref="BI14:BJ14"/>
    <mergeCell ref="AU12:AW12"/>
    <mergeCell ref="AX12:AY12"/>
    <mergeCell ref="AU14:AW14"/>
    <mergeCell ref="AX14:AY14"/>
    <mergeCell ref="BF12:BH12"/>
    <mergeCell ref="AB12:AC12"/>
    <mergeCell ref="Y14:AA14"/>
    <mergeCell ref="AB14:AC14"/>
    <mergeCell ref="AJ12:AL12"/>
    <mergeCell ref="AM12:AN12"/>
    <mergeCell ref="AJ14:AL14"/>
    <mergeCell ref="AM14:AN14"/>
    <mergeCell ref="BF16:BH16"/>
    <mergeCell ref="BI16:BJ16"/>
    <mergeCell ref="AU9:BE9"/>
    <mergeCell ref="BF9:BP9"/>
    <mergeCell ref="BQ9:CA9"/>
    <mergeCell ref="N9:X9"/>
    <mergeCell ref="Y9:AI9"/>
    <mergeCell ref="AJ9:AT9"/>
    <mergeCell ref="N12:P12"/>
    <mergeCell ref="Q12:R12"/>
    <mergeCell ref="N14:P14"/>
    <mergeCell ref="Q14:R14"/>
    <mergeCell ref="Y12:AA12"/>
    <mergeCell ref="BQ12:BS12"/>
    <mergeCell ref="BT12:BU12"/>
    <mergeCell ref="BQ14:BS14"/>
    <mergeCell ref="BT14:BU14"/>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18F9914C-3743-4358-A7A2-696DEB3259C8}">
          <x14:formula1>
            <xm:f>'Tiempos de Moldes'!$B$6:$B$38</xm:f>
          </x14:formula1>
          <xm:sqref>BQ13 C13 N11 N13 Y11 Y13 AJ11 AJ13 AU11 AU13 BF11 BF13 BQ11</xm:sqref>
        </x14:dataValidation>
        <x14:dataValidation type="list" allowBlank="1" showInputMessage="1" showErrorMessage="1" xr:uid="{E2FAF1D8-73B7-44E5-8F96-62FE8E8AA2EC}">
          <x14:formula1>
            <xm:f>'Tiempos de Moldes'!$L$9:$L$12</xm:f>
          </x14:formula1>
          <xm:sqref>E11 E13 E15 E17 E19 E21 E23 E25 E27 E31 E33 E35 E39 E41 E43 E45 E47 E49 E51 E53 E55 E57 E59 E61 E63 E65 E67 E69 E71 E73 E75 E77 E79 E81 E83 E85 E87 E89 E91 E93 E95 E97 E99 E101 E103 E105 P11 P13 AA11 AA13 AL11 AL13 AW11 AW13 BH11 BH13 BS11 BS13 P17 P15 AA17 AA15 AL17 AL15 AW17 AW15 BH17 BH15 BS17 BS15 P19 P21 AA19 AA21 AL19 AL21 AW19 AW21 BH19 BH21 BS19 BS21 P23 P25 AA23 AA25 AL23 AL25 AW23 AW25 BH23 BH25 BS23 BS25 E29 P27 P29 AA27 AA29 AL27 AL29 AW27 AW29 BH27 BH29 BS27 BS29</xm:sqref>
        </x14:dataValidation>
        <x14:dataValidation type="list" allowBlank="1" showInputMessage="1" showErrorMessage="1" xr:uid="{3FED22D3-2038-43D0-833B-C707E147560D}">
          <x14:formula1>
            <xm:f>'Tiempos de Moldes'!$B$739</xm:f>
          </x14:formula1>
          <xm:sqref>C11</xm:sqref>
        </x14:dataValidation>
        <x14:dataValidation type="list" allowBlank="1" showInputMessage="1" showErrorMessage="1" xr:uid="{43B855A8-02E1-415E-A476-6EEC67F68A00}">
          <x14:formula1>
            <xm:f>'Tiempos de Moldes'!$B$39:$B$54</xm:f>
          </x14:formula1>
          <xm:sqref>C15 C17 N15 N17 Y15 Y17 AJ15 AJ17 AU15 AU17 BF15 BF17 BQ15 BQ17</xm:sqref>
        </x14:dataValidation>
        <x14:dataValidation type="list" allowBlank="1" showInputMessage="1" showErrorMessage="1" xr:uid="{E513E4FF-8103-40E9-B441-24D4BB204E79}">
          <x14:formula1>
            <xm:f>'Tiempos de Moldes'!$B$55:$B$94</xm:f>
          </x14:formula1>
          <xm:sqref>C21 N19 N21 Y19 Y21 AJ19 AJ21 AU19 AU21 BF19 BF21 BQ19 BQ21</xm:sqref>
        </x14:dataValidation>
        <x14:dataValidation type="list" allowBlank="1" showInputMessage="1" showErrorMessage="1" xr:uid="{9C381A99-7ACA-4707-B8AD-F42F6ACCB68D}">
          <x14:formula1>
            <xm:f>'Tiempos de Moldes'!$B$95:$B$126</xm:f>
          </x14:formula1>
          <xm:sqref>C25 N25 N23 Y25 Y23 AJ25 AJ23 AU25 AU23 BF25 BF23 BQ25 BQ23</xm:sqref>
        </x14:dataValidation>
        <x14:dataValidation type="list" allowBlank="1" showInputMessage="1" showErrorMessage="1" xr:uid="{BAA3BC8F-CC9F-4EB0-939C-7943B0720C2F}">
          <x14:formula1>
            <xm:f>'Tiempos de Moldes'!$B$127:$B$160</xm:f>
          </x14:formula1>
          <xm:sqref>C29 N27 N29 Y27 Y29 AJ27 AJ29 AU27 AU29 BF27 BF29 BQ27 BQ29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8CF8-78C9-49AA-9D8B-E01E9B6F9B47}">
  <dimension ref="A1:D2"/>
  <sheetViews>
    <sheetView workbookViewId="0">
      <selection activeCell="D2" sqref="D2"/>
    </sheetView>
  </sheetViews>
  <sheetFormatPr baseColWidth="10" defaultRowHeight="15" x14ac:dyDescent="0.25"/>
  <sheetData>
    <row r="1" spans="1:4" x14ac:dyDescent="0.25">
      <c r="A1" t="s">
        <v>1169</v>
      </c>
      <c r="B1" t="s">
        <v>1170</v>
      </c>
      <c r="C1" t="s">
        <v>1171</v>
      </c>
      <c r="D1" t="s">
        <v>1172</v>
      </c>
    </row>
    <row r="2" spans="1:4" x14ac:dyDescent="0.25">
      <c r="A2" t="s">
        <v>1173</v>
      </c>
      <c r="B2" t="s">
        <v>1120</v>
      </c>
      <c r="C2">
        <v>2</v>
      </c>
      <c r="D2">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90C0-A6F1-491B-8064-4CA62D8E7659}">
  <sheetPr codeName="Hoja2"/>
  <dimension ref="A3:S739"/>
  <sheetViews>
    <sheetView topLeftCell="A145" workbookViewId="0">
      <selection activeCell="J740" sqref="J740"/>
    </sheetView>
  </sheetViews>
  <sheetFormatPr baseColWidth="10" defaultColWidth="11.5703125" defaultRowHeight="16.5" x14ac:dyDescent="0.3"/>
  <cols>
    <col min="1" max="1" width="4.5703125" style="16" customWidth="1"/>
    <col min="2" max="2" width="13.7109375" style="16" customWidth="1"/>
    <col min="3" max="3" width="33.85546875" style="16" customWidth="1"/>
    <col min="4" max="4" width="24.5703125" style="17" customWidth="1"/>
    <col min="5" max="5" width="11.5703125" style="17"/>
    <col min="6" max="6" width="12.5703125" style="17" customWidth="1"/>
    <col min="7" max="7" width="8.7109375" style="17" customWidth="1"/>
    <col min="8" max="8" width="8.28515625" style="16" customWidth="1"/>
    <col min="9" max="10" width="8.7109375" style="16" customWidth="1"/>
    <col min="11" max="11" width="17.28515625" style="16" customWidth="1"/>
    <col min="12" max="16384" width="11.5703125" style="16"/>
  </cols>
  <sheetData>
    <row r="3" spans="1:14" x14ac:dyDescent="0.3">
      <c r="B3" s="16" t="s">
        <v>28</v>
      </c>
    </row>
    <row r="4" spans="1:14" ht="17.25" thickBot="1" x14ac:dyDescent="0.35">
      <c r="B4" s="18">
        <v>1</v>
      </c>
      <c r="C4" s="18">
        <v>2</v>
      </c>
      <c r="D4" s="18">
        <v>3</v>
      </c>
      <c r="E4" s="18">
        <v>4</v>
      </c>
      <c r="F4" s="18">
        <v>5</v>
      </c>
      <c r="G4" s="18">
        <v>6</v>
      </c>
      <c r="H4" s="18">
        <v>7</v>
      </c>
      <c r="I4" s="18">
        <v>8</v>
      </c>
      <c r="J4" s="18">
        <v>9</v>
      </c>
    </row>
    <row r="5" spans="1:14" ht="36" customHeight="1" thickBot="1" x14ac:dyDescent="0.35">
      <c r="A5" s="19"/>
      <c r="B5" s="20" t="s">
        <v>2</v>
      </c>
      <c r="C5" s="20" t="s">
        <v>29</v>
      </c>
      <c r="D5" s="21" t="s">
        <v>30</v>
      </c>
      <c r="E5" s="21" t="s">
        <v>31</v>
      </c>
      <c r="F5" s="21" t="s">
        <v>32</v>
      </c>
      <c r="G5" s="21" t="s">
        <v>33</v>
      </c>
      <c r="H5" s="21" t="s">
        <v>34</v>
      </c>
      <c r="I5" s="21" t="s">
        <v>35</v>
      </c>
      <c r="J5" s="22" t="s">
        <v>36</v>
      </c>
      <c r="K5" s="23" t="s">
        <v>37</v>
      </c>
    </row>
    <row r="6" spans="1:14" ht="16.5" customHeight="1" thickBot="1" x14ac:dyDescent="0.35">
      <c r="A6" s="24" t="s">
        <v>0</v>
      </c>
      <c r="B6" s="25" t="s">
        <v>38</v>
      </c>
      <c r="C6" s="26" t="s">
        <v>39</v>
      </c>
      <c r="D6" s="27" t="s">
        <v>40</v>
      </c>
      <c r="E6" s="28" t="s">
        <v>41</v>
      </c>
      <c r="F6" s="27" t="s">
        <v>42</v>
      </c>
      <c r="G6" s="27">
        <v>1</v>
      </c>
      <c r="H6" s="29">
        <v>55</v>
      </c>
      <c r="I6" s="30">
        <f t="shared" ref="I6:I15" si="0">H6/60</f>
        <v>0.91666666666666663</v>
      </c>
      <c r="J6" s="31">
        <v>184</v>
      </c>
      <c r="K6" s="23"/>
    </row>
    <row r="7" spans="1:14" ht="16.5" customHeight="1" x14ac:dyDescent="0.3">
      <c r="A7" s="24" t="s">
        <v>0</v>
      </c>
      <c r="B7" s="25" t="s">
        <v>43</v>
      </c>
      <c r="C7" s="26" t="s">
        <v>44</v>
      </c>
      <c r="D7" s="28" t="s">
        <v>45</v>
      </c>
      <c r="E7" s="28" t="s">
        <v>41</v>
      </c>
      <c r="F7" s="28" t="s">
        <v>42</v>
      </c>
      <c r="G7" s="28">
        <v>1</v>
      </c>
      <c r="H7" s="29">
        <v>55</v>
      </c>
      <c r="I7" s="30">
        <f t="shared" si="0"/>
        <v>0.91666666666666663</v>
      </c>
      <c r="J7" s="32">
        <v>184</v>
      </c>
      <c r="K7" s="23"/>
    </row>
    <row r="8" spans="1:14" ht="16.5" customHeight="1" x14ac:dyDescent="0.3">
      <c r="A8" s="24" t="s">
        <v>0</v>
      </c>
      <c r="B8" s="33" t="s">
        <v>46</v>
      </c>
      <c r="C8" s="26" t="s">
        <v>47</v>
      </c>
      <c r="D8" s="28" t="s">
        <v>48</v>
      </c>
      <c r="E8" s="28" t="s">
        <v>41</v>
      </c>
      <c r="F8" s="28" t="s">
        <v>49</v>
      </c>
      <c r="G8" s="28">
        <v>4</v>
      </c>
      <c r="H8" s="29">
        <v>55</v>
      </c>
      <c r="I8" s="30">
        <f t="shared" si="0"/>
        <v>0.91666666666666663</v>
      </c>
      <c r="J8" s="32">
        <v>66</v>
      </c>
      <c r="K8" s="23"/>
      <c r="L8" s="5" t="s">
        <v>6</v>
      </c>
      <c r="M8" s="5" t="s">
        <v>11</v>
      </c>
      <c r="N8" s="2" t="s">
        <v>12</v>
      </c>
    </row>
    <row r="9" spans="1:14" ht="16.5" customHeight="1" x14ac:dyDescent="0.3">
      <c r="A9" s="24" t="s">
        <v>0</v>
      </c>
      <c r="B9" s="33" t="s">
        <v>50</v>
      </c>
      <c r="C9" s="26" t="s">
        <v>47</v>
      </c>
      <c r="D9" s="28" t="s">
        <v>51</v>
      </c>
      <c r="E9" s="28" t="s">
        <v>41</v>
      </c>
      <c r="F9" s="28" t="s">
        <v>49</v>
      </c>
      <c r="G9" s="28">
        <v>4</v>
      </c>
      <c r="H9" s="29">
        <v>55</v>
      </c>
      <c r="I9" s="30">
        <f t="shared" si="0"/>
        <v>0.91666666666666663</v>
      </c>
      <c r="J9" s="32">
        <v>66</v>
      </c>
      <c r="K9" s="23"/>
      <c r="L9" s="6">
        <v>1</v>
      </c>
      <c r="M9" s="4" t="s">
        <v>7</v>
      </c>
      <c r="N9" s="3">
        <v>640</v>
      </c>
    </row>
    <row r="10" spans="1:14" ht="16.5" customHeight="1" x14ac:dyDescent="0.3">
      <c r="A10" s="24" t="s">
        <v>0</v>
      </c>
      <c r="B10" s="33" t="s">
        <v>52</v>
      </c>
      <c r="C10" s="26" t="s">
        <v>47</v>
      </c>
      <c r="D10" s="28" t="s">
        <v>48</v>
      </c>
      <c r="E10" s="28" t="s">
        <v>41</v>
      </c>
      <c r="F10" s="28" t="s">
        <v>49</v>
      </c>
      <c r="G10" s="28">
        <v>2</v>
      </c>
      <c r="H10" s="29">
        <v>55</v>
      </c>
      <c r="I10" s="30">
        <f t="shared" si="0"/>
        <v>0.91666666666666663</v>
      </c>
      <c r="J10" s="32">
        <v>66</v>
      </c>
      <c r="K10" s="23"/>
      <c r="L10" s="6">
        <v>2</v>
      </c>
      <c r="M10" s="4" t="s">
        <v>8</v>
      </c>
      <c r="N10" s="3">
        <v>510</v>
      </c>
    </row>
    <row r="11" spans="1:14" ht="16.5" customHeight="1" x14ac:dyDescent="0.3">
      <c r="A11" s="24" t="s">
        <v>0</v>
      </c>
      <c r="B11" s="33" t="s">
        <v>53</v>
      </c>
      <c r="C11" s="26" t="s">
        <v>47</v>
      </c>
      <c r="D11" s="28" t="s">
        <v>51</v>
      </c>
      <c r="E11" s="28" t="s">
        <v>41</v>
      </c>
      <c r="F11" s="28" t="s">
        <v>49</v>
      </c>
      <c r="G11" s="28">
        <v>2</v>
      </c>
      <c r="H11" s="29">
        <v>55</v>
      </c>
      <c r="I11" s="30">
        <f t="shared" si="0"/>
        <v>0.91666666666666663</v>
      </c>
      <c r="J11" s="32">
        <v>66</v>
      </c>
      <c r="K11" s="23"/>
      <c r="L11" s="6">
        <v>3</v>
      </c>
      <c r="M11" s="4" t="s">
        <v>9</v>
      </c>
      <c r="N11" s="3">
        <v>510</v>
      </c>
    </row>
    <row r="12" spans="1:14" ht="16.5" customHeight="1" x14ac:dyDescent="0.3">
      <c r="A12" s="24" t="s">
        <v>0</v>
      </c>
      <c r="B12" s="33" t="s">
        <v>54</v>
      </c>
      <c r="C12" s="26" t="s">
        <v>39</v>
      </c>
      <c r="D12" s="28" t="s">
        <v>55</v>
      </c>
      <c r="E12" s="28" t="s">
        <v>41</v>
      </c>
      <c r="F12" s="28" t="s">
        <v>56</v>
      </c>
      <c r="G12" s="28">
        <v>2</v>
      </c>
      <c r="H12" s="29">
        <v>55</v>
      </c>
      <c r="I12" s="30">
        <f t="shared" si="0"/>
        <v>0.91666666666666663</v>
      </c>
      <c r="J12" s="32"/>
      <c r="K12" s="23"/>
      <c r="L12" s="6">
        <v>4</v>
      </c>
      <c r="M12" s="4" t="s">
        <v>10</v>
      </c>
      <c r="N12" s="3">
        <v>580</v>
      </c>
    </row>
    <row r="13" spans="1:14" ht="16.5" customHeight="1" x14ac:dyDescent="0.3">
      <c r="A13" s="24" t="s">
        <v>0</v>
      </c>
      <c r="B13" s="33" t="s">
        <v>57</v>
      </c>
      <c r="C13" s="26" t="s">
        <v>39</v>
      </c>
      <c r="D13" s="28" t="s">
        <v>58</v>
      </c>
      <c r="E13" s="28" t="s">
        <v>41</v>
      </c>
      <c r="F13" s="28" t="s">
        <v>56</v>
      </c>
      <c r="G13" s="28">
        <v>2</v>
      </c>
      <c r="H13" s="29">
        <v>55</v>
      </c>
      <c r="I13" s="30">
        <f t="shared" si="0"/>
        <v>0.91666666666666663</v>
      </c>
      <c r="J13" s="32"/>
      <c r="K13" s="23"/>
    </row>
    <row r="14" spans="1:14" ht="16.5" customHeight="1" x14ac:dyDescent="0.3">
      <c r="A14" s="24" t="s">
        <v>0</v>
      </c>
      <c r="B14" s="33" t="s">
        <v>59</v>
      </c>
      <c r="C14" s="26" t="s">
        <v>60</v>
      </c>
      <c r="D14" s="28" t="s">
        <v>61</v>
      </c>
      <c r="E14" s="28" t="s">
        <v>41</v>
      </c>
      <c r="F14" s="28" t="s">
        <v>62</v>
      </c>
      <c r="G14" s="28">
        <v>1</v>
      </c>
      <c r="H14" s="29">
        <v>54</v>
      </c>
      <c r="I14" s="28">
        <f t="shared" si="0"/>
        <v>0.9</v>
      </c>
      <c r="J14" s="32">
        <v>132</v>
      </c>
      <c r="K14" s="23"/>
    </row>
    <row r="15" spans="1:14" ht="16.5" customHeight="1" x14ac:dyDescent="0.3">
      <c r="A15" s="24" t="s">
        <v>0</v>
      </c>
      <c r="B15" s="33" t="s">
        <v>63</v>
      </c>
      <c r="C15" s="26" t="s">
        <v>64</v>
      </c>
      <c r="D15" s="28" t="s">
        <v>65</v>
      </c>
      <c r="E15" s="28" t="s">
        <v>41</v>
      </c>
      <c r="F15" s="28" t="s">
        <v>62</v>
      </c>
      <c r="G15" s="28">
        <v>1</v>
      </c>
      <c r="H15" s="29">
        <v>54</v>
      </c>
      <c r="I15" s="28">
        <f t="shared" si="0"/>
        <v>0.9</v>
      </c>
      <c r="J15" s="32">
        <v>132</v>
      </c>
      <c r="K15" s="23"/>
    </row>
    <row r="16" spans="1:14" ht="14.45" customHeight="1" x14ac:dyDescent="0.3">
      <c r="A16" s="24" t="s">
        <v>0</v>
      </c>
      <c r="B16" s="34" t="s">
        <v>66</v>
      </c>
      <c r="C16" s="26" t="s">
        <v>67</v>
      </c>
      <c r="D16" s="35" t="s">
        <v>68</v>
      </c>
      <c r="E16" s="35" t="s">
        <v>69</v>
      </c>
      <c r="F16" s="35" t="s">
        <v>70</v>
      </c>
      <c r="G16" s="35">
        <v>2</v>
      </c>
      <c r="H16" s="26">
        <v>43</v>
      </c>
      <c r="I16" s="36">
        <f>H16/60</f>
        <v>0.71666666666666667</v>
      </c>
      <c r="J16" s="37">
        <v>32</v>
      </c>
    </row>
    <row r="17" spans="1:10" ht="14.45" customHeight="1" x14ac:dyDescent="0.3">
      <c r="A17" s="38" t="s">
        <v>0</v>
      </c>
      <c r="B17" s="39" t="s">
        <v>71</v>
      </c>
      <c r="C17" s="29" t="s">
        <v>72</v>
      </c>
      <c r="D17" s="28" t="s">
        <v>73</v>
      </c>
      <c r="E17" s="28" t="s">
        <v>41</v>
      </c>
      <c r="F17" s="28" t="s">
        <v>74</v>
      </c>
      <c r="G17" s="28">
        <v>1</v>
      </c>
      <c r="H17" s="29">
        <v>55</v>
      </c>
      <c r="I17" s="30">
        <f>H17/60</f>
        <v>0.91666666666666663</v>
      </c>
      <c r="J17" s="40">
        <v>30</v>
      </c>
    </row>
    <row r="18" spans="1:10" ht="14.45" customHeight="1" x14ac:dyDescent="0.3">
      <c r="A18" s="38" t="s">
        <v>0</v>
      </c>
      <c r="B18" s="39" t="s">
        <v>75</v>
      </c>
      <c r="C18" s="29" t="s">
        <v>76</v>
      </c>
      <c r="D18" s="28" t="s">
        <v>77</v>
      </c>
      <c r="E18" s="28" t="s">
        <v>41</v>
      </c>
      <c r="F18" s="28" t="s">
        <v>74</v>
      </c>
      <c r="G18" s="28">
        <v>1</v>
      </c>
      <c r="H18" s="29">
        <v>55</v>
      </c>
      <c r="I18" s="30">
        <f>H18/60</f>
        <v>0.91666666666666663</v>
      </c>
      <c r="J18" s="40">
        <v>30</v>
      </c>
    </row>
    <row r="19" spans="1:10" ht="14.45" customHeight="1" x14ac:dyDescent="0.3">
      <c r="A19" s="24" t="s">
        <v>0</v>
      </c>
      <c r="B19" s="39" t="s">
        <v>78</v>
      </c>
      <c r="C19" s="29" t="s">
        <v>79</v>
      </c>
      <c r="D19" s="28" t="s">
        <v>80</v>
      </c>
      <c r="E19" s="28" t="s">
        <v>41</v>
      </c>
      <c r="F19" s="28" t="s">
        <v>42</v>
      </c>
      <c r="G19" s="28">
        <v>1</v>
      </c>
      <c r="H19" s="29">
        <v>58</v>
      </c>
      <c r="I19" s="30">
        <f t="shared" ref="I19:I38" si="1">H19/60</f>
        <v>0.96666666666666667</v>
      </c>
      <c r="J19" s="40">
        <v>25</v>
      </c>
    </row>
    <row r="20" spans="1:10" ht="14.45" customHeight="1" x14ac:dyDescent="0.3">
      <c r="A20" s="38" t="s">
        <v>0</v>
      </c>
      <c r="B20" s="39" t="s">
        <v>1120</v>
      </c>
      <c r="C20" s="29" t="s">
        <v>81</v>
      </c>
      <c r="D20" s="35" t="s">
        <v>82</v>
      </c>
      <c r="E20" s="35" t="s">
        <v>41</v>
      </c>
      <c r="F20" s="35" t="s">
        <v>83</v>
      </c>
      <c r="G20" s="35">
        <v>2</v>
      </c>
      <c r="H20" s="26">
        <v>42</v>
      </c>
      <c r="I20" s="30">
        <f t="shared" si="1"/>
        <v>0.7</v>
      </c>
      <c r="J20" s="41">
        <v>50</v>
      </c>
    </row>
    <row r="21" spans="1:10" ht="14.45" customHeight="1" x14ac:dyDescent="0.3">
      <c r="A21" s="24" t="s">
        <v>0</v>
      </c>
      <c r="B21" s="34" t="s">
        <v>1119</v>
      </c>
      <c r="C21" s="29" t="s">
        <v>81</v>
      </c>
      <c r="D21" s="35" t="s">
        <v>86</v>
      </c>
      <c r="E21" s="35" t="s">
        <v>41</v>
      </c>
      <c r="F21" s="35" t="s">
        <v>83</v>
      </c>
      <c r="G21" s="35">
        <v>2</v>
      </c>
      <c r="H21" s="26">
        <v>44</v>
      </c>
      <c r="I21" s="30">
        <f t="shared" ref="I21" si="2">H21/60</f>
        <v>0.73333333333333328</v>
      </c>
      <c r="J21" s="37">
        <v>55</v>
      </c>
    </row>
    <row r="22" spans="1:10" ht="14.45" customHeight="1" x14ac:dyDescent="0.3">
      <c r="A22" s="24" t="s">
        <v>0</v>
      </c>
      <c r="B22" s="34" t="s">
        <v>84</v>
      </c>
      <c r="C22" s="29" t="s">
        <v>85</v>
      </c>
      <c r="D22" s="35" t="s">
        <v>86</v>
      </c>
      <c r="E22" s="35" t="s">
        <v>41</v>
      </c>
      <c r="F22" s="35" t="s">
        <v>83</v>
      </c>
      <c r="G22" s="35">
        <v>2</v>
      </c>
      <c r="H22" s="26">
        <v>44</v>
      </c>
      <c r="I22" s="30">
        <f t="shared" si="1"/>
        <v>0.73333333333333328</v>
      </c>
      <c r="J22" s="37">
        <v>55</v>
      </c>
    </row>
    <row r="23" spans="1:10" ht="14.45" customHeight="1" x14ac:dyDescent="0.3">
      <c r="A23" s="38" t="s">
        <v>0</v>
      </c>
      <c r="B23" s="39" t="s">
        <v>87</v>
      </c>
      <c r="C23" s="29" t="s">
        <v>88</v>
      </c>
      <c r="D23" s="28" t="s">
        <v>89</v>
      </c>
      <c r="E23" s="28" t="s">
        <v>69</v>
      </c>
      <c r="F23" s="28" t="s">
        <v>70</v>
      </c>
      <c r="G23" s="28">
        <v>2</v>
      </c>
      <c r="H23" s="29">
        <v>43</v>
      </c>
      <c r="I23" s="30">
        <f t="shared" si="1"/>
        <v>0.71666666666666667</v>
      </c>
      <c r="J23" s="40">
        <v>32</v>
      </c>
    </row>
    <row r="24" spans="1:10" ht="14.45" customHeight="1" x14ac:dyDescent="0.3">
      <c r="A24" s="24" t="s">
        <v>0</v>
      </c>
      <c r="B24" s="34" t="s">
        <v>90</v>
      </c>
      <c r="C24" s="29" t="s">
        <v>88</v>
      </c>
      <c r="D24" s="35" t="s">
        <v>91</v>
      </c>
      <c r="E24" s="35" t="s">
        <v>41</v>
      </c>
      <c r="F24" s="35" t="s">
        <v>83</v>
      </c>
      <c r="G24" s="35">
        <v>2</v>
      </c>
      <c r="H24" s="26">
        <v>46</v>
      </c>
      <c r="I24" s="30">
        <f t="shared" si="1"/>
        <v>0.76666666666666672</v>
      </c>
      <c r="J24" s="37">
        <v>34</v>
      </c>
    </row>
    <row r="25" spans="1:10" ht="14.45" customHeight="1" x14ac:dyDescent="0.3">
      <c r="A25" s="24" t="s">
        <v>0</v>
      </c>
      <c r="B25" s="34" t="s">
        <v>92</v>
      </c>
      <c r="C25" s="29" t="s">
        <v>67</v>
      </c>
      <c r="D25" s="35" t="s">
        <v>93</v>
      </c>
      <c r="E25" s="35" t="s">
        <v>41</v>
      </c>
      <c r="F25" s="35" t="s">
        <v>83</v>
      </c>
      <c r="G25" s="35">
        <v>2</v>
      </c>
      <c r="H25" s="26">
        <v>42</v>
      </c>
      <c r="I25" s="30">
        <f t="shared" si="1"/>
        <v>0.7</v>
      </c>
      <c r="J25" s="37">
        <v>34</v>
      </c>
    </row>
    <row r="26" spans="1:10" ht="14.45" customHeight="1" x14ac:dyDescent="0.3">
      <c r="A26" s="24" t="s">
        <v>0</v>
      </c>
      <c r="B26" s="39" t="s">
        <v>94</v>
      </c>
      <c r="C26" s="29" t="s">
        <v>95</v>
      </c>
      <c r="D26" s="28" t="s">
        <v>96</v>
      </c>
      <c r="E26" s="28" t="s">
        <v>41</v>
      </c>
      <c r="F26" s="28" t="s">
        <v>42</v>
      </c>
      <c r="G26" s="28">
        <v>1</v>
      </c>
      <c r="H26" s="29">
        <v>47</v>
      </c>
      <c r="I26" s="30">
        <f t="shared" si="1"/>
        <v>0.78333333333333333</v>
      </c>
      <c r="J26" s="40">
        <v>72</v>
      </c>
    </row>
    <row r="27" spans="1:10" ht="14.45" customHeight="1" x14ac:dyDescent="0.3">
      <c r="A27" s="24" t="s">
        <v>0</v>
      </c>
      <c r="B27" s="39" t="s">
        <v>97</v>
      </c>
      <c r="C27" s="29" t="s">
        <v>98</v>
      </c>
      <c r="D27" s="28" t="s">
        <v>99</v>
      </c>
      <c r="E27" s="28" t="s">
        <v>41</v>
      </c>
      <c r="F27" s="28" t="s">
        <v>42</v>
      </c>
      <c r="G27" s="28">
        <v>1</v>
      </c>
      <c r="H27" s="29">
        <v>47</v>
      </c>
      <c r="I27" s="30">
        <f t="shared" si="1"/>
        <v>0.78333333333333333</v>
      </c>
      <c r="J27" s="40">
        <v>72</v>
      </c>
    </row>
    <row r="28" spans="1:10" ht="14.45" customHeight="1" x14ac:dyDescent="0.3">
      <c r="A28" s="38" t="s">
        <v>0</v>
      </c>
      <c r="B28" s="42" t="s">
        <v>100</v>
      </c>
      <c r="C28" s="29" t="s">
        <v>101</v>
      </c>
      <c r="D28" s="28" t="s">
        <v>102</v>
      </c>
      <c r="E28" s="28" t="s">
        <v>41</v>
      </c>
      <c r="F28" s="28" t="s">
        <v>42</v>
      </c>
      <c r="G28" s="28">
        <v>1</v>
      </c>
      <c r="H28" s="29">
        <v>45</v>
      </c>
      <c r="I28" s="30">
        <f t="shared" si="1"/>
        <v>0.75</v>
      </c>
      <c r="J28" s="40">
        <v>30</v>
      </c>
    </row>
    <row r="29" spans="1:10" ht="14.45" customHeight="1" x14ac:dyDescent="0.3">
      <c r="A29" s="38" t="s">
        <v>0</v>
      </c>
      <c r="B29" s="42" t="s">
        <v>1118</v>
      </c>
      <c r="C29" s="29" t="s">
        <v>103</v>
      </c>
      <c r="D29" s="28" t="s">
        <v>104</v>
      </c>
      <c r="E29" s="28" t="s">
        <v>41</v>
      </c>
      <c r="F29" s="28" t="s">
        <v>42</v>
      </c>
      <c r="G29" s="28">
        <v>1</v>
      </c>
      <c r="H29" s="29">
        <v>45</v>
      </c>
      <c r="I29" s="30">
        <f t="shared" si="1"/>
        <v>0.75</v>
      </c>
      <c r="J29" s="40">
        <v>30</v>
      </c>
    </row>
    <row r="30" spans="1:10" ht="14.45" customHeight="1" x14ac:dyDescent="0.3">
      <c r="A30" s="38" t="s">
        <v>0</v>
      </c>
      <c r="B30" s="43" t="s">
        <v>105</v>
      </c>
      <c r="C30" s="29" t="s">
        <v>106</v>
      </c>
      <c r="D30" s="28" t="s">
        <v>107</v>
      </c>
      <c r="E30" s="28" t="s">
        <v>69</v>
      </c>
      <c r="F30" s="28" t="s">
        <v>70</v>
      </c>
      <c r="G30" s="28">
        <v>1</v>
      </c>
      <c r="H30" s="29">
        <v>41</v>
      </c>
      <c r="I30" s="30">
        <f t="shared" si="1"/>
        <v>0.68333333333333335</v>
      </c>
      <c r="J30" s="40">
        <v>70</v>
      </c>
    </row>
    <row r="31" spans="1:10" ht="14.45" customHeight="1" x14ac:dyDescent="0.3">
      <c r="A31" s="38" t="s">
        <v>0</v>
      </c>
      <c r="B31" s="43" t="s">
        <v>108</v>
      </c>
      <c r="C31" s="29" t="s">
        <v>109</v>
      </c>
      <c r="D31" s="28" t="s">
        <v>110</v>
      </c>
      <c r="E31" s="28" t="s">
        <v>69</v>
      </c>
      <c r="F31" s="28" t="s">
        <v>70</v>
      </c>
      <c r="G31" s="28">
        <v>1</v>
      </c>
      <c r="H31" s="29">
        <v>41</v>
      </c>
      <c r="I31" s="30">
        <f t="shared" si="1"/>
        <v>0.68333333333333335</v>
      </c>
      <c r="J31" s="40">
        <v>70</v>
      </c>
    </row>
    <row r="32" spans="1:10" ht="14.45" customHeight="1" x14ac:dyDescent="0.3">
      <c r="A32" s="38" t="s">
        <v>0</v>
      </c>
      <c r="B32" s="39" t="s">
        <v>111</v>
      </c>
      <c r="C32" s="29" t="s">
        <v>112</v>
      </c>
      <c r="D32" s="28" t="s">
        <v>113</v>
      </c>
      <c r="E32" s="28" t="s">
        <v>114</v>
      </c>
      <c r="F32" s="28" t="s">
        <v>42</v>
      </c>
      <c r="G32" s="28">
        <v>2</v>
      </c>
      <c r="H32" s="29">
        <v>42</v>
      </c>
      <c r="I32" s="30">
        <f t="shared" si="1"/>
        <v>0.7</v>
      </c>
      <c r="J32" s="40">
        <v>250</v>
      </c>
    </row>
    <row r="33" spans="1:10" ht="14.45" customHeight="1" x14ac:dyDescent="0.3">
      <c r="A33" s="38" t="s">
        <v>0</v>
      </c>
      <c r="B33" s="44" t="s">
        <v>115</v>
      </c>
      <c r="C33" s="29" t="s">
        <v>116</v>
      </c>
      <c r="D33" s="35" t="s">
        <v>117</v>
      </c>
      <c r="E33" s="35" t="s">
        <v>41</v>
      </c>
      <c r="F33" s="35" t="s">
        <v>83</v>
      </c>
      <c r="G33" s="35">
        <v>2</v>
      </c>
      <c r="H33" s="26">
        <v>42</v>
      </c>
      <c r="I33" s="30">
        <f t="shared" si="1"/>
        <v>0.7</v>
      </c>
      <c r="J33" s="37">
        <v>45</v>
      </c>
    </row>
    <row r="34" spans="1:10" ht="14.45" customHeight="1" x14ac:dyDescent="0.3">
      <c r="A34" s="38" t="s">
        <v>0</v>
      </c>
      <c r="B34" s="39" t="s">
        <v>118</v>
      </c>
      <c r="C34" s="29" t="s">
        <v>109</v>
      </c>
      <c r="D34" s="28" t="s">
        <v>119</v>
      </c>
      <c r="E34" s="28" t="s">
        <v>41</v>
      </c>
      <c r="F34" s="28" t="s">
        <v>83</v>
      </c>
      <c r="G34" s="28">
        <v>2</v>
      </c>
      <c r="H34" s="29">
        <v>42</v>
      </c>
      <c r="I34" s="30">
        <f>H34/60</f>
        <v>0.7</v>
      </c>
      <c r="J34" s="40">
        <v>45</v>
      </c>
    </row>
    <row r="35" spans="1:10" ht="14.45" customHeight="1" x14ac:dyDescent="0.3">
      <c r="A35" s="38" t="s">
        <v>0</v>
      </c>
      <c r="B35" s="42" t="s">
        <v>120</v>
      </c>
      <c r="C35" s="29" t="s">
        <v>116</v>
      </c>
      <c r="D35" s="28" t="s">
        <v>121</v>
      </c>
      <c r="E35" s="28" t="s">
        <v>69</v>
      </c>
      <c r="F35" s="28" t="s">
        <v>70</v>
      </c>
      <c r="G35" s="28">
        <v>1</v>
      </c>
      <c r="H35" s="29">
        <v>41</v>
      </c>
      <c r="I35" s="30">
        <f t="shared" si="1"/>
        <v>0.68333333333333335</v>
      </c>
      <c r="J35" s="40">
        <v>70</v>
      </c>
    </row>
    <row r="36" spans="1:10" ht="14.45" customHeight="1" thickBot="1" x14ac:dyDescent="0.35">
      <c r="A36" s="45" t="s">
        <v>0</v>
      </c>
      <c r="B36" s="42" t="s">
        <v>122</v>
      </c>
      <c r="C36" s="29" t="s">
        <v>123</v>
      </c>
      <c r="D36" s="28" t="s">
        <v>124</v>
      </c>
      <c r="E36" s="28" t="s">
        <v>69</v>
      </c>
      <c r="F36" s="28" t="s">
        <v>70</v>
      </c>
      <c r="G36" s="28">
        <v>1</v>
      </c>
      <c r="H36" s="29">
        <v>41</v>
      </c>
      <c r="I36" s="30">
        <f t="shared" si="1"/>
        <v>0.68333333333333335</v>
      </c>
      <c r="J36" s="40">
        <v>70</v>
      </c>
    </row>
    <row r="37" spans="1:10" ht="17.25" thickBot="1" x14ac:dyDescent="0.35">
      <c r="A37" s="45" t="s">
        <v>0</v>
      </c>
      <c r="B37" s="39" t="s">
        <v>125</v>
      </c>
      <c r="C37" s="29" t="s">
        <v>81</v>
      </c>
      <c r="D37" s="28" t="s">
        <v>126</v>
      </c>
      <c r="E37" s="28" t="s">
        <v>41</v>
      </c>
      <c r="F37" s="28" t="s">
        <v>42</v>
      </c>
      <c r="G37" s="28">
        <v>1</v>
      </c>
      <c r="H37" s="29">
        <v>45</v>
      </c>
      <c r="I37" s="30">
        <f t="shared" si="1"/>
        <v>0.75</v>
      </c>
      <c r="J37" s="40">
        <v>57</v>
      </c>
    </row>
    <row r="38" spans="1:10" ht="17.25" thickBot="1" x14ac:dyDescent="0.35">
      <c r="A38" s="45" t="s">
        <v>0</v>
      </c>
      <c r="B38" s="39" t="s">
        <v>127</v>
      </c>
      <c r="C38" s="29" t="s">
        <v>85</v>
      </c>
      <c r="D38" s="28" t="s">
        <v>128</v>
      </c>
      <c r="E38" s="28" t="s">
        <v>41</v>
      </c>
      <c r="F38" s="28" t="s">
        <v>42</v>
      </c>
      <c r="G38" s="28">
        <v>1</v>
      </c>
      <c r="H38" s="29">
        <v>45</v>
      </c>
      <c r="I38" s="30">
        <f t="shared" si="1"/>
        <v>0.75</v>
      </c>
      <c r="J38" s="40">
        <v>57</v>
      </c>
    </row>
    <row r="39" spans="1:10" ht="14.45" customHeight="1" x14ac:dyDescent="0.3">
      <c r="A39" s="46" t="s">
        <v>20</v>
      </c>
      <c r="B39" s="47" t="s">
        <v>129</v>
      </c>
      <c r="C39" s="48" t="s">
        <v>130</v>
      </c>
      <c r="D39" s="27" t="s">
        <v>131</v>
      </c>
      <c r="E39" s="27" t="s">
        <v>41</v>
      </c>
      <c r="F39" s="27" t="s">
        <v>132</v>
      </c>
      <c r="G39" s="27">
        <v>2</v>
      </c>
      <c r="H39" s="48">
        <v>34</v>
      </c>
      <c r="I39" s="49">
        <f>H39/60</f>
        <v>0.56666666666666665</v>
      </c>
      <c r="J39" s="50">
        <v>160</v>
      </c>
    </row>
    <row r="40" spans="1:10" x14ac:dyDescent="0.3">
      <c r="A40" s="51" t="s">
        <v>20</v>
      </c>
      <c r="B40" s="43" t="s">
        <v>133</v>
      </c>
      <c r="C40" s="29" t="s">
        <v>134</v>
      </c>
      <c r="D40" s="28" t="s">
        <v>135</v>
      </c>
      <c r="E40" s="28" t="s">
        <v>41</v>
      </c>
      <c r="F40" s="28" t="s">
        <v>132</v>
      </c>
      <c r="G40" s="28">
        <v>2</v>
      </c>
      <c r="H40" s="29">
        <v>42</v>
      </c>
      <c r="I40" s="30">
        <f>H40/60</f>
        <v>0.7</v>
      </c>
      <c r="J40" s="40">
        <v>84</v>
      </c>
    </row>
    <row r="41" spans="1:10" x14ac:dyDescent="0.3">
      <c r="A41" s="51" t="s">
        <v>20</v>
      </c>
      <c r="B41" s="43" t="s">
        <v>136</v>
      </c>
      <c r="C41" s="29" t="s">
        <v>106</v>
      </c>
      <c r="D41" s="28" t="s">
        <v>107</v>
      </c>
      <c r="E41" s="28" t="s">
        <v>69</v>
      </c>
      <c r="F41" s="28" t="s">
        <v>70</v>
      </c>
      <c r="G41" s="28">
        <v>1</v>
      </c>
      <c r="H41" s="29">
        <v>41</v>
      </c>
      <c r="I41" s="30">
        <f t="shared" ref="I41:I54" si="3">H41/60</f>
        <v>0.68333333333333335</v>
      </c>
      <c r="J41" s="40">
        <v>70</v>
      </c>
    </row>
    <row r="42" spans="1:10" x14ac:dyDescent="0.3">
      <c r="A42" s="51" t="s">
        <v>20</v>
      </c>
      <c r="B42" s="43" t="s">
        <v>137</v>
      </c>
      <c r="C42" s="29" t="s">
        <v>109</v>
      </c>
      <c r="D42" s="28" t="s">
        <v>110</v>
      </c>
      <c r="E42" s="28" t="s">
        <v>69</v>
      </c>
      <c r="F42" s="28" t="s">
        <v>70</v>
      </c>
      <c r="G42" s="28">
        <v>1</v>
      </c>
      <c r="H42" s="29">
        <v>41</v>
      </c>
      <c r="I42" s="30">
        <f t="shared" si="3"/>
        <v>0.68333333333333335</v>
      </c>
      <c r="J42" s="40">
        <v>70</v>
      </c>
    </row>
    <row r="43" spans="1:10" ht="16.5" customHeight="1" x14ac:dyDescent="0.3">
      <c r="A43" s="51" t="s">
        <v>20</v>
      </c>
      <c r="B43" s="42" t="s">
        <v>138</v>
      </c>
      <c r="C43" s="29" t="s">
        <v>116</v>
      </c>
      <c r="D43" s="28" t="s">
        <v>121</v>
      </c>
      <c r="E43" s="28" t="s">
        <v>69</v>
      </c>
      <c r="F43" s="28" t="s">
        <v>70</v>
      </c>
      <c r="G43" s="28">
        <v>1</v>
      </c>
      <c r="H43" s="29">
        <v>41</v>
      </c>
      <c r="I43" s="30">
        <f t="shared" si="3"/>
        <v>0.68333333333333335</v>
      </c>
      <c r="J43" s="40">
        <v>70</v>
      </c>
    </row>
    <row r="44" spans="1:10" x14ac:dyDescent="0.3">
      <c r="A44" s="51" t="s">
        <v>20</v>
      </c>
      <c r="B44" s="42" t="s">
        <v>139</v>
      </c>
      <c r="C44" s="29" t="s">
        <v>123</v>
      </c>
      <c r="D44" s="28" t="s">
        <v>124</v>
      </c>
      <c r="E44" s="28" t="s">
        <v>69</v>
      </c>
      <c r="F44" s="28" t="s">
        <v>70</v>
      </c>
      <c r="G44" s="28">
        <v>1</v>
      </c>
      <c r="H44" s="29">
        <v>41</v>
      </c>
      <c r="I44" s="30">
        <f t="shared" si="3"/>
        <v>0.68333333333333335</v>
      </c>
      <c r="J44" s="40">
        <v>70</v>
      </c>
    </row>
    <row r="45" spans="1:10" x14ac:dyDescent="0.3">
      <c r="A45" s="51" t="s">
        <v>20</v>
      </c>
      <c r="B45" s="52" t="s">
        <v>140</v>
      </c>
      <c r="C45" s="29" t="s">
        <v>134</v>
      </c>
      <c r="D45" s="28" t="s">
        <v>135</v>
      </c>
      <c r="E45" s="28" t="s">
        <v>41</v>
      </c>
      <c r="F45" s="28" t="s">
        <v>132</v>
      </c>
      <c r="G45" s="28">
        <v>2</v>
      </c>
      <c r="H45" s="29">
        <v>42</v>
      </c>
      <c r="I45" s="30">
        <f t="shared" si="3"/>
        <v>0.7</v>
      </c>
      <c r="J45" s="40">
        <v>84</v>
      </c>
    </row>
    <row r="46" spans="1:10" x14ac:dyDescent="0.3">
      <c r="A46" s="51" t="s">
        <v>20</v>
      </c>
      <c r="B46" s="42" t="s">
        <v>141</v>
      </c>
      <c r="C46" s="29" t="s">
        <v>81</v>
      </c>
      <c r="D46" s="28" t="s">
        <v>126</v>
      </c>
      <c r="E46" s="28" t="s">
        <v>41</v>
      </c>
      <c r="F46" s="28" t="s">
        <v>42</v>
      </c>
      <c r="G46" s="28">
        <v>1</v>
      </c>
      <c r="H46" s="29">
        <v>45</v>
      </c>
      <c r="I46" s="30">
        <f t="shared" si="3"/>
        <v>0.75</v>
      </c>
      <c r="J46" s="40">
        <v>57</v>
      </c>
    </row>
    <row r="47" spans="1:10" x14ac:dyDescent="0.3">
      <c r="A47" s="51" t="s">
        <v>20</v>
      </c>
      <c r="B47" s="42" t="s">
        <v>142</v>
      </c>
      <c r="C47" s="29" t="s">
        <v>85</v>
      </c>
      <c r="D47" s="28" t="s">
        <v>128</v>
      </c>
      <c r="E47" s="28" t="s">
        <v>41</v>
      </c>
      <c r="F47" s="28" t="s">
        <v>42</v>
      </c>
      <c r="G47" s="28">
        <v>1</v>
      </c>
      <c r="H47" s="29">
        <v>45</v>
      </c>
      <c r="I47" s="30">
        <f t="shared" si="3"/>
        <v>0.75</v>
      </c>
      <c r="J47" s="40">
        <v>57</v>
      </c>
    </row>
    <row r="48" spans="1:10" x14ac:dyDescent="0.3">
      <c r="A48" s="51" t="s">
        <v>20</v>
      </c>
      <c r="B48" s="39" t="s">
        <v>143</v>
      </c>
      <c r="C48" s="29" t="s">
        <v>72</v>
      </c>
      <c r="D48" s="28" t="s">
        <v>73</v>
      </c>
      <c r="E48" s="28" t="s">
        <v>41</v>
      </c>
      <c r="F48" s="28" t="s">
        <v>74</v>
      </c>
      <c r="G48" s="28">
        <v>1</v>
      </c>
      <c r="H48" s="29">
        <v>55</v>
      </c>
      <c r="I48" s="30">
        <f t="shared" si="3"/>
        <v>0.91666666666666663</v>
      </c>
      <c r="J48" s="40">
        <v>30</v>
      </c>
    </row>
    <row r="49" spans="1:10" x14ac:dyDescent="0.3">
      <c r="A49" s="51" t="s">
        <v>20</v>
      </c>
      <c r="B49" s="39" t="s">
        <v>144</v>
      </c>
      <c r="C49" s="29" t="s">
        <v>76</v>
      </c>
      <c r="D49" s="28" t="s">
        <v>77</v>
      </c>
      <c r="E49" s="28" t="s">
        <v>41</v>
      </c>
      <c r="F49" s="28" t="s">
        <v>74</v>
      </c>
      <c r="G49" s="28">
        <v>1</v>
      </c>
      <c r="H49" s="29">
        <v>55</v>
      </c>
      <c r="I49" s="30">
        <f t="shared" si="3"/>
        <v>0.91666666666666663</v>
      </c>
      <c r="J49" s="40">
        <v>30</v>
      </c>
    </row>
    <row r="50" spans="1:10" x14ac:dyDescent="0.3">
      <c r="A50" s="51" t="s">
        <v>20</v>
      </c>
      <c r="B50" s="42" t="s">
        <v>145</v>
      </c>
      <c r="C50" s="29" t="s">
        <v>101</v>
      </c>
      <c r="D50" s="28" t="s">
        <v>102</v>
      </c>
      <c r="E50" s="28" t="s">
        <v>41</v>
      </c>
      <c r="F50" s="28" t="s">
        <v>42</v>
      </c>
      <c r="G50" s="28">
        <v>1</v>
      </c>
      <c r="H50" s="29">
        <v>45</v>
      </c>
      <c r="I50" s="30">
        <f t="shared" si="3"/>
        <v>0.75</v>
      </c>
      <c r="J50" s="40">
        <v>30</v>
      </c>
    </row>
    <row r="51" spans="1:10" x14ac:dyDescent="0.3">
      <c r="A51" s="51" t="s">
        <v>20</v>
      </c>
      <c r="B51" s="42" t="s">
        <v>146</v>
      </c>
      <c r="C51" s="29" t="s">
        <v>103</v>
      </c>
      <c r="D51" s="28" t="s">
        <v>104</v>
      </c>
      <c r="E51" s="28" t="s">
        <v>41</v>
      </c>
      <c r="F51" s="28" t="s">
        <v>42</v>
      </c>
      <c r="G51" s="28">
        <v>1</v>
      </c>
      <c r="H51" s="29">
        <v>45</v>
      </c>
      <c r="I51" s="30">
        <f t="shared" si="3"/>
        <v>0.75</v>
      </c>
      <c r="J51" s="40">
        <v>30</v>
      </c>
    </row>
    <row r="52" spans="1:10" x14ac:dyDescent="0.3">
      <c r="A52" s="51" t="s">
        <v>20</v>
      </c>
      <c r="B52" s="34" t="s">
        <v>147</v>
      </c>
      <c r="C52" s="26" t="s">
        <v>60</v>
      </c>
      <c r="D52" s="35" t="s">
        <v>148</v>
      </c>
      <c r="E52" s="35" t="s">
        <v>41</v>
      </c>
      <c r="F52" s="35" t="s">
        <v>83</v>
      </c>
      <c r="G52" s="35">
        <v>2</v>
      </c>
      <c r="H52" s="26">
        <v>60</v>
      </c>
      <c r="I52" s="30">
        <f t="shared" si="3"/>
        <v>1</v>
      </c>
      <c r="J52" s="37">
        <v>110</v>
      </c>
    </row>
    <row r="53" spans="1:10" x14ac:dyDescent="0.3">
      <c r="A53" s="51" t="s">
        <v>20</v>
      </c>
      <c r="B53" s="34" t="s">
        <v>149</v>
      </c>
      <c r="C53" s="26" t="s">
        <v>150</v>
      </c>
      <c r="D53" s="35" t="s">
        <v>151</v>
      </c>
      <c r="E53" s="35" t="s">
        <v>41</v>
      </c>
      <c r="F53" s="35" t="s">
        <v>152</v>
      </c>
      <c r="G53" s="35">
        <v>2</v>
      </c>
      <c r="H53" s="26">
        <v>60</v>
      </c>
      <c r="I53" s="30">
        <f t="shared" si="3"/>
        <v>1</v>
      </c>
      <c r="J53" s="37">
        <v>110</v>
      </c>
    </row>
    <row r="54" spans="1:10" ht="17.25" thickBot="1" x14ac:dyDescent="0.35">
      <c r="A54" s="51" t="s">
        <v>20</v>
      </c>
      <c r="B54" s="39" t="s">
        <v>153</v>
      </c>
      <c r="C54" s="29" t="s">
        <v>154</v>
      </c>
      <c r="D54" s="28" t="s">
        <v>155</v>
      </c>
      <c r="E54" s="28" t="s">
        <v>41</v>
      </c>
      <c r="F54" s="28" t="s">
        <v>74</v>
      </c>
      <c r="G54" s="28">
        <v>4</v>
      </c>
      <c r="H54" s="29">
        <v>45</v>
      </c>
      <c r="I54" s="30">
        <f t="shared" si="3"/>
        <v>0.75</v>
      </c>
      <c r="J54" s="40">
        <v>200</v>
      </c>
    </row>
    <row r="55" spans="1:10" x14ac:dyDescent="0.3">
      <c r="A55" s="53" t="s">
        <v>156</v>
      </c>
      <c r="B55" s="54" t="s">
        <v>157</v>
      </c>
      <c r="C55" s="48" t="s">
        <v>106</v>
      </c>
      <c r="D55" s="27" t="s">
        <v>158</v>
      </c>
      <c r="E55" s="27" t="s">
        <v>41</v>
      </c>
      <c r="F55" s="27" t="s">
        <v>132</v>
      </c>
      <c r="G55" s="27">
        <v>1</v>
      </c>
      <c r="H55" s="48">
        <v>40</v>
      </c>
      <c r="I55" s="49">
        <f>H55/60</f>
        <v>0.66666666666666663</v>
      </c>
      <c r="J55" s="50">
        <v>57</v>
      </c>
    </row>
    <row r="56" spans="1:10" x14ac:dyDescent="0.3">
      <c r="A56" s="38" t="s">
        <v>156</v>
      </c>
      <c r="B56" s="39" t="s">
        <v>159</v>
      </c>
      <c r="C56" s="29" t="s">
        <v>123</v>
      </c>
      <c r="D56" s="28" t="s">
        <v>160</v>
      </c>
      <c r="E56" s="28" t="s">
        <v>41</v>
      </c>
      <c r="F56" s="28" t="s">
        <v>132</v>
      </c>
      <c r="G56" s="28">
        <v>1</v>
      </c>
      <c r="H56" s="29">
        <v>40</v>
      </c>
      <c r="I56" s="30">
        <f>H56/60</f>
        <v>0.66666666666666663</v>
      </c>
      <c r="J56" s="40">
        <v>57</v>
      </c>
    </row>
    <row r="57" spans="1:10" x14ac:dyDescent="0.3">
      <c r="A57" s="38" t="s">
        <v>156</v>
      </c>
      <c r="B57" s="39" t="s">
        <v>161</v>
      </c>
      <c r="C57" s="29" t="s">
        <v>116</v>
      </c>
      <c r="D57" s="28" t="s">
        <v>162</v>
      </c>
      <c r="E57" s="28" t="s">
        <v>41</v>
      </c>
      <c r="F57" s="28" t="s">
        <v>132</v>
      </c>
      <c r="G57" s="28">
        <v>1</v>
      </c>
      <c r="H57" s="29">
        <v>40</v>
      </c>
      <c r="I57" s="30">
        <f t="shared" ref="I57:I141" si="4">H57/60</f>
        <v>0.66666666666666663</v>
      </c>
      <c r="J57" s="40">
        <v>57</v>
      </c>
    </row>
    <row r="58" spans="1:10" x14ac:dyDescent="0.3">
      <c r="A58" s="38" t="s">
        <v>156</v>
      </c>
      <c r="B58" s="39" t="s">
        <v>163</v>
      </c>
      <c r="C58" s="29" t="s">
        <v>164</v>
      </c>
      <c r="D58" s="28" t="s">
        <v>165</v>
      </c>
      <c r="E58" s="28" t="s">
        <v>41</v>
      </c>
      <c r="F58" s="28" t="s">
        <v>132</v>
      </c>
      <c r="G58" s="28">
        <v>1</v>
      </c>
      <c r="H58" s="29">
        <v>40</v>
      </c>
      <c r="I58" s="30">
        <f t="shared" si="4"/>
        <v>0.66666666666666663</v>
      </c>
      <c r="J58" s="40">
        <v>57</v>
      </c>
    </row>
    <row r="59" spans="1:10" x14ac:dyDescent="0.3">
      <c r="A59" s="38" t="s">
        <v>156</v>
      </c>
      <c r="B59" s="39" t="s">
        <v>166</v>
      </c>
      <c r="C59" s="29" t="s">
        <v>106</v>
      </c>
      <c r="D59" s="28" t="s">
        <v>107</v>
      </c>
      <c r="E59" s="28" t="s">
        <v>69</v>
      </c>
      <c r="F59" s="28" t="s">
        <v>70</v>
      </c>
      <c r="G59" s="28">
        <v>1</v>
      </c>
      <c r="H59" s="29">
        <v>41</v>
      </c>
      <c r="I59" s="30">
        <f t="shared" si="4"/>
        <v>0.68333333333333335</v>
      </c>
      <c r="J59" s="40">
        <v>70</v>
      </c>
    </row>
    <row r="60" spans="1:10" x14ac:dyDescent="0.3">
      <c r="A60" s="38" t="s">
        <v>156</v>
      </c>
      <c r="B60" s="39" t="s">
        <v>167</v>
      </c>
      <c r="C60" s="29" t="s">
        <v>109</v>
      </c>
      <c r="D60" s="28" t="s">
        <v>110</v>
      </c>
      <c r="E60" s="28" t="s">
        <v>69</v>
      </c>
      <c r="F60" s="28" t="s">
        <v>70</v>
      </c>
      <c r="G60" s="28">
        <v>1</v>
      </c>
      <c r="H60" s="29">
        <v>41</v>
      </c>
      <c r="I60" s="30">
        <f t="shared" si="4"/>
        <v>0.68333333333333335</v>
      </c>
      <c r="J60" s="40">
        <v>70</v>
      </c>
    </row>
    <row r="61" spans="1:10" ht="14.45" customHeight="1" x14ac:dyDescent="0.3">
      <c r="A61" s="38" t="s">
        <v>156</v>
      </c>
      <c r="B61" s="42" t="s">
        <v>168</v>
      </c>
      <c r="C61" s="29" t="s">
        <v>116</v>
      </c>
      <c r="D61" s="28" t="s">
        <v>121</v>
      </c>
      <c r="E61" s="28" t="s">
        <v>69</v>
      </c>
      <c r="F61" s="28" t="s">
        <v>70</v>
      </c>
      <c r="G61" s="28">
        <v>1</v>
      </c>
      <c r="H61" s="29">
        <v>41</v>
      </c>
      <c r="I61" s="30">
        <f t="shared" si="4"/>
        <v>0.68333333333333335</v>
      </c>
      <c r="J61" s="40">
        <v>70</v>
      </c>
    </row>
    <row r="62" spans="1:10" x14ac:dyDescent="0.3">
      <c r="A62" s="38" t="s">
        <v>156</v>
      </c>
      <c r="B62" s="42" t="s">
        <v>169</v>
      </c>
      <c r="C62" s="29" t="s">
        <v>123</v>
      </c>
      <c r="D62" s="28" t="s">
        <v>124</v>
      </c>
      <c r="E62" s="28" t="s">
        <v>69</v>
      </c>
      <c r="F62" s="28" t="s">
        <v>70</v>
      </c>
      <c r="G62" s="28">
        <v>1</v>
      </c>
      <c r="H62" s="29">
        <v>41</v>
      </c>
      <c r="I62" s="30">
        <f t="shared" si="4"/>
        <v>0.68333333333333335</v>
      </c>
      <c r="J62" s="40">
        <v>70</v>
      </c>
    </row>
    <row r="63" spans="1:10" x14ac:dyDescent="0.3">
      <c r="A63" s="38" t="s">
        <v>156</v>
      </c>
      <c r="B63" s="39" t="s">
        <v>170</v>
      </c>
      <c r="C63" s="29" t="s">
        <v>67</v>
      </c>
      <c r="D63" s="28" t="s">
        <v>68</v>
      </c>
      <c r="E63" s="28" t="s">
        <v>171</v>
      </c>
      <c r="F63" s="28" t="s">
        <v>172</v>
      </c>
      <c r="G63" s="28">
        <v>2</v>
      </c>
      <c r="H63" s="29">
        <v>43</v>
      </c>
      <c r="I63" s="30">
        <f>H63/60</f>
        <v>0.71666666666666667</v>
      </c>
      <c r="J63" s="40">
        <v>25</v>
      </c>
    </row>
    <row r="64" spans="1:10" x14ac:dyDescent="0.3">
      <c r="A64" s="38" t="s">
        <v>156</v>
      </c>
      <c r="B64" s="39" t="s">
        <v>173</v>
      </c>
      <c r="C64" s="29" t="s">
        <v>88</v>
      </c>
      <c r="D64" s="28" t="s">
        <v>89</v>
      </c>
      <c r="E64" s="28" t="s">
        <v>171</v>
      </c>
      <c r="F64" s="28" t="s">
        <v>172</v>
      </c>
      <c r="G64" s="28">
        <v>2</v>
      </c>
      <c r="H64" s="29">
        <v>43</v>
      </c>
      <c r="I64" s="30">
        <f>H64/60</f>
        <v>0.71666666666666667</v>
      </c>
      <c r="J64" s="40">
        <v>25</v>
      </c>
    </row>
    <row r="65" spans="1:10" x14ac:dyDescent="0.3">
      <c r="A65" s="38" t="s">
        <v>156</v>
      </c>
      <c r="B65" s="39" t="s">
        <v>1121</v>
      </c>
      <c r="C65" s="29" t="s">
        <v>67</v>
      </c>
      <c r="D65" s="28" t="s">
        <v>68</v>
      </c>
      <c r="E65" s="28" t="s">
        <v>69</v>
      </c>
      <c r="F65" s="28" t="s">
        <v>70</v>
      </c>
      <c r="G65" s="28">
        <v>2</v>
      </c>
      <c r="H65" s="29">
        <v>43</v>
      </c>
      <c r="I65" s="30">
        <f t="shared" si="4"/>
        <v>0.71666666666666667</v>
      </c>
      <c r="J65" s="40">
        <v>32</v>
      </c>
    </row>
    <row r="66" spans="1:10" x14ac:dyDescent="0.3">
      <c r="A66" s="38" t="s">
        <v>156</v>
      </c>
      <c r="B66" s="39" t="s">
        <v>174</v>
      </c>
      <c r="C66" s="29" t="s">
        <v>88</v>
      </c>
      <c r="D66" s="28" t="s">
        <v>89</v>
      </c>
      <c r="E66" s="28" t="s">
        <v>69</v>
      </c>
      <c r="F66" s="28" t="s">
        <v>70</v>
      </c>
      <c r="G66" s="28">
        <v>2</v>
      </c>
      <c r="H66" s="29">
        <v>43</v>
      </c>
      <c r="I66" s="30">
        <f t="shared" si="4"/>
        <v>0.71666666666666667</v>
      </c>
      <c r="J66" s="40">
        <v>32</v>
      </c>
    </row>
    <row r="67" spans="1:10" x14ac:dyDescent="0.3">
      <c r="A67" s="38" t="s">
        <v>156</v>
      </c>
      <c r="B67" s="39" t="s">
        <v>175</v>
      </c>
      <c r="C67" s="29" t="s">
        <v>95</v>
      </c>
      <c r="D67" s="28" t="s">
        <v>96</v>
      </c>
      <c r="E67" s="28" t="s">
        <v>41</v>
      </c>
      <c r="F67" s="28" t="s">
        <v>42</v>
      </c>
      <c r="G67" s="28">
        <v>1</v>
      </c>
      <c r="H67" s="29">
        <v>47</v>
      </c>
      <c r="I67" s="30">
        <f t="shared" si="4"/>
        <v>0.78333333333333333</v>
      </c>
      <c r="J67" s="40">
        <v>72</v>
      </c>
    </row>
    <row r="68" spans="1:10" x14ac:dyDescent="0.3">
      <c r="A68" s="38" t="s">
        <v>156</v>
      </c>
      <c r="B68" s="39" t="s">
        <v>176</v>
      </c>
      <c r="C68" s="29" t="s">
        <v>98</v>
      </c>
      <c r="D68" s="28" t="s">
        <v>99</v>
      </c>
      <c r="E68" s="28" t="s">
        <v>41</v>
      </c>
      <c r="F68" s="28" t="s">
        <v>42</v>
      </c>
      <c r="G68" s="28">
        <v>1</v>
      </c>
      <c r="H68" s="29">
        <v>47</v>
      </c>
      <c r="I68" s="30">
        <f t="shared" si="4"/>
        <v>0.78333333333333333</v>
      </c>
      <c r="J68" s="40">
        <v>72</v>
      </c>
    </row>
    <row r="69" spans="1:10" x14ac:dyDescent="0.3">
      <c r="A69" s="38" t="s">
        <v>156</v>
      </c>
      <c r="B69" s="39" t="s">
        <v>177</v>
      </c>
      <c r="C69" s="29" t="s">
        <v>178</v>
      </c>
      <c r="D69" s="28" t="s">
        <v>179</v>
      </c>
      <c r="E69" s="28" t="s">
        <v>41</v>
      </c>
      <c r="F69" s="28" t="s">
        <v>42</v>
      </c>
      <c r="G69" s="28">
        <v>1</v>
      </c>
      <c r="H69" s="29">
        <v>41</v>
      </c>
      <c r="I69" s="30">
        <f t="shared" si="4"/>
        <v>0.68333333333333335</v>
      </c>
      <c r="J69" s="40">
        <v>200</v>
      </c>
    </row>
    <row r="70" spans="1:10" x14ac:dyDescent="0.3">
      <c r="A70" s="38" t="s">
        <v>156</v>
      </c>
      <c r="B70" s="39" t="s">
        <v>180</v>
      </c>
      <c r="C70" s="29" t="s">
        <v>181</v>
      </c>
      <c r="D70" s="28" t="s">
        <v>182</v>
      </c>
      <c r="E70" s="28" t="s">
        <v>41</v>
      </c>
      <c r="F70" s="28" t="s">
        <v>42</v>
      </c>
      <c r="G70" s="28">
        <v>1</v>
      </c>
      <c r="H70" s="29">
        <v>41</v>
      </c>
      <c r="I70" s="30">
        <f t="shared" si="4"/>
        <v>0.68333333333333335</v>
      </c>
      <c r="J70" s="40">
        <v>200</v>
      </c>
    </row>
    <row r="71" spans="1:10" x14ac:dyDescent="0.3">
      <c r="A71" s="38" t="s">
        <v>156</v>
      </c>
      <c r="B71" s="42" t="s">
        <v>183</v>
      </c>
      <c r="C71" s="29" t="s">
        <v>184</v>
      </c>
      <c r="D71" s="28" t="s">
        <v>185</v>
      </c>
      <c r="E71" s="28" t="s">
        <v>41</v>
      </c>
      <c r="F71" s="28" t="s">
        <v>42</v>
      </c>
      <c r="G71" s="28">
        <v>1</v>
      </c>
      <c r="H71" s="29">
        <v>45</v>
      </c>
      <c r="I71" s="30">
        <f t="shared" si="4"/>
        <v>0.75</v>
      </c>
      <c r="J71" s="40">
        <v>120</v>
      </c>
    </row>
    <row r="72" spans="1:10" x14ac:dyDescent="0.3">
      <c r="A72" s="38" t="s">
        <v>156</v>
      </c>
      <c r="B72" s="42" t="s">
        <v>186</v>
      </c>
      <c r="C72" s="29" t="s">
        <v>187</v>
      </c>
      <c r="D72" s="28" t="s">
        <v>188</v>
      </c>
      <c r="E72" s="28" t="s">
        <v>41</v>
      </c>
      <c r="F72" s="28" t="s">
        <v>42</v>
      </c>
      <c r="G72" s="28">
        <v>1</v>
      </c>
      <c r="H72" s="29">
        <v>45</v>
      </c>
      <c r="I72" s="30">
        <f t="shared" si="4"/>
        <v>0.75</v>
      </c>
      <c r="J72" s="40">
        <v>120</v>
      </c>
    </row>
    <row r="73" spans="1:10" x14ac:dyDescent="0.3">
      <c r="A73" s="38" t="s">
        <v>156</v>
      </c>
      <c r="B73" s="42" t="s">
        <v>189</v>
      </c>
      <c r="C73" s="29" t="s">
        <v>101</v>
      </c>
      <c r="D73" s="28" t="s">
        <v>102</v>
      </c>
      <c r="E73" s="28" t="s">
        <v>41</v>
      </c>
      <c r="F73" s="28" t="s">
        <v>42</v>
      </c>
      <c r="G73" s="28">
        <v>1</v>
      </c>
      <c r="H73" s="29">
        <v>45</v>
      </c>
      <c r="I73" s="30">
        <f t="shared" si="4"/>
        <v>0.75</v>
      </c>
      <c r="J73" s="40">
        <v>30</v>
      </c>
    </row>
    <row r="74" spans="1:10" x14ac:dyDescent="0.3">
      <c r="A74" s="38" t="s">
        <v>156</v>
      </c>
      <c r="B74" s="42" t="s">
        <v>190</v>
      </c>
      <c r="C74" s="29" t="s">
        <v>103</v>
      </c>
      <c r="D74" s="28" t="s">
        <v>104</v>
      </c>
      <c r="E74" s="28" t="s">
        <v>41</v>
      </c>
      <c r="F74" s="28" t="s">
        <v>42</v>
      </c>
      <c r="G74" s="28">
        <v>1</v>
      </c>
      <c r="H74" s="29">
        <v>45</v>
      </c>
      <c r="I74" s="30">
        <f t="shared" si="4"/>
        <v>0.75</v>
      </c>
      <c r="J74" s="40">
        <v>30</v>
      </c>
    </row>
    <row r="75" spans="1:10" x14ac:dyDescent="0.3">
      <c r="A75" s="38" t="s">
        <v>156</v>
      </c>
      <c r="B75" s="42" t="s">
        <v>191</v>
      </c>
      <c r="C75" s="29" t="s">
        <v>81</v>
      </c>
      <c r="D75" s="28" t="s">
        <v>126</v>
      </c>
      <c r="E75" s="28" t="s">
        <v>41</v>
      </c>
      <c r="F75" s="28" t="s">
        <v>42</v>
      </c>
      <c r="G75" s="28">
        <v>1</v>
      </c>
      <c r="H75" s="29">
        <v>45</v>
      </c>
      <c r="I75" s="30">
        <f t="shared" si="4"/>
        <v>0.75</v>
      </c>
      <c r="J75" s="40">
        <v>57</v>
      </c>
    </row>
    <row r="76" spans="1:10" x14ac:dyDescent="0.3">
      <c r="A76" s="38" t="s">
        <v>156</v>
      </c>
      <c r="B76" s="42" t="s">
        <v>192</v>
      </c>
      <c r="C76" s="29" t="s">
        <v>85</v>
      </c>
      <c r="D76" s="28" t="s">
        <v>128</v>
      </c>
      <c r="E76" s="28" t="s">
        <v>41</v>
      </c>
      <c r="F76" s="28" t="s">
        <v>42</v>
      </c>
      <c r="G76" s="28">
        <v>1</v>
      </c>
      <c r="H76" s="29">
        <v>45</v>
      </c>
      <c r="I76" s="30">
        <f t="shared" si="4"/>
        <v>0.75</v>
      </c>
      <c r="J76" s="40">
        <v>57</v>
      </c>
    </row>
    <row r="77" spans="1:10" x14ac:dyDescent="0.3">
      <c r="A77" s="38" t="s">
        <v>156</v>
      </c>
      <c r="B77" s="39" t="s">
        <v>1</v>
      </c>
      <c r="C77" s="29" t="s">
        <v>193</v>
      </c>
      <c r="D77" s="28" t="s">
        <v>194</v>
      </c>
      <c r="E77" s="28" t="s">
        <v>41</v>
      </c>
      <c r="F77" s="28" t="s">
        <v>74</v>
      </c>
      <c r="G77" s="28">
        <v>1</v>
      </c>
      <c r="H77" s="29">
        <v>60</v>
      </c>
      <c r="I77" s="30">
        <f t="shared" si="4"/>
        <v>1</v>
      </c>
      <c r="J77" s="40">
        <v>30</v>
      </c>
    </row>
    <row r="78" spans="1:10" x14ac:dyDescent="0.3">
      <c r="A78" s="38" t="s">
        <v>156</v>
      </c>
      <c r="B78" s="39" t="s">
        <v>195</v>
      </c>
      <c r="C78" s="29" t="s">
        <v>72</v>
      </c>
      <c r="D78" s="28" t="s">
        <v>73</v>
      </c>
      <c r="E78" s="28" t="s">
        <v>41</v>
      </c>
      <c r="F78" s="28" t="s">
        <v>74</v>
      </c>
      <c r="G78" s="28">
        <v>1</v>
      </c>
      <c r="H78" s="29">
        <v>55</v>
      </c>
      <c r="I78" s="30">
        <f t="shared" si="4"/>
        <v>0.91666666666666663</v>
      </c>
      <c r="J78" s="40">
        <v>30</v>
      </c>
    </row>
    <row r="79" spans="1:10" x14ac:dyDescent="0.3">
      <c r="A79" s="38" t="s">
        <v>156</v>
      </c>
      <c r="B79" s="39" t="s">
        <v>196</v>
      </c>
      <c r="C79" s="29" t="s">
        <v>76</v>
      </c>
      <c r="D79" s="28" t="s">
        <v>77</v>
      </c>
      <c r="E79" s="28" t="s">
        <v>41</v>
      </c>
      <c r="F79" s="28" t="s">
        <v>74</v>
      </c>
      <c r="G79" s="28">
        <v>1</v>
      </c>
      <c r="H79" s="29">
        <v>55</v>
      </c>
      <c r="I79" s="30">
        <f t="shared" si="4"/>
        <v>0.91666666666666663</v>
      </c>
      <c r="J79" s="40">
        <v>30</v>
      </c>
    </row>
    <row r="80" spans="1:10" x14ac:dyDescent="0.3">
      <c r="A80" s="38" t="s">
        <v>156</v>
      </c>
      <c r="B80" s="39" t="s">
        <v>197</v>
      </c>
      <c r="C80" s="29" t="s">
        <v>198</v>
      </c>
      <c r="D80" s="28" t="s">
        <v>199</v>
      </c>
      <c r="E80" s="28" t="s">
        <v>114</v>
      </c>
      <c r="F80" s="28" t="s">
        <v>42</v>
      </c>
      <c r="G80" s="28">
        <v>1</v>
      </c>
      <c r="H80" s="29">
        <v>40</v>
      </c>
      <c r="I80" s="30">
        <f t="shared" si="4"/>
        <v>0.66666666666666663</v>
      </c>
      <c r="J80" s="40">
        <v>160</v>
      </c>
    </row>
    <row r="81" spans="1:10" x14ac:dyDescent="0.3">
      <c r="A81" s="38" t="s">
        <v>156</v>
      </c>
      <c r="B81" s="39" t="s">
        <v>200</v>
      </c>
      <c r="C81" s="29" t="s">
        <v>201</v>
      </c>
      <c r="D81" s="28" t="s">
        <v>202</v>
      </c>
      <c r="E81" s="28" t="s">
        <v>114</v>
      </c>
      <c r="F81" s="28" t="s">
        <v>42</v>
      </c>
      <c r="G81" s="28">
        <v>1</v>
      </c>
      <c r="H81" s="29">
        <v>40</v>
      </c>
      <c r="I81" s="30">
        <f t="shared" si="4"/>
        <v>0.66666666666666663</v>
      </c>
      <c r="J81" s="40">
        <v>160</v>
      </c>
    </row>
    <row r="82" spans="1:10" x14ac:dyDescent="0.3">
      <c r="A82" s="38" t="s">
        <v>156</v>
      </c>
      <c r="B82" s="39" t="s">
        <v>203</v>
      </c>
      <c r="C82" s="29" t="s">
        <v>112</v>
      </c>
      <c r="D82" s="28" t="s">
        <v>113</v>
      </c>
      <c r="E82" s="28" t="s">
        <v>114</v>
      </c>
      <c r="F82" s="28" t="s">
        <v>42</v>
      </c>
      <c r="G82" s="28">
        <v>2</v>
      </c>
      <c r="H82" s="29">
        <v>42</v>
      </c>
      <c r="I82" s="30">
        <f t="shared" si="4"/>
        <v>0.7</v>
      </c>
      <c r="J82" s="40">
        <v>250</v>
      </c>
    </row>
    <row r="83" spans="1:10" x14ac:dyDescent="0.3">
      <c r="A83" s="38" t="s">
        <v>156</v>
      </c>
      <c r="B83" s="39" t="s">
        <v>204</v>
      </c>
      <c r="C83" s="29" t="s">
        <v>106</v>
      </c>
      <c r="D83" s="28" t="s">
        <v>158</v>
      </c>
      <c r="E83" s="28" t="s">
        <v>41</v>
      </c>
      <c r="F83" s="28" t="s">
        <v>132</v>
      </c>
      <c r="G83" s="28">
        <v>1</v>
      </c>
      <c r="H83" s="29">
        <v>40</v>
      </c>
      <c r="I83" s="30">
        <f t="shared" si="4"/>
        <v>0.66666666666666663</v>
      </c>
      <c r="J83" s="40">
        <v>57</v>
      </c>
    </row>
    <row r="84" spans="1:10" x14ac:dyDescent="0.3">
      <c r="A84" s="38" t="s">
        <v>156</v>
      </c>
      <c r="B84" s="39" t="s">
        <v>205</v>
      </c>
      <c r="C84" s="29" t="s">
        <v>123</v>
      </c>
      <c r="D84" s="28" t="s">
        <v>160</v>
      </c>
      <c r="E84" s="28" t="s">
        <v>41</v>
      </c>
      <c r="F84" s="28" t="s">
        <v>132</v>
      </c>
      <c r="G84" s="28">
        <v>1</v>
      </c>
      <c r="H84" s="29">
        <v>40</v>
      </c>
      <c r="I84" s="30">
        <f t="shared" si="4"/>
        <v>0.66666666666666663</v>
      </c>
      <c r="J84" s="40">
        <v>57</v>
      </c>
    </row>
    <row r="85" spans="1:10" x14ac:dyDescent="0.3">
      <c r="A85" s="38" t="s">
        <v>156</v>
      </c>
      <c r="B85" s="39" t="s">
        <v>206</v>
      </c>
      <c r="C85" s="29" t="s">
        <v>116</v>
      </c>
      <c r="D85" s="28" t="s">
        <v>162</v>
      </c>
      <c r="E85" s="28" t="s">
        <v>41</v>
      </c>
      <c r="F85" s="28" t="s">
        <v>132</v>
      </c>
      <c r="G85" s="28">
        <v>1</v>
      </c>
      <c r="H85" s="29">
        <v>40</v>
      </c>
      <c r="I85" s="30">
        <f t="shared" si="4"/>
        <v>0.66666666666666663</v>
      </c>
      <c r="J85" s="40">
        <v>57</v>
      </c>
    </row>
    <row r="86" spans="1:10" x14ac:dyDescent="0.3">
      <c r="A86" s="38" t="s">
        <v>156</v>
      </c>
      <c r="B86" s="39" t="s">
        <v>207</v>
      </c>
      <c r="C86" s="29" t="s">
        <v>164</v>
      </c>
      <c r="D86" s="28" t="s">
        <v>165</v>
      </c>
      <c r="E86" s="28" t="s">
        <v>41</v>
      </c>
      <c r="F86" s="28" t="s">
        <v>132</v>
      </c>
      <c r="G86" s="28">
        <v>1</v>
      </c>
      <c r="H86" s="29">
        <v>40</v>
      </c>
      <c r="I86" s="30">
        <f t="shared" si="4"/>
        <v>0.66666666666666663</v>
      </c>
      <c r="J86" s="40">
        <v>57</v>
      </c>
    </row>
    <row r="87" spans="1:10" x14ac:dyDescent="0.3">
      <c r="A87" s="38" t="s">
        <v>156</v>
      </c>
      <c r="B87" s="39" t="s">
        <v>208</v>
      </c>
      <c r="C87" s="29" t="s">
        <v>67</v>
      </c>
      <c r="D87" s="28" t="s">
        <v>209</v>
      </c>
      <c r="E87" s="28" t="s">
        <v>41</v>
      </c>
      <c r="F87" s="28" t="s">
        <v>132</v>
      </c>
      <c r="G87" s="28">
        <v>1</v>
      </c>
      <c r="H87" s="29">
        <v>46</v>
      </c>
      <c r="I87" s="30">
        <f t="shared" si="4"/>
        <v>0.76666666666666672</v>
      </c>
      <c r="J87" s="40">
        <v>32</v>
      </c>
    </row>
    <row r="88" spans="1:10" x14ac:dyDescent="0.3">
      <c r="A88" s="38" t="s">
        <v>156</v>
      </c>
      <c r="B88" s="39" t="s">
        <v>210</v>
      </c>
      <c r="C88" s="29" t="s">
        <v>88</v>
      </c>
      <c r="D88" s="28" t="s">
        <v>211</v>
      </c>
      <c r="E88" s="28" t="s">
        <v>41</v>
      </c>
      <c r="F88" s="28" t="s">
        <v>132</v>
      </c>
      <c r="G88" s="28">
        <v>1</v>
      </c>
      <c r="H88" s="29">
        <v>46</v>
      </c>
      <c r="I88" s="30">
        <f t="shared" si="4"/>
        <v>0.76666666666666672</v>
      </c>
      <c r="J88" s="40">
        <v>32</v>
      </c>
    </row>
    <row r="89" spans="1:10" x14ac:dyDescent="0.3">
      <c r="A89" s="38" t="s">
        <v>156</v>
      </c>
      <c r="B89" s="39" t="s">
        <v>212</v>
      </c>
      <c r="C89" s="29" t="s">
        <v>213</v>
      </c>
      <c r="D89" s="28" t="s">
        <v>214</v>
      </c>
      <c r="E89" s="28" t="s">
        <v>114</v>
      </c>
      <c r="F89" s="28" t="s">
        <v>49</v>
      </c>
      <c r="G89" s="28">
        <v>2</v>
      </c>
      <c r="H89" s="29">
        <v>54</v>
      </c>
      <c r="I89" s="30">
        <f t="shared" si="4"/>
        <v>0.9</v>
      </c>
      <c r="J89" s="40">
        <v>70</v>
      </c>
    </row>
    <row r="90" spans="1:10" x14ac:dyDescent="0.3">
      <c r="A90" s="38" t="s">
        <v>156</v>
      </c>
      <c r="B90" s="39" t="s">
        <v>215</v>
      </c>
      <c r="C90" s="29" t="s">
        <v>213</v>
      </c>
      <c r="D90" s="28" t="s">
        <v>216</v>
      </c>
      <c r="E90" s="28" t="s">
        <v>114</v>
      </c>
      <c r="F90" s="28" t="s">
        <v>49</v>
      </c>
      <c r="G90" s="28">
        <v>2</v>
      </c>
      <c r="H90" s="29">
        <v>55</v>
      </c>
      <c r="I90" s="30">
        <f t="shared" si="4"/>
        <v>0.91666666666666663</v>
      </c>
      <c r="J90" s="40">
        <v>37</v>
      </c>
    </row>
    <row r="91" spans="1:10" x14ac:dyDescent="0.3">
      <c r="A91" s="38" t="s">
        <v>156</v>
      </c>
      <c r="B91" s="33" t="s">
        <v>217</v>
      </c>
      <c r="C91" s="26" t="s">
        <v>47</v>
      </c>
      <c r="D91" s="28" t="s">
        <v>48</v>
      </c>
      <c r="E91" s="28" t="s">
        <v>41</v>
      </c>
      <c r="F91" s="28" t="s">
        <v>49</v>
      </c>
      <c r="G91" s="28">
        <v>2</v>
      </c>
      <c r="H91" s="29">
        <v>55</v>
      </c>
      <c r="I91" s="30">
        <f t="shared" si="4"/>
        <v>0.91666666666666663</v>
      </c>
      <c r="J91" s="32">
        <v>66</v>
      </c>
    </row>
    <row r="92" spans="1:10" x14ac:dyDescent="0.3">
      <c r="A92" s="38" t="s">
        <v>156</v>
      </c>
      <c r="B92" s="33" t="s">
        <v>218</v>
      </c>
      <c r="C92" s="26" t="s">
        <v>47</v>
      </c>
      <c r="D92" s="28" t="s">
        <v>51</v>
      </c>
      <c r="E92" s="28" t="s">
        <v>41</v>
      </c>
      <c r="F92" s="28" t="s">
        <v>49</v>
      </c>
      <c r="G92" s="28">
        <v>2</v>
      </c>
      <c r="H92" s="29">
        <v>55</v>
      </c>
      <c r="I92" s="30">
        <f t="shared" si="4"/>
        <v>0.91666666666666663</v>
      </c>
      <c r="J92" s="32">
        <v>66</v>
      </c>
    </row>
    <row r="93" spans="1:10" x14ac:dyDescent="0.3">
      <c r="A93" s="38" t="s">
        <v>156</v>
      </c>
      <c r="B93" s="55" t="s">
        <v>219</v>
      </c>
      <c r="C93" s="29" t="s">
        <v>67</v>
      </c>
      <c r="D93" s="35" t="s">
        <v>93</v>
      </c>
      <c r="E93" s="35" t="s">
        <v>41</v>
      </c>
      <c r="F93" s="35" t="s">
        <v>83</v>
      </c>
      <c r="G93" s="35">
        <v>2</v>
      </c>
      <c r="H93" s="26">
        <v>42</v>
      </c>
      <c r="I93" s="30">
        <f t="shared" si="4"/>
        <v>0.7</v>
      </c>
      <c r="J93" s="41">
        <v>34</v>
      </c>
    </row>
    <row r="94" spans="1:10" ht="17.25" thickBot="1" x14ac:dyDescent="0.35">
      <c r="A94" s="38" t="s">
        <v>156</v>
      </c>
      <c r="B94" s="55" t="s">
        <v>220</v>
      </c>
      <c r="C94" s="29" t="s">
        <v>81</v>
      </c>
      <c r="D94" s="35" t="s">
        <v>82</v>
      </c>
      <c r="E94" s="35" t="s">
        <v>41</v>
      </c>
      <c r="F94" s="35" t="s">
        <v>83</v>
      </c>
      <c r="G94" s="35">
        <v>2</v>
      </c>
      <c r="H94" s="26">
        <v>42</v>
      </c>
      <c r="I94" s="30">
        <f t="shared" si="4"/>
        <v>0.7</v>
      </c>
      <c r="J94" s="41">
        <v>50</v>
      </c>
    </row>
    <row r="95" spans="1:10" x14ac:dyDescent="0.3">
      <c r="A95" s="56" t="s">
        <v>221</v>
      </c>
      <c r="B95" s="54" t="s">
        <v>222</v>
      </c>
      <c r="C95" s="48" t="s">
        <v>223</v>
      </c>
      <c r="D95" s="27" t="s">
        <v>224</v>
      </c>
      <c r="E95" s="27" t="s">
        <v>41</v>
      </c>
      <c r="F95" s="27" t="s">
        <v>225</v>
      </c>
      <c r="G95" s="27">
        <v>2</v>
      </c>
      <c r="H95" s="48">
        <v>41</v>
      </c>
      <c r="I95" s="30">
        <f t="shared" si="4"/>
        <v>0.68333333333333335</v>
      </c>
      <c r="J95" s="50">
        <v>139</v>
      </c>
    </row>
    <row r="96" spans="1:10" x14ac:dyDescent="0.3">
      <c r="A96" s="57" t="s">
        <v>221</v>
      </c>
      <c r="B96" s="39" t="s">
        <v>157</v>
      </c>
      <c r="C96" s="29" t="s">
        <v>106</v>
      </c>
      <c r="D96" s="28" t="s">
        <v>158</v>
      </c>
      <c r="E96" s="28" t="s">
        <v>41</v>
      </c>
      <c r="F96" s="28" t="s">
        <v>132</v>
      </c>
      <c r="G96" s="28">
        <v>1</v>
      </c>
      <c r="H96" s="29">
        <v>40</v>
      </c>
      <c r="I96" s="30">
        <f t="shared" si="4"/>
        <v>0.66666666666666663</v>
      </c>
      <c r="J96" s="40">
        <v>57</v>
      </c>
    </row>
    <row r="97" spans="1:10" x14ac:dyDescent="0.3">
      <c r="A97" s="57" t="s">
        <v>221</v>
      </c>
      <c r="B97" s="39" t="s">
        <v>159</v>
      </c>
      <c r="C97" s="29" t="s">
        <v>123</v>
      </c>
      <c r="D97" s="28" t="s">
        <v>160</v>
      </c>
      <c r="E97" s="28" t="s">
        <v>41</v>
      </c>
      <c r="F97" s="28" t="s">
        <v>132</v>
      </c>
      <c r="G97" s="28">
        <v>1</v>
      </c>
      <c r="H97" s="29">
        <v>40</v>
      </c>
      <c r="I97" s="30">
        <f t="shared" si="4"/>
        <v>0.66666666666666663</v>
      </c>
      <c r="J97" s="40">
        <v>57</v>
      </c>
    </row>
    <row r="98" spans="1:10" x14ac:dyDescent="0.3">
      <c r="A98" s="57" t="s">
        <v>221</v>
      </c>
      <c r="B98" s="39" t="s">
        <v>226</v>
      </c>
      <c r="C98" s="29" t="s">
        <v>227</v>
      </c>
      <c r="D98" s="28" t="s">
        <v>228</v>
      </c>
      <c r="E98" s="28" t="s">
        <v>41</v>
      </c>
      <c r="F98" s="28" t="s">
        <v>132</v>
      </c>
      <c r="G98" s="28">
        <v>2</v>
      </c>
      <c r="H98" s="29">
        <v>44</v>
      </c>
      <c r="I98" s="30">
        <f t="shared" si="4"/>
        <v>0.73333333333333328</v>
      </c>
      <c r="J98" s="40">
        <v>120</v>
      </c>
    </row>
    <row r="99" spans="1:10" x14ac:dyDescent="0.3">
      <c r="A99" s="57" t="s">
        <v>221</v>
      </c>
      <c r="B99" s="39" t="s">
        <v>161</v>
      </c>
      <c r="C99" s="29" t="s">
        <v>116</v>
      </c>
      <c r="D99" s="28" t="s">
        <v>162</v>
      </c>
      <c r="E99" s="28" t="s">
        <v>41</v>
      </c>
      <c r="F99" s="28" t="s">
        <v>132</v>
      </c>
      <c r="G99" s="28">
        <v>1</v>
      </c>
      <c r="H99" s="29">
        <v>40</v>
      </c>
      <c r="I99" s="30">
        <f t="shared" si="4"/>
        <v>0.66666666666666663</v>
      </c>
      <c r="J99" s="40">
        <v>57</v>
      </c>
    </row>
    <row r="100" spans="1:10" x14ac:dyDescent="0.3">
      <c r="A100" s="57" t="s">
        <v>221</v>
      </c>
      <c r="B100" s="39" t="s">
        <v>163</v>
      </c>
      <c r="C100" s="29" t="s">
        <v>164</v>
      </c>
      <c r="D100" s="28" t="s">
        <v>165</v>
      </c>
      <c r="E100" s="28" t="s">
        <v>41</v>
      </c>
      <c r="F100" s="28" t="s">
        <v>132</v>
      </c>
      <c r="G100" s="28">
        <v>1</v>
      </c>
      <c r="H100" s="29">
        <v>40</v>
      </c>
      <c r="I100" s="30">
        <f t="shared" si="4"/>
        <v>0.66666666666666663</v>
      </c>
      <c r="J100" s="40">
        <v>57</v>
      </c>
    </row>
    <row r="101" spans="1:10" x14ac:dyDescent="0.3">
      <c r="A101" s="57" t="s">
        <v>221</v>
      </c>
      <c r="B101" s="39" t="s">
        <v>1122</v>
      </c>
      <c r="C101" s="29" t="s">
        <v>106</v>
      </c>
      <c r="D101" s="28" t="s">
        <v>107</v>
      </c>
      <c r="E101" s="28" t="s">
        <v>171</v>
      </c>
      <c r="F101" s="28" t="s">
        <v>172</v>
      </c>
      <c r="G101" s="28">
        <v>1</v>
      </c>
      <c r="H101" s="29">
        <v>41</v>
      </c>
      <c r="I101" s="30">
        <f>H101/60</f>
        <v>0.68333333333333335</v>
      </c>
      <c r="J101" s="40">
        <v>70</v>
      </c>
    </row>
    <row r="102" spans="1:10" x14ac:dyDescent="0.3">
      <c r="A102" s="57" t="s">
        <v>221</v>
      </c>
      <c r="B102" s="39" t="s">
        <v>230</v>
      </c>
      <c r="C102" s="29" t="s">
        <v>109</v>
      </c>
      <c r="D102" s="28" t="s">
        <v>110</v>
      </c>
      <c r="E102" s="28" t="s">
        <v>171</v>
      </c>
      <c r="F102" s="28" t="s">
        <v>172</v>
      </c>
      <c r="G102" s="28">
        <v>1</v>
      </c>
      <c r="H102" s="29">
        <v>41</v>
      </c>
      <c r="I102" s="30">
        <f>H102/60</f>
        <v>0.68333333333333335</v>
      </c>
      <c r="J102" s="40">
        <v>70</v>
      </c>
    </row>
    <row r="103" spans="1:10" x14ac:dyDescent="0.3">
      <c r="A103" s="57" t="s">
        <v>221</v>
      </c>
      <c r="B103" s="42" t="s">
        <v>231</v>
      </c>
      <c r="C103" s="29" t="s">
        <v>116</v>
      </c>
      <c r="D103" s="28" t="s">
        <v>121</v>
      </c>
      <c r="E103" s="28" t="s">
        <v>171</v>
      </c>
      <c r="F103" s="28" t="s">
        <v>172</v>
      </c>
      <c r="G103" s="28">
        <v>1</v>
      </c>
      <c r="H103" s="29">
        <v>41</v>
      </c>
      <c r="I103" s="30">
        <f>H103/60</f>
        <v>0.68333333333333335</v>
      </c>
      <c r="J103" s="40">
        <v>70</v>
      </c>
    </row>
    <row r="104" spans="1:10" x14ac:dyDescent="0.3">
      <c r="A104" s="57" t="s">
        <v>221</v>
      </c>
      <c r="B104" s="42" t="s">
        <v>232</v>
      </c>
      <c r="C104" s="29" t="s">
        <v>123</v>
      </c>
      <c r="D104" s="28" t="s">
        <v>124</v>
      </c>
      <c r="E104" s="28" t="s">
        <v>171</v>
      </c>
      <c r="F104" s="28" t="s">
        <v>172</v>
      </c>
      <c r="G104" s="28">
        <v>1</v>
      </c>
      <c r="H104" s="29">
        <v>41</v>
      </c>
      <c r="I104" s="30">
        <f>H104/60</f>
        <v>0.68333333333333335</v>
      </c>
      <c r="J104" s="40">
        <v>70</v>
      </c>
    </row>
    <row r="105" spans="1:10" x14ac:dyDescent="0.3">
      <c r="A105" s="57" t="s">
        <v>221</v>
      </c>
      <c r="B105" s="39" t="s">
        <v>229</v>
      </c>
      <c r="C105" s="29" t="s">
        <v>106</v>
      </c>
      <c r="D105" s="28" t="s">
        <v>107</v>
      </c>
      <c r="E105" s="28" t="s">
        <v>69</v>
      </c>
      <c r="F105" s="28" t="s">
        <v>70</v>
      </c>
      <c r="G105" s="28">
        <v>1</v>
      </c>
      <c r="H105" s="29">
        <v>41</v>
      </c>
      <c r="I105" s="30">
        <f t="shared" si="4"/>
        <v>0.68333333333333335</v>
      </c>
      <c r="J105" s="40">
        <v>50</v>
      </c>
    </row>
    <row r="106" spans="1:10" x14ac:dyDescent="0.3">
      <c r="A106" s="57" t="s">
        <v>221</v>
      </c>
      <c r="B106" s="39" t="s">
        <v>230</v>
      </c>
      <c r="C106" s="29" t="s">
        <v>109</v>
      </c>
      <c r="D106" s="28" t="s">
        <v>110</v>
      </c>
      <c r="E106" s="28" t="s">
        <v>69</v>
      </c>
      <c r="F106" s="28" t="s">
        <v>70</v>
      </c>
      <c r="G106" s="28">
        <v>1</v>
      </c>
      <c r="H106" s="29">
        <v>41</v>
      </c>
      <c r="I106" s="30">
        <f t="shared" si="4"/>
        <v>0.68333333333333335</v>
      </c>
      <c r="J106" s="40">
        <v>50</v>
      </c>
    </row>
    <row r="107" spans="1:10" ht="14.45" customHeight="1" x14ac:dyDescent="0.3">
      <c r="A107" s="57" t="s">
        <v>221</v>
      </c>
      <c r="B107" s="42" t="s">
        <v>231</v>
      </c>
      <c r="C107" s="29" t="s">
        <v>116</v>
      </c>
      <c r="D107" s="28" t="s">
        <v>121</v>
      </c>
      <c r="E107" s="28" t="s">
        <v>69</v>
      </c>
      <c r="F107" s="28" t="s">
        <v>70</v>
      </c>
      <c r="G107" s="28">
        <v>1</v>
      </c>
      <c r="H107" s="29">
        <v>41</v>
      </c>
      <c r="I107" s="30">
        <f t="shared" si="4"/>
        <v>0.68333333333333335</v>
      </c>
      <c r="J107" s="40">
        <v>50</v>
      </c>
    </row>
    <row r="108" spans="1:10" x14ac:dyDescent="0.3">
      <c r="A108" s="57" t="s">
        <v>221</v>
      </c>
      <c r="B108" s="42" t="s">
        <v>232</v>
      </c>
      <c r="C108" s="29" t="s">
        <v>123</v>
      </c>
      <c r="D108" s="28" t="s">
        <v>124</v>
      </c>
      <c r="E108" s="28" t="s">
        <v>69</v>
      </c>
      <c r="F108" s="28" t="s">
        <v>70</v>
      </c>
      <c r="G108" s="28">
        <v>1</v>
      </c>
      <c r="H108" s="29">
        <v>41</v>
      </c>
      <c r="I108" s="30">
        <f t="shared" si="4"/>
        <v>0.68333333333333335</v>
      </c>
      <c r="J108" s="40">
        <v>50</v>
      </c>
    </row>
    <row r="109" spans="1:10" x14ac:dyDescent="0.3">
      <c r="A109" s="57" t="s">
        <v>221</v>
      </c>
      <c r="B109" s="39" t="s">
        <v>233</v>
      </c>
      <c r="C109" s="29" t="s">
        <v>67</v>
      </c>
      <c r="D109" s="28" t="s">
        <v>68</v>
      </c>
      <c r="E109" s="28" t="s">
        <v>69</v>
      </c>
      <c r="F109" s="28" t="s">
        <v>70</v>
      </c>
      <c r="G109" s="28">
        <v>2</v>
      </c>
      <c r="H109" s="29">
        <v>43</v>
      </c>
      <c r="I109" s="30">
        <f t="shared" si="4"/>
        <v>0.71666666666666667</v>
      </c>
      <c r="J109" s="40">
        <v>32</v>
      </c>
    </row>
    <row r="110" spans="1:10" x14ac:dyDescent="0.3">
      <c r="A110" s="57" t="s">
        <v>221</v>
      </c>
      <c r="B110" s="39" t="s">
        <v>234</v>
      </c>
      <c r="C110" s="29" t="s">
        <v>88</v>
      </c>
      <c r="D110" s="28" t="s">
        <v>89</v>
      </c>
      <c r="E110" s="28" t="s">
        <v>69</v>
      </c>
      <c r="F110" s="28" t="s">
        <v>70</v>
      </c>
      <c r="G110" s="28">
        <v>2</v>
      </c>
      <c r="H110" s="29">
        <v>43</v>
      </c>
      <c r="I110" s="30">
        <f t="shared" si="4"/>
        <v>0.71666666666666667</v>
      </c>
      <c r="J110" s="40">
        <v>32</v>
      </c>
    </row>
    <row r="111" spans="1:10" x14ac:dyDescent="0.3">
      <c r="A111" s="57" t="s">
        <v>221</v>
      </c>
      <c r="B111" s="39" t="s">
        <v>235</v>
      </c>
      <c r="C111" s="29" t="s">
        <v>236</v>
      </c>
      <c r="D111" s="28" t="s">
        <v>237</v>
      </c>
      <c r="E111" s="28" t="s">
        <v>69</v>
      </c>
      <c r="F111" s="28" t="s">
        <v>70</v>
      </c>
      <c r="G111" s="28">
        <v>2</v>
      </c>
      <c r="H111" s="29">
        <v>50</v>
      </c>
      <c r="I111" s="30">
        <f t="shared" si="4"/>
        <v>0.83333333333333337</v>
      </c>
      <c r="J111" s="40">
        <v>100</v>
      </c>
    </row>
    <row r="112" spans="1:10" x14ac:dyDescent="0.3">
      <c r="A112" s="57" t="s">
        <v>221</v>
      </c>
      <c r="B112" s="39" t="s">
        <v>238</v>
      </c>
      <c r="C112" s="29" t="s">
        <v>95</v>
      </c>
      <c r="D112" s="28" t="s">
        <v>96</v>
      </c>
      <c r="E112" s="28" t="s">
        <v>41</v>
      </c>
      <c r="F112" s="28" t="s">
        <v>42</v>
      </c>
      <c r="G112" s="28">
        <v>1</v>
      </c>
      <c r="H112" s="29">
        <v>47</v>
      </c>
      <c r="I112" s="30">
        <f>H112/60</f>
        <v>0.78333333333333333</v>
      </c>
      <c r="J112" s="40">
        <v>72</v>
      </c>
    </row>
    <row r="113" spans="1:10" x14ac:dyDescent="0.3">
      <c r="A113" s="57" t="s">
        <v>221</v>
      </c>
      <c r="B113" s="39" t="s">
        <v>239</v>
      </c>
      <c r="C113" s="29" t="s">
        <v>98</v>
      </c>
      <c r="D113" s="28" t="s">
        <v>99</v>
      </c>
      <c r="E113" s="28" t="s">
        <v>41</v>
      </c>
      <c r="F113" s="28" t="s">
        <v>42</v>
      </c>
      <c r="G113" s="28">
        <v>1</v>
      </c>
      <c r="H113" s="29">
        <v>47</v>
      </c>
      <c r="I113" s="30">
        <f>H113/60</f>
        <v>0.78333333333333333</v>
      </c>
      <c r="J113" s="40">
        <v>72</v>
      </c>
    </row>
    <row r="114" spans="1:10" x14ac:dyDescent="0.3">
      <c r="A114" s="57" t="s">
        <v>221</v>
      </c>
      <c r="B114" s="42" t="s">
        <v>240</v>
      </c>
      <c r="C114" s="29" t="s">
        <v>101</v>
      </c>
      <c r="D114" s="28" t="s">
        <v>102</v>
      </c>
      <c r="E114" s="28" t="s">
        <v>41</v>
      </c>
      <c r="F114" s="28" t="s">
        <v>42</v>
      </c>
      <c r="G114" s="28">
        <v>1</v>
      </c>
      <c r="H114" s="29">
        <v>45</v>
      </c>
      <c r="I114" s="30">
        <f>H114/60</f>
        <v>0.75</v>
      </c>
      <c r="J114" s="40">
        <v>30</v>
      </c>
    </row>
    <row r="115" spans="1:10" x14ac:dyDescent="0.3">
      <c r="A115" s="57" t="s">
        <v>221</v>
      </c>
      <c r="B115" s="42" t="s">
        <v>241</v>
      </c>
      <c r="C115" s="29" t="s">
        <v>103</v>
      </c>
      <c r="D115" s="28" t="s">
        <v>104</v>
      </c>
      <c r="E115" s="28" t="s">
        <v>41</v>
      </c>
      <c r="F115" s="28" t="s">
        <v>42</v>
      </c>
      <c r="G115" s="28">
        <v>1</v>
      </c>
      <c r="H115" s="29">
        <v>45</v>
      </c>
      <c r="I115" s="30">
        <f>H115/60</f>
        <v>0.75</v>
      </c>
      <c r="J115" s="40">
        <v>30</v>
      </c>
    </row>
    <row r="116" spans="1:10" x14ac:dyDescent="0.3">
      <c r="A116" s="57" t="s">
        <v>221</v>
      </c>
      <c r="B116" s="42" t="s">
        <v>242</v>
      </c>
      <c r="C116" s="29" t="s">
        <v>81</v>
      </c>
      <c r="D116" s="28" t="s">
        <v>126</v>
      </c>
      <c r="E116" s="28" t="s">
        <v>41</v>
      </c>
      <c r="F116" s="28" t="s">
        <v>42</v>
      </c>
      <c r="G116" s="28">
        <v>1</v>
      </c>
      <c r="H116" s="29">
        <v>45</v>
      </c>
      <c r="I116" s="30">
        <f t="shared" si="4"/>
        <v>0.75</v>
      </c>
      <c r="J116" s="40">
        <v>57</v>
      </c>
    </row>
    <row r="117" spans="1:10" x14ac:dyDescent="0.3">
      <c r="A117" s="57" t="s">
        <v>221</v>
      </c>
      <c r="B117" s="42" t="s">
        <v>243</v>
      </c>
      <c r="C117" s="29" t="s">
        <v>85</v>
      </c>
      <c r="D117" s="28" t="s">
        <v>128</v>
      </c>
      <c r="E117" s="28" t="s">
        <v>41</v>
      </c>
      <c r="F117" s="28" t="s">
        <v>42</v>
      </c>
      <c r="G117" s="28">
        <v>1</v>
      </c>
      <c r="H117" s="29">
        <v>45</v>
      </c>
      <c r="I117" s="30">
        <f t="shared" si="4"/>
        <v>0.75</v>
      </c>
      <c r="J117" s="40">
        <v>57</v>
      </c>
    </row>
    <row r="118" spans="1:10" x14ac:dyDescent="0.3">
      <c r="A118" s="57" t="s">
        <v>221</v>
      </c>
      <c r="B118" s="39" t="s">
        <v>244</v>
      </c>
      <c r="C118" s="29" t="s">
        <v>72</v>
      </c>
      <c r="D118" s="28" t="s">
        <v>73</v>
      </c>
      <c r="E118" s="28" t="s">
        <v>41</v>
      </c>
      <c r="F118" s="28" t="s">
        <v>74</v>
      </c>
      <c r="G118" s="28">
        <v>1</v>
      </c>
      <c r="H118" s="29">
        <v>55</v>
      </c>
      <c r="I118" s="30">
        <f t="shared" si="4"/>
        <v>0.91666666666666663</v>
      </c>
      <c r="J118" s="40">
        <v>30</v>
      </c>
    </row>
    <row r="119" spans="1:10" x14ac:dyDescent="0.3">
      <c r="A119" s="57" t="s">
        <v>221</v>
      </c>
      <c r="B119" s="39" t="s">
        <v>245</v>
      </c>
      <c r="C119" s="29" t="s">
        <v>76</v>
      </c>
      <c r="D119" s="28" t="s">
        <v>77</v>
      </c>
      <c r="E119" s="28" t="s">
        <v>41</v>
      </c>
      <c r="F119" s="28" t="s">
        <v>74</v>
      </c>
      <c r="G119" s="28">
        <v>1</v>
      </c>
      <c r="H119" s="29">
        <v>55</v>
      </c>
      <c r="I119" s="30">
        <f t="shared" si="4"/>
        <v>0.91666666666666663</v>
      </c>
      <c r="J119" s="40">
        <v>30</v>
      </c>
    </row>
    <row r="120" spans="1:10" x14ac:dyDescent="0.3">
      <c r="A120" s="57" t="s">
        <v>221</v>
      </c>
      <c r="B120" s="39" t="s">
        <v>246</v>
      </c>
      <c r="C120" s="29" t="s">
        <v>112</v>
      </c>
      <c r="D120" s="28" t="s">
        <v>113</v>
      </c>
      <c r="E120" s="28" t="s">
        <v>114</v>
      </c>
      <c r="F120" s="28" t="s">
        <v>42</v>
      </c>
      <c r="G120" s="28">
        <v>2</v>
      </c>
      <c r="H120" s="29">
        <v>42</v>
      </c>
      <c r="I120" s="30">
        <f>H120/60</f>
        <v>0.7</v>
      </c>
      <c r="J120" s="40">
        <v>250</v>
      </c>
    </row>
    <row r="121" spans="1:10" x14ac:dyDescent="0.3">
      <c r="A121" s="57" t="s">
        <v>221</v>
      </c>
      <c r="B121" s="39" t="s">
        <v>204</v>
      </c>
      <c r="C121" s="29" t="s">
        <v>106</v>
      </c>
      <c r="D121" s="28" t="s">
        <v>158</v>
      </c>
      <c r="E121" s="28" t="s">
        <v>41</v>
      </c>
      <c r="F121" s="28" t="s">
        <v>132</v>
      </c>
      <c r="G121" s="28">
        <v>1</v>
      </c>
      <c r="H121" s="29">
        <v>40</v>
      </c>
      <c r="I121" s="30">
        <f t="shared" si="4"/>
        <v>0.66666666666666663</v>
      </c>
      <c r="J121" s="40">
        <v>57</v>
      </c>
    </row>
    <row r="122" spans="1:10" x14ac:dyDescent="0.3">
      <c r="A122" s="57" t="s">
        <v>221</v>
      </c>
      <c r="B122" s="39" t="s">
        <v>205</v>
      </c>
      <c r="C122" s="29" t="s">
        <v>123</v>
      </c>
      <c r="D122" s="28" t="s">
        <v>160</v>
      </c>
      <c r="E122" s="28" t="s">
        <v>41</v>
      </c>
      <c r="F122" s="28" t="s">
        <v>132</v>
      </c>
      <c r="G122" s="28">
        <v>1</v>
      </c>
      <c r="H122" s="29">
        <v>40</v>
      </c>
      <c r="I122" s="30">
        <f t="shared" si="4"/>
        <v>0.66666666666666663</v>
      </c>
      <c r="J122" s="40">
        <v>57</v>
      </c>
    </row>
    <row r="123" spans="1:10" x14ac:dyDescent="0.3">
      <c r="A123" s="57" t="s">
        <v>221</v>
      </c>
      <c r="B123" s="39" t="s">
        <v>206</v>
      </c>
      <c r="C123" s="29" t="s">
        <v>116</v>
      </c>
      <c r="D123" s="28" t="s">
        <v>162</v>
      </c>
      <c r="E123" s="28" t="s">
        <v>41</v>
      </c>
      <c r="F123" s="28" t="s">
        <v>132</v>
      </c>
      <c r="G123" s="28">
        <v>1</v>
      </c>
      <c r="H123" s="29">
        <v>40</v>
      </c>
      <c r="I123" s="30">
        <f t="shared" si="4"/>
        <v>0.66666666666666663</v>
      </c>
      <c r="J123" s="40">
        <v>57</v>
      </c>
    </row>
    <row r="124" spans="1:10" x14ac:dyDescent="0.3">
      <c r="A124" s="57" t="s">
        <v>221</v>
      </c>
      <c r="B124" s="39" t="s">
        <v>207</v>
      </c>
      <c r="C124" s="29" t="s">
        <v>164</v>
      </c>
      <c r="D124" s="28" t="s">
        <v>165</v>
      </c>
      <c r="E124" s="28" t="s">
        <v>41</v>
      </c>
      <c r="F124" s="28" t="s">
        <v>132</v>
      </c>
      <c r="G124" s="28">
        <v>1</v>
      </c>
      <c r="H124" s="29">
        <v>40</v>
      </c>
      <c r="I124" s="30">
        <f t="shared" si="4"/>
        <v>0.66666666666666663</v>
      </c>
      <c r="J124" s="40">
        <v>57</v>
      </c>
    </row>
    <row r="125" spans="1:10" x14ac:dyDescent="0.3">
      <c r="A125" s="58" t="s">
        <v>221</v>
      </c>
      <c r="B125" s="34" t="s">
        <v>247</v>
      </c>
      <c r="C125" s="29" t="s">
        <v>88</v>
      </c>
      <c r="D125" s="35" t="s">
        <v>91</v>
      </c>
      <c r="E125" s="35" t="s">
        <v>41</v>
      </c>
      <c r="F125" s="35" t="s">
        <v>83</v>
      </c>
      <c r="G125" s="35">
        <v>2</v>
      </c>
      <c r="H125" s="26">
        <v>46</v>
      </c>
      <c r="I125" s="30">
        <f t="shared" si="4"/>
        <v>0.76666666666666672</v>
      </c>
      <c r="J125" s="37">
        <v>34</v>
      </c>
    </row>
    <row r="126" spans="1:10" ht="17.25" thickBot="1" x14ac:dyDescent="0.35">
      <c r="A126" s="58" t="s">
        <v>221</v>
      </c>
      <c r="B126" s="34" t="s">
        <v>248</v>
      </c>
      <c r="C126" s="29" t="s">
        <v>85</v>
      </c>
      <c r="D126" s="35" t="s">
        <v>86</v>
      </c>
      <c r="E126" s="35" t="s">
        <v>41</v>
      </c>
      <c r="F126" s="35" t="s">
        <v>83</v>
      </c>
      <c r="G126" s="35">
        <v>2</v>
      </c>
      <c r="H126" s="26">
        <v>44</v>
      </c>
      <c r="I126" s="30">
        <f t="shared" si="4"/>
        <v>0.73333333333333328</v>
      </c>
      <c r="J126" s="37">
        <v>55</v>
      </c>
    </row>
    <row r="127" spans="1:10" x14ac:dyDescent="0.3">
      <c r="A127" s="59" t="s">
        <v>249</v>
      </c>
      <c r="B127" s="54" t="s">
        <v>250</v>
      </c>
      <c r="C127" s="48" t="s">
        <v>251</v>
      </c>
      <c r="D127" s="27" t="s">
        <v>252</v>
      </c>
      <c r="E127" s="27" t="s">
        <v>41</v>
      </c>
      <c r="F127" s="27" t="s">
        <v>132</v>
      </c>
      <c r="G127" s="27">
        <v>2</v>
      </c>
      <c r="H127" s="48">
        <v>38</v>
      </c>
      <c r="I127" s="30">
        <f t="shared" si="4"/>
        <v>0.6333333333333333</v>
      </c>
      <c r="J127" s="50">
        <v>100</v>
      </c>
    </row>
    <row r="128" spans="1:10" x14ac:dyDescent="0.3">
      <c r="A128" s="60" t="s">
        <v>249</v>
      </c>
      <c r="B128" s="39" t="s">
        <v>253</v>
      </c>
      <c r="C128" s="29" t="s">
        <v>254</v>
      </c>
      <c r="D128" s="28" t="s">
        <v>255</v>
      </c>
      <c r="E128" s="28" t="s">
        <v>41</v>
      </c>
      <c r="F128" s="28" t="s">
        <v>132</v>
      </c>
      <c r="G128" s="28">
        <v>2</v>
      </c>
      <c r="H128" s="29">
        <v>34</v>
      </c>
      <c r="I128" s="30">
        <f t="shared" si="4"/>
        <v>0.56666666666666665</v>
      </c>
      <c r="J128" s="40">
        <v>170</v>
      </c>
    </row>
    <row r="129" spans="1:10" x14ac:dyDescent="0.3">
      <c r="A129" s="60" t="s">
        <v>249</v>
      </c>
      <c r="B129" s="39" t="s">
        <v>256</v>
      </c>
      <c r="C129" s="29" t="s">
        <v>257</v>
      </c>
      <c r="D129" s="28" t="s">
        <v>258</v>
      </c>
      <c r="E129" s="28" t="s">
        <v>41</v>
      </c>
      <c r="F129" s="28" t="s">
        <v>132</v>
      </c>
      <c r="G129" s="28">
        <v>2</v>
      </c>
      <c r="H129" s="29">
        <v>34</v>
      </c>
      <c r="I129" s="30">
        <f t="shared" si="4"/>
        <v>0.56666666666666665</v>
      </c>
      <c r="J129" s="40">
        <v>170</v>
      </c>
    </row>
    <row r="130" spans="1:10" x14ac:dyDescent="0.3">
      <c r="A130" s="60" t="s">
        <v>249</v>
      </c>
      <c r="B130" s="39" t="s">
        <v>259</v>
      </c>
      <c r="C130" s="29" t="s">
        <v>106</v>
      </c>
      <c r="D130" s="28" t="s">
        <v>107</v>
      </c>
      <c r="E130" s="28" t="s">
        <v>69</v>
      </c>
      <c r="F130" s="28" t="s">
        <v>70</v>
      </c>
      <c r="G130" s="28">
        <v>1</v>
      </c>
      <c r="H130" s="29">
        <v>41</v>
      </c>
      <c r="I130" s="30">
        <f t="shared" si="4"/>
        <v>0.68333333333333335</v>
      </c>
      <c r="J130" s="40">
        <v>70</v>
      </c>
    </row>
    <row r="131" spans="1:10" x14ac:dyDescent="0.3">
      <c r="A131" s="60" t="s">
        <v>249</v>
      </c>
      <c r="B131" s="39" t="s">
        <v>260</v>
      </c>
      <c r="C131" s="29" t="s">
        <v>109</v>
      </c>
      <c r="D131" s="28" t="s">
        <v>110</v>
      </c>
      <c r="E131" s="28" t="s">
        <v>69</v>
      </c>
      <c r="F131" s="28" t="s">
        <v>70</v>
      </c>
      <c r="G131" s="28">
        <v>1</v>
      </c>
      <c r="H131" s="29">
        <v>41</v>
      </c>
      <c r="I131" s="30">
        <f t="shared" si="4"/>
        <v>0.68333333333333335</v>
      </c>
      <c r="J131" s="40">
        <v>70</v>
      </c>
    </row>
    <row r="132" spans="1:10" ht="14.45" customHeight="1" x14ac:dyDescent="0.3">
      <c r="A132" s="60" t="s">
        <v>249</v>
      </c>
      <c r="B132" s="39" t="s">
        <v>261</v>
      </c>
      <c r="C132" s="29" t="s">
        <v>116</v>
      </c>
      <c r="D132" s="28" t="s">
        <v>121</v>
      </c>
      <c r="E132" s="28" t="s">
        <v>69</v>
      </c>
      <c r="F132" s="28" t="s">
        <v>70</v>
      </c>
      <c r="G132" s="28">
        <v>1</v>
      </c>
      <c r="H132" s="29">
        <v>41</v>
      </c>
      <c r="I132" s="30">
        <f t="shared" si="4"/>
        <v>0.68333333333333335</v>
      </c>
      <c r="J132" s="40">
        <v>70</v>
      </c>
    </row>
    <row r="133" spans="1:10" x14ac:dyDescent="0.3">
      <c r="A133" s="60" t="s">
        <v>249</v>
      </c>
      <c r="B133" s="39" t="s">
        <v>262</v>
      </c>
      <c r="C133" s="29" t="s">
        <v>123</v>
      </c>
      <c r="D133" s="28" t="s">
        <v>124</v>
      </c>
      <c r="E133" s="28" t="s">
        <v>69</v>
      </c>
      <c r="F133" s="28" t="s">
        <v>70</v>
      </c>
      <c r="G133" s="28">
        <v>1</v>
      </c>
      <c r="H133" s="29">
        <v>41</v>
      </c>
      <c r="I133" s="30">
        <f t="shared" si="4"/>
        <v>0.68333333333333335</v>
      </c>
      <c r="J133" s="40">
        <v>70</v>
      </c>
    </row>
    <row r="134" spans="1:10" x14ac:dyDescent="0.3">
      <c r="A134" s="60" t="s">
        <v>249</v>
      </c>
      <c r="B134" s="39" t="s">
        <v>263</v>
      </c>
      <c r="C134" s="29" t="s">
        <v>67</v>
      </c>
      <c r="D134" s="28" t="s">
        <v>68</v>
      </c>
      <c r="E134" s="28" t="s">
        <v>69</v>
      </c>
      <c r="F134" s="28" t="s">
        <v>70</v>
      </c>
      <c r="G134" s="28">
        <v>2</v>
      </c>
      <c r="H134" s="29">
        <v>43</v>
      </c>
      <c r="I134" s="30">
        <f t="shared" si="4"/>
        <v>0.71666666666666667</v>
      </c>
      <c r="J134" s="40">
        <v>32</v>
      </c>
    </row>
    <row r="135" spans="1:10" x14ac:dyDescent="0.3">
      <c r="A135" s="60" t="s">
        <v>249</v>
      </c>
      <c r="B135" s="39" t="s">
        <v>264</v>
      </c>
      <c r="C135" s="29" t="s">
        <v>88</v>
      </c>
      <c r="D135" s="28" t="s">
        <v>89</v>
      </c>
      <c r="E135" s="28" t="s">
        <v>171</v>
      </c>
      <c r="F135" s="28" t="s">
        <v>172</v>
      </c>
      <c r="G135" s="28">
        <v>2</v>
      </c>
      <c r="H135" s="29">
        <v>43</v>
      </c>
      <c r="I135" s="30">
        <f>H135/60</f>
        <v>0.71666666666666667</v>
      </c>
      <c r="J135" s="40">
        <v>25</v>
      </c>
    </row>
    <row r="136" spans="1:10" x14ac:dyDescent="0.3">
      <c r="A136" s="60" t="s">
        <v>249</v>
      </c>
      <c r="B136" s="39" t="s">
        <v>265</v>
      </c>
      <c r="C136" s="29" t="s">
        <v>266</v>
      </c>
      <c r="D136" s="28" t="s">
        <v>267</v>
      </c>
      <c r="E136" s="28" t="s">
        <v>69</v>
      </c>
      <c r="F136" s="28" t="s">
        <v>70</v>
      </c>
      <c r="G136" s="28">
        <v>2</v>
      </c>
      <c r="H136" s="29">
        <v>42</v>
      </c>
      <c r="I136" s="30">
        <f t="shared" si="4"/>
        <v>0.7</v>
      </c>
      <c r="J136" s="40">
        <v>30</v>
      </c>
    </row>
    <row r="137" spans="1:10" x14ac:dyDescent="0.3">
      <c r="A137" s="60" t="s">
        <v>249</v>
      </c>
      <c r="B137" s="39" t="s">
        <v>268</v>
      </c>
      <c r="C137" s="29" t="s">
        <v>269</v>
      </c>
      <c r="D137" s="28" t="s">
        <v>270</v>
      </c>
      <c r="E137" s="28" t="s">
        <v>69</v>
      </c>
      <c r="F137" s="28" t="s">
        <v>70</v>
      </c>
      <c r="G137" s="28">
        <v>1</v>
      </c>
      <c r="H137" s="29">
        <v>46</v>
      </c>
      <c r="I137" s="30">
        <f t="shared" si="4"/>
        <v>0.76666666666666672</v>
      </c>
      <c r="J137" s="40">
        <v>40</v>
      </c>
    </row>
    <row r="138" spans="1:10" x14ac:dyDescent="0.3">
      <c r="A138" s="60" t="s">
        <v>249</v>
      </c>
      <c r="B138" s="39" t="s">
        <v>271</v>
      </c>
      <c r="C138" s="29" t="s">
        <v>272</v>
      </c>
      <c r="D138" s="28" t="s">
        <v>273</v>
      </c>
      <c r="E138" s="28" t="s">
        <v>69</v>
      </c>
      <c r="F138" s="28" t="s">
        <v>70</v>
      </c>
      <c r="G138" s="28">
        <v>1</v>
      </c>
      <c r="H138" s="29">
        <v>46</v>
      </c>
      <c r="I138" s="30">
        <f t="shared" si="4"/>
        <v>0.76666666666666672</v>
      </c>
      <c r="J138" s="40">
        <v>40</v>
      </c>
    </row>
    <row r="139" spans="1:10" x14ac:dyDescent="0.3">
      <c r="A139" s="60" t="s">
        <v>249</v>
      </c>
      <c r="B139" s="39" t="s">
        <v>177</v>
      </c>
      <c r="C139" s="29" t="s">
        <v>178</v>
      </c>
      <c r="D139" s="28" t="s">
        <v>179</v>
      </c>
      <c r="E139" s="28" t="s">
        <v>41</v>
      </c>
      <c r="F139" s="28" t="s">
        <v>42</v>
      </c>
      <c r="G139" s="28">
        <v>1</v>
      </c>
      <c r="H139" s="29">
        <v>41</v>
      </c>
      <c r="I139" s="30">
        <f t="shared" si="4"/>
        <v>0.68333333333333335</v>
      </c>
      <c r="J139" s="40">
        <v>200</v>
      </c>
    </row>
    <row r="140" spans="1:10" x14ac:dyDescent="0.3">
      <c r="A140" s="60" t="s">
        <v>249</v>
      </c>
      <c r="B140" s="39" t="s">
        <v>180</v>
      </c>
      <c r="C140" s="29" t="s">
        <v>181</v>
      </c>
      <c r="D140" s="28" t="s">
        <v>182</v>
      </c>
      <c r="E140" s="28" t="s">
        <v>41</v>
      </c>
      <c r="F140" s="28" t="s">
        <v>42</v>
      </c>
      <c r="G140" s="28">
        <v>1</v>
      </c>
      <c r="H140" s="29">
        <v>41</v>
      </c>
      <c r="I140" s="30">
        <f t="shared" si="4"/>
        <v>0.68333333333333335</v>
      </c>
      <c r="J140" s="40">
        <v>200</v>
      </c>
    </row>
    <row r="141" spans="1:10" x14ac:dyDescent="0.3">
      <c r="A141" s="60" t="s">
        <v>249</v>
      </c>
      <c r="B141" s="39" t="s">
        <v>274</v>
      </c>
      <c r="C141" s="29" t="s">
        <v>275</v>
      </c>
      <c r="D141" s="28" t="s">
        <v>276</v>
      </c>
      <c r="E141" s="28" t="s">
        <v>41</v>
      </c>
      <c r="F141" s="28" t="s">
        <v>42</v>
      </c>
      <c r="G141" s="28">
        <v>1</v>
      </c>
      <c r="H141" s="29">
        <v>40</v>
      </c>
      <c r="I141" s="30">
        <f t="shared" si="4"/>
        <v>0.66666666666666663</v>
      </c>
      <c r="J141" s="40">
        <v>180</v>
      </c>
    </row>
    <row r="142" spans="1:10" x14ac:dyDescent="0.3">
      <c r="A142" s="60" t="s">
        <v>249</v>
      </c>
      <c r="B142" s="39" t="s">
        <v>277</v>
      </c>
      <c r="C142" s="29" t="s">
        <v>278</v>
      </c>
      <c r="D142" s="28" t="s">
        <v>279</v>
      </c>
      <c r="E142" s="28" t="s">
        <v>41</v>
      </c>
      <c r="F142" s="28" t="s">
        <v>42</v>
      </c>
      <c r="G142" s="28">
        <v>1</v>
      </c>
      <c r="H142" s="29">
        <v>40</v>
      </c>
      <c r="I142" s="30">
        <f t="shared" ref="I142:I231" si="5">H142/60</f>
        <v>0.66666666666666663</v>
      </c>
      <c r="J142" s="40">
        <v>180</v>
      </c>
    </row>
    <row r="143" spans="1:10" x14ac:dyDescent="0.3">
      <c r="A143" s="60" t="s">
        <v>249</v>
      </c>
      <c r="B143" s="42" t="s">
        <v>280</v>
      </c>
      <c r="C143" s="29" t="s">
        <v>281</v>
      </c>
      <c r="D143" s="28" t="s">
        <v>282</v>
      </c>
      <c r="E143" s="28" t="s">
        <v>41</v>
      </c>
      <c r="F143" s="28" t="s">
        <v>42</v>
      </c>
      <c r="G143" s="28">
        <v>2</v>
      </c>
      <c r="H143" s="29">
        <v>40</v>
      </c>
      <c r="I143" s="30">
        <f t="shared" si="5"/>
        <v>0.66666666666666663</v>
      </c>
      <c r="J143" s="40">
        <v>180</v>
      </c>
    </row>
    <row r="144" spans="1:10" x14ac:dyDescent="0.3">
      <c r="A144" s="60" t="s">
        <v>249</v>
      </c>
      <c r="B144" s="42" t="s">
        <v>283</v>
      </c>
      <c r="C144" s="29" t="s">
        <v>281</v>
      </c>
      <c r="D144" s="28" t="s">
        <v>282</v>
      </c>
      <c r="E144" s="28" t="s">
        <v>41</v>
      </c>
      <c r="F144" s="28" t="s">
        <v>42</v>
      </c>
      <c r="G144" s="28">
        <v>2</v>
      </c>
      <c r="H144" s="29">
        <v>40</v>
      </c>
      <c r="I144" s="30">
        <f t="shared" si="5"/>
        <v>0.66666666666666663</v>
      </c>
      <c r="J144" s="40">
        <v>180</v>
      </c>
    </row>
    <row r="145" spans="1:10" x14ac:dyDescent="0.3">
      <c r="A145" s="60" t="s">
        <v>249</v>
      </c>
      <c r="B145" s="39" t="s">
        <v>284</v>
      </c>
      <c r="C145" s="29" t="s">
        <v>285</v>
      </c>
      <c r="D145" s="28" t="s">
        <v>286</v>
      </c>
      <c r="E145" s="28" t="s">
        <v>41</v>
      </c>
      <c r="F145" s="28" t="s">
        <v>42</v>
      </c>
      <c r="G145" s="28">
        <v>2</v>
      </c>
      <c r="H145" s="29">
        <v>45</v>
      </c>
      <c r="I145" s="30">
        <f t="shared" si="5"/>
        <v>0.75</v>
      </c>
      <c r="J145" s="40">
        <v>180</v>
      </c>
    </row>
    <row r="146" spans="1:10" x14ac:dyDescent="0.3">
      <c r="A146" s="60" t="s">
        <v>249</v>
      </c>
      <c r="B146" s="39" t="s">
        <v>287</v>
      </c>
      <c r="C146" s="29" t="s">
        <v>285</v>
      </c>
      <c r="D146" s="28" t="s">
        <v>288</v>
      </c>
      <c r="E146" s="28" t="s">
        <v>41</v>
      </c>
      <c r="F146" s="28" t="s">
        <v>42</v>
      </c>
      <c r="G146" s="28">
        <v>2</v>
      </c>
      <c r="H146" s="29">
        <v>45</v>
      </c>
      <c r="I146" s="30">
        <f t="shared" si="5"/>
        <v>0.75</v>
      </c>
      <c r="J146" s="40">
        <v>180</v>
      </c>
    </row>
    <row r="147" spans="1:10" x14ac:dyDescent="0.3">
      <c r="A147" s="60" t="s">
        <v>249</v>
      </c>
      <c r="B147" s="39" t="s">
        <v>289</v>
      </c>
      <c r="C147" s="29" t="s">
        <v>290</v>
      </c>
      <c r="D147" s="28" t="s">
        <v>291</v>
      </c>
      <c r="E147" s="28" t="s">
        <v>41</v>
      </c>
      <c r="F147" s="28" t="s">
        <v>74</v>
      </c>
      <c r="G147" s="28">
        <v>1</v>
      </c>
      <c r="H147" s="29">
        <v>40</v>
      </c>
      <c r="I147" s="30">
        <f t="shared" si="5"/>
        <v>0.66666666666666663</v>
      </c>
      <c r="J147" s="40">
        <v>400</v>
      </c>
    </row>
    <row r="148" spans="1:10" x14ac:dyDescent="0.3">
      <c r="A148" s="60" t="s">
        <v>249</v>
      </c>
      <c r="B148" s="39" t="s">
        <v>292</v>
      </c>
      <c r="C148" s="29" t="s">
        <v>293</v>
      </c>
      <c r="D148" s="28" t="s">
        <v>294</v>
      </c>
      <c r="E148" s="28" t="s">
        <v>41</v>
      </c>
      <c r="F148" s="28" t="s">
        <v>74</v>
      </c>
      <c r="G148" s="28">
        <v>1</v>
      </c>
      <c r="H148" s="29">
        <v>40</v>
      </c>
      <c r="I148" s="30">
        <f t="shared" si="5"/>
        <v>0.66666666666666663</v>
      </c>
      <c r="J148" s="40">
        <v>400</v>
      </c>
    </row>
    <row r="149" spans="1:10" x14ac:dyDescent="0.3">
      <c r="A149" s="60" t="s">
        <v>249</v>
      </c>
      <c r="B149" s="39" t="s">
        <v>295</v>
      </c>
      <c r="C149" s="29" t="s">
        <v>296</v>
      </c>
      <c r="D149" s="28" t="s">
        <v>297</v>
      </c>
      <c r="E149" s="28" t="s">
        <v>41</v>
      </c>
      <c r="F149" s="28" t="s">
        <v>74</v>
      </c>
      <c r="G149" s="28">
        <v>2</v>
      </c>
      <c r="H149" s="29">
        <v>52</v>
      </c>
      <c r="I149" s="30">
        <f t="shared" si="5"/>
        <v>0.8666666666666667</v>
      </c>
      <c r="J149" s="40">
        <v>300</v>
      </c>
    </row>
    <row r="150" spans="1:10" x14ac:dyDescent="0.3">
      <c r="A150" s="60" t="s">
        <v>249</v>
      </c>
      <c r="B150" s="39" t="s">
        <v>298</v>
      </c>
      <c r="C150" s="29" t="s">
        <v>154</v>
      </c>
      <c r="D150" s="28" t="s">
        <v>155</v>
      </c>
      <c r="E150" s="28" t="s">
        <v>41</v>
      </c>
      <c r="F150" s="28" t="s">
        <v>74</v>
      </c>
      <c r="G150" s="28">
        <v>4</v>
      </c>
      <c r="H150" s="29">
        <v>45</v>
      </c>
      <c r="I150" s="30">
        <f t="shared" si="5"/>
        <v>0.75</v>
      </c>
      <c r="J150" s="40">
        <v>200</v>
      </c>
    </row>
    <row r="151" spans="1:10" x14ac:dyDescent="0.3">
      <c r="A151" s="60" t="s">
        <v>249</v>
      </c>
      <c r="B151" s="39" t="s">
        <v>299</v>
      </c>
      <c r="C151" s="29" t="s">
        <v>198</v>
      </c>
      <c r="D151" s="28" t="s">
        <v>199</v>
      </c>
      <c r="E151" s="28" t="s">
        <v>114</v>
      </c>
      <c r="F151" s="28" t="s">
        <v>42</v>
      </c>
      <c r="G151" s="28">
        <v>1</v>
      </c>
      <c r="H151" s="29">
        <v>40</v>
      </c>
      <c r="I151" s="30">
        <f t="shared" si="5"/>
        <v>0.66666666666666663</v>
      </c>
      <c r="J151" s="40">
        <v>160</v>
      </c>
    </row>
    <row r="152" spans="1:10" x14ac:dyDescent="0.3">
      <c r="A152" s="60" t="s">
        <v>249</v>
      </c>
      <c r="B152" s="39" t="s">
        <v>300</v>
      </c>
      <c r="C152" s="29" t="s">
        <v>201</v>
      </c>
      <c r="D152" s="28" t="s">
        <v>202</v>
      </c>
      <c r="E152" s="28" t="s">
        <v>114</v>
      </c>
      <c r="F152" s="28" t="s">
        <v>42</v>
      </c>
      <c r="G152" s="28">
        <v>1</v>
      </c>
      <c r="H152" s="29">
        <v>40</v>
      </c>
      <c r="I152" s="30">
        <f t="shared" si="5"/>
        <v>0.66666666666666663</v>
      </c>
      <c r="J152" s="40">
        <v>160</v>
      </c>
    </row>
    <row r="153" spans="1:10" x14ac:dyDescent="0.3">
      <c r="A153" s="60" t="s">
        <v>249</v>
      </c>
      <c r="B153" s="34" t="s">
        <v>301</v>
      </c>
      <c r="C153" s="26" t="s">
        <v>60</v>
      </c>
      <c r="D153" s="35" t="s">
        <v>148</v>
      </c>
      <c r="E153" s="35" t="s">
        <v>41</v>
      </c>
      <c r="F153" s="35" t="s">
        <v>83</v>
      </c>
      <c r="G153" s="35">
        <v>2</v>
      </c>
      <c r="H153" s="26">
        <v>60</v>
      </c>
      <c r="I153" s="30">
        <f t="shared" si="5"/>
        <v>1</v>
      </c>
      <c r="J153" s="37">
        <v>110</v>
      </c>
    </row>
    <row r="154" spans="1:10" x14ac:dyDescent="0.3">
      <c r="A154" s="60" t="s">
        <v>249</v>
      </c>
      <c r="B154" s="34" t="s">
        <v>302</v>
      </c>
      <c r="C154" s="26" t="s">
        <v>150</v>
      </c>
      <c r="D154" s="35" t="s">
        <v>151</v>
      </c>
      <c r="E154" s="35" t="s">
        <v>41</v>
      </c>
      <c r="F154" s="35" t="s">
        <v>152</v>
      </c>
      <c r="G154" s="35">
        <v>2</v>
      </c>
      <c r="H154" s="26">
        <v>60</v>
      </c>
      <c r="I154" s="30">
        <f t="shared" si="5"/>
        <v>1</v>
      </c>
      <c r="J154" s="37">
        <v>110</v>
      </c>
    </row>
    <row r="155" spans="1:10" x14ac:dyDescent="0.3">
      <c r="A155" s="60" t="s">
        <v>249</v>
      </c>
      <c r="B155" s="39" t="s">
        <v>303</v>
      </c>
      <c r="C155" s="29" t="s">
        <v>184</v>
      </c>
      <c r="D155" s="28" t="s">
        <v>185</v>
      </c>
      <c r="E155" s="28" t="s">
        <v>41</v>
      </c>
      <c r="F155" s="28" t="s">
        <v>42</v>
      </c>
      <c r="G155" s="28">
        <v>1</v>
      </c>
      <c r="H155" s="29">
        <v>45</v>
      </c>
      <c r="I155" s="30">
        <f t="shared" si="5"/>
        <v>0.75</v>
      </c>
      <c r="J155" s="40">
        <v>150</v>
      </c>
    </row>
    <row r="156" spans="1:10" x14ac:dyDescent="0.3">
      <c r="A156" s="60" t="s">
        <v>249</v>
      </c>
      <c r="B156" s="39" t="s">
        <v>304</v>
      </c>
      <c r="C156" s="29" t="s">
        <v>187</v>
      </c>
      <c r="D156" s="28" t="s">
        <v>188</v>
      </c>
      <c r="E156" s="28" t="s">
        <v>41</v>
      </c>
      <c r="F156" s="28" t="s">
        <v>42</v>
      </c>
      <c r="G156" s="28">
        <v>1</v>
      </c>
      <c r="H156" s="29">
        <v>45</v>
      </c>
      <c r="I156" s="30">
        <f t="shared" si="5"/>
        <v>0.75</v>
      </c>
      <c r="J156" s="40">
        <v>150</v>
      </c>
    </row>
    <row r="157" spans="1:10" x14ac:dyDescent="0.3">
      <c r="A157" s="60" t="s">
        <v>249</v>
      </c>
      <c r="B157" s="39" t="s">
        <v>305</v>
      </c>
      <c r="C157" s="29" t="s">
        <v>306</v>
      </c>
      <c r="D157" s="28" t="s">
        <v>307</v>
      </c>
      <c r="E157" s="28" t="s">
        <v>69</v>
      </c>
      <c r="F157" s="28" t="s">
        <v>70</v>
      </c>
      <c r="G157" s="28">
        <v>1</v>
      </c>
      <c r="H157" s="29">
        <v>65</v>
      </c>
      <c r="I157" s="30">
        <f t="shared" si="5"/>
        <v>1.0833333333333333</v>
      </c>
      <c r="J157" s="40">
        <v>190</v>
      </c>
    </row>
    <row r="158" spans="1:10" ht="17.25" thickBot="1" x14ac:dyDescent="0.35">
      <c r="A158" s="60" t="s">
        <v>249</v>
      </c>
      <c r="B158" s="39" t="s">
        <v>308</v>
      </c>
      <c r="C158" s="29" t="s">
        <v>309</v>
      </c>
      <c r="D158" s="28" t="s">
        <v>310</v>
      </c>
      <c r="E158" s="28" t="s">
        <v>69</v>
      </c>
      <c r="F158" s="28" t="s">
        <v>70</v>
      </c>
      <c r="G158" s="28">
        <v>2</v>
      </c>
      <c r="H158" s="29">
        <v>65</v>
      </c>
      <c r="I158" s="30">
        <f t="shared" si="5"/>
        <v>1.0833333333333333</v>
      </c>
      <c r="J158" s="40">
        <v>150</v>
      </c>
    </row>
    <row r="159" spans="1:10" ht="17.25" thickBot="1" x14ac:dyDescent="0.35">
      <c r="A159" s="60" t="s">
        <v>249</v>
      </c>
      <c r="B159" s="54" t="s">
        <v>311</v>
      </c>
      <c r="C159" s="48" t="s">
        <v>312</v>
      </c>
      <c r="D159" s="27" t="s">
        <v>313</v>
      </c>
      <c r="E159" s="27" t="s">
        <v>69</v>
      </c>
      <c r="F159" s="27" t="s">
        <v>70</v>
      </c>
      <c r="G159" s="27">
        <v>2</v>
      </c>
      <c r="H159" s="48">
        <v>30</v>
      </c>
      <c r="I159" s="30">
        <f t="shared" si="5"/>
        <v>0.5</v>
      </c>
      <c r="J159" s="50">
        <v>400</v>
      </c>
    </row>
    <row r="160" spans="1:10" ht="17.25" thickBot="1" x14ac:dyDescent="0.35">
      <c r="A160" s="60" t="s">
        <v>249</v>
      </c>
      <c r="B160" s="54" t="s">
        <v>1123</v>
      </c>
      <c r="C160" s="48"/>
      <c r="D160" s="27"/>
      <c r="E160" s="27"/>
      <c r="F160" s="27" t="s">
        <v>70</v>
      </c>
      <c r="G160" s="27">
        <v>2</v>
      </c>
      <c r="H160" s="48">
        <v>30</v>
      </c>
      <c r="I160" s="30">
        <f t="shared" ref="I160" si="6">H160/60</f>
        <v>0.5</v>
      </c>
      <c r="J160" s="50">
        <v>400</v>
      </c>
    </row>
    <row r="161" spans="1:10" ht="14.45" customHeight="1" x14ac:dyDescent="0.3">
      <c r="A161" s="61" t="s">
        <v>314</v>
      </c>
      <c r="B161" s="54" t="s">
        <v>311</v>
      </c>
      <c r="C161" s="48" t="s">
        <v>312</v>
      </c>
      <c r="D161" s="27" t="s">
        <v>313</v>
      </c>
      <c r="E161" s="27" t="s">
        <v>69</v>
      </c>
      <c r="F161" s="27" t="s">
        <v>70</v>
      </c>
      <c r="G161" s="27">
        <v>2</v>
      </c>
      <c r="H161" s="48">
        <v>30</v>
      </c>
      <c r="I161" s="30">
        <f t="shared" si="5"/>
        <v>0.5</v>
      </c>
      <c r="J161" s="50">
        <v>400</v>
      </c>
    </row>
    <row r="162" spans="1:10" x14ac:dyDescent="0.3">
      <c r="A162" s="62" t="s">
        <v>314</v>
      </c>
      <c r="B162" s="39" t="s">
        <v>315</v>
      </c>
      <c r="C162" s="29" t="s">
        <v>316</v>
      </c>
      <c r="D162" s="28" t="s">
        <v>317</v>
      </c>
      <c r="E162" s="28" t="s">
        <v>69</v>
      </c>
      <c r="F162" s="28" t="s">
        <v>70</v>
      </c>
      <c r="G162" s="28">
        <v>1</v>
      </c>
      <c r="H162" s="29">
        <v>65</v>
      </c>
      <c r="I162" s="30">
        <f t="shared" si="5"/>
        <v>1.0833333333333333</v>
      </c>
      <c r="J162" s="40">
        <v>150</v>
      </c>
    </row>
    <row r="163" spans="1:10" x14ac:dyDescent="0.3">
      <c r="A163" s="62" t="s">
        <v>314</v>
      </c>
      <c r="B163" s="39" t="s">
        <v>318</v>
      </c>
      <c r="C163" s="29" t="s">
        <v>306</v>
      </c>
      <c r="D163" s="28" t="s">
        <v>307</v>
      </c>
      <c r="E163" s="28" t="s">
        <v>69</v>
      </c>
      <c r="F163" s="28" t="s">
        <v>70</v>
      </c>
      <c r="G163" s="28">
        <v>1</v>
      </c>
      <c r="H163" s="29">
        <v>65</v>
      </c>
      <c r="I163" s="30">
        <f t="shared" si="5"/>
        <v>1.0833333333333333</v>
      </c>
      <c r="J163" s="40">
        <v>190</v>
      </c>
    </row>
    <row r="164" spans="1:10" x14ac:dyDescent="0.3">
      <c r="A164" s="62" t="s">
        <v>314</v>
      </c>
      <c r="B164" s="39" t="s">
        <v>319</v>
      </c>
      <c r="C164" s="29" t="s">
        <v>266</v>
      </c>
      <c r="D164" s="28" t="s">
        <v>267</v>
      </c>
      <c r="E164" s="28" t="s">
        <v>69</v>
      </c>
      <c r="F164" s="28" t="s">
        <v>70</v>
      </c>
      <c r="G164" s="28">
        <v>2</v>
      </c>
      <c r="H164" s="29">
        <v>42</v>
      </c>
      <c r="I164" s="30">
        <f t="shared" si="5"/>
        <v>0.7</v>
      </c>
      <c r="J164" s="40">
        <v>30</v>
      </c>
    </row>
    <row r="165" spans="1:10" x14ac:dyDescent="0.3">
      <c r="A165" s="62" t="s">
        <v>314</v>
      </c>
      <c r="B165" s="39" t="s">
        <v>320</v>
      </c>
      <c r="C165" s="29" t="s">
        <v>269</v>
      </c>
      <c r="D165" s="28" t="s">
        <v>270</v>
      </c>
      <c r="E165" s="28" t="s">
        <v>69</v>
      </c>
      <c r="F165" s="28" t="s">
        <v>70</v>
      </c>
      <c r="G165" s="28">
        <v>1</v>
      </c>
      <c r="H165" s="29">
        <v>46</v>
      </c>
      <c r="I165" s="30">
        <f t="shared" si="5"/>
        <v>0.76666666666666672</v>
      </c>
      <c r="J165" s="40">
        <v>40</v>
      </c>
    </row>
    <row r="166" spans="1:10" x14ac:dyDescent="0.3">
      <c r="A166" s="62" t="s">
        <v>314</v>
      </c>
      <c r="B166" s="39" t="s">
        <v>321</v>
      </c>
      <c r="C166" s="29" t="s">
        <v>272</v>
      </c>
      <c r="D166" s="28" t="s">
        <v>273</v>
      </c>
      <c r="E166" s="28" t="s">
        <v>69</v>
      </c>
      <c r="F166" s="28" t="s">
        <v>70</v>
      </c>
      <c r="G166" s="28">
        <v>1</v>
      </c>
      <c r="H166" s="29">
        <v>46</v>
      </c>
      <c r="I166" s="30">
        <f t="shared" si="5"/>
        <v>0.76666666666666672</v>
      </c>
      <c r="J166" s="40">
        <v>40</v>
      </c>
    </row>
    <row r="167" spans="1:10" x14ac:dyDescent="0.3">
      <c r="A167" s="62" t="s">
        <v>314</v>
      </c>
      <c r="B167" s="39" t="s">
        <v>405</v>
      </c>
      <c r="C167" s="29" t="s">
        <v>322</v>
      </c>
      <c r="D167" s="28" t="s">
        <v>323</v>
      </c>
      <c r="E167" s="28" t="s">
        <v>324</v>
      </c>
      <c r="F167" s="28" t="s">
        <v>325</v>
      </c>
      <c r="G167" s="28">
        <v>2</v>
      </c>
      <c r="H167" s="29">
        <v>32</v>
      </c>
      <c r="I167" s="30">
        <f t="shared" si="5"/>
        <v>0.53333333333333333</v>
      </c>
      <c r="J167" s="40">
        <v>216</v>
      </c>
    </row>
    <row r="168" spans="1:10" x14ac:dyDescent="0.3">
      <c r="A168" s="62" t="s">
        <v>314</v>
      </c>
      <c r="B168" s="39" t="s">
        <v>326</v>
      </c>
      <c r="C168" s="29" t="s">
        <v>275</v>
      </c>
      <c r="D168" s="28" t="s">
        <v>276</v>
      </c>
      <c r="E168" s="28" t="s">
        <v>41</v>
      </c>
      <c r="F168" s="28" t="s">
        <v>42</v>
      </c>
      <c r="G168" s="28">
        <v>1</v>
      </c>
      <c r="H168" s="29">
        <v>40</v>
      </c>
      <c r="I168" s="30">
        <f t="shared" si="5"/>
        <v>0.66666666666666663</v>
      </c>
      <c r="J168" s="40">
        <v>180</v>
      </c>
    </row>
    <row r="169" spans="1:10" x14ac:dyDescent="0.3">
      <c r="A169" s="62" t="s">
        <v>314</v>
      </c>
      <c r="B169" s="39" t="s">
        <v>327</v>
      </c>
      <c r="C169" s="29" t="s">
        <v>278</v>
      </c>
      <c r="D169" s="28" t="s">
        <v>279</v>
      </c>
      <c r="E169" s="28" t="s">
        <v>41</v>
      </c>
      <c r="F169" s="28" t="s">
        <v>42</v>
      </c>
      <c r="G169" s="28">
        <v>1</v>
      </c>
      <c r="H169" s="29">
        <v>40</v>
      </c>
      <c r="I169" s="30">
        <f t="shared" si="5"/>
        <v>0.66666666666666663</v>
      </c>
      <c r="J169" s="40">
        <v>180</v>
      </c>
    </row>
    <row r="170" spans="1:10" x14ac:dyDescent="0.3">
      <c r="A170" s="62" t="s">
        <v>314</v>
      </c>
      <c r="B170" s="39" t="s">
        <v>328</v>
      </c>
      <c r="C170" s="29" t="s">
        <v>281</v>
      </c>
      <c r="D170" s="28" t="s">
        <v>282</v>
      </c>
      <c r="E170" s="28" t="s">
        <v>41</v>
      </c>
      <c r="F170" s="28" t="s">
        <v>42</v>
      </c>
      <c r="G170" s="28">
        <v>2</v>
      </c>
      <c r="H170" s="29">
        <v>45</v>
      </c>
      <c r="I170" s="30">
        <f t="shared" si="5"/>
        <v>0.75</v>
      </c>
      <c r="J170" s="40">
        <v>180</v>
      </c>
    </row>
    <row r="171" spans="1:10" x14ac:dyDescent="0.3">
      <c r="A171" s="62" t="s">
        <v>314</v>
      </c>
      <c r="B171" s="39" t="s">
        <v>329</v>
      </c>
      <c r="C171" s="29" t="s">
        <v>281</v>
      </c>
      <c r="D171" s="28" t="s">
        <v>282</v>
      </c>
      <c r="E171" s="28" t="s">
        <v>41</v>
      </c>
      <c r="F171" s="28" t="s">
        <v>42</v>
      </c>
      <c r="G171" s="28">
        <v>2</v>
      </c>
      <c r="H171" s="29">
        <v>45</v>
      </c>
      <c r="I171" s="30">
        <f t="shared" si="5"/>
        <v>0.75</v>
      </c>
      <c r="J171" s="40">
        <v>180</v>
      </c>
    </row>
    <row r="172" spans="1:10" x14ac:dyDescent="0.3">
      <c r="A172" s="62" t="s">
        <v>314</v>
      </c>
      <c r="B172" s="39" t="s">
        <v>330</v>
      </c>
      <c r="C172" s="29" t="s">
        <v>285</v>
      </c>
      <c r="D172" s="28" t="s">
        <v>286</v>
      </c>
      <c r="E172" s="28" t="s">
        <v>41</v>
      </c>
      <c r="F172" s="28" t="s">
        <v>42</v>
      </c>
      <c r="G172" s="28">
        <v>2</v>
      </c>
      <c r="H172" s="29">
        <v>45</v>
      </c>
      <c r="I172" s="30">
        <f t="shared" si="5"/>
        <v>0.75</v>
      </c>
      <c r="J172" s="40">
        <v>180</v>
      </c>
    </row>
    <row r="173" spans="1:10" x14ac:dyDescent="0.3">
      <c r="A173" s="62" t="s">
        <v>314</v>
      </c>
      <c r="B173" s="39" t="s">
        <v>331</v>
      </c>
      <c r="C173" s="29" t="s">
        <v>285</v>
      </c>
      <c r="D173" s="28" t="s">
        <v>288</v>
      </c>
      <c r="E173" s="28" t="s">
        <v>41</v>
      </c>
      <c r="F173" s="28" t="s">
        <v>42</v>
      </c>
      <c r="G173" s="28">
        <v>2</v>
      </c>
      <c r="H173" s="29">
        <v>45</v>
      </c>
      <c r="I173" s="30">
        <f t="shared" si="5"/>
        <v>0.75</v>
      </c>
      <c r="J173" s="40">
        <v>180</v>
      </c>
    </row>
    <row r="174" spans="1:10" x14ac:dyDescent="0.3">
      <c r="A174" s="62" t="s">
        <v>314</v>
      </c>
      <c r="B174" s="39" t="s">
        <v>332</v>
      </c>
      <c r="C174" s="29" t="s">
        <v>290</v>
      </c>
      <c r="D174" s="28" t="s">
        <v>291</v>
      </c>
      <c r="E174" s="28" t="s">
        <v>41</v>
      </c>
      <c r="F174" s="28" t="s">
        <v>74</v>
      </c>
      <c r="G174" s="28">
        <v>1</v>
      </c>
      <c r="H174" s="29">
        <v>40</v>
      </c>
      <c r="I174" s="30">
        <f t="shared" si="5"/>
        <v>0.66666666666666663</v>
      </c>
      <c r="J174" s="40">
        <v>120</v>
      </c>
    </row>
    <row r="175" spans="1:10" x14ac:dyDescent="0.3">
      <c r="A175" s="62" t="s">
        <v>314</v>
      </c>
      <c r="B175" s="39" t="s">
        <v>333</v>
      </c>
      <c r="C175" s="29" t="s">
        <v>293</v>
      </c>
      <c r="D175" s="28" t="s">
        <v>294</v>
      </c>
      <c r="E175" s="28" t="s">
        <v>41</v>
      </c>
      <c r="F175" s="28" t="s">
        <v>74</v>
      </c>
      <c r="G175" s="28">
        <v>1</v>
      </c>
      <c r="H175" s="29">
        <v>40</v>
      </c>
      <c r="I175" s="30">
        <f t="shared" si="5"/>
        <v>0.66666666666666663</v>
      </c>
      <c r="J175" s="40">
        <v>120</v>
      </c>
    </row>
    <row r="176" spans="1:10" x14ac:dyDescent="0.3">
      <c r="A176" s="62" t="s">
        <v>314</v>
      </c>
      <c r="B176" s="39" t="s">
        <v>334</v>
      </c>
      <c r="C176" s="29" t="s">
        <v>296</v>
      </c>
      <c r="D176" s="28" t="s">
        <v>297</v>
      </c>
      <c r="E176" s="28" t="s">
        <v>41</v>
      </c>
      <c r="F176" s="28" t="s">
        <v>74</v>
      </c>
      <c r="G176" s="28">
        <v>2</v>
      </c>
      <c r="H176" s="29">
        <v>52</v>
      </c>
      <c r="I176" s="30">
        <f t="shared" si="5"/>
        <v>0.8666666666666667</v>
      </c>
      <c r="J176" s="40">
        <v>300</v>
      </c>
    </row>
    <row r="177" spans="1:10" x14ac:dyDescent="0.3">
      <c r="A177" s="62" t="s">
        <v>314</v>
      </c>
      <c r="B177" s="39" t="s">
        <v>335</v>
      </c>
      <c r="C177" s="29" t="s">
        <v>198</v>
      </c>
      <c r="D177" s="28" t="s">
        <v>199</v>
      </c>
      <c r="E177" s="28" t="s">
        <v>114</v>
      </c>
      <c r="F177" s="28" t="s">
        <v>42</v>
      </c>
      <c r="G177" s="28">
        <v>1</v>
      </c>
      <c r="H177" s="29">
        <v>40</v>
      </c>
      <c r="I177" s="30">
        <f t="shared" si="5"/>
        <v>0.66666666666666663</v>
      </c>
      <c r="J177" s="40">
        <v>160</v>
      </c>
    </row>
    <row r="178" spans="1:10" x14ac:dyDescent="0.3">
      <c r="A178" s="62" t="s">
        <v>314</v>
      </c>
      <c r="B178" s="39" t="s">
        <v>336</v>
      </c>
      <c r="C178" s="29" t="s">
        <v>201</v>
      </c>
      <c r="D178" s="28" t="s">
        <v>202</v>
      </c>
      <c r="E178" s="28" t="s">
        <v>114</v>
      </c>
      <c r="F178" s="28" t="s">
        <v>42</v>
      </c>
      <c r="G178" s="28">
        <v>1</v>
      </c>
      <c r="H178" s="29">
        <v>40</v>
      </c>
      <c r="I178" s="30">
        <f t="shared" si="5"/>
        <v>0.66666666666666663</v>
      </c>
      <c r="J178" s="40">
        <v>160</v>
      </c>
    </row>
    <row r="179" spans="1:10" x14ac:dyDescent="0.3">
      <c r="A179" s="62" t="s">
        <v>314</v>
      </c>
      <c r="B179" s="39" t="s">
        <v>337</v>
      </c>
      <c r="C179" s="29" t="s">
        <v>338</v>
      </c>
      <c r="D179" s="28" t="s">
        <v>339</v>
      </c>
      <c r="E179" s="28" t="s">
        <v>114</v>
      </c>
      <c r="F179" s="28" t="s">
        <v>49</v>
      </c>
      <c r="G179" s="28">
        <v>1</v>
      </c>
      <c r="H179" s="29">
        <v>30</v>
      </c>
      <c r="I179" s="30">
        <f>H179/60</f>
        <v>0.5</v>
      </c>
      <c r="J179" s="40">
        <v>300</v>
      </c>
    </row>
    <row r="180" spans="1:10" x14ac:dyDescent="0.3">
      <c r="A180" s="62" t="s">
        <v>314</v>
      </c>
      <c r="B180" s="39" t="s">
        <v>340</v>
      </c>
      <c r="C180" s="29" t="s">
        <v>341</v>
      </c>
      <c r="D180" s="28" t="s">
        <v>342</v>
      </c>
      <c r="E180" s="28" t="s">
        <v>114</v>
      </c>
      <c r="F180" s="28" t="s">
        <v>49</v>
      </c>
      <c r="G180" s="28">
        <v>1</v>
      </c>
      <c r="H180" s="29">
        <v>30</v>
      </c>
      <c r="I180" s="30">
        <f>H180/60</f>
        <v>0.5</v>
      </c>
      <c r="J180" s="40">
        <v>300</v>
      </c>
    </row>
    <row r="181" spans="1:10" x14ac:dyDescent="0.3">
      <c r="A181" s="62" t="s">
        <v>314</v>
      </c>
      <c r="B181" s="39" t="s">
        <v>343</v>
      </c>
      <c r="C181" s="29" t="s">
        <v>344</v>
      </c>
      <c r="D181" s="28" t="s">
        <v>345</v>
      </c>
      <c r="E181" s="28" t="s">
        <v>114</v>
      </c>
      <c r="F181" s="28" t="s">
        <v>49</v>
      </c>
      <c r="G181" s="28">
        <v>1</v>
      </c>
      <c r="H181" s="29">
        <v>30</v>
      </c>
      <c r="I181" s="30">
        <f>H181/60</f>
        <v>0.5</v>
      </c>
      <c r="J181" s="40">
        <v>400</v>
      </c>
    </row>
    <row r="182" spans="1:10" x14ac:dyDescent="0.3">
      <c r="A182" s="62" t="s">
        <v>314</v>
      </c>
      <c r="B182" s="39" t="s">
        <v>346</v>
      </c>
      <c r="C182" s="29" t="s">
        <v>347</v>
      </c>
      <c r="D182" s="28" t="s">
        <v>348</v>
      </c>
      <c r="E182" s="28" t="s">
        <v>114</v>
      </c>
      <c r="F182" s="28" t="s">
        <v>49</v>
      </c>
      <c r="G182" s="28">
        <v>1</v>
      </c>
      <c r="H182" s="29">
        <v>30</v>
      </c>
      <c r="I182" s="30">
        <f>H182/60</f>
        <v>0.5</v>
      </c>
      <c r="J182" s="40">
        <v>400</v>
      </c>
    </row>
    <row r="183" spans="1:10" x14ac:dyDescent="0.3">
      <c r="A183" s="62" t="s">
        <v>314</v>
      </c>
      <c r="B183" s="39" t="s">
        <v>349</v>
      </c>
      <c r="C183" s="29" t="s">
        <v>350</v>
      </c>
      <c r="D183" s="28" t="s">
        <v>351</v>
      </c>
      <c r="E183" s="28" t="s">
        <v>114</v>
      </c>
      <c r="F183" s="28" t="s">
        <v>49</v>
      </c>
      <c r="G183" s="28">
        <v>2</v>
      </c>
      <c r="H183" s="29">
        <v>30</v>
      </c>
      <c r="I183" s="30">
        <f t="shared" si="5"/>
        <v>0.5</v>
      </c>
      <c r="J183" s="40">
        <v>400</v>
      </c>
    </row>
    <row r="184" spans="1:10" ht="17.25" thickBot="1" x14ac:dyDescent="0.35">
      <c r="A184" s="62" t="s">
        <v>314</v>
      </c>
      <c r="B184" s="39" t="s">
        <v>352</v>
      </c>
      <c r="C184" s="29" t="s">
        <v>353</v>
      </c>
      <c r="D184" s="28" t="s">
        <v>354</v>
      </c>
      <c r="E184" s="28" t="s">
        <v>114</v>
      </c>
      <c r="F184" s="28" t="s">
        <v>49</v>
      </c>
      <c r="G184" s="28">
        <v>2</v>
      </c>
      <c r="H184" s="29">
        <v>30</v>
      </c>
      <c r="I184" s="30">
        <f t="shared" si="5"/>
        <v>0.5</v>
      </c>
      <c r="J184" s="40">
        <v>500</v>
      </c>
    </row>
    <row r="185" spans="1:10" ht="14.45" customHeight="1" x14ac:dyDescent="0.3">
      <c r="A185" s="63" t="s">
        <v>355</v>
      </c>
      <c r="B185" s="54" t="s">
        <v>356</v>
      </c>
      <c r="C185" s="48" t="s">
        <v>357</v>
      </c>
      <c r="D185" s="27" t="s">
        <v>358</v>
      </c>
      <c r="E185" s="27" t="s">
        <v>41</v>
      </c>
      <c r="F185" s="27" t="s">
        <v>132</v>
      </c>
      <c r="G185" s="27">
        <v>4</v>
      </c>
      <c r="H185" s="48">
        <v>27</v>
      </c>
      <c r="I185" s="30">
        <f t="shared" si="5"/>
        <v>0.45</v>
      </c>
      <c r="J185" s="50">
        <v>2000</v>
      </c>
    </row>
    <row r="186" spans="1:10" x14ac:dyDescent="0.3">
      <c r="A186" s="64" t="s">
        <v>355</v>
      </c>
      <c r="B186" s="39" t="s">
        <v>359</v>
      </c>
      <c r="C186" s="29" t="s">
        <v>130</v>
      </c>
      <c r="D186" s="28" t="s">
        <v>131</v>
      </c>
      <c r="E186" s="28" t="s">
        <v>41</v>
      </c>
      <c r="F186" s="28" t="s">
        <v>132</v>
      </c>
      <c r="G186" s="28">
        <v>2</v>
      </c>
      <c r="H186" s="29">
        <v>34</v>
      </c>
      <c r="I186" s="30">
        <f t="shared" si="5"/>
        <v>0.56666666666666665</v>
      </c>
      <c r="J186" s="40">
        <v>160</v>
      </c>
    </row>
    <row r="187" spans="1:10" x14ac:dyDescent="0.3">
      <c r="A187" s="64" t="s">
        <v>355</v>
      </c>
      <c r="B187" s="39" t="s">
        <v>360</v>
      </c>
      <c r="C187" s="29" t="s">
        <v>361</v>
      </c>
      <c r="D187" s="28" t="s">
        <v>362</v>
      </c>
      <c r="E187" s="28" t="s">
        <v>41</v>
      </c>
      <c r="F187" s="28" t="s">
        <v>132</v>
      </c>
      <c r="G187" s="28">
        <v>1</v>
      </c>
      <c r="H187" s="29">
        <v>35</v>
      </c>
      <c r="I187" s="30">
        <f t="shared" si="5"/>
        <v>0.58333333333333337</v>
      </c>
      <c r="J187" s="40">
        <v>250</v>
      </c>
    </row>
    <row r="188" spans="1:10" x14ac:dyDescent="0.3">
      <c r="A188" s="64" t="s">
        <v>355</v>
      </c>
      <c r="B188" s="39" t="s">
        <v>363</v>
      </c>
      <c r="C188" s="29" t="s">
        <v>364</v>
      </c>
      <c r="D188" s="28" t="s">
        <v>365</v>
      </c>
      <c r="E188" s="28" t="s">
        <v>41</v>
      </c>
      <c r="F188" s="28" t="s">
        <v>132</v>
      </c>
      <c r="G188" s="28">
        <v>1</v>
      </c>
      <c r="H188" s="29">
        <v>35</v>
      </c>
      <c r="I188" s="30">
        <f t="shared" si="5"/>
        <v>0.58333333333333337</v>
      </c>
      <c r="J188" s="40">
        <v>250</v>
      </c>
    </row>
    <row r="189" spans="1:10" x14ac:dyDescent="0.3">
      <c r="A189" s="64" t="s">
        <v>355</v>
      </c>
      <c r="B189" s="39" t="s">
        <v>366</v>
      </c>
      <c r="C189" s="29" t="s">
        <v>367</v>
      </c>
      <c r="D189" s="28" t="s">
        <v>368</v>
      </c>
      <c r="E189" s="28" t="s">
        <v>41</v>
      </c>
      <c r="F189" s="28" t="s">
        <v>132</v>
      </c>
      <c r="G189" s="28">
        <v>4</v>
      </c>
      <c r="H189" s="29">
        <v>26</v>
      </c>
      <c r="I189" s="30">
        <f t="shared" si="5"/>
        <v>0.43333333333333335</v>
      </c>
      <c r="J189" s="40">
        <v>2000</v>
      </c>
    </row>
    <row r="190" spans="1:10" x14ac:dyDescent="0.3">
      <c r="A190" s="64" t="s">
        <v>355</v>
      </c>
      <c r="B190" s="39" t="s">
        <v>369</v>
      </c>
      <c r="C190" s="29" t="s">
        <v>367</v>
      </c>
      <c r="D190" s="28" t="s">
        <v>370</v>
      </c>
      <c r="E190" s="28" t="s">
        <v>41</v>
      </c>
      <c r="F190" s="28" t="s">
        <v>132</v>
      </c>
      <c r="G190" s="28">
        <v>4</v>
      </c>
      <c r="H190" s="29">
        <v>26</v>
      </c>
      <c r="I190" s="30">
        <f t="shared" si="5"/>
        <v>0.43333333333333335</v>
      </c>
      <c r="J190" s="40">
        <v>2000</v>
      </c>
    </row>
    <row r="191" spans="1:10" x14ac:dyDescent="0.3">
      <c r="A191" s="64" t="s">
        <v>355</v>
      </c>
      <c r="B191" s="39" t="s">
        <v>371</v>
      </c>
      <c r="C191" s="29" t="s">
        <v>372</v>
      </c>
      <c r="D191" s="28" t="s">
        <v>373</v>
      </c>
      <c r="E191" s="28" t="s">
        <v>41</v>
      </c>
      <c r="F191" s="28" t="s">
        <v>225</v>
      </c>
      <c r="G191" s="28">
        <v>2</v>
      </c>
      <c r="H191" s="29">
        <v>24</v>
      </c>
      <c r="I191" s="30">
        <f t="shared" si="5"/>
        <v>0.4</v>
      </c>
      <c r="J191" s="40">
        <v>1800</v>
      </c>
    </row>
    <row r="192" spans="1:10" x14ac:dyDescent="0.3">
      <c r="A192" s="64" t="s">
        <v>355</v>
      </c>
      <c r="B192" s="39" t="s">
        <v>374</v>
      </c>
      <c r="C192" s="29" t="s">
        <v>375</v>
      </c>
      <c r="D192" s="28" t="s">
        <v>376</v>
      </c>
      <c r="E192" s="28" t="s">
        <v>377</v>
      </c>
      <c r="F192" s="28" t="s">
        <v>56</v>
      </c>
      <c r="G192" s="28">
        <v>1</v>
      </c>
      <c r="H192" s="29">
        <v>48</v>
      </c>
      <c r="I192" s="30">
        <f t="shared" si="5"/>
        <v>0.8</v>
      </c>
      <c r="J192" s="40">
        <v>70</v>
      </c>
    </row>
    <row r="193" spans="1:10" x14ac:dyDescent="0.3">
      <c r="A193" s="64" t="s">
        <v>355</v>
      </c>
      <c r="B193" s="39" t="s">
        <v>378</v>
      </c>
      <c r="C193" s="29" t="s">
        <v>379</v>
      </c>
      <c r="D193" s="28" t="s">
        <v>380</v>
      </c>
      <c r="E193" s="28" t="s">
        <v>377</v>
      </c>
      <c r="F193" s="28" t="s">
        <v>56</v>
      </c>
      <c r="G193" s="28">
        <v>1</v>
      </c>
      <c r="H193" s="29">
        <v>48</v>
      </c>
      <c r="I193" s="30">
        <f t="shared" si="5"/>
        <v>0.8</v>
      </c>
      <c r="J193" s="40">
        <v>70</v>
      </c>
    </row>
    <row r="194" spans="1:10" x14ac:dyDescent="0.3">
      <c r="A194" s="64" t="s">
        <v>355</v>
      </c>
      <c r="B194" s="39" t="s">
        <v>381</v>
      </c>
      <c r="C194" s="29" t="s">
        <v>312</v>
      </c>
      <c r="D194" s="28" t="s">
        <v>313</v>
      </c>
      <c r="E194" s="28" t="s">
        <v>69</v>
      </c>
      <c r="F194" s="28" t="s">
        <v>70</v>
      </c>
      <c r="G194" s="28">
        <v>2</v>
      </c>
      <c r="H194" s="29">
        <v>30</v>
      </c>
      <c r="I194" s="30">
        <f t="shared" si="5"/>
        <v>0.5</v>
      </c>
      <c r="J194" s="40">
        <v>400</v>
      </c>
    </row>
    <row r="195" spans="1:10" x14ac:dyDescent="0.3">
      <c r="A195" s="64" t="s">
        <v>355</v>
      </c>
      <c r="B195" s="39" t="s">
        <v>382</v>
      </c>
      <c r="C195" s="29" t="s">
        <v>383</v>
      </c>
      <c r="D195" s="28" t="s">
        <v>384</v>
      </c>
      <c r="E195" s="28" t="s">
        <v>69</v>
      </c>
      <c r="F195" s="28" t="s">
        <v>70</v>
      </c>
      <c r="G195" s="28">
        <v>4</v>
      </c>
      <c r="H195" s="29">
        <v>24</v>
      </c>
      <c r="I195" s="30">
        <f t="shared" si="5"/>
        <v>0.4</v>
      </c>
      <c r="J195" s="40">
        <v>1500</v>
      </c>
    </row>
    <row r="196" spans="1:10" x14ac:dyDescent="0.3">
      <c r="A196" s="64" t="s">
        <v>355</v>
      </c>
      <c r="B196" s="39" t="s">
        <v>385</v>
      </c>
      <c r="C196" s="29" t="s">
        <v>386</v>
      </c>
      <c r="D196" s="28" t="s">
        <v>387</v>
      </c>
      <c r="E196" s="28" t="s">
        <v>69</v>
      </c>
      <c r="F196" s="28" t="s">
        <v>70</v>
      </c>
      <c r="G196" s="28">
        <v>2</v>
      </c>
      <c r="H196" s="29">
        <v>42</v>
      </c>
      <c r="I196" s="30">
        <f t="shared" si="5"/>
        <v>0.7</v>
      </c>
      <c r="J196" s="40">
        <v>106</v>
      </c>
    </row>
    <row r="197" spans="1:10" x14ac:dyDescent="0.3">
      <c r="A197" s="64" t="s">
        <v>355</v>
      </c>
      <c r="B197" s="39" t="s">
        <v>388</v>
      </c>
      <c r="C197" s="29" t="s">
        <v>389</v>
      </c>
      <c r="D197" s="28" t="s">
        <v>390</v>
      </c>
      <c r="E197" s="28" t="s">
        <v>41</v>
      </c>
      <c r="F197" s="28" t="s">
        <v>83</v>
      </c>
      <c r="G197" s="28">
        <v>3</v>
      </c>
      <c r="H197" s="29">
        <v>28</v>
      </c>
      <c r="I197" s="30">
        <f t="shared" si="5"/>
        <v>0.46666666666666667</v>
      </c>
      <c r="J197" s="40">
        <v>2000</v>
      </c>
    </row>
    <row r="198" spans="1:10" x14ac:dyDescent="0.3">
      <c r="A198" s="64" t="s">
        <v>355</v>
      </c>
      <c r="B198" s="39" t="s">
        <v>391</v>
      </c>
      <c r="C198" s="29" t="s">
        <v>392</v>
      </c>
      <c r="D198" s="28" t="s">
        <v>393</v>
      </c>
      <c r="E198" s="28" t="s">
        <v>41</v>
      </c>
      <c r="F198" s="28" t="s">
        <v>83</v>
      </c>
      <c r="G198" s="28">
        <v>8</v>
      </c>
      <c r="H198" s="29">
        <v>40</v>
      </c>
      <c r="I198" s="30">
        <f t="shared" si="5"/>
        <v>0.66666666666666663</v>
      </c>
      <c r="J198" s="40">
        <v>2250</v>
      </c>
    </row>
    <row r="199" spans="1:10" x14ac:dyDescent="0.3">
      <c r="A199" s="64" t="s">
        <v>355</v>
      </c>
      <c r="B199" s="39" t="s">
        <v>1124</v>
      </c>
      <c r="C199" s="29" t="s">
        <v>394</v>
      </c>
      <c r="D199" s="28" t="s">
        <v>395</v>
      </c>
      <c r="E199" s="28" t="s">
        <v>69</v>
      </c>
      <c r="F199" s="28" t="s">
        <v>325</v>
      </c>
      <c r="G199" s="65">
        <v>8</v>
      </c>
      <c r="H199" s="29">
        <v>30</v>
      </c>
      <c r="I199" s="30">
        <f t="shared" si="5"/>
        <v>0.5</v>
      </c>
      <c r="J199" s="40">
        <v>5000</v>
      </c>
    </row>
    <row r="200" spans="1:10" x14ac:dyDescent="0.3">
      <c r="A200" s="64" t="s">
        <v>355</v>
      </c>
      <c r="B200" s="39" t="s">
        <v>396</v>
      </c>
      <c r="C200" s="29" t="s">
        <v>397</v>
      </c>
      <c r="D200" s="28" t="s">
        <v>398</v>
      </c>
      <c r="E200" s="28" t="s">
        <v>324</v>
      </c>
      <c r="F200" s="28" t="s">
        <v>325</v>
      </c>
      <c r="G200" s="28">
        <v>2</v>
      </c>
      <c r="H200" s="29">
        <v>35</v>
      </c>
      <c r="I200" s="30">
        <f t="shared" si="5"/>
        <v>0.58333333333333337</v>
      </c>
      <c r="J200" s="40">
        <v>1000</v>
      </c>
    </row>
    <row r="201" spans="1:10" x14ac:dyDescent="0.3">
      <c r="A201" s="64" t="s">
        <v>355</v>
      </c>
      <c r="B201" s="39" t="s">
        <v>399</v>
      </c>
      <c r="C201" s="29" t="s">
        <v>400</v>
      </c>
      <c r="D201" s="28" t="s">
        <v>401</v>
      </c>
      <c r="E201" s="28" t="s">
        <v>324</v>
      </c>
      <c r="F201" s="28" t="s">
        <v>325</v>
      </c>
      <c r="G201" s="28">
        <v>2</v>
      </c>
      <c r="H201" s="29">
        <v>25</v>
      </c>
      <c r="I201" s="30">
        <f t="shared" si="5"/>
        <v>0.41666666666666669</v>
      </c>
      <c r="J201" s="40">
        <v>7500</v>
      </c>
    </row>
    <row r="202" spans="1:10" x14ac:dyDescent="0.3">
      <c r="A202" s="64" t="s">
        <v>355</v>
      </c>
      <c r="B202" s="39" t="s">
        <v>402</v>
      </c>
      <c r="C202" s="29" t="s">
        <v>403</v>
      </c>
      <c r="D202" s="28" t="s">
        <v>404</v>
      </c>
      <c r="E202" s="28" t="s">
        <v>324</v>
      </c>
      <c r="F202" s="28" t="s">
        <v>325</v>
      </c>
      <c r="G202" s="28">
        <v>2</v>
      </c>
      <c r="H202" s="29">
        <v>30</v>
      </c>
      <c r="I202" s="30">
        <f t="shared" si="5"/>
        <v>0.5</v>
      </c>
      <c r="J202" s="40">
        <v>5000</v>
      </c>
    </row>
    <row r="203" spans="1:10" x14ac:dyDescent="0.3">
      <c r="A203" s="64" t="s">
        <v>355</v>
      </c>
      <c r="B203" s="39" t="s">
        <v>405</v>
      </c>
      <c r="C203" s="29" t="s">
        <v>322</v>
      </c>
      <c r="D203" s="28" t="s">
        <v>323</v>
      </c>
      <c r="E203" s="28" t="s">
        <v>324</v>
      </c>
      <c r="F203" s="28" t="s">
        <v>325</v>
      </c>
      <c r="G203" s="28">
        <v>2</v>
      </c>
      <c r="H203" s="29">
        <v>32</v>
      </c>
      <c r="I203" s="30">
        <f t="shared" si="5"/>
        <v>0.53333333333333333</v>
      </c>
      <c r="J203" s="40">
        <v>216</v>
      </c>
    </row>
    <row r="204" spans="1:10" x14ac:dyDescent="0.3">
      <c r="A204" s="64" t="s">
        <v>355</v>
      </c>
      <c r="B204" s="39" t="s">
        <v>406</v>
      </c>
      <c r="C204" s="29" t="s">
        <v>407</v>
      </c>
      <c r="D204" s="28" t="s">
        <v>408</v>
      </c>
      <c r="E204" s="28" t="s">
        <v>324</v>
      </c>
      <c r="F204" s="28" t="s">
        <v>409</v>
      </c>
      <c r="G204" s="28">
        <v>4</v>
      </c>
      <c r="H204" s="29">
        <v>35</v>
      </c>
      <c r="I204" s="30">
        <f t="shared" si="5"/>
        <v>0.58333333333333337</v>
      </c>
      <c r="J204" s="40">
        <v>3000</v>
      </c>
    </row>
    <row r="205" spans="1:10" x14ac:dyDescent="0.3">
      <c r="A205" s="64" t="s">
        <v>355</v>
      </c>
      <c r="B205" s="39" t="s">
        <v>410</v>
      </c>
      <c r="C205" s="29" t="s">
        <v>411</v>
      </c>
      <c r="D205" s="28" t="s">
        <v>412</v>
      </c>
      <c r="E205" s="28" t="s">
        <v>41</v>
      </c>
      <c r="F205" s="28" t="s">
        <v>42</v>
      </c>
      <c r="G205" s="28">
        <v>2</v>
      </c>
      <c r="H205" s="29">
        <v>38</v>
      </c>
      <c r="I205" s="30">
        <f t="shared" si="5"/>
        <v>0.6333333333333333</v>
      </c>
      <c r="J205" s="40">
        <v>254</v>
      </c>
    </row>
    <row r="206" spans="1:10" x14ac:dyDescent="0.3">
      <c r="A206" s="64" t="s">
        <v>355</v>
      </c>
      <c r="B206" s="39" t="s">
        <v>413</v>
      </c>
      <c r="C206" s="29" t="s">
        <v>290</v>
      </c>
      <c r="D206" s="28" t="s">
        <v>291</v>
      </c>
      <c r="E206" s="28" t="s">
        <v>41</v>
      </c>
      <c r="F206" s="28" t="s">
        <v>74</v>
      </c>
      <c r="G206" s="28">
        <v>1</v>
      </c>
      <c r="H206" s="29">
        <v>40</v>
      </c>
      <c r="I206" s="30">
        <f t="shared" si="5"/>
        <v>0.66666666666666663</v>
      </c>
      <c r="J206" s="40">
        <v>400</v>
      </c>
    </row>
    <row r="207" spans="1:10" x14ac:dyDescent="0.3">
      <c r="A207" s="64" t="s">
        <v>355</v>
      </c>
      <c r="B207" s="39" t="s">
        <v>414</v>
      </c>
      <c r="C207" s="29" t="s">
        <v>293</v>
      </c>
      <c r="D207" s="28" t="s">
        <v>294</v>
      </c>
      <c r="E207" s="28" t="s">
        <v>41</v>
      </c>
      <c r="F207" s="28" t="s">
        <v>74</v>
      </c>
      <c r="G207" s="28">
        <v>1</v>
      </c>
      <c r="H207" s="29">
        <v>40</v>
      </c>
      <c r="I207" s="30">
        <f t="shared" si="5"/>
        <v>0.66666666666666663</v>
      </c>
      <c r="J207" s="40">
        <v>30</v>
      </c>
    </row>
    <row r="208" spans="1:10" x14ac:dyDescent="0.3">
      <c r="A208" s="64" t="s">
        <v>355</v>
      </c>
      <c r="B208" s="39" t="s">
        <v>415</v>
      </c>
      <c r="C208" s="29" t="s">
        <v>361</v>
      </c>
      <c r="D208" s="28" t="s">
        <v>362</v>
      </c>
      <c r="E208" s="28" t="s">
        <v>41</v>
      </c>
      <c r="F208" s="28" t="s">
        <v>132</v>
      </c>
      <c r="G208" s="28">
        <v>1</v>
      </c>
      <c r="H208" s="29">
        <v>35</v>
      </c>
      <c r="I208" s="30">
        <f t="shared" si="5"/>
        <v>0.58333333333333337</v>
      </c>
      <c r="J208" s="40">
        <v>250</v>
      </c>
    </row>
    <row r="209" spans="1:10" x14ac:dyDescent="0.3">
      <c r="A209" s="64" t="s">
        <v>355</v>
      </c>
      <c r="B209" s="39" t="s">
        <v>416</v>
      </c>
      <c r="C209" s="29" t="s">
        <v>364</v>
      </c>
      <c r="D209" s="28" t="s">
        <v>365</v>
      </c>
      <c r="E209" s="28" t="s">
        <v>41</v>
      </c>
      <c r="F209" s="28" t="s">
        <v>132</v>
      </c>
      <c r="G209" s="28">
        <v>1</v>
      </c>
      <c r="H209" s="29">
        <v>35</v>
      </c>
      <c r="I209" s="30">
        <f t="shared" si="5"/>
        <v>0.58333333333333337</v>
      </c>
      <c r="J209" s="40">
        <v>250</v>
      </c>
    </row>
    <row r="210" spans="1:10" x14ac:dyDescent="0.3">
      <c r="A210" s="64" t="s">
        <v>355</v>
      </c>
      <c r="B210" s="39" t="s">
        <v>417</v>
      </c>
      <c r="C210" s="29" t="s">
        <v>418</v>
      </c>
      <c r="D210" s="28" t="s">
        <v>419</v>
      </c>
      <c r="E210" s="28" t="s">
        <v>41</v>
      </c>
      <c r="F210" s="28" t="s">
        <v>74</v>
      </c>
      <c r="G210" s="28">
        <v>4</v>
      </c>
      <c r="H210" s="29">
        <v>50</v>
      </c>
      <c r="I210" s="30">
        <f t="shared" si="5"/>
        <v>0.83333333333333337</v>
      </c>
      <c r="J210" s="40">
        <v>1000</v>
      </c>
    </row>
    <row r="211" spans="1:10" x14ac:dyDescent="0.3">
      <c r="A211" s="64" t="s">
        <v>355</v>
      </c>
      <c r="B211" s="39" t="s">
        <v>420</v>
      </c>
      <c r="C211" s="29" t="s">
        <v>392</v>
      </c>
      <c r="D211" s="28" t="s">
        <v>393</v>
      </c>
      <c r="E211" s="28" t="s">
        <v>41</v>
      </c>
      <c r="F211" s="28" t="s">
        <v>83</v>
      </c>
      <c r="G211" s="28">
        <v>8</v>
      </c>
      <c r="H211" s="29">
        <v>52</v>
      </c>
      <c r="I211" s="30">
        <f t="shared" si="5"/>
        <v>0.8666666666666667</v>
      </c>
      <c r="J211" s="40">
        <v>2250</v>
      </c>
    </row>
    <row r="212" spans="1:10" x14ac:dyDescent="0.3">
      <c r="A212" s="64" t="s">
        <v>355</v>
      </c>
      <c r="B212" s="39" t="s">
        <v>421</v>
      </c>
      <c r="C212" s="29" t="s">
        <v>338</v>
      </c>
      <c r="D212" s="28" t="s">
        <v>339</v>
      </c>
      <c r="E212" s="28" t="s">
        <v>114</v>
      </c>
      <c r="F212" s="28" t="s">
        <v>49</v>
      </c>
      <c r="G212" s="28">
        <v>1</v>
      </c>
      <c r="H212" s="29">
        <v>55</v>
      </c>
      <c r="I212" s="30">
        <f t="shared" si="5"/>
        <v>0.91666666666666663</v>
      </c>
      <c r="J212" s="40">
        <v>300</v>
      </c>
    </row>
    <row r="213" spans="1:10" x14ac:dyDescent="0.3">
      <c r="A213" s="64" t="s">
        <v>355</v>
      </c>
      <c r="B213" s="39" t="s">
        <v>422</v>
      </c>
      <c r="C213" s="29" t="s">
        <v>341</v>
      </c>
      <c r="D213" s="28" t="s">
        <v>342</v>
      </c>
      <c r="E213" s="28" t="s">
        <v>114</v>
      </c>
      <c r="F213" s="28" t="s">
        <v>49</v>
      </c>
      <c r="G213" s="28">
        <v>1</v>
      </c>
      <c r="H213" s="29">
        <v>55</v>
      </c>
      <c r="I213" s="30">
        <f t="shared" si="5"/>
        <v>0.91666666666666663</v>
      </c>
      <c r="J213" s="40">
        <v>300</v>
      </c>
    </row>
    <row r="214" spans="1:10" x14ac:dyDescent="0.3">
      <c r="A214" s="64" t="s">
        <v>355</v>
      </c>
      <c r="B214" s="39" t="s">
        <v>423</v>
      </c>
      <c r="C214" s="29" t="s">
        <v>344</v>
      </c>
      <c r="D214" s="28" t="s">
        <v>345</v>
      </c>
      <c r="E214" s="28" t="s">
        <v>114</v>
      </c>
      <c r="F214" s="28" t="s">
        <v>49</v>
      </c>
      <c r="G214" s="28">
        <v>1</v>
      </c>
      <c r="H214" s="29">
        <v>55</v>
      </c>
      <c r="I214" s="30">
        <f t="shared" si="5"/>
        <v>0.91666666666666663</v>
      </c>
      <c r="J214" s="40">
        <v>300</v>
      </c>
    </row>
    <row r="215" spans="1:10" x14ac:dyDescent="0.3">
      <c r="A215" s="64" t="s">
        <v>355</v>
      </c>
      <c r="B215" s="39" t="s">
        <v>424</v>
      </c>
      <c r="C215" s="29" t="s">
        <v>347</v>
      </c>
      <c r="D215" s="28" t="s">
        <v>348</v>
      </c>
      <c r="E215" s="28" t="s">
        <v>114</v>
      </c>
      <c r="F215" s="28" t="s">
        <v>49</v>
      </c>
      <c r="G215" s="28">
        <v>1</v>
      </c>
      <c r="H215" s="29">
        <v>55</v>
      </c>
      <c r="I215" s="30">
        <f t="shared" si="5"/>
        <v>0.91666666666666663</v>
      </c>
      <c r="J215" s="40">
        <v>300</v>
      </c>
    </row>
    <row r="216" spans="1:10" x14ac:dyDescent="0.3">
      <c r="A216" s="64" t="s">
        <v>355</v>
      </c>
      <c r="B216" s="39" t="s">
        <v>425</v>
      </c>
      <c r="C216" s="29" t="s">
        <v>350</v>
      </c>
      <c r="D216" s="28" t="s">
        <v>351</v>
      </c>
      <c r="E216" s="28" t="s">
        <v>114</v>
      </c>
      <c r="F216" s="28" t="s">
        <v>49</v>
      </c>
      <c r="G216" s="28">
        <v>2</v>
      </c>
      <c r="H216" s="29">
        <v>55</v>
      </c>
      <c r="I216" s="30">
        <f t="shared" si="5"/>
        <v>0.91666666666666663</v>
      </c>
      <c r="J216" s="40">
        <v>400</v>
      </c>
    </row>
    <row r="217" spans="1:10" s="72" customFormat="1" x14ac:dyDescent="0.3">
      <c r="A217" s="66" t="s">
        <v>355</v>
      </c>
      <c r="B217" s="67" t="s">
        <v>426</v>
      </c>
      <c r="C217" s="68" t="s">
        <v>353</v>
      </c>
      <c r="D217" s="69" t="s">
        <v>354</v>
      </c>
      <c r="E217" s="69" t="s">
        <v>114</v>
      </c>
      <c r="F217" s="69" t="s">
        <v>49</v>
      </c>
      <c r="G217" s="69">
        <v>2</v>
      </c>
      <c r="H217" s="68">
        <v>55</v>
      </c>
      <c r="I217" s="70">
        <f t="shared" si="5"/>
        <v>0.91666666666666663</v>
      </c>
      <c r="J217" s="71">
        <v>400</v>
      </c>
    </row>
    <row r="218" spans="1:10" s="72" customFormat="1" x14ac:dyDescent="0.3">
      <c r="A218" s="66" t="s">
        <v>355</v>
      </c>
      <c r="B218" s="67" t="s">
        <v>427</v>
      </c>
      <c r="C218" s="68" t="s">
        <v>428</v>
      </c>
      <c r="D218" s="69" t="s">
        <v>429</v>
      </c>
      <c r="E218" s="69" t="s">
        <v>114</v>
      </c>
      <c r="F218" s="69" t="s">
        <v>430</v>
      </c>
      <c r="G218" s="69">
        <v>1</v>
      </c>
      <c r="H218" s="68">
        <v>40.549999999999997</v>
      </c>
      <c r="I218" s="70">
        <f t="shared" si="5"/>
        <v>0.67583333333333329</v>
      </c>
      <c r="J218" s="71">
        <v>0</v>
      </c>
    </row>
    <row r="219" spans="1:10" x14ac:dyDescent="0.3">
      <c r="A219" s="64" t="s">
        <v>355</v>
      </c>
      <c r="B219" s="39" t="s">
        <v>431</v>
      </c>
      <c r="C219" s="29" t="s">
        <v>198</v>
      </c>
      <c r="D219" s="28" t="s">
        <v>432</v>
      </c>
      <c r="E219" s="28" t="s">
        <v>114</v>
      </c>
      <c r="F219" s="28" t="s">
        <v>430</v>
      </c>
      <c r="G219" s="28">
        <v>1</v>
      </c>
      <c r="H219" s="29">
        <v>46.12</v>
      </c>
      <c r="I219" s="30">
        <f t="shared" si="5"/>
        <v>0.76866666666666661</v>
      </c>
      <c r="J219" s="40">
        <v>0</v>
      </c>
    </row>
    <row r="220" spans="1:10" x14ac:dyDescent="0.3">
      <c r="A220" s="64" t="s">
        <v>355</v>
      </c>
      <c r="B220" s="39" t="s">
        <v>433</v>
      </c>
      <c r="C220" s="29" t="s">
        <v>434</v>
      </c>
      <c r="D220" s="28" t="s">
        <v>435</v>
      </c>
      <c r="E220" s="28" t="s">
        <v>114</v>
      </c>
      <c r="F220" s="28" t="s">
        <v>430</v>
      </c>
      <c r="G220" s="28">
        <v>1</v>
      </c>
      <c r="H220" s="29">
        <v>30</v>
      </c>
      <c r="I220" s="30">
        <f t="shared" si="5"/>
        <v>0.5</v>
      </c>
      <c r="J220" s="40">
        <v>0</v>
      </c>
    </row>
    <row r="221" spans="1:10" x14ac:dyDescent="0.3">
      <c r="A221" s="64" t="s">
        <v>355</v>
      </c>
      <c r="B221" s="39" t="s">
        <v>436</v>
      </c>
      <c r="C221" s="29" t="s">
        <v>341</v>
      </c>
      <c r="D221" s="28" t="s">
        <v>437</v>
      </c>
      <c r="E221" s="28" t="s">
        <v>114</v>
      </c>
      <c r="F221" s="28" t="s">
        <v>430</v>
      </c>
      <c r="G221" s="28">
        <v>1</v>
      </c>
      <c r="H221" s="29">
        <v>30</v>
      </c>
      <c r="I221" s="30">
        <f t="shared" si="5"/>
        <v>0.5</v>
      </c>
      <c r="J221" s="40">
        <v>0</v>
      </c>
    </row>
    <row r="222" spans="1:10" x14ac:dyDescent="0.3">
      <c r="A222" s="64" t="s">
        <v>355</v>
      </c>
      <c r="B222" s="39" t="s">
        <v>438</v>
      </c>
      <c r="C222" s="29" t="s">
        <v>344</v>
      </c>
      <c r="D222" s="28" t="s">
        <v>439</v>
      </c>
      <c r="E222" s="28" t="s">
        <v>114</v>
      </c>
      <c r="F222" s="28" t="s">
        <v>430</v>
      </c>
      <c r="G222" s="28">
        <v>2</v>
      </c>
      <c r="H222" s="29">
        <v>43.6</v>
      </c>
      <c r="I222" s="30">
        <f t="shared" si="5"/>
        <v>0.72666666666666668</v>
      </c>
      <c r="J222" s="40">
        <v>0</v>
      </c>
    </row>
    <row r="223" spans="1:10" x14ac:dyDescent="0.3">
      <c r="A223" s="64" t="s">
        <v>355</v>
      </c>
      <c r="B223" s="39" t="s">
        <v>440</v>
      </c>
      <c r="C223" s="29" t="s">
        <v>389</v>
      </c>
      <c r="D223" s="28" t="s">
        <v>390</v>
      </c>
      <c r="E223" s="28" t="s">
        <v>41</v>
      </c>
      <c r="F223" s="28" t="s">
        <v>83</v>
      </c>
      <c r="G223" s="28">
        <v>8</v>
      </c>
      <c r="H223" s="29">
        <v>35</v>
      </c>
      <c r="I223" s="30">
        <f t="shared" si="5"/>
        <v>0.58333333333333337</v>
      </c>
      <c r="J223" s="40">
        <v>2000</v>
      </c>
    </row>
    <row r="224" spans="1:10" x14ac:dyDescent="0.3">
      <c r="A224" s="64" t="s">
        <v>355</v>
      </c>
      <c r="B224" s="34" t="s">
        <v>441</v>
      </c>
      <c r="C224" s="29" t="s">
        <v>442</v>
      </c>
      <c r="D224" s="28" t="s">
        <v>443</v>
      </c>
      <c r="E224" s="28" t="s">
        <v>41</v>
      </c>
      <c r="F224" s="28" t="s">
        <v>444</v>
      </c>
      <c r="G224" s="28">
        <v>4</v>
      </c>
      <c r="H224" s="29">
        <v>30</v>
      </c>
      <c r="I224" s="30">
        <f t="shared" si="5"/>
        <v>0.5</v>
      </c>
      <c r="J224" s="40">
        <v>2000</v>
      </c>
    </row>
    <row r="225" spans="1:10" x14ac:dyDescent="0.3">
      <c r="A225" s="73" t="s">
        <v>355</v>
      </c>
      <c r="B225" s="39" t="s">
        <v>445</v>
      </c>
      <c r="C225" s="29" t="s">
        <v>446</v>
      </c>
      <c r="D225" s="28" t="s">
        <v>447</v>
      </c>
      <c r="E225" s="28" t="s">
        <v>41</v>
      </c>
      <c r="F225" s="28" t="s">
        <v>325</v>
      </c>
      <c r="G225" s="28">
        <v>4</v>
      </c>
      <c r="H225" s="29">
        <v>30</v>
      </c>
      <c r="I225" s="30">
        <f t="shared" si="5"/>
        <v>0.5</v>
      </c>
      <c r="J225" s="40">
        <v>1500</v>
      </c>
    </row>
    <row r="226" spans="1:10" x14ac:dyDescent="0.3">
      <c r="A226" s="73" t="s">
        <v>355</v>
      </c>
      <c r="B226" s="34" t="s">
        <v>448</v>
      </c>
      <c r="C226" s="26" t="s">
        <v>449</v>
      </c>
      <c r="D226" s="35" t="s">
        <v>450</v>
      </c>
      <c r="E226" s="28" t="s">
        <v>41</v>
      </c>
      <c r="F226" s="35" t="s">
        <v>325</v>
      </c>
      <c r="G226" s="35">
        <v>2</v>
      </c>
      <c r="H226" s="26">
        <v>30</v>
      </c>
      <c r="I226" s="36">
        <f>H226/60</f>
        <v>0.5</v>
      </c>
      <c r="J226" s="37">
        <v>8000</v>
      </c>
    </row>
    <row r="227" spans="1:10" x14ac:dyDescent="0.3">
      <c r="A227" s="73" t="s">
        <v>355</v>
      </c>
      <c r="B227" s="34" t="s">
        <v>451</v>
      </c>
      <c r="C227" s="26" t="s">
        <v>449</v>
      </c>
      <c r="D227" s="35" t="s">
        <v>450</v>
      </c>
      <c r="E227" s="28" t="s">
        <v>41</v>
      </c>
      <c r="F227" s="35" t="s">
        <v>325</v>
      </c>
      <c r="G227" s="35">
        <v>4</v>
      </c>
      <c r="H227" s="26">
        <v>30</v>
      </c>
      <c r="I227" s="36">
        <f>H227/60</f>
        <v>0.5</v>
      </c>
      <c r="J227" s="37">
        <v>8000</v>
      </c>
    </row>
    <row r="228" spans="1:10" x14ac:dyDescent="0.3">
      <c r="A228" s="73" t="s">
        <v>355</v>
      </c>
      <c r="B228" s="34" t="s">
        <v>452</v>
      </c>
      <c r="C228" s="26" t="s">
        <v>453</v>
      </c>
      <c r="D228" s="35" t="s">
        <v>454</v>
      </c>
      <c r="E228" s="28" t="s">
        <v>41</v>
      </c>
      <c r="F228" s="35" t="s">
        <v>325</v>
      </c>
      <c r="G228" s="35">
        <v>4</v>
      </c>
      <c r="H228" s="26">
        <v>30</v>
      </c>
      <c r="I228" s="36">
        <f>H228/60</f>
        <v>0.5</v>
      </c>
      <c r="J228" s="37">
        <v>4000</v>
      </c>
    </row>
    <row r="229" spans="1:10" x14ac:dyDescent="0.3">
      <c r="A229" s="73" t="s">
        <v>355</v>
      </c>
      <c r="B229" s="39" t="s">
        <v>455</v>
      </c>
      <c r="C229" s="29" t="s">
        <v>456</v>
      </c>
      <c r="D229" s="28" t="s">
        <v>457</v>
      </c>
      <c r="E229" s="28" t="s">
        <v>41</v>
      </c>
      <c r="F229" s="28" t="s">
        <v>325</v>
      </c>
      <c r="G229" s="28">
        <v>4</v>
      </c>
      <c r="H229" s="29">
        <v>30</v>
      </c>
      <c r="I229" s="30">
        <f>H229/60</f>
        <v>0.5</v>
      </c>
      <c r="J229" s="40">
        <v>1500</v>
      </c>
    </row>
    <row r="230" spans="1:10" ht="17.25" thickBot="1" x14ac:dyDescent="0.35">
      <c r="A230" s="73" t="s">
        <v>355</v>
      </c>
      <c r="B230" s="34" t="s">
        <v>458</v>
      </c>
      <c r="C230" s="26" t="s">
        <v>453</v>
      </c>
      <c r="D230" s="35" t="s">
        <v>454</v>
      </c>
      <c r="E230" s="28" t="s">
        <v>41</v>
      </c>
      <c r="F230" s="35" t="s">
        <v>325</v>
      </c>
      <c r="G230" s="35">
        <v>4</v>
      </c>
      <c r="H230" s="26">
        <v>30</v>
      </c>
      <c r="I230" s="36">
        <f>H230/60</f>
        <v>0.5</v>
      </c>
      <c r="J230" s="37">
        <v>4000</v>
      </c>
    </row>
    <row r="231" spans="1:10" x14ac:dyDescent="0.3">
      <c r="A231" s="63" t="s">
        <v>459</v>
      </c>
      <c r="B231" s="54" t="s">
        <v>356</v>
      </c>
      <c r="C231" s="48" t="s">
        <v>357</v>
      </c>
      <c r="D231" s="27" t="s">
        <v>358</v>
      </c>
      <c r="E231" s="27" t="s">
        <v>41</v>
      </c>
      <c r="F231" s="27" t="s">
        <v>132</v>
      </c>
      <c r="G231" s="27">
        <v>4</v>
      </c>
      <c r="H231" s="48">
        <v>27</v>
      </c>
      <c r="I231" s="30">
        <f t="shared" si="5"/>
        <v>0.45</v>
      </c>
      <c r="J231" s="50">
        <v>2000</v>
      </c>
    </row>
    <row r="232" spans="1:10" x14ac:dyDescent="0.3">
      <c r="A232" s="64" t="s">
        <v>459</v>
      </c>
      <c r="B232" s="39" t="s">
        <v>359</v>
      </c>
      <c r="C232" s="29" t="s">
        <v>130</v>
      </c>
      <c r="D232" s="28" t="s">
        <v>131</v>
      </c>
      <c r="E232" s="28" t="s">
        <v>41</v>
      </c>
      <c r="F232" s="28" t="s">
        <v>132</v>
      </c>
      <c r="G232" s="28">
        <v>2</v>
      </c>
      <c r="H232" s="29">
        <v>34</v>
      </c>
      <c r="I232" s="30">
        <f t="shared" ref="I232:I327" si="7">H232/60</f>
        <v>0.56666666666666665</v>
      </c>
      <c r="J232" s="40">
        <v>160</v>
      </c>
    </row>
    <row r="233" spans="1:10" x14ac:dyDescent="0.3">
      <c r="A233" s="64" t="s">
        <v>459</v>
      </c>
      <c r="B233" s="39" t="s">
        <v>366</v>
      </c>
      <c r="C233" s="29" t="s">
        <v>367</v>
      </c>
      <c r="D233" s="28" t="s">
        <v>368</v>
      </c>
      <c r="E233" s="28" t="s">
        <v>41</v>
      </c>
      <c r="F233" s="28" t="s">
        <v>132</v>
      </c>
      <c r="G233" s="28">
        <v>4</v>
      </c>
      <c r="H233" s="29">
        <v>26</v>
      </c>
      <c r="I233" s="30">
        <f t="shared" si="7"/>
        <v>0.43333333333333335</v>
      </c>
      <c r="J233" s="40">
        <v>2000</v>
      </c>
    </row>
    <row r="234" spans="1:10" x14ac:dyDescent="0.3">
      <c r="A234" s="64" t="s">
        <v>459</v>
      </c>
      <c r="B234" s="39" t="s">
        <v>369</v>
      </c>
      <c r="C234" s="29" t="s">
        <v>367</v>
      </c>
      <c r="D234" s="28" t="s">
        <v>370</v>
      </c>
      <c r="E234" s="28" t="s">
        <v>41</v>
      </c>
      <c r="F234" s="28" t="s">
        <v>132</v>
      </c>
      <c r="G234" s="28">
        <v>4</v>
      </c>
      <c r="H234" s="29">
        <v>26</v>
      </c>
      <c r="I234" s="30">
        <f t="shared" si="7"/>
        <v>0.43333333333333335</v>
      </c>
      <c r="J234" s="40">
        <v>2000</v>
      </c>
    </row>
    <row r="235" spans="1:10" x14ac:dyDescent="0.3">
      <c r="A235" s="64" t="s">
        <v>459</v>
      </c>
      <c r="B235" s="39" t="s">
        <v>460</v>
      </c>
      <c r="C235" s="29" t="s">
        <v>372</v>
      </c>
      <c r="D235" s="28" t="s">
        <v>373</v>
      </c>
      <c r="E235" s="28" t="s">
        <v>41</v>
      </c>
      <c r="F235" s="28" t="s">
        <v>225</v>
      </c>
      <c r="G235" s="28">
        <v>2</v>
      </c>
      <c r="H235" s="29">
        <v>24</v>
      </c>
      <c r="I235" s="30">
        <f t="shared" si="7"/>
        <v>0.4</v>
      </c>
      <c r="J235" s="40">
        <v>1800</v>
      </c>
    </row>
    <row r="236" spans="1:10" x14ac:dyDescent="0.3">
      <c r="A236" s="64" t="s">
        <v>459</v>
      </c>
      <c r="B236" s="39" t="s">
        <v>461</v>
      </c>
      <c r="C236" s="29" t="s">
        <v>312</v>
      </c>
      <c r="D236" s="28" t="s">
        <v>313</v>
      </c>
      <c r="E236" s="28" t="s">
        <v>69</v>
      </c>
      <c r="F236" s="28" t="s">
        <v>70</v>
      </c>
      <c r="G236" s="28">
        <v>2</v>
      </c>
      <c r="H236" s="29">
        <v>30</v>
      </c>
      <c r="I236" s="30">
        <f t="shared" si="7"/>
        <v>0.5</v>
      </c>
      <c r="J236" s="40">
        <v>400</v>
      </c>
    </row>
    <row r="237" spans="1:10" x14ac:dyDescent="0.3">
      <c r="A237" s="64" t="s">
        <v>459</v>
      </c>
      <c r="B237" s="39" t="s">
        <v>462</v>
      </c>
      <c r="C237" s="29" t="s">
        <v>383</v>
      </c>
      <c r="D237" s="28" t="s">
        <v>384</v>
      </c>
      <c r="E237" s="28" t="s">
        <v>69</v>
      </c>
      <c r="F237" s="28" t="s">
        <v>70</v>
      </c>
      <c r="G237" s="28">
        <v>4</v>
      </c>
      <c r="H237" s="29">
        <v>24</v>
      </c>
      <c r="I237" s="30">
        <f t="shared" si="7"/>
        <v>0.4</v>
      </c>
      <c r="J237" s="40">
        <v>1500</v>
      </c>
    </row>
    <row r="238" spans="1:10" x14ac:dyDescent="0.3">
      <c r="A238" s="64" t="s">
        <v>459</v>
      </c>
      <c r="B238" s="39" t="s">
        <v>463</v>
      </c>
      <c r="C238" s="29" t="s">
        <v>386</v>
      </c>
      <c r="D238" s="28" t="s">
        <v>387</v>
      </c>
      <c r="E238" s="28" t="s">
        <v>69</v>
      </c>
      <c r="F238" s="28" t="s">
        <v>70</v>
      </c>
      <c r="G238" s="28">
        <v>2</v>
      </c>
      <c r="H238" s="29">
        <v>42</v>
      </c>
      <c r="I238" s="30">
        <f t="shared" si="7"/>
        <v>0.7</v>
      </c>
      <c r="J238" s="40">
        <v>106</v>
      </c>
    </row>
    <row r="239" spans="1:10" x14ac:dyDescent="0.3">
      <c r="A239" s="64" t="s">
        <v>459</v>
      </c>
      <c r="B239" s="39" t="s">
        <v>388</v>
      </c>
      <c r="C239" s="29" t="s">
        <v>389</v>
      </c>
      <c r="D239" s="28" t="s">
        <v>390</v>
      </c>
      <c r="E239" s="28" t="s">
        <v>41</v>
      </c>
      <c r="F239" s="28" t="s">
        <v>83</v>
      </c>
      <c r="G239" s="28">
        <v>3</v>
      </c>
      <c r="H239" s="29">
        <v>28</v>
      </c>
      <c r="I239" s="30">
        <f t="shared" si="7"/>
        <v>0.46666666666666667</v>
      </c>
      <c r="J239" s="40">
        <v>2000</v>
      </c>
    </row>
    <row r="240" spans="1:10" x14ac:dyDescent="0.3">
      <c r="A240" s="64" t="s">
        <v>459</v>
      </c>
      <c r="B240" s="39" t="s">
        <v>464</v>
      </c>
      <c r="C240" s="29" t="s">
        <v>392</v>
      </c>
      <c r="D240" s="28" t="s">
        <v>393</v>
      </c>
      <c r="E240" s="28" t="s">
        <v>41</v>
      </c>
      <c r="F240" s="28" t="s">
        <v>83</v>
      </c>
      <c r="G240" s="28">
        <v>8</v>
      </c>
      <c r="H240" s="29">
        <v>40</v>
      </c>
      <c r="I240" s="30">
        <f t="shared" si="7"/>
        <v>0.66666666666666663</v>
      </c>
      <c r="J240" s="40">
        <v>2250</v>
      </c>
    </row>
    <row r="241" spans="1:10" x14ac:dyDescent="0.3">
      <c r="A241" s="64" t="s">
        <v>459</v>
      </c>
      <c r="B241" s="39" t="s">
        <v>465</v>
      </c>
      <c r="C241" s="29" t="s">
        <v>394</v>
      </c>
      <c r="D241" s="28" t="s">
        <v>395</v>
      </c>
      <c r="E241" s="28" t="s">
        <v>69</v>
      </c>
      <c r="F241" s="28" t="s">
        <v>325</v>
      </c>
      <c r="G241" s="28">
        <v>8</v>
      </c>
      <c r="H241" s="29">
        <v>30</v>
      </c>
      <c r="I241" s="30">
        <f t="shared" si="7"/>
        <v>0.5</v>
      </c>
      <c r="J241" s="40">
        <v>5000</v>
      </c>
    </row>
    <row r="242" spans="1:10" x14ac:dyDescent="0.3">
      <c r="A242" s="64" t="s">
        <v>459</v>
      </c>
      <c r="B242" s="39" t="s">
        <v>466</v>
      </c>
      <c r="C242" s="29" t="s">
        <v>397</v>
      </c>
      <c r="D242" s="28" t="s">
        <v>398</v>
      </c>
      <c r="E242" s="28" t="s">
        <v>324</v>
      </c>
      <c r="F242" s="28" t="s">
        <v>325</v>
      </c>
      <c r="G242" s="28">
        <v>2</v>
      </c>
      <c r="H242" s="29">
        <v>35</v>
      </c>
      <c r="I242" s="30">
        <f t="shared" si="7"/>
        <v>0.58333333333333337</v>
      </c>
      <c r="J242" s="40">
        <v>1000</v>
      </c>
    </row>
    <row r="243" spans="1:10" x14ac:dyDescent="0.3">
      <c r="A243" s="64" t="s">
        <v>459</v>
      </c>
      <c r="B243" s="39" t="s">
        <v>467</v>
      </c>
      <c r="C243" s="29" t="s">
        <v>403</v>
      </c>
      <c r="D243" s="28" t="s">
        <v>404</v>
      </c>
      <c r="E243" s="28" t="s">
        <v>324</v>
      </c>
      <c r="F243" s="28" t="s">
        <v>325</v>
      </c>
      <c r="G243" s="28">
        <v>2</v>
      </c>
      <c r="H243" s="29">
        <v>30</v>
      </c>
      <c r="I243" s="30">
        <f t="shared" si="7"/>
        <v>0.5</v>
      </c>
      <c r="J243" s="40">
        <v>5000</v>
      </c>
    </row>
    <row r="244" spans="1:10" x14ac:dyDescent="0.3">
      <c r="A244" s="64" t="s">
        <v>459</v>
      </c>
      <c r="B244" s="39" t="s">
        <v>405</v>
      </c>
      <c r="C244" s="29" t="s">
        <v>322</v>
      </c>
      <c r="D244" s="28" t="s">
        <v>323</v>
      </c>
      <c r="E244" s="28" t="s">
        <v>324</v>
      </c>
      <c r="F244" s="28" t="s">
        <v>325</v>
      </c>
      <c r="G244" s="28">
        <v>2</v>
      </c>
      <c r="H244" s="29">
        <v>32</v>
      </c>
      <c r="I244" s="30">
        <f t="shared" si="7"/>
        <v>0.53333333333333333</v>
      </c>
      <c r="J244" s="40">
        <v>216</v>
      </c>
    </row>
    <row r="245" spans="1:10" x14ac:dyDescent="0.3">
      <c r="A245" s="64" t="s">
        <v>459</v>
      </c>
      <c r="B245" s="39" t="s">
        <v>468</v>
      </c>
      <c r="C245" s="29" t="s">
        <v>407</v>
      </c>
      <c r="D245" s="28" t="s">
        <v>408</v>
      </c>
      <c r="E245" s="28" t="s">
        <v>324</v>
      </c>
      <c r="F245" s="28" t="s">
        <v>409</v>
      </c>
      <c r="G245" s="28">
        <v>4</v>
      </c>
      <c r="H245" s="29">
        <v>35</v>
      </c>
      <c r="I245" s="30">
        <f t="shared" si="7"/>
        <v>0.58333333333333337</v>
      </c>
      <c r="J245" s="40">
        <v>3000</v>
      </c>
    </row>
    <row r="246" spans="1:10" x14ac:dyDescent="0.3">
      <c r="A246" s="64" t="s">
        <v>459</v>
      </c>
      <c r="B246" s="39" t="s">
        <v>469</v>
      </c>
      <c r="C246" s="29" t="s">
        <v>411</v>
      </c>
      <c r="D246" s="28" t="s">
        <v>412</v>
      </c>
      <c r="E246" s="28" t="s">
        <v>41</v>
      </c>
      <c r="F246" s="28" t="s">
        <v>42</v>
      </c>
      <c r="G246" s="28">
        <v>2</v>
      </c>
      <c r="H246" s="29">
        <v>38</v>
      </c>
      <c r="I246" s="30">
        <f t="shared" si="7"/>
        <v>0.6333333333333333</v>
      </c>
      <c r="J246" s="40">
        <v>254</v>
      </c>
    </row>
    <row r="247" spans="1:10" x14ac:dyDescent="0.3">
      <c r="A247" s="64" t="s">
        <v>459</v>
      </c>
      <c r="B247" s="39" t="s">
        <v>413</v>
      </c>
      <c r="C247" s="29" t="s">
        <v>290</v>
      </c>
      <c r="D247" s="28" t="s">
        <v>291</v>
      </c>
      <c r="E247" s="28" t="s">
        <v>41</v>
      </c>
      <c r="F247" s="28" t="s">
        <v>74</v>
      </c>
      <c r="G247" s="28">
        <v>1</v>
      </c>
      <c r="H247" s="29">
        <v>40</v>
      </c>
      <c r="I247" s="30">
        <f t="shared" si="7"/>
        <v>0.66666666666666663</v>
      </c>
      <c r="J247" s="40">
        <v>400</v>
      </c>
    </row>
    <row r="248" spans="1:10" x14ac:dyDescent="0.3">
      <c r="A248" s="64" t="s">
        <v>459</v>
      </c>
      <c r="B248" s="39" t="s">
        <v>414</v>
      </c>
      <c r="C248" s="29" t="s">
        <v>293</v>
      </c>
      <c r="D248" s="28" t="s">
        <v>294</v>
      </c>
      <c r="E248" s="28" t="s">
        <v>41</v>
      </c>
      <c r="F248" s="28" t="s">
        <v>74</v>
      </c>
      <c r="G248" s="28">
        <v>1</v>
      </c>
      <c r="H248" s="29">
        <v>40</v>
      </c>
      <c r="I248" s="30">
        <f t="shared" si="7"/>
        <v>0.66666666666666663</v>
      </c>
      <c r="J248" s="40">
        <v>30</v>
      </c>
    </row>
    <row r="249" spans="1:10" x14ac:dyDescent="0.3">
      <c r="A249" s="64" t="s">
        <v>459</v>
      </c>
      <c r="B249" s="39" t="s">
        <v>470</v>
      </c>
      <c r="C249" s="29" t="s">
        <v>418</v>
      </c>
      <c r="D249" s="28" t="s">
        <v>419</v>
      </c>
      <c r="E249" s="28" t="s">
        <v>41</v>
      </c>
      <c r="F249" s="28" t="s">
        <v>74</v>
      </c>
      <c r="G249" s="28">
        <v>4</v>
      </c>
      <c r="H249" s="29">
        <v>45</v>
      </c>
      <c r="I249" s="30">
        <f t="shared" si="7"/>
        <v>0.75</v>
      </c>
      <c r="J249" s="40">
        <v>1000</v>
      </c>
    </row>
    <row r="250" spans="1:10" x14ac:dyDescent="0.3">
      <c r="A250" s="64" t="s">
        <v>459</v>
      </c>
      <c r="B250" s="39" t="s">
        <v>471</v>
      </c>
      <c r="C250" s="29" t="s">
        <v>392</v>
      </c>
      <c r="D250" s="28" t="s">
        <v>393</v>
      </c>
      <c r="E250" s="28" t="s">
        <v>41</v>
      </c>
      <c r="F250" s="28" t="s">
        <v>83</v>
      </c>
      <c r="G250" s="28">
        <v>8</v>
      </c>
      <c r="H250" s="29">
        <v>40</v>
      </c>
      <c r="I250" s="30">
        <f t="shared" si="7"/>
        <v>0.66666666666666663</v>
      </c>
      <c r="J250" s="40">
        <v>2250</v>
      </c>
    </row>
    <row r="251" spans="1:10" x14ac:dyDescent="0.3">
      <c r="A251" s="64" t="s">
        <v>459</v>
      </c>
      <c r="B251" s="39" t="s">
        <v>472</v>
      </c>
      <c r="C251" s="29" t="s">
        <v>338</v>
      </c>
      <c r="D251" s="28" t="s">
        <v>339</v>
      </c>
      <c r="E251" s="28" t="s">
        <v>114</v>
      </c>
      <c r="F251" s="28" t="s">
        <v>49</v>
      </c>
      <c r="G251" s="28">
        <v>1</v>
      </c>
      <c r="H251" s="29">
        <v>55</v>
      </c>
      <c r="I251" s="30">
        <f t="shared" si="7"/>
        <v>0.91666666666666663</v>
      </c>
      <c r="J251" s="40">
        <v>300</v>
      </c>
    </row>
    <row r="252" spans="1:10" x14ac:dyDescent="0.3">
      <c r="A252" s="64" t="s">
        <v>459</v>
      </c>
      <c r="B252" s="39" t="s">
        <v>473</v>
      </c>
      <c r="C252" s="29" t="s">
        <v>341</v>
      </c>
      <c r="D252" s="28" t="s">
        <v>342</v>
      </c>
      <c r="E252" s="28" t="s">
        <v>114</v>
      </c>
      <c r="F252" s="28" t="s">
        <v>49</v>
      </c>
      <c r="G252" s="28">
        <v>1</v>
      </c>
      <c r="H252" s="29">
        <v>55</v>
      </c>
      <c r="I252" s="30">
        <f t="shared" si="7"/>
        <v>0.91666666666666663</v>
      </c>
      <c r="J252" s="40">
        <v>300</v>
      </c>
    </row>
    <row r="253" spans="1:10" x14ac:dyDescent="0.3">
      <c r="A253" s="64" t="s">
        <v>459</v>
      </c>
      <c r="B253" s="39" t="s">
        <v>474</v>
      </c>
      <c r="C253" s="29" t="s">
        <v>344</v>
      </c>
      <c r="D253" s="28" t="s">
        <v>345</v>
      </c>
      <c r="E253" s="28" t="s">
        <v>114</v>
      </c>
      <c r="F253" s="28" t="s">
        <v>49</v>
      </c>
      <c r="G253" s="28">
        <v>1</v>
      </c>
      <c r="H253" s="29">
        <v>55</v>
      </c>
      <c r="I253" s="30">
        <f t="shared" si="7"/>
        <v>0.91666666666666663</v>
      </c>
      <c r="J253" s="40">
        <v>300</v>
      </c>
    </row>
    <row r="254" spans="1:10" x14ac:dyDescent="0.3">
      <c r="A254" s="64" t="s">
        <v>459</v>
      </c>
      <c r="B254" s="39" t="s">
        <v>475</v>
      </c>
      <c r="C254" s="29" t="s">
        <v>347</v>
      </c>
      <c r="D254" s="28" t="s">
        <v>348</v>
      </c>
      <c r="E254" s="28" t="s">
        <v>114</v>
      </c>
      <c r="F254" s="28" t="s">
        <v>49</v>
      </c>
      <c r="G254" s="28">
        <v>1</v>
      </c>
      <c r="H254" s="29">
        <v>55</v>
      </c>
      <c r="I254" s="30">
        <f t="shared" si="7"/>
        <v>0.91666666666666663</v>
      </c>
      <c r="J254" s="40">
        <v>300</v>
      </c>
    </row>
    <row r="255" spans="1:10" x14ac:dyDescent="0.3">
      <c r="A255" s="64" t="s">
        <v>459</v>
      </c>
      <c r="B255" s="39" t="s">
        <v>476</v>
      </c>
      <c r="C255" s="29" t="s">
        <v>350</v>
      </c>
      <c r="D255" s="28" t="s">
        <v>351</v>
      </c>
      <c r="E255" s="28" t="s">
        <v>114</v>
      </c>
      <c r="F255" s="28" t="s">
        <v>49</v>
      </c>
      <c r="G255" s="28">
        <v>2</v>
      </c>
      <c r="H255" s="29">
        <v>55</v>
      </c>
      <c r="I255" s="30">
        <f t="shared" si="7"/>
        <v>0.91666666666666663</v>
      </c>
      <c r="J255" s="40">
        <v>400</v>
      </c>
    </row>
    <row r="256" spans="1:10" x14ac:dyDescent="0.3">
      <c r="A256" s="64" t="s">
        <v>459</v>
      </c>
      <c r="B256" s="39" t="s">
        <v>477</v>
      </c>
      <c r="C256" s="29" t="s">
        <v>353</v>
      </c>
      <c r="D256" s="28" t="s">
        <v>354</v>
      </c>
      <c r="E256" s="28" t="s">
        <v>114</v>
      </c>
      <c r="F256" s="28" t="s">
        <v>49</v>
      </c>
      <c r="G256" s="28">
        <v>2</v>
      </c>
      <c r="H256" s="29">
        <v>55</v>
      </c>
      <c r="I256" s="30">
        <f t="shared" si="7"/>
        <v>0.91666666666666663</v>
      </c>
      <c r="J256" s="40">
        <v>400</v>
      </c>
    </row>
    <row r="257" spans="1:10" x14ac:dyDescent="0.3">
      <c r="A257" s="64" t="s">
        <v>459</v>
      </c>
      <c r="B257" s="39" t="s">
        <v>427</v>
      </c>
      <c r="C257" s="29" t="s">
        <v>428</v>
      </c>
      <c r="D257" s="28" t="s">
        <v>429</v>
      </c>
      <c r="E257" s="28" t="s">
        <v>114</v>
      </c>
      <c r="F257" s="28" t="s">
        <v>430</v>
      </c>
      <c r="G257" s="28">
        <v>1</v>
      </c>
      <c r="H257" s="29">
        <v>40.549999999999997</v>
      </c>
      <c r="I257" s="30">
        <f t="shared" si="7"/>
        <v>0.67583333333333329</v>
      </c>
      <c r="J257" s="40">
        <v>0</v>
      </c>
    </row>
    <row r="258" spans="1:10" x14ac:dyDescent="0.3">
      <c r="A258" s="64" t="s">
        <v>459</v>
      </c>
      <c r="B258" s="39" t="s">
        <v>431</v>
      </c>
      <c r="C258" s="29" t="s">
        <v>198</v>
      </c>
      <c r="D258" s="28" t="s">
        <v>432</v>
      </c>
      <c r="E258" s="28" t="s">
        <v>114</v>
      </c>
      <c r="F258" s="28" t="s">
        <v>430</v>
      </c>
      <c r="G258" s="28">
        <v>1</v>
      </c>
      <c r="H258" s="29">
        <v>46.12</v>
      </c>
      <c r="I258" s="30">
        <f t="shared" si="7"/>
        <v>0.76866666666666661</v>
      </c>
      <c r="J258" s="40">
        <v>0</v>
      </c>
    </row>
    <row r="259" spans="1:10" x14ac:dyDescent="0.3">
      <c r="A259" s="64" t="s">
        <v>459</v>
      </c>
      <c r="B259" s="39" t="s">
        <v>478</v>
      </c>
      <c r="C259" s="29" t="s">
        <v>434</v>
      </c>
      <c r="D259" s="28" t="s">
        <v>435</v>
      </c>
      <c r="E259" s="28" t="s">
        <v>114</v>
      </c>
      <c r="F259" s="28" t="s">
        <v>430</v>
      </c>
      <c r="G259" s="28">
        <v>1</v>
      </c>
      <c r="H259" s="29">
        <v>47</v>
      </c>
      <c r="I259" s="30">
        <f t="shared" si="7"/>
        <v>0.78333333333333333</v>
      </c>
      <c r="J259" s="40">
        <v>0</v>
      </c>
    </row>
    <row r="260" spans="1:10" x14ac:dyDescent="0.3">
      <c r="A260" s="64" t="s">
        <v>459</v>
      </c>
      <c r="B260" s="39" t="s">
        <v>479</v>
      </c>
      <c r="C260" s="29" t="s">
        <v>341</v>
      </c>
      <c r="D260" s="28" t="s">
        <v>437</v>
      </c>
      <c r="E260" s="28" t="s">
        <v>114</v>
      </c>
      <c r="F260" s="28" t="s">
        <v>430</v>
      </c>
      <c r="G260" s="28">
        <v>1</v>
      </c>
      <c r="H260" s="29">
        <v>47</v>
      </c>
      <c r="I260" s="30">
        <f>H260/60</f>
        <v>0.78333333333333333</v>
      </c>
      <c r="J260" s="40">
        <v>0</v>
      </c>
    </row>
    <row r="261" spans="1:10" x14ac:dyDescent="0.3">
      <c r="A261" s="64" t="s">
        <v>459</v>
      </c>
      <c r="B261" s="39" t="s">
        <v>480</v>
      </c>
      <c r="C261" s="29" t="s">
        <v>344</v>
      </c>
      <c r="D261" s="28" t="s">
        <v>439</v>
      </c>
      <c r="E261" s="28" t="s">
        <v>114</v>
      </c>
      <c r="F261" s="28" t="s">
        <v>430</v>
      </c>
      <c r="G261" s="28">
        <v>2</v>
      </c>
      <c r="H261" s="29">
        <v>43.6</v>
      </c>
      <c r="I261" s="30">
        <f t="shared" si="7"/>
        <v>0.72666666666666668</v>
      </c>
      <c r="J261" s="40">
        <v>0</v>
      </c>
    </row>
    <row r="262" spans="1:10" x14ac:dyDescent="0.3">
      <c r="A262" s="64" t="s">
        <v>459</v>
      </c>
      <c r="B262" s="39" t="s">
        <v>481</v>
      </c>
      <c r="C262" s="29" t="s">
        <v>442</v>
      </c>
      <c r="D262" s="28" t="s">
        <v>443</v>
      </c>
      <c r="E262" s="28" t="s">
        <v>41</v>
      </c>
      <c r="F262" s="28" t="s">
        <v>444</v>
      </c>
      <c r="G262" s="28">
        <v>4</v>
      </c>
      <c r="H262" s="29">
        <v>30</v>
      </c>
      <c r="I262" s="30">
        <f t="shared" si="7"/>
        <v>0.5</v>
      </c>
      <c r="J262" s="40">
        <v>2000</v>
      </c>
    </row>
    <row r="263" spans="1:10" ht="17.25" thickBot="1" x14ac:dyDescent="0.35">
      <c r="A263" s="73" t="s">
        <v>459</v>
      </c>
      <c r="B263" s="39" t="s">
        <v>482</v>
      </c>
      <c r="C263" s="29" t="s">
        <v>389</v>
      </c>
      <c r="D263" s="28" t="s">
        <v>390</v>
      </c>
      <c r="E263" s="28" t="s">
        <v>41</v>
      </c>
      <c r="F263" s="28" t="s">
        <v>83</v>
      </c>
      <c r="G263" s="28">
        <v>8</v>
      </c>
      <c r="H263" s="29">
        <v>35</v>
      </c>
      <c r="I263" s="30">
        <f t="shared" si="7"/>
        <v>0.58333333333333337</v>
      </c>
      <c r="J263" s="40">
        <v>2000</v>
      </c>
    </row>
    <row r="264" spans="1:10" x14ac:dyDescent="0.3">
      <c r="A264" s="63" t="s">
        <v>483</v>
      </c>
      <c r="B264" s="54" t="s">
        <v>359</v>
      </c>
      <c r="C264" s="48" t="s">
        <v>130</v>
      </c>
      <c r="D264" s="27" t="s">
        <v>131</v>
      </c>
      <c r="E264" s="27" t="s">
        <v>41</v>
      </c>
      <c r="F264" s="27" t="s">
        <v>132</v>
      </c>
      <c r="G264" s="27">
        <v>2</v>
      </c>
      <c r="H264" s="48">
        <v>34</v>
      </c>
      <c r="I264" s="30">
        <f t="shared" si="7"/>
        <v>0.56666666666666665</v>
      </c>
      <c r="J264" s="50">
        <v>160</v>
      </c>
    </row>
    <row r="265" spans="1:10" x14ac:dyDescent="0.3">
      <c r="A265" s="64" t="s">
        <v>483</v>
      </c>
      <c r="B265" s="39" t="s">
        <v>366</v>
      </c>
      <c r="C265" s="29" t="s">
        <v>367</v>
      </c>
      <c r="D265" s="28" t="s">
        <v>368</v>
      </c>
      <c r="E265" s="28" t="s">
        <v>41</v>
      </c>
      <c r="F265" s="28" t="s">
        <v>132</v>
      </c>
      <c r="G265" s="28">
        <v>4</v>
      </c>
      <c r="H265" s="29">
        <v>26</v>
      </c>
      <c r="I265" s="30">
        <f t="shared" si="7"/>
        <v>0.43333333333333335</v>
      </c>
      <c r="J265" s="40">
        <v>2000</v>
      </c>
    </row>
    <row r="266" spans="1:10" ht="17.25" thickBot="1" x14ac:dyDescent="0.35">
      <c r="A266" s="64" t="s">
        <v>483</v>
      </c>
      <c r="B266" s="39" t="s">
        <v>369</v>
      </c>
      <c r="C266" s="29" t="s">
        <v>367</v>
      </c>
      <c r="D266" s="28" t="s">
        <v>370</v>
      </c>
      <c r="E266" s="28" t="s">
        <v>41</v>
      </c>
      <c r="F266" s="28" t="s">
        <v>132</v>
      </c>
      <c r="G266" s="28">
        <v>4</v>
      </c>
      <c r="H266" s="29">
        <v>26</v>
      </c>
      <c r="I266" s="30">
        <f t="shared" si="7"/>
        <v>0.43333333333333335</v>
      </c>
      <c r="J266" s="40">
        <v>2000</v>
      </c>
    </row>
    <row r="267" spans="1:10" x14ac:dyDescent="0.3">
      <c r="A267" s="64" t="s">
        <v>483</v>
      </c>
      <c r="B267" s="54" t="s">
        <v>484</v>
      </c>
      <c r="C267" s="48" t="s">
        <v>312</v>
      </c>
      <c r="D267" s="27" t="s">
        <v>313</v>
      </c>
      <c r="E267" s="27" t="s">
        <v>69</v>
      </c>
      <c r="F267" s="27" t="s">
        <v>70</v>
      </c>
      <c r="G267" s="27">
        <v>2</v>
      </c>
      <c r="H267" s="48">
        <v>30</v>
      </c>
      <c r="I267" s="30">
        <f t="shared" si="7"/>
        <v>0.5</v>
      </c>
      <c r="J267" s="50">
        <v>400</v>
      </c>
    </row>
    <row r="268" spans="1:10" x14ac:dyDescent="0.3">
      <c r="A268" s="64" t="s">
        <v>483</v>
      </c>
      <c r="B268" s="39" t="s">
        <v>485</v>
      </c>
      <c r="C268" s="29" t="s">
        <v>316</v>
      </c>
      <c r="D268" s="28" t="s">
        <v>317</v>
      </c>
      <c r="E268" s="28" t="s">
        <v>69</v>
      </c>
      <c r="F268" s="28" t="s">
        <v>70</v>
      </c>
      <c r="G268" s="28">
        <v>1</v>
      </c>
      <c r="H268" s="29">
        <v>65</v>
      </c>
      <c r="I268" s="30">
        <f t="shared" si="7"/>
        <v>1.0833333333333333</v>
      </c>
      <c r="J268" s="40">
        <v>150</v>
      </c>
    </row>
    <row r="269" spans="1:10" x14ac:dyDescent="0.3">
      <c r="A269" s="64" t="s">
        <v>483</v>
      </c>
      <c r="B269" s="39" t="s">
        <v>486</v>
      </c>
      <c r="C269" s="29" t="s">
        <v>306</v>
      </c>
      <c r="D269" s="28" t="s">
        <v>307</v>
      </c>
      <c r="E269" s="28" t="s">
        <v>69</v>
      </c>
      <c r="F269" s="28" t="s">
        <v>70</v>
      </c>
      <c r="G269" s="28">
        <v>1</v>
      </c>
      <c r="H269" s="29">
        <v>65</v>
      </c>
      <c r="I269" s="30">
        <f t="shared" si="7"/>
        <v>1.0833333333333333</v>
      </c>
      <c r="J269" s="40">
        <v>190</v>
      </c>
    </row>
    <row r="270" spans="1:10" x14ac:dyDescent="0.3">
      <c r="A270" s="64" t="s">
        <v>483</v>
      </c>
      <c r="B270" s="39" t="s">
        <v>487</v>
      </c>
      <c r="C270" s="29" t="s">
        <v>309</v>
      </c>
      <c r="D270" s="28" t="s">
        <v>310</v>
      </c>
      <c r="E270" s="28" t="s">
        <v>69</v>
      </c>
      <c r="F270" s="28" t="s">
        <v>70</v>
      </c>
      <c r="G270" s="28">
        <v>2</v>
      </c>
      <c r="H270" s="29">
        <v>65</v>
      </c>
      <c r="I270" s="30">
        <f t="shared" si="7"/>
        <v>1.0833333333333333</v>
      </c>
      <c r="J270" s="40">
        <v>150</v>
      </c>
    </row>
    <row r="271" spans="1:10" x14ac:dyDescent="0.3">
      <c r="A271" s="64" t="s">
        <v>483</v>
      </c>
      <c r="B271" s="39" t="s">
        <v>235</v>
      </c>
      <c r="C271" s="29" t="s">
        <v>236</v>
      </c>
      <c r="D271" s="28" t="s">
        <v>237</v>
      </c>
      <c r="E271" s="28" t="s">
        <v>69</v>
      </c>
      <c r="F271" s="28" t="s">
        <v>70</v>
      </c>
      <c r="G271" s="28">
        <v>2</v>
      </c>
      <c r="H271" s="29">
        <v>50</v>
      </c>
      <c r="I271" s="30">
        <f t="shared" si="7"/>
        <v>0.83333333333333337</v>
      </c>
      <c r="J271" s="40">
        <v>100</v>
      </c>
    </row>
    <row r="272" spans="1:10" x14ac:dyDescent="0.3">
      <c r="A272" s="64" t="s">
        <v>483</v>
      </c>
      <c r="B272" s="39" t="s">
        <v>488</v>
      </c>
      <c r="C272" s="29" t="s">
        <v>383</v>
      </c>
      <c r="D272" s="28" t="s">
        <v>384</v>
      </c>
      <c r="E272" s="28" t="s">
        <v>171</v>
      </c>
      <c r="F272" s="28" t="s">
        <v>172</v>
      </c>
      <c r="G272" s="28">
        <v>4</v>
      </c>
      <c r="H272" s="29">
        <v>24</v>
      </c>
      <c r="I272" s="30">
        <f>H272/60</f>
        <v>0.4</v>
      </c>
      <c r="J272" s="40">
        <v>1500</v>
      </c>
    </row>
    <row r="273" spans="1:10" x14ac:dyDescent="0.3">
      <c r="A273" s="64" t="s">
        <v>483</v>
      </c>
      <c r="B273" s="39" t="s">
        <v>488</v>
      </c>
      <c r="C273" s="29" t="s">
        <v>383</v>
      </c>
      <c r="D273" s="28" t="s">
        <v>384</v>
      </c>
      <c r="E273" s="28" t="s">
        <v>69</v>
      </c>
      <c r="F273" s="28" t="s">
        <v>70</v>
      </c>
      <c r="G273" s="28">
        <v>4</v>
      </c>
      <c r="H273" s="29">
        <v>24</v>
      </c>
      <c r="I273" s="30">
        <f t="shared" si="7"/>
        <v>0.4</v>
      </c>
      <c r="J273" s="40">
        <v>1500</v>
      </c>
    </row>
    <row r="274" spans="1:10" x14ac:dyDescent="0.3">
      <c r="A274" s="64" t="s">
        <v>483</v>
      </c>
      <c r="B274" s="39" t="s">
        <v>489</v>
      </c>
      <c r="C274" s="29" t="s">
        <v>266</v>
      </c>
      <c r="D274" s="28" t="s">
        <v>267</v>
      </c>
      <c r="E274" s="28" t="s">
        <v>69</v>
      </c>
      <c r="F274" s="28" t="s">
        <v>70</v>
      </c>
      <c r="G274" s="28">
        <v>2</v>
      </c>
      <c r="H274" s="29">
        <v>42</v>
      </c>
      <c r="I274" s="30">
        <f t="shared" si="7"/>
        <v>0.7</v>
      </c>
      <c r="J274" s="40">
        <v>30</v>
      </c>
    </row>
    <row r="275" spans="1:10" x14ac:dyDescent="0.3">
      <c r="A275" s="64" t="s">
        <v>483</v>
      </c>
      <c r="B275" s="39" t="s">
        <v>490</v>
      </c>
      <c r="C275" s="29" t="s">
        <v>269</v>
      </c>
      <c r="D275" s="28" t="s">
        <v>270</v>
      </c>
      <c r="E275" s="28" t="s">
        <v>69</v>
      </c>
      <c r="F275" s="28" t="s">
        <v>70</v>
      </c>
      <c r="G275" s="28">
        <v>1</v>
      </c>
      <c r="H275" s="29">
        <v>46</v>
      </c>
      <c r="I275" s="30">
        <f t="shared" si="7"/>
        <v>0.76666666666666672</v>
      </c>
      <c r="J275" s="40">
        <v>40</v>
      </c>
    </row>
    <row r="276" spans="1:10" x14ac:dyDescent="0.3">
      <c r="A276" s="64" t="s">
        <v>483</v>
      </c>
      <c r="B276" s="39" t="s">
        <v>491</v>
      </c>
      <c r="C276" s="29" t="s">
        <v>272</v>
      </c>
      <c r="D276" s="28" t="s">
        <v>273</v>
      </c>
      <c r="E276" s="28" t="s">
        <v>69</v>
      </c>
      <c r="F276" s="28" t="s">
        <v>70</v>
      </c>
      <c r="G276" s="28">
        <v>1</v>
      </c>
      <c r="H276" s="29">
        <v>46</v>
      </c>
      <c r="I276" s="30">
        <f t="shared" si="7"/>
        <v>0.76666666666666672</v>
      </c>
      <c r="J276" s="40">
        <v>40</v>
      </c>
    </row>
    <row r="277" spans="1:10" x14ac:dyDescent="0.3">
      <c r="A277" s="64" t="s">
        <v>483</v>
      </c>
      <c r="B277" s="39" t="s">
        <v>385</v>
      </c>
      <c r="C277" s="29" t="s">
        <v>386</v>
      </c>
      <c r="D277" s="28" t="s">
        <v>387</v>
      </c>
      <c r="E277" s="28" t="s">
        <v>69</v>
      </c>
      <c r="F277" s="28" t="s">
        <v>70</v>
      </c>
      <c r="G277" s="28">
        <v>2</v>
      </c>
      <c r="H277" s="29">
        <v>42</v>
      </c>
      <c r="I277" s="30">
        <f t="shared" si="7"/>
        <v>0.7</v>
      </c>
      <c r="J277" s="40">
        <v>106</v>
      </c>
    </row>
    <row r="278" spans="1:10" x14ac:dyDescent="0.3">
      <c r="A278" s="64" t="s">
        <v>483</v>
      </c>
      <c r="B278" s="39" t="s">
        <v>492</v>
      </c>
      <c r="C278" s="29" t="s">
        <v>272</v>
      </c>
      <c r="D278" s="28" t="s">
        <v>493</v>
      </c>
      <c r="E278" s="28" t="s">
        <v>69</v>
      </c>
      <c r="F278" s="28" t="s">
        <v>70</v>
      </c>
      <c r="G278" s="28">
        <v>2</v>
      </c>
      <c r="H278" s="29">
        <v>46</v>
      </c>
      <c r="I278" s="30">
        <f t="shared" si="7"/>
        <v>0.76666666666666672</v>
      </c>
      <c r="J278" s="40">
        <v>40</v>
      </c>
    </row>
    <row r="279" spans="1:10" x14ac:dyDescent="0.3">
      <c r="A279" s="64" t="s">
        <v>483</v>
      </c>
      <c r="B279" s="39" t="s">
        <v>494</v>
      </c>
      <c r="C279" s="29" t="s">
        <v>392</v>
      </c>
      <c r="D279" s="28" t="s">
        <v>393</v>
      </c>
      <c r="E279" s="28" t="s">
        <v>41</v>
      </c>
      <c r="F279" s="28" t="s">
        <v>83</v>
      </c>
      <c r="G279" s="28">
        <v>8</v>
      </c>
      <c r="H279" s="29">
        <v>40</v>
      </c>
      <c r="I279" s="30">
        <f t="shared" si="7"/>
        <v>0.66666666666666663</v>
      </c>
      <c r="J279" s="40">
        <v>2250</v>
      </c>
    </row>
    <row r="280" spans="1:10" x14ac:dyDescent="0.3">
      <c r="A280" s="64" t="s">
        <v>483</v>
      </c>
      <c r="B280" s="39" t="s">
        <v>495</v>
      </c>
      <c r="C280" s="29" t="s">
        <v>394</v>
      </c>
      <c r="D280" s="28" t="s">
        <v>395</v>
      </c>
      <c r="E280" s="28" t="s">
        <v>69</v>
      </c>
      <c r="F280" s="28" t="s">
        <v>325</v>
      </c>
      <c r="G280" s="28">
        <v>8</v>
      </c>
      <c r="H280" s="29">
        <v>30</v>
      </c>
      <c r="I280" s="30">
        <f>H280/60</f>
        <v>0.5</v>
      </c>
      <c r="J280" s="40">
        <v>5000</v>
      </c>
    </row>
    <row r="281" spans="1:10" x14ac:dyDescent="0.3">
      <c r="A281" s="64" t="s">
        <v>483</v>
      </c>
      <c r="B281" s="39" t="s">
        <v>496</v>
      </c>
      <c r="C281" s="29" t="s">
        <v>400</v>
      </c>
      <c r="D281" s="28" t="s">
        <v>401</v>
      </c>
      <c r="E281" s="28" t="s">
        <v>324</v>
      </c>
      <c r="F281" s="28" t="s">
        <v>325</v>
      </c>
      <c r="G281" s="28">
        <v>2</v>
      </c>
      <c r="H281" s="29">
        <v>25</v>
      </c>
      <c r="I281" s="30">
        <f t="shared" si="7"/>
        <v>0.41666666666666669</v>
      </c>
      <c r="J281" s="40">
        <v>7500</v>
      </c>
    </row>
    <row r="282" spans="1:10" x14ac:dyDescent="0.3">
      <c r="A282" s="64" t="s">
        <v>483</v>
      </c>
      <c r="B282" s="39" t="s">
        <v>604</v>
      </c>
      <c r="C282" s="29" t="s">
        <v>400</v>
      </c>
      <c r="D282" s="28" t="s">
        <v>401</v>
      </c>
      <c r="E282" s="28" t="s">
        <v>324</v>
      </c>
      <c r="F282" s="28" t="s">
        <v>325</v>
      </c>
      <c r="G282" s="28">
        <v>2</v>
      </c>
      <c r="H282" s="29">
        <v>25</v>
      </c>
      <c r="I282" s="30">
        <f t="shared" ref="I282" si="8">H282/60</f>
        <v>0.41666666666666669</v>
      </c>
      <c r="J282" s="40">
        <v>7500</v>
      </c>
    </row>
    <row r="283" spans="1:10" x14ac:dyDescent="0.3">
      <c r="A283" s="64" t="s">
        <v>483</v>
      </c>
      <c r="B283" s="39" t="s">
        <v>497</v>
      </c>
      <c r="C283" s="29" t="s">
        <v>407</v>
      </c>
      <c r="D283" s="28" t="s">
        <v>498</v>
      </c>
      <c r="E283" s="28" t="s">
        <v>324</v>
      </c>
      <c r="F283" s="28" t="s">
        <v>409</v>
      </c>
      <c r="G283" s="28">
        <v>4</v>
      </c>
      <c r="H283" s="29">
        <v>35</v>
      </c>
      <c r="I283" s="30">
        <f t="shared" si="7"/>
        <v>0.58333333333333337</v>
      </c>
      <c r="J283" s="40">
        <v>3000</v>
      </c>
    </row>
    <row r="284" spans="1:10" x14ac:dyDescent="0.3">
      <c r="A284" s="64" t="s">
        <v>483</v>
      </c>
      <c r="B284" s="39" t="s">
        <v>499</v>
      </c>
      <c r="C284" s="29" t="s">
        <v>290</v>
      </c>
      <c r="D284" s="28" t="s">
        <v>291</v>
      </c>
      <c r="E284" s="28" t="s">
        <v>41</v>
      </c>
      <c r="F284" s="28" t="s">
        <v>74</v>
      </c>
      <c r="G284" s="28">
        <v>1</v>
      </c>
      <c r="H284" s="29">
        <v>40</v>
      </c>
      <c r="I284" s="30">
        <f t="shared" si="7"/>
        <v>0.66666666666666663</v>
      </c>
      <c r="J284" s="40">
        <v>120</v>
      </c>
    </row>
    <row r="285" spans="1:10" x14ac:dyDescent="0.3">
      <c r="A285" s="64" t="s">
        <v>483</v>
      </c>
      <c r="B285" s="39" t="s">
        <v>500</v>
      </c>
      <c r="C285" s="29" t="s">
        <v>293</v>
      </c>
      <c r="D285" s="28" t="s">
        <v>294</v>
      </c>
      <c r="E285" s="28" t="s">
        <v>41</v>
      </c>
      <c r="F285" s="28" t="s">
        <v>74</v>
      </c>
      <c r="G285" s="28">
        <v>1</v>
      </c>
      <c r="H285" s="29">
        <v>40</v>
      </c>
      <c r="I285" s="30">
        <f t="shared" si="7"/>
        <v>0.66666666666666663</v>
      </c>
      <c r="J285" s="40">
        <v>120</v>
      </c>
    </row>
    <row r="286" spans="1:10" x14ac:dyDescent="0.3">
      <c r="A286" s="64" t="s">
        <v>483</v>
      </c>
      <c r="B286" s="39" t="s">
        <v>501</v>
      </c>
      <c r="C286" s="29" t="s">
        <v>198</v>
      </c>
      <c r="D286" s="28" t="s">
        <v>199</v>
      </c>
      <c r="E286" s="28" t="s">
        <v>114</v>
      </c>
      <c r="F286" s="28" t="s">
        <v>42</v>
      </c>
      <c r="G286" s="28">
        <v>1</v>
      </c>
      <c r="H286" s="29">
        <v>40</v>
      </c>
      <c r="I286" s="30">
        <f t="shared" si="7"/>
        <v>0.66666666666666663</v>
      </c>
      <c r="J286" s="40">
        <v>160</v>
      </c>
    </row>
    <row r="287" spans="1:10" x14ac:dyDescent="0.3">
      <c r="A287" s="64" t="s">
        <v>483</v>
      </c>
      <c r="B287" s="39" t="s">
        <v>502</v>
      </c>
      <c r="C287" s="29" t="s">
        <v>201</v>
      </c>
      <c r="D287" s="28" t="s">
        <v>202</v>
      </c>
      <c r="E287" s="28" t="s">
        <v>114</v>
      </c>
      <c r="F287" s="28" t="s">
        <v>42</v>
      </c>
      <c r="G287" s="28">
        <v>1</v>
      </c>
      <c r="H287" s="29">
        <v>40</v>
      </c>
      <c r="I287" s="30">
        <f t="shared" si="7"/>
        <v>0.66666666666666663</v>
      </c>
      <c r="J287" s="40">
        <v>160</v>
      </c>
    </row>
    <row r="288" spans="1:10" x14ac:dyDescent="0.3">
      <c r="A288" s="64" t="s">
        <v>483</v>
      </c>
      <c r="B288" s="39" t="s">
        <v>503</v>
      </c>
      <c r="C288" s="29" t="s">
        <v>112</v>
      </c>
      <c r="D288" s="28" t="s">
        <v>113</v>
      </c>
      <c r="E288" s="28" t="s">
        <v>114</v>
      </c>
      <c r="F288" s="28" t="s">
        <v>42</v>
      </c>
      <c r="G288" s="28">
        <v>2</v>
      </c>
      <c r="H288" s="29">
        <v>42</v>
      </c>
      <c r="I288" s="30">
        <f t="shared" si="7"/>
        <v>0.7</v>
      </c>
      <c r="J288" s="40">
        <v>250</v>
      </c>
    </row>
    <row r="289" spans="1:10" x14ac:dyDescent="0.3">
      <c r="A289" s="64" t="s">
        <v>483</v>
      </c>
      <c r="B289" s="39" t="s">
        <v>504</v>
      </c>
      <c r="C289" s="29" t="s">
        <v>418</v>
      </c>
      <c r="D289" s="28" t="s">
        <v>419</v>
      </c>
      <c r="E289" s="28" t="s">
        <v>41</v>
      </c>
      <c r="F289" s="28" t="s">
        <v>74</v>
      </c>
      <c r="G289" s="28">
        <v>4</v>
      </c>
      <c r="H289" s="29">
        <v>50</v>
      </c>
      <c r="I289" s="30">
        <f t="shared" si="7"/>
        <v>0.83333333333333337</v>
      </c>
      <c r="J289" s="40">
        <v>1000</v>
      </c>
    </row>
    <row r="290" spans="1:10" x14ac:dyDescent="0.3">
      <c r="A290" s="64" t="s">
        <v>483</v>
      </c>
      <c r="B290" s="39" t="s">
        <v>505</v>
      </c>
      <c r="C290" s="29" t="s">
        <v>178</v>
      </c>
      <c r="D290" s="28" t="s">
        <v>179</v>
      </c>
      <c r="E290" s="28" t="s">
        <v>41</v>
      </c>
      <c r="F290" s="28" t="s">
        <v>42</v>
      </c>
      <c r="G290" s="28">
        <v>1</v>
      </c>
      <c r="H290" s="29">
        <v>41</v>
      </c>
      <c r="I290" s="30">
        <f t="shared" si="7"/>
        <v>0.68333333333333335</v>
      </c>
      <c r="J290" s="40">
        <v>200</v>
      </c>
    </row>
    <row r="291" spans="1:10" x14ac:dyDescent="0.3">
      <c r="A291" s="64" t="s">
        <v>483</v>
      </c>
      <c r="B291" s="39" t="s">
        <v>506</v>
      </c>
      <c r="C291" s="29" t="s">
        <v>181</v>
      </c>
      <c r="D291" s="28" t="s">
        <v>182</v>
      </c>
      <c r="E291" s="28" t="s">
        <v>41</v>
      </c>
      <c r="F291" s="28" t="s">
        <v>42</v>
      </c>
      <c r="G291" s="28">
        <v>1</v>
      </c>
      <c r="H291" s="29">
        <v>41</v>
      </c>
      <c r="I291" s="30">
        <f t="shared" si="7"/>
        <v>0.68333333333333335</v>
      </c>
      <c r="J291" s="40">
        <v>200</v>
      </c>
    </row>
    <row r="292" spans="1:10" x14ac:dyDescent="0.3">
      <c r="A292" s="64" t="s">
        <v>483</v>
      </c>
      <c r="B292" s="39" t="s">
        <v>507</v>
      </c>
      <c r="C292" s="29" t="s">
        <v>392</v>
      </c>
      <c r="D292" s="28" t="s">
        <v>393</v>
      </c>
      <c r="E292" s="28" t="s">
        <v>41</v>
      </c>
      <c r="F292" s="28" t="s">
        <v>83</v>
      </c>
      <c r="G292" s="28">
        <v>8</v>
      </c>
      <c r="H292" s="29">
        <v>52</v>
      </c>
      <c r="I292" s="30">
        <f t="shared" si="7"/>
        <v>0.8666666666666667</v>
      </c>
      <c r="J292" s="40">
        <v>2250</v>
      </c>
    </row>
    <row r="293" spans="1:10" x14ac:dyDescent="0.3">
      <c r="A293" s="64" t="s">
        <v>483</v>
      </c>
      <c r="B293" s="39" t="s">
        <v>508</v>
      </c>
      <c r="C293" s="29" t="s">
        <v>338</v>
      </c>
      <c r="D293" s="28" t="s">
        <v>339</v>
      </c>
      <c r="E293" s="28" t="s">
        <v>114</v>
      </c>
      <c r="F293" s="28" t="s">
        <v>49</v>
      </c>
      <c r="G293" s="28">
        <v>1</v>
      </c>
      <c r="H293" s="29">
        <v>55</v>
      </c>
      <c r="I293" s="30">
        <f t="shared" si="7"/>
        <v>0.91666666666666663</v>
      </c>
      <c r="J293" s="40">
        <v>300</v>
      </c>
    </row>
    <row r="294" spans="1:10" x14ac:dyDescent="0.3">
      <c r="A294" s="64" t="s">
        <v>483</v>
      </c>
      <c r="B294" s="39" t="s">
        <v>509</v>
      </c>
      <c r="C294" s="29" t="s">
        <v>341</v>
      </c>
      <c r="D294" s="28" t="s">
        <v>342</v>
      </c>
      <c r="E294" s="28" t="s">
        <v>114</v>
      </c>
      <c r="F294" s="28" t="s">
        <v>49</v>
      </c>
      <c r="G294" s="28">
        <v>1</v>
      </c>
      <c r="H294" s="29">
        <v>55</v>
      </c>
      <c r="I294" s="30">
        <f t="shared" si="7"/>
        <v>0.91666666666666663</v>
      </c>
      <c r="J294" s="40">
        <v>300</v>
      </c>
    </row>
    <row r="295" spans="1:10" x14ac:dyDescent="0.3">
      <c r="A295" s="64" t="s">
        <v>483</v>
      </c>
      <c r="B295" s="39" t="s">
        <v>510</v>
      </c>
      <c r="C295" s="29" t="s">
        <v>344</v>
      </c>
      <c r="D295" s="28" t="s">
        <v>345</v>
      </c>
      <c r="E295" s="28" t="s">
        <v>114</v>
      </c>
      <c r="F295" s="28" t="s">
        <v>49</v>
      </c>
      <c r="G295" s="28">
        <v>1</v>
      </c>
      <c r="H295" s="29">
        <v>55</v>
      </c>
      <c r="I295" s="30">
        <f t="shared" si="7"/>
        <v>0.91666666666666663</v>
      </c>
      <c r="J295" s="40">
        <v>300</v>
      </c>
    </row>
    <row r="296" spans="1:10" x14ac:dyDescent="0.3">
      <c r="A296" s="64" t="s">
        <v>483</v>
      </c>
      <c r="B296" s="39" t="s">
        <v>511</v>
      </c>
      <c r="C296" s="29" t="s">
        <v>347</v>
      </c>
      <c r="D296" s="28" t="s">
        <v>348</v>
      </c>
      <c r="E296" s="28" t="s">
        <v>114</v>
      </c>
      <c r="F296" s="28" t="s">
        <v>49</v>
      </c>
      <c r="G296" s="28">
        <v>1</v>
      </c>
      <c r="H296" s="29">
        <v>55</v>
      </c>
      <c r="I296" s="30">
        <f t="shared" si="7"/>
        <v>0.91666666666666663</v>
      </c>
      <c r="J296" s="40">
        <v>300</v>
      </c>
    </row>
    <row r="297" spans="1:10" x14ac:dyDescent="0.3">
      <c r="A297" s="64" t="s">
        <v>483</v>
      </c>
      <c r="B297" s="39" t="s">
        <v>512</v>
      </c>
      <c r="C297" s="29" t="s">
        <v>350</v>
      </c>
      <c r="D297" s="28" t="s">
        <v>351</v>
      </c>
      <c r="E297" s="28" t="s">
        <v>114</v>
      </c>
      <c r="F297" s="28" t="s">
        <v>49</v>
      </c>
      <c r="G297" s="28">
        <v>2</v>
      </c>
      <c r="H297" s="29">
        <v>55</v>
      </c>
      <c r="I297" s="30">
        <f t="shared" si="7"/>
        <v>0.91666666666666663</v>
      </c>
      <c r="J297" s="40">
        <v>400</v>
      </c>
    </row>
    <row r="298" spans="1:10" x14ac:dyDescent="0.3">
      <c r="A298" s="64" t="s">
        <v>483</v>
      </c>
      <c r="B298" s="39" t="s">
        <v>513</v>
      </c>
      <c r="C298" s="29" t="s">
        <v>353</v>
      </c>
      <c r="D298" s="28" t="s">
        <v>354</v>
      </c>
      <c r="E298" s="28" t="s">
        <v>114</v>
      </c>
      <c r="F298" s="28" t="s">
        <v>49</v>
      </c>
      <c r="G298" s="28">
        <v>2</v>
      </c>
      <c r="H298" s="29">
        <v>55</v>
      </c>
      <c r="I298" s="30">
        <f t="shared" si="7"/>
        <v>0.91666666666666663</v>
      </c>
      <c r="J298" s="40">
        <v>400</v>
      </c>
    </row>
    <row r="299" spans="1:10" x14ac:dyDescent="0.3">
      <c r="A299" s="64" t="s">
        <v>483</v>
      </c>
      <c r="B299" s="39" t="s">
        <v>514</v>
      </c>
      <c r="C299" s="29" t="s">
        <v>515</v>
      </c>
      <c r="D299" s="28" t="s">
        <v>429</v>
      </c>
      <c r="E299" s="28" t="s">
        <v>114</v>
      </c>
      <c r="F299" s="28" t="s">
        <v>430</v>
      </c>
      <c r="G299" s="28">
        <v>2</v>
      </c>
      <c r="H299" s="29">
        <v>40.549999999999997</v>
      </c>
      <c r="I299" s="30">
        <f t="shared" si="7"/>
        <v>0.67583333333333329</v>
      </c>
      <c r="J299" s="40">
        <v>0</v>
      </c>
    </row>
    <row r="300" spans="1:10" x14ac:dyDescent="0.3">
      <c r="A300" s="64" t="s">
        <v>483</v>
      </c>
      <c r="B300" s="39" t="s">
        <v>516</v>
      </c>
      <c r="C300" s="29" t="s">
        <v>517</v>
      </c>
      <c r="D300" s="28" t="s">
        <v>518</v>
      </c>
      <c r="E300" s="28" t="s">
        <v>114</v>
      </c>
      <c r="F300" s="28" t="s">
        <v>430</v>
      </c>
      <c r="G300" s="28">
        <v>2</v>
      </c>
      <c r="H300" s="29">
        <v>40.549999999999997</v>
      </c>
      <c r="I300" s="30">
        <f t="shared" si="7"/>
        <v>0.67583333333333329</v>
      </c>
      <c r="J300" s="40">
        <v>0</v>
      </c>
    </row>
    <row r="301" spans="1:10" x14ac:dyDescent="0.3">
      <c r="A301" s="64" t="s">
        <v>483</v>
      </c>
      <c r="B301" s="39" t="s">
        <v>519</v>
      </c>
      <c r="C301" s="29" t="s">
        <v>201</v>
      </c>
      <c r="D301" s="28" t="s">
        <v>432</v>
      </c>
      <c r="E301" s="28" t="s">
        <v>114</v>
      </c>
      <c r="F301" s="28" t="s">
        <v>430</v>
      </c>
      <c r="G301" s="28">
        <v>2</v>
      </c>
      <c r="H301" s="29">
        <v>46.12</v>
      </c>
      <c r="I301" s="30">
        <f t="shared" si="7"/>
        <v>0.76866666666666661</v>
      </c>
      <c r="J301" s="40">
        <v>0</v>
      </c>
    </row>
    <row r="302" spans="1:10" x14ac:dyDescent="0.3">
      <c r="A302" s="64" t="s">
        <v>483</v>
      </c>
      <c r="B302" s="39" t="s">
        <v>520</v>
      </c>
      <c r="C302" s="29" t="s">
        <v>198</v>
      </c>
      <c r="D302" s="28" t="s">
        <v>521</v>
      </c>
      <c r="E302" s="28" t="s">
        <v>114</v>
      </c>
      <c r="F302" s="28" t="s">
        <v>430</v>
      </c>
      <c r="G302" s="28">
        <v>2</v>
      </c>
      <c r="H302" s="29">
        <v>46.12</v>
      </c>
      <c r="I302" s="30">
        <f>H302/60</f>
        <v>0.76866666666666661</v>
      </c>
      <c r="J302" s="40">
        <v>0</v>
      </c>
    </row>
    <row r="303" spans="1:10" x14ac:dyDescent="0.3">
      <c r="A303" s="64" t="s">
        <v>483</v>
      </c>
      <c r="B303" s="39" t="s">
        <v>522</v>
      </c>
      <c r="C303" s="29" t="s">
        <v>434</v>
      </c>
      <c r="D303" s="28" t="s">
        <v>435</v>
      </c>
      <c r="E303" s="28" t="s">
        <v>114</v>
      </c>
      <c r="F303" s="28" t="s">
        <v>430</v>
      </c>
      <c r="G303" s="28">
        <v>1</v>
      </c>
      <c r="H303" s="29">
        <v>47</v>
      </c>
      <c r="I303" s="30">
        <f t="shared" si="7"/>
        <v>0.78333333333333333</v>
      </c>
      <c r="J303" s="40">
        <v>0</v>
      </c>
    </row>
    <row r="304" spans="1:10" x14ac:dyDescent="0.3">
      <c r="A304" s="64" t="s">
        <v>483</v>
      </c>
      <c r="B304" s="39" t="s">
        <v>523</v>
      </c>
      <c r="C304" s="29" t="s">
        <v>341</v>
      </c>
      <c r="D304" s="28" t="s">
        <v>437</v>
      </c>
      <c r="E304" s="28" t="s">
        <v>114</v>
      </c>
      <c r="F304" s="28" t="s">
        <v>430</v>
      </c>
      <c r="G304" s="28">
        <v>1</v>
      </c>
      <c r="H304" s="29">
        <v>47</v>
      </c>
      <c r="I304" s="30">
        <f t="shared" si="7"/>
        <v>0.78333333333333333</v>
      </c>
      <c r="J304" s="40">
        <v>0</v>
      </c>
    </row>
    <row r="305" spans="1:10" x14ac:dyDescent="0.3">
      <c r="A305" s="64" t="s">
        <v>483</v>
      </c>
      <c r="B305" s="39" t="s">
        <v>524</v>
      </c>
      <c r="C305" s="29" t="s">
        <v>344</v>
      </c>
      <c r="D305" s="28" t="s">
        <v>439</v>
      </c>
      <c r="E305" s="28" t="s">
        <v>114</v>
      </c>
      <c r="F305" s="28" t="s">
        <v>430</v>
      </c>
      <c r="G305" s="28">
        <v>2</v>
      </c>
      <c r="H305" s="29">
        <v>43.6</v>
      </c>
      <c r="I305" s="30">
        <f t="shared" si="7"/>
        <v>0.72666666666666668</v>
      </c>
      <c r="J305" s="40">
        <v>0</v>
      </c>
    </row>
    <row r="306" spans="1:10" x14ac:dyDescent="0.3">
      <c r="A306" s="64" t="s">
        <v>483</v>
      </c>
      <c r="B306" s="39" t="s">
        <v>525</v>
      </c>
      <c r="C306" s="29" t="s">
        <v>389</v>
      </c>
      <c r="D306" s="28" t="s">
        <v>390</v>
      </c>
      <c r="E306" s="28" t="s">
        <v>41</v>
      </c>
      <c r="F306" s="28" t="s">
        <v>83</v>
      </c>
      <c r="G306" s="28">
        <v>8</v>
      </c>
      <c r="H306" s="29">
        <v>35</v>
      </c>
      <c r="I306" s="30">
        <f t="shared" si="7"/>
        <v>0.58333333333333337</v>
      </c>
      <c r="J306" s="40">
        <v>2000</v>
      </c>
    </row>
    <row r="307" spans="1:10" x14ac:dyDescent="0.3">
      <c r="A307" s="73" t="s">
        <v>483</v>
      </c>
      <c r="B307" s="34" t="s">
        <v>526</v>
      </c>
      <c r="C307" s="29" t="s">
        <v>442</v>
      </c>
      <c r="D307" s="28" t="s">
        <v>443</v>
      </c>
      <c r="E307" s="28" t="s">
        <v>41</v>
      </c>
      <c r="F307" s="28" t="s">
        <v>444</v>
      </c>
      <c r="G307" s="28">
        <v>4</v>
      </c>
      <c r="H307" s="29">
        <v>30</v>
      </c>
      <c r="I307" s="30">
        <f>H307/60</f>
        <v>0.5</v>
      </c>
      <c r="J307" s="40">
        <v>2000</v>
      </c>
    </row>
    <row r="308" spans="1:10" x14ac:dyDescent="0.3">
      <c r="A308" s="73" t="s">
        <v>483</v>
      </c>
      <c r="B308" s="39" t="s">
        <v>527</v>
      </c>
      <c r="C308" s="29" t="s">
        <v>296</v>
      </c>
      <c r="D308" s="28" t="s">
        <v>297</v>
      </c>
      <c r="E308" s="28" t="s">
        <v>41</v>
      </c>
      <c r="F308" s="28" t="s">
        <v>74</v>
      </c>
      <c r="G308" s="28">
        <v>2</v>
      </c>
      <c r="H308" s="29">
        <v>52</v>
      </c>
      <c r="I308" s="30">
        <f>H308/60</f>
        <v>0.8666666666666667</v>
      </c>
      <c r="J308" s="40">
        <v>300</v>
      </c>
    </row>
    <row r="309" spans="1:10" x14ac:dyDescent="0.3">
      <c r="A309" s="73" t="s">
        <v>483</v>
      </c>
      <c r="B309" s="39" t="s">
        <v>528</v>
      </c>
      <c r="C309" s="29" t="s">
        <v>456</v>
      </c>
      <c r="D309" s="28" t="s">
        <v>457</v>
      </c>
      <c r="E309" s="28" t="s">
        <v>41</v>
      </c>
      <c r="F309" s="28" t="s">
        <v>325</v>
      </c>
      <c r="G309" s="28">
        <v>4</v>
      </c>
      <c r="H309" s="29">
        <v>30</v>
      </c>
      <c r="I309" s="30">
        <f>H309/60</f>
        <v>0.5</v>
      </c>
      <c r="J309" s="40">
        <v>1500</v>
      </c>
    </row>
    <row r="310" spans="1:10" x14ac:dyDescent="0.3">
      <c r="A310" s="73" t="s">
        <v>483</v>
      </c>
      <c r="B310" s="39" t="s">
        <v>529</v>
      </c>
      <c r="C310" s="29" t="s">
        <v>446</v>
      </c>
      <c r="D310" s="28" t="s">
        <v>447</v>
      </c>
      <c r="E310" s="28" t="s">
        <v>41</v>
      </c>
      <c r="F310" s="28" t="s">
        <v>325</v>
      </c>
      <c r="G310" s="28">
        <v>4</v>
      </c>
      <c r="H310" s="29">
        <v>30</v>
      </c>
      <c r="I310" s="30">
        <f>H310/60</f>
        <v>0.5</v>
      </c>
      <c r="J310" s="40">
        <v>1500</v>
      </c>
    </row>
    <row r="311" spans="1:10" x14ac:dyDescent="0.3">
      <c r="A311" s="73" t="s">
        <v>483</v>
      </c>
      <c r="B311" s="39" t="s">
        <v>530</v>
      </c>
      <c r="C311" s="29" t="s">
        <v>403</v>
      </c>
      <c r="D311" s="28" t="s">
        <v>404</v>
      </c>
      <c r="E311" s="28" t="s">
        <v>324</v>
      </c>
      <c r="F311" s="28" t="s">
        <v>325</v>
      </c>
      <c r="G311" s="28">
        <v>2</v>
      </c>
      <c r="H311" s="29">
        <v>30</v>
      </c>
      <c r="I311" s="30">
        <f t="shared" ref="I311" si="9">H311/60</f>
        <v>0.5</v>
      </c>
      <c r="J311" s="40">
        <v>5000</v>
      </c>
    </row>
    <row r="312" spans="1:10" ht="17.25" thickBot="1" x14ac:dyDescent="0.35">
      <c r="A312" s="73" t="s">
        <v>483</v>
      </c>
      <c r="B312" s="34" t="s">
        <v>531</v>
      </c>
      <c r="C312" s="26" t="s">
        <v>449</v>
      </c>
      <c r="D312" s="35" t="s">
        <v>450</v>
      </c>
      <c r="E312" s="28" t="s">
        <v>41</v>
      </c>
      <c r="F312" s="35" t="s">
        <v>325</v>
      </c>
      <c r="G312" s="35">
        <v>4</v>
      </c>
      <c r="H312" s="26">
        <v>30</v>
      </c>
      <c r="I312" s="36">
        <f>H312/60</f>
        <v>0.5</v>
      </c>
      <c r="J312" s="37">
        <v>8000</v>
      </c>
    </row>
    <row r="313" spans="1:10" x14ac:dyDescent="0.3">
      <c r="A313" s="63" t="s">
        <v>532</v>
      </c>
      <c r="B313" s="54" t="s">
        <v>157</v>
      </c>
      <c r="C313" s="48" t="s">
        <v>106</v>
      </c>
      <c r="D313" s="27" t="s">
        <v>158</v>
      </c>
      <c r="E313" s="27" t="s">
        <v>41</v>
      </c>
      <c r="F313" s="27" t="s">
        <v>132</v>
      </c>
      <c r="G313" s="27">
        <v>1</v>
      </c>
      <c r="H313" s="48">
        <v>40</v>
      </c>
      <c r="I313" s="30">
        <f t="shared" si="7"/>
        <v>0.66666666666666663</v>
      </c>
      <c r="J313" s="50">
        <v>57</v>
      </c>
    </row>
    <row r="314" spans="1:10" x14ac:dyDescent="0.3">
      <c r="A314" s="64" t="s">
        <v>532</v>
      </c>
      <c r="B314" s="39" t="s">
        <v>159</v>
      </c>
      <c r="C314" s="29" t="s">
        <v>123</v>
      </c>
      <c r="D314" s="28" t="s">
        <v>160</v>
      </c>
      <c r="E314" s="28" t="s">
        <v>41</v>
      </c>
      <c r="F314" s="28" t="s">
        <v>132</v>
      </c>
      <c r="G314" s="28">
        <v>1</v>
      </c>
      <c r="H314" s="29">
        <v>40</v>
      </c>
      <c r="I314" s="30">
        <f t="shared" si="7"/>
        <v>0.66666666666666663</v>
      </c>
      <c r="J314" s="40">
        <v>57</v>
      </c>
    </row>
    <row r="315" spans="1:10" x14ac:dyDescent="0.3">
      <c r="A315" s="64" t="s">
        <v>532</v>
      </c>
      <c r="B315" s="39" t="s">
        <v>161</v>
      </c>
      <c r="C315" s="29" t="s">
        <v>116</v>
      </c>
      <c r="D315" s="28" t="s">
        <v>162</v>
      </c>
      <c r="E315" s="28" t="s">
        <v>41</v>
      </c>
      <c r="F315" s="28" t="s">
        <v>132</v>
      </c>
      <c r="G315" s="28">
        <v>1</v>
      </c>
      <c r="H315" s="29">
        <v>40</v>
      </c>
      <c r="I315" s="30">
        <f t="shared" si="7"/>
        <v>0.66666666666666663</v>
      </c>
      <c r="J315" s="40">
        <v>57</v>
      </c>
    </row>
    <row r="316" spans="1:10" x14ac:dyDescent="0.3">
      <c r="A316" s="64" t="s">
        <v>532</v>
      </c>
      <c r="B316" s="39" t="s">
        <v>163</v>
      </c>
      <c r="C316" s="29" t="s">
        <v>164</v>
      </c>
      <c r="D316" s="28" t="s">
        <v>165</v>
      </c>
      <c r="E316" s="28" t="s">
        <v>41</v>
      </c>
      <c r="F316" s="28" t="s">
        <v>132</v>
      </c>
      <c r="G316" s="28">
        <v>1</v>
      </c>
      <c r="H316" s="29">
        <v>40</v>
      </c>
      <c r="I316" s="30">
        <f t="shared" si="7"/>
        <v>0.66666666666666663</v>
      </c>
      <c r="J316" s="40">
        <v>57</v>
      </c>
    </row>
    <row r="317" spans="1:10" x14ac:dyDescent="0.3">
      <c r="A317" s="64" t="s">
        <v>532</v>
      </c>
      <c r="B317" s="39" t="s">
        <v>533</v>
      </c>
      <c r="C317" s="29" t="s">
        <v>254</v>
      </c>
      <c r="D317" s="28" t="s">
        <v>255</v>
      </c>
      <c r="E317" s="28" t="s">
        <v>41</v>
      </c>
      <c r="F317" s="28" t="s">
        <v>132</v>
      </c>
      <c r="G317" s="28">
        <v>2</v>
      </c>
      <c r="H317" s="29">
        <v>34</v>
      </c>
      <c r="I317" s="30">
        <f t="shared" si="7"/>
        <v>0.56666666666666665</v>
      </c>
      <c r="J317" s="40">
        <v>170</v>
      </c>
    </row>
    <row r="318" spans="1:10" x14ac:dyDescent="0.3">
      <c r="A318" s="64" t="s">
        <v>532</v>
      </c>
      <c r="B318" s="39" t="s">
        <v>534</v>
      </c>
      <c r="C318" s="29" t="s">
        <v>257</v>
      </c>
      <c r="D318" s="28" t="s">
        <v>258</v>
      </c>
      <c r="E318" s="28" t="s">
        <v>41</v>
      </c>
      <c r="F318" s="28" t="s">
        <v>132</v>
      </c>
      <c r="G318" s="28">
        <v>2</v>
      </c>
      <c r="H318" s="29">
        <v>34</v>
      </c>
      <c r="I318" s="30">
        <f t="shared" si="7"/>
        <v>0.56666666666666665</v>
      </c>
      <c r="J318" s="40">
        <v>170</v>
      </c>
    </row>
    <row r="319" spans="1:10" x14ac:dyDescent="0.3">
      <c r="A319" s="64" t="s">
        <v>532</v>
      </c>
      <c r="B319" s="39" t="s">
        <v>535</v>
      </c>
      <c r="C319" s="29" t="s">
        <v>88</v>
      </c>
      <c r="D319" s="28" t="s">
        <v>89</v>
      </c>
      <c r="E319" s="28" t="s">
        <v>69</v>
      </c>
      <c r="F319" s="28" t="s">
        <v>70</v>
      </c>
      <c r="G319" s="28">
        <v>2</v>
      </c>
      <c r="H319" s="29">
        <v>43</v>
      </c>
      <c r="I319" s="30">
        <f t="shared" si="7"/>
        <v>0.71666666666666667</v>
      </c>
      <c r="J319" s="40">
        <v>32</v>
      </c>
    </row>
    <row r="320" spans="1:10" x14ac:dyDescent="0.3">
      <c r="A320" s="64" t="s">
        <v>532</v>
      </c>
      <c r="B320" s="39" t="s">
        <v>536</v>
      </c>
      <c r="C320" s="29" t="s">
        <v>316</v>
      </c>
      <c r="D320" s="28" t="s">
        <v>317</v>
      </c>
      <c r="E320" s="28" t="s">
        <v>69</v>
      </c>
      <c r="F320" s="28" t="s">
        <v>70</v>
      </c>
      <c r="G320" s="28">
        <v>1</v>
      </c>
      <c r="H320" s="29">
        <v>50</v>
      </c>
      <c r="I320" s="30">
        <f t="shared" si="7"/>
        <v>0.83333333333333337</v>
      </c>
      <c r="J320" s="40">
        <v>150</v>
      </c>
    </row>
    <row r="321" spans="1:10" x14ac:dyDescent="0.3">
      <c r="A321" s="64" t="s">
        <v>532</v>
      </c>
      <c r="B321" s="39" t="s">
        <v>537</v>
      </c>
      <c r="C321" s="29" t="s">
        <v>306</v>
      </c>
      <c r="D321" s="28" t="s">
        <v>307</v>
      </c>
      <c r="E321" s="28" t="s">
        <v>69</v>
      </c>
      <c r="F321" s="28" t="s">
        <v>70</v>
      </c>
      <c r="G321" s="28">
        <v>1</v>
      </c>
      <c r="H321" s="29">
        <v>50</v>
      </c>
      <c r="I321" s="30">
        <f t="shared" si="7"/>
        <v>0.83333333333333337</v>
      </c>
      <c r="J321" s="40">
        <v>190</v>
      </c>
    </row>
    <row r="322" spans="1:10" x14ac:dyDescent="0.3">
      <c r="A322" s="64" t="s">
        <v>532</v>
      </c>
      <c r="B322" s="39" t="s">
        <v>538</v>
      </c>
      <c r="C322" s="29" t="s">
        <v>309</v>
      </c>
      <c r="D322" s="28" t="s">
        <v>310</v>
      </c>
      <c r="E322" s="28" t="s">
        <v>69</v>
      </c>
      <c r="F322" s="28" t="s">
        <v>70</v>
      </c>
      <c r="G322" s="28">
        <v>2</v>
      </c>
      <c r="H322" s="29">
        <v>65</v>
      </c>
      <c r="I322" s="30">
        <f t="shared" si="7"/>
        <v>1.0833333333333333</v>
      </c>
      <c r="J322" s="40">
        <v>150</v>
      </c>
    </row>
    <row r="323" spans="1:10" x14ac:dyDescent="0.3">
      <c r="A323" s="64" t="s">
        <v>532</v>
      </c>
      <c r="B323" s="39" t="s">
        <v>1125</v>
      </c>
      <c r="C323" s="29" t="s">
        <v>309</v>
      </c>
      <c r="D323" s="28" t="s">
        <v>310</v>
      </c>
      <c r="E323" s="28" t="s">
        <v>69</v>
      </c>
      <c r="F323" s="28" t="s">
        <v>70</v>
      </c>
      <c r="G323" s="28">
        <v>2</v>
      </c>
      <c r="H323" s="29">
        <v>58</v>
      </c>
      <c r="I323" s="30">
        <f t="shared" ref="I323" si="10">H323/60</f>
        <v>0.96666666666666667</v>
      </c>
      <c r="J323" s="40">
        <v>150</v>
      </c>
    </row>
    <row r="324" spans="1:10" x14ac:dyDescent="0.3">
      <c r="A324" s="64" t="s">
        <v>532</v>
      </c>
      <c r="B324" s="39" t="s">
        <v>539</v>
      </c>
      <c r="C324" s="29" t="s">
        <v>540</v>
      </c>
      <c r="D324" s="28" t="s">
        <v>541</v>
      </c>
      <c r="E324" s="28" t="s">
        <v>41</v>
      </c>
      <c r="F324" s="28" t="s">
        <v>42</v>
      </c>
      <c r="G324" s="28">
        <v>2</v>
      </c>
      <c r="H324" s="29">
        <v>80</v>
      </c>
      <c r="I324" s="30">
        <f t="shared" si="7"/>
        <v>1.3333333333333333</v>
      </c>
      <c r="J324" s="40">
        <v>36</v>
      </c>
    </row>
    <row r="325" spans="1:10" x14ac:dyDescent="0.3">
      <c r="A325" s="64" t="s">
        <v>532</v>
      </c>
      <c r="B325" s="39" t="s">
        <v>542</v>
      </c>
      <c r="C325" s="29" t="s">
        <v>543</v>
      </c>
      <c r="D325" s="28" t="s">
        <v>544</v>
      </c>
      <c r="E325" s="28" t="s">
        <v>41</v>
      </c>
      <c r="F325" s="28" t="s">
        <v>42</v>
      </c>
      <c r="G325" s="28">
        <v>2</v>
      </c>
      <c r="H325" s="29">
        <v>50</v>
      </c>
      <c r="I325" s="30">
        <f t="shared" si="7"/>
        <v>0.83333333333333337</v>
      </c>
      <c r="J325" s="40">
        <v>42</v>
      </c>
    </row>
    <row r="326" spans="1:10" x14ac:dyDescent="0.3">
      <c r="A326" s="64" t="s">
        <v>532</v>
      </c>
      <c r="B326" s="39" t="s">
        <v>545</v>
      </c>
      <c r="C326" s="29" t="s">
        <v>178</v>
      </c>
      <c r="D326" s="28" t="s">
        <v>179</v>
      </c>
      <c r="E326" s="28" t="s">
        <v>41</v>
      </c>
      <c r="F326" s="28" t="s">
        <v>42</v>
      </c>
      <c r="G326" s="28">
        <v>1</v>
      </c>
      <c r="H326" s="29">
        <v>41</v>
      </c>
      <c r="I326" s="30">
        <f t="shared" si="7"/>
        <v>0.68333333333333335</v>
      </c>
      <c r="J326" s="40">
        <v>200</v>
      </c>
    </row>
    <row r="327" spans="1:10" x14ac:dyDescent="0.3">
      <c r="A327" s="64" t="s">
        <v>532</v>
      </c>
      <c r="B327" s="39" t="s">
        <v>546</v>
      </c>
      <c r="C327" s="29" t="s">
        <v>181</v>
      </c>
      <c r="D327" s="28" t="s">
        <v>182</v>
      </c>
      <c r="E327" s="28" t="s">
        <v>41</v>
      </c>
      <c r="F327" s="28" t="s">
        <v>42</v>
      </c>
      <c r="G327" s="28">
        <v>1</v>
      </c>
      <c r="H327" s="29">
        <v>41</v>
      </c>
      <c r="I327" s="30">
        <f t="shared" si="7"/>
        <v>0.68333333333333335</v>
      </c>
      <c r="J327" s="40">
        <v>200</v>
      </c>
    </row>
    <row r="328" spans="1:10" x14ac:dyDescent="0.3">
      <c r="A328" s="64" t="s">
        <v>532</v>
      </c>
      <c r="B328" s="42" t="s">
        <v>547</v>
      </c>
      <c r="C328" s="29" t="s">
        <v>101</v>
      </c>
      <c r="D328" s="28" t="s">
        <v>102</v>
      </c>
      <c r="E328" s="28" t="s">
        <v>41</v>
      </c>
      <c r="F328" s="28" t="s">
        <v>42</v>
      </c>
      <c r="G328" s="28">
        <v>1</v>
      </c>
      <c r="H328" s="29">
        <v>45</v>
      </c>
      <c r="I328" s="30">
        <f>H328/60</f>
        <v>0.75</v>
      </c>
      <c r="J328" s="40">
        <v>30</v>
      </c>
    </row>
    <row r="329" spans="1:10" x14ac:dyDescent="0.3">
      <c r="A329" s="64" t="s">
        <v>532</v>
      </c>
      <c r="B329" s="42" t="s">
        <v>548</v>
      </c>
      <c r="C329" s="29" t="s">
        <v>103</v>
      </c>
      <c r="D329" s="28" t="s">
        <v>104</v>
      </c>
      <c r="E329" s="28" t="s">
        <v>41</v>
      </c>
      <c r="F329" s="28" t="s">
        <v>42</v>
      </c>
      <c r="G329" s="28">
        <v>1</v>
      </c>
      <c r="H329" s="29">
        <v>45</v>
      </c>
      <c r="I329" s="30">
        <f>H329/60</f>
        <v>0.75</v>
      </c>
      <c r="J329" s="40">
        <v>30</v>
      </c>
    </row>
    <row r="330" spans="1:10" x14ac:dyDescent="0.3">
      <c r="A330" s="64" t="s">
        <v>532</v>
      </c>
      <c r="B330" s="39" t="s">
        <v>549</v>
      </c>
      <c r="C330" s="29" t="s">
        <v>81</v>
      </c>
      <c r="D330" s="28" t="s">
        <v>126</v>
      </c>
      <c r="E330" s="28" t="s">
        <v>41</v>
      </c>
      <c r="F330" s="28" t="s">
        <v>42</v>
      </c>
      <c r="G330" s="28">
        <v>1</v>
      </c>
      <c r="H330" s="29">
        <v>45</v>
      </c>
      <c r="I330" s="30">
        <f>H330/60</f>
        <v>0.75</v>
      </c>
      <c r="J330" s="40">
        <v>57</v>
      </c>
    </row>
    <row r="331" spans="1:10" x14ac:dyDescent="0.3">
      <c r="A331" s="64" t="s">
        <v>532</v>
      </c>
      <c r="B331" s="39" t="s">
        <v>550</v>
      </c>
      <c r="C331" s="29" t="s">
        <v>85</v>
      </c>
      <c r="D331" s="28" t="s">
        <v>128</v>
      </c>
      <c r="E331" s="28" t="s">
        <v>41</v>
      </c>
      <c r="F331" s="28" t="s">
        <v>42</v>
      </c>
      <c r="G331" s="28">
        <v>1</v>
      </c>
      <c r="H331" s="29">
        <v>45</v>
      </c>
      <c r="I331" s="30">
        <f>H331/60</f>
        <v>0.75</v>
      </c>
      <c r="J331" s="40">
        <v>57</v>
      </c>
    </row>
    <row r="332" spans="1:10" x14ac:dyDescent="0.3">
      <c r="A332" s="64" t="s">
        <v>532</v>
      </c>
      <c r="B332" s="39" t="s">
        <v>551</v>
      </c>
      <c r="C332" s="29" t="s">
        <v>154</v>
      </c>
      <c r="D332" s="28" t="s">
        <v>155</v>
      </c>
      <c r="E332" s="28" t="s">
        <v>41</v>
      </c>
      <c r="F332" s="28" t="s">
        <v>74</v>
      </c>
      <c r="G332" s="28">
        <v>2</v>
      </c>
      <c r="H332" s="29">
        <v>45</v>
      </c>
      <c r="I332" s="30">
        <f t="shared" ref="I332:I542" si="11">H332/60</f>
        <v>0.75</v>
      </c>
      <c r="J332" s="40">
        <v>200</v>
      </c>
    </row>
    <row r="333" spans="1:10" x14ac:dyDescent="0.3">
      <c r="A333" s="64" t="s">
        <v>532</v>
      </c>
      <c r="B333" s="39" t="s">
        <v>204</v>
      </c>
      <c r="C333" s="29" t="s">
        <v>106</v>
      </c>
      <c r="D333" s="28" t="s">
        <v>158</v>
      </c>
      <c r="E333" s="28" t="s">
        <v>41</v>
      </c>
      <c r="F333" s="28" t="s">
        <v>132</v>
      </c>
      <c r="G333" s="28">
        <v>1</v>
      </c>
      <c r="H333" s="29">
        <v>40</v>
      </c>
      <c r="I333" s="30">
        <f t="shared" si="11"/>
        <v>0.66666666666666663</v>
      </c>
      <c r="J333" s="40">
        <v>57</v>
      </c>
    </row>
    <row r="334" spans="1:10" x14ac:dyDescent="0.3">
      <c r="A334" s="64" t="s">
        <v>532</v>
      </c>
      <c r="B334" s="39" t="s">
        <v>205</v>
      </c>
      <c r="C334" s="29" t="s">
        <v>123</v>
      </c>
      <c r="D334" s="28" t="s">
        <v>160</v>
      </c>
      <c r="E334" s="28" t="s">
        <v>41</v>
      </c>
      <c r="F334" s="28" t="s">
        <v>132</v>
      </c>
      <c r="G334" s="28">
        <v>1</v>
      </c>
      <c r="H334" s="29">
        <v>40</v>
      </c>
      <c r="I334" s="30">
        <f t="shared" si="11"/>
        <v>0.66666666666666663</v>
      </c>
      <c r="J334" s="40">
        <v>57</v>
      </c>
    </row>
    <row r="335" spans="1:10" x14ac:dyDescent="0.3">
      <c r="A335" s="64" t="s">
        <v>532</v>
      </c>
      <c r="B335" s="39" t="s">
        <v>415</v>
      </c>
      <c r="C335" s="29" t="s">
        <v>361</v>
      </c>
      <c r="D335" s="28" t="s">
        <v>362</v>
      </c>
      <c r="E335" s="28" t="s">
        <v>41</v>
      </c>
      <c r="F335" s="28" t="s">
        <v>132</v>
      </c>
      <c r="G335" s="28">
        <v>1</v>
      </c>
      <c r="H335" s="29">
        <v>35</v>
      </c>
      <c r="I335" s="30">
        <f t="shared" si="11"/>
        <v>0.58333333333333337</v>
      </c>
      <c r="J335" s="40">
        <v>250</v>
      </c>
    </row>
    <row r="336" spans="1:10" x14ac:dyDescent="0.3">
      <c r="A336" s="64" t="s">
        <v>532</v>
      </c>
      <c r="B336" s="39" t="s">
        <v>416</v>
      </c>
      <c r="C336" s="29" t="s">
        <v>364</v>
      </c>
      <c r="D336" s="28" t="s">
        <v>365</v>
      </c>
      <c r="E336" s="28" t="s">
        <v>41</v>
      </c>
      <c r="F336" s="28" t="s">
        <v>132</v>
      </c>
      <c r="G336" s="28">
        <v>1</v>
      </c>
      <c r="H336" s="29">
        <v>35</v>
      </c>
      <c r="I336" s="30">
        <f t="shared" si="11"/>
        <v>0.58333333333333337</v>
      </c>
      <c r="J336" s="40">
        <v>250</v>
      </c>
    </row>
    <row r="337" spans="1:10" x14ac:dyDescent="0.3">
      <c r="A337" s="64" t="s">
        <v>532</v>
      </c>
      <c r="B337" s="34" t="s">
        <v>552</v>
      </c>
      <c r="C337" s="29" t="s">
        <v>88</v>
      </c>
      <c r="D337" s="35" t="s">
        <v>91</v>
      </c>
      <c r="E337" s="35" t="s">
        <v>41</v>
      </c>
      <c r="F337" s="35" t="s">
        <v>83</v>
      </c>
      <c r="G337" s="35">
        <v>2</v>
      </c>
      <c r="H337" s="26">
        <v>46</v>
      </c>
      <c r="I337" s="30">
        <f t="shared" si="11"/>
        <v>0.76666666666666672</v>
      </c>
      <c r="J337" s="37">
        <v>34</v>
      </c>
    </row>
    <row r="338" spans="1:10" x14ac:dyDescent="0.3">
      <c r="A338" s="64" t="s">
        <v>532</v>
      </c>
      <c r="B338" s="34" t="s">
        <v>553</v>
      </c>
      <c r="C338" s="29" t="s">
        <v>67</v>
      </c>
      <c r="D338" s="35" t="s">
        <v>93</v>
      </c>
      <c r="E338" s="35" t="s">
        <v>41</v>
      </c>
      <c r="F338" s="35" t="s">
        <v>83</v>
      </c>
      <c r="G338" s="35">
        <v>2</v>
      </c>
      <c r="H338" s="26">
        <v>42</v>
      </c>
      <c r="I338" s="30">
        <f t="shared" si="11"/>
        <v>0.7</v>
      </c>
      <c r="J338" s="37">
        <v>34</v>
      </c>
    </row>
    <row r="339" spans="1:10" x14ac:dyDescent="0.3">
      <c r="A339" s="64" t="s">
        <v>532</v>
      </c>
      <c r="B339" s="43" t="s">
        <v>554</v>
      </c>
      <c r="C339" s="29" t="s">
        <v>106</v>
      </c>
      <c r="D339" s="28" t="s">
        <v>107</v>
      </c>
      <c r="E339" s="28" t="s">
        <v>69</v>
      </c>
      <c r="F339" s="28" t="s">
        <v>70</v>
      </c>
      <c r="G339" s="28">
        <v>1</v>
      </c>
      <c r="H339" s="29">
        <v>41</v>
      </c>
      <c r="I339" s="30">
        <f t="shared" si="11"/>
        <v>0.68333333333333335</v>
      </c>
      <c r="J339" s="40">
        <v>70</v>
      </c>
    </row>
    <row r="340" spans="1:10" x14ac:dyDescent="0.3">
      <c r="A340" s="64" t="s">
        <v>532</v>
      </c>
      <c r="B340" s="43" t="s">
        <v>555</v>
      </c>
      <c r="C340" s="29" t="s">
        <v>109</v>
      </c>
      <c r="D340" s="28" t="s">
        <v>110</v>
      </c>
      <c r="E340" s="28" t="s">
        <v>69</v>
      </c>
      <c r="F340" s="28" t="s">
        <v>70</v>
      </c>
      <c r="G340" s="28">
        <v>1</v>
      </c>
      <c r="H340" s="29">
        <v>41</v>
      </c>
      <c r="I340" s="30">
        <f t="shared" si="11"/>
        <v>0.68333333333333335</v>
      </c>
      <c r="J340" s="40">
        <v>70</v>
      </c>
    </row>
    <row r="341" spans="1:10" x14ac:dyDescent="0.3">
      <c r="A341" s="64" t="s">
        <v>532</v>
      </c>
      <c r="B341" s="42" t="s">
        <v>556</v>
      </c>
      <c r="C341" s="29" t="s">
        <v>116</v>
      </c>
      <c r="D341" s="28" t="s">
        <v>121</v>
      </c>
      <c r="E341" s="28" t="s">
        <v>69</v>
      </c>
      <c r="F341" s="28" t="s">
        <v>70</v>
      </c>
      <c r="G341" s="28">
        <v>1</v>
      </c>
      <c r="H341" s="29">
        <v>41</v>
      </c>
      <c r="I341" s="30">
        <f t="shared" si="11"/>
        <v>0.68333333333333335</v>
      </c>
      <c r="J341" s="40">
        <v>70</v>
      </c>
    </row>
    <row r="342" spans="1:10" x14ac:dyDescent="0.3">
      <c r="A342" s="64" t="s">
        <v>532</v>
      </c>
      <c r="B342" s="42" t="s">
        <v>557</v>
      </c>
      <c r="C342" s="29" t="s">
        <v>123</v>
      </c>
      <c r="D342" s="28" t="s">
        <v>124</v>
      </c>
      <c r="E342" s="28" t="s">
        <v>69</v>
      </c>
      <c r="F342" s="28" t="s">
        <v>70</v>
      </c>
      <c r="G342" s="28">
        <v>1</v>
      </c>
      <c r="H342" s="29">
        <v>41</v>
      </c>
      <c r="I342" s="30">
        <f t="shared" si="11"/>
        <v>0.68333333333333335</v>
      </c>
      <c r="J342" s="40">
        <v>70</v>
      </c>
    </row>
    <row r="343" spans="1:10" x14ac:dyDescent="0.3">
      <c r="A343" s="73" t="s">
        <v>532</v>
      </c>
      <c r="B343" s="44" t="s">
        <v>558</v>
      </c>
      <c r="C343" s="29" t="s">
        <v>116</v>
      </c>
      <c r="D343" s="35" t="s">
        <v>117</v>
      </c>
      <c r="E343" s="35" t="s">
        <v>41</v>
      </c>
      <c r="F343" s="35" t="s">
        <v>83</v>
      </c>
      <c r="G343" s="35">
        <v>2</v>
      </c>
      <c r="H343" s="26">
        <v>42</v>
      </c>
      <c r="I343" s="30">
        <f t="shared" si="11"/>
        <v>0.7</v>
      </c>
      <c r="J343" s="37">
        <v>45</v>
      </c>
    </row>
    <row r="344" spans="1:10" x14ac:dyDescent="0.3">
      <c r="A344" s="73" t="s">
        <v>532</v>
      </c>
      <c r="B344" s="39" t="s">
        <v>559</v>
      </c>
      <c r="C344" s="29" t="s">
        <v>109</v>
      </c>
      <c r="D344" s="28" t="s">
        <v>119</v>
      </c>
      <c r="E344" s="28" t="s">
        <v>41</v>
      </c>
      <c r="F344" s="28" t="s">
        <v>83</v>
      </c>
      <c r="G344" s="28">
        <v>2</v>
      </c>
      <c r="H344" s="29">
        <v>42</v>
      </c>
      <c r="I344" s="30">
        <f>H344/60</f>
        <v>0.7</v>
      </c>
      <c r="J344" s="40">
        <v>45</v>
      </c>
    </row>
    <row r="345" spans="1:10" x14ac:dyDescent="0.3">
      <c r="A345" s="73" t="s">
        <v>532</v>
      </c>
      <c r="B345" s="39" t="s">
        <v>560</v>
      </c>
      <c r="C345" s="29" t="s">
        <v>198</v>
      </c>
      <c r="D345" s="28" t="s">
        <v>199</v>
      </c>
      <c r="E345" s="28" t="s">
        <v>114</v>
      </c>
      <c r="F345" s="28" t="s">
        <v>42</v>
      </c>
      <c r="G345" s="28">
        <v>1</v>
      </c>
      <c r="H345" s="29">
        <v>40</v>
      </c>
      <c r="I345" s="30">
        <f t="shared" si="11"/>
        <v>0.66666666666666663</v>
      </c>
      <c r="J345" s="40">
        <v>160</v>
      </c>
    </row>
    <row r="346" spans="1:10" x14ac:dyDescent="0.3">
      <c r="A346" s="73" t="s">
        <v>532</v>
      </c>
      <c r="B346" s="39" t="s">
        <v>561</v>
      </c>
      <c r="C346" s="29" t="s">
        <v>201</v>
      </c>
      <c r="D346" s="28" t="s">
        <v>202</v>
      </c>
      <c r="E346" s="28" t="s">
        <v>114</v>
      </c>
      <c r="F346" s="28" t="s">
        <v>42</v>
      </c>
      <c r="G346" s="28">
        <v>1</v>
      </c>
      <c r="H346" s="29">
        <v>40</v>
      </c>
      <c r="I346" s="30">
        <f t="shared" si="11"/>
        <v>0.66666666666666663</v>
      </c>
      <c r="J346" s="40">
        <v>160</v>
      </c>
    </row>
    <row r="347" spans="1:10" x14ac:dyDescent="0.3">
      <c r="A347" s="73" t="s">
        <v>532</v>
      </c>
      <c r="B347" s="39" t="s">
        <v>562</v>
      </c>
      <c r="C347" s="29" t="s">
        <v>112</v>
      </c>
      <c r="D347" s="28" t="s">
        <v>113</v>
      </c>
      <c r="E347" s="28" t="s">
        <v>114</v>
      </c>
      <c r="F347" s="28" t="s">
        <v>42</v>
      </c>
      <c r="G347" s="28">
        <v>2</v>
      </c>
      <c r="H347" s="29">
        <v>42</v>
      </c>
      <c r="I347" s="30">
        <f t="shared" si="11"/>
        <v>0.7</v>
      </c>
      <c r="J347" s="40">
        <v>250</v>
      </c>
    </row>
    <row r="348" spans="1:10" x14ac:dyDescent="0.3">
      <c r="A348" s="73" t="s">
        <v>532</v>
      </c>
      <c r="B348" s="39" t="s">
        <v>563</v>
      </c>
      <c r="C348" s="29" t="s">
        <v>39</v>
      </c>
      <c r="D348" s="28" t="s">
        <v>40</v>
      </c>
      <c r="E348" s="28" t="s">
        <v>41</v>
      </c>
      <c r="F348" s="28" t="s">
        <v>42</v>
      </c>
      <c r="G348" s="28">
        <v>1</v>
      </c>
      <c r="H348" s="29">
        <v>45</v>
      </c>
      <c r="I348" s="30">
        <f>H348/60</f>
        <v>0.75</v>
      </c>
      <c r="J348" s="32">
        <v>184</v>
      </c>
    </row>
    <row r="349" spans="1:10" ht="17.25" thickBot="1" x14ac:dyDescent="0.35">
      <c r="A349" s="73" t="s">
        <v>532</v>
      </c>
      <c r="B349" s="74" t="s">
        <v>564</v>
      </c>
      <c r="C349" s="75" t="s">
        <v>44</v>
      </c>
      <c r="D349" s="76" t="s">
        <v>45</v>
      </c>
      <c r="E349" s="76" t="s">
        <v>41</v>
      </c>
      <c r="F349" s="76" t="s">
        <v>42</v>
      </c>
      <c r="G349" s="76">
        <v>1</v>
      </c>
      <c r="H349" s="75">
        <v>45</v>
      </c>
      <c r="I349" s="77">
        <f>H349/60</f>
        <v>0.75</v>
      </c>
      <c r="J349" s="78">
        <v>184</v>
      </c>
    </row>
    <row r="350" spans="1:10" x14ac:dyDescent="0.3">
      <c r="A350" s="73" t="s">
        <v>532</v>
      </c>
      <c r="B350" s="39" t="s">
        <v>565</v>
      </c>
      <c r="C350" s="29" t="s">
        <v>184</v>
      </c>
      <c r="D350" s="28" t="s">
        <v>185</v>
      </c>
      <c r="E350" s="28" t="s">
        <v>41</v>
      </c>
      <c r="F350" s="28" t="s">
        <v>42</v>
      </c>
      <c r="G350" s="28">
        <v>1</v>
      </c>
      <c r="H350" s="29">
        <v>45</v>
      </c>
      <c r="I350" s="30">
        <f t="shared" si="11"/>
        <v>0.75</v>
      </c>
      <c r="J350" s="40">
        <v>150</v>
      </c>
    </row>
    <row r="351" spans="1:10" ht="17.25" thickBot="1" x14ac:dyDescent="0.35">
      <c r="A351" s="73" t="s">
        <v>532</v>
      </c>
      <c r="B351" s="39" t="s">
        <v>566</v>
      </c>
      <c r="C351" s="29" t="s">
        <v>187</v>
      </c>
      <c r="D351" s="28" t="s">
        <v>188</v>
      </c>
      <c r="E351" s="28" t="s">
        <v>41</v>
      </c>
      <c r="F351" s="28" t="s">
        <v>42</v>
      </c>
      <c r="G351" s="28">
        <v>1</v>
      </c>
      <c r="H351" s="29">
        <v>45</v>
      </c>
      <c r="I351" s="30">
        <f t="shared" si="11"/>
        <v>0.75</v>
      </c>
      <c r="J351" s="40">
        <v>150</v>
      </c>
    </row>
    <row r="352" spans="1:10" x14ac:dyDescent="0.3">
      <c r="A352" s="63" t="s">
        <v>567</v>
      </c>
      <c r="B352" s="54" t="s">
        <v>253</v>
      </c>
      <c r="C352" s="48" t="s">
        <v>254</v>
      </c>
      <c r="D352" s="27" t="s">
        <v>255</v>
      </c>
      <c r="E352" s="27" t="s">
        <v>41</v>
      </c>
      <c r="F352" s="27" t="s">
        <v>132</v>
      </c>
      <c r="G352" s="27">
        <v>2</v>
      </c>
      <c r="H352" s="48">
        <v>34</v>
      </c>
      <c r="I352" s="30">
        <f t="shared" si="11"/>
        <v>0.56666666666666665</v>
      </c>
      <c r="J352" s="50">
        <v>170</v>
      </c>
    </row>
    <row r="353" spans="1:10" x14ac:dyDescent="0.3">
      <c r="A353" s="64" t="s">
        <v>567</v>
      </c>
      <c r="B353" s="39" t="s">
        <v>256</v>
      </c>
      <c r="C353" s="29" t="s">
        <v>257</v>
      </c>
      <c r="D353" s="28" t="s">
        <v>258</v>
      </c>
      <c r="E353" s="28" t="s">
        <v>41</v>
      </c>
      <c r="F353" s="28" t="s">
        <v>132</v>
      </c>
      <c r="G353" s="28">
        <v>2</v>
      </c>
      <c r="H353" s="29">
        <v>34</v>
      </c>
      <c r="I353" s="30">
        <f t="shared" si="11"/>
        <v>0.56666666666666665</v>
      </c>
      <c r="J353" s="40">
        <v>170</v>
      </c>
    </row>
    <row r="354" spans="1:10" x14ac:dyDescent="0.3">
      <c r="A354" s="64" t="s">
        <v>567</v>
      </c>
      <c r="B354" s="39" t="s">
        <v>568</v>
      </c>
      <c r="C354" s="29" t="s">
        <v>106</v>
      </c>
      <c r="D354" s="28" t="s">
        <v>107</v>
      </c>
      <c r="E354" s="28" t="s">
        <v>69</v>
      </c>
      <c r="F354" s="28" t="s">
        <v>70</v>
      </c>
      <c r="G354" s="28">
        <v>1</v>
      </c>
      <c r="H354" s="29">
        <v>41</v>
      </c>
      <c r="I354" s="30">
        <f t="shared" si="11"/>
        <v>0.68333333333333335</v>
      </c>
      <c r="J354" s="40">
        <v>50</v>
      </c>
    </row>
    <row r="355" spans="1:10" x14ac:dyDescent="0.3">
      <c r="A355" s="64" t="s">
        <v>567</v>
      </c>
      <c r="B355" s="39" t="s">
        <v>569</v>
      </c>
      <c r="C355" s="29" t="s">
        <v>109</v>
      </c>
      <c r="D355" s="28" t="s">
        <v>110</v>
      </c>
      <c r="E355" s="28" t="s">
        <v>69</v>
      </c>
      <c r="F355" s="28" t="s">
        <v>70</v>
      </c>
      <c r="G355" s="28">
        <v>1</v>
      </c>
      <c r="H355" s="29">
        <v>41</v>
      </c>
      <c r="I355" s="30">
        <f t="shared" si="11"/>
        <v>0.68333333333333335</v>
      </c>
      <c r="J355" s="40">
        <v>50</v>
      </c>
    </row>
    <row r="356" spans="1:10" x14ac:dyDescent="0.3">
      <c r="A356" s="64" t="s">
        <v>567</v>
      </c>
      <c r="B356" s="39" t="s">
        <v>570</v>
      </c>
      <c r="C356" s="29" t="s">
        <v>269</v>
      </c>
      <c r="D356" s="28" t="s">
        <v>270</v>
      </c>
      <c r="E356" s="28" t="s">
        <v>69</v>
      </c>
      <c r="F356" s="28" t="s">
        <v>70</v>
      </c>
      <c r="G356" s="28">
        <v>1</v>
      </c>
      <c r="H356" s="29">
        <v>46</v>
      </c>
      <c r="I356" s="30">
        <f t="shared" si="11"/>
        <v>0.76666666666666672</v>
      </c>
      <c r="J356" s="40">
        <v>40</v>
      </c>
    </row>
    <row r="357" spans="1:10" x14ac:dyDescent="0.3">
      <c r="A357" s="64" t="s">
        <v>567</v>
      </c>
      <c r="B357" s="39" t="s">
        <v>571</v>
      </c>
      <c r="C357" s="29" t="s">
        <v>272</v>
      </c>
      <c r="D357" s="28" t="s">
        <v>273</v>
      </c>
      <c r="E357" s="28" t="s">
        <v>69</v>
      </c>
      <c r="F357" s="28" t="s">
        <v>70</v>
      </c>
      <c r="G357" s="28">
        <v>1</v>
      </c>
      <c r="H357" s="29">
        <v>46</v>
      </c>
      <c r="I357" s="30">
        <f t="shared" si="11"/>
        <v>0.76666666666666672</v>
      </c>
      <c r="J357" s="40">
        <v>40</v>
      </c>
    </row>
    <row r="358" spans="1:10" x14ac:dyDescent="0.3">
      <c r="A358" s="64" t="s">
        <v>567</v>
      </c>
      <c r="B358" s="39" t="s">
        <v>572</v>
      </c>
      <c r="C358" s="29" t="s">
        <v>178</v>
      </c>
      <c r="D358" s="28" t="s">
        <v>179</v>
      </c>
      <c r="E358" s="28" t="s">
        <v>41</v>
      </c>
      <c r="F358" s="28" t="s">
        <v>42</v>
      </c>
      <c r="G358" s="28">
        <v>1</v>
      </c>
      <c r="H358" s="29">
        <v>41</v>
      </c>
      <c r="I358" s="30">
        <f t="shared" si="11"/>
        <v>0.68333333333333335</v>
      </c>
      <c r="J358" s="40">
        <v>200</v>
      </c>
    </row>
    <row r="359" spans="1:10" x14ac:dyDescent="0.3">
      <c r="A359" s="64" t="s">
        <v>567</v>
      </c>
      <c r="B359" s="39" t="s">
        <v>573</v>
      </c>
      <c r="C359" s="29" t="s">
        <v>181</v>
      </c>
      <c r="D359" s="28" t="s">
        <v>182</v>
      </c>
      <c r="E359" s="28" t="s">
        <v>41</v>
      </c>
      <c r="F359" s="28" t="s">
        <v>42</v>
      </c>
      <c r="G359" s="28">
        <v>1</v>
      </c>
      <c r="H359" s="29">
        <v>41</v>
      </c>
      <c r="I359" s="30">
        <f t="shared" si="11"/>
        <v>0.68333333333333335</v>
      </c>
      <c r="J359" s="40">
        <v>200</v>
      </c>
    </row>
    <row r="360" spans="1:10" x14ac:dyDescent="0.3">
      <c r="A360" s="64" t="s">
        <v>567</v>
      </c>
      <c r="B360" s="39" t="s">
        <v>574</v>
      </c>
      <c r="C360" s="29" t="s">
        <v>184</v>
      </c>
      <c r="D360" s="28" t="s">
        <v>185</v>
      </c>
      <c r="E360" s="28" t="s">
        <v>41</v>
      </c>
      <c r="F360" s="28" t="s">
        <v>42</v>
      </c>
      <c r="G360" s="28">
        <v>1</v>
      </c>
      <c r="H360" s="29">
        <v>45</v>
      </c>
      <c r="I360" s="30">
        <f t="shared" si="11"/>
        <v>0.75</v>
      </c>
      <c r="J360" s="40">
        <v>150</v>
      </c>
    </row>
    <row r="361" spans="1:10" x14ac:dyDescent="0.3">
      <c r="A361" s="64" t="s">
        <v>567</v>
      </c>
      <c r="B361" s="39" t="s">
        <v>575</v>
      </c>
      <c r="C361" s="29" t="s">
        <v>187</v>
      </c>
      <c r="D361" s="28" t="s">
        <v>188</v>
      </c>
      <c r="E361" s="28" t="s">
        <v>41</v>
      </c>
      <c r="F361" s="28" t="s">
        <v>42</v>
      </c>
      <c r="G361" s="28">
        <v>1</v>
      </c>
      <c r="H361" s="29">
        <v>45</v>
      </c>
      <c r="I361" s="30">
        <f t="shared" si="11"/>
        <v>0.75</v>
      </c>
      <c r="J361" s="40">
        <v>150</v>
      </c>
    </row>
    <row r="362" spans="1:10" x14ac:dyDescent="0.3">
      <c r="A362" s="73" t="s">
        <v>567</v>
      </c>
      <c r="B362" s="39" t="s">
        <v>576</v>
      </c>
      <c r="C362" s="29" t="s">
        <v>81</v>
      </c>
      <c r="D362" s="28" t="s">
        <v>126</v>
      </c>
      <c r="E362" s="28" t="s">
        <v>41</v>
      </c>
      <c r="F362" s="28" t="s">
        <v>42</v>
      </c>
      <c r="G362" s="28">
        <v>1</v>
      </c>
      <c r="H362" s="29">
        <v>45</v>
      </c>
      <c r="I362" s="30">
        <f t="shared" si="11"/>
        <v>0.75</v>
      </c>
      <c r="J362" s="40">
        <v>57</v>
      </c>
    </row>
    <row r="363" spans="1:10" x14ac:dyDescent="0.3">
      <c r="A363" s="73" t="s">
        <v>567</v>
      </c>
      <c r="B363" s="39" t="s">
        <v>577</v>
      </c>
      <c r="C363" s="29" t="s">
        <v>85</v>
      </c>
      <c r="D363" s="28" t="s">
        <v>128</v>
      </c>
      <c r="E363" s="28" t="s">
        <v>41</v>
      </c>
      <c r="F363" s="28" t="s">
        <v>42</v>
      </c>
      <c r="G363" s="28">
        <v>1</v>
      </c>
      <c r="H363" s="29">
        <v>45</v>
      </c>
      <c r="I363" s="30">
        <f t="shared" si="11"/>
        <v>0.75</v>
      </c>
      <c r="J363" s="40">
        <v>57</v>
      </c>
    </row>
    <row r="364" spans="1:10" x14ac:dyDescent="0.3">
      <c r="A364" s="73" t="s">
        <v>567</v>
      </c>
      <c r="B364" s="39" t="s">
        <v>578</v>
      </c>
      <c r="C364" s="29" t="s">
        <v>285</v>
      </c>
      <c r="D364" s="28" t="s">
        <v>286</v>
      </c>
      <c r="E364" s="28" t="s">
        <v>41</v>
      </c>
      <c r="F364" s="28" t="s">
        <v>42</v>
      </c>
      <c r="G364" s="28">
        <v>2</v>
      </c>
      <c r="H364" s="29">
        <v>45</v>
      </c>
      <c r="I364" s="30">
        <f t="shared" si="11"/>
        <v>0.75</v>
      </c>
      <c r="J364" s="40">
        <v>180</v>
      </c>
    </row>
    <row r="365" spans="1:10" x14ac:dyDescent="0.3">
      <c r="A365" s="73" t="s">
        <v>567</v>
      </c>
      <c r="B365" s="39" t="s">
        <v>579</v>
      </c>
      <c r="C365" s="29" t="s">
        <v>285</v>
      </c>
      <c r="D365" s="28" t="s">
        <v>288</v>
      </c>
      <c r="E365" s="28" t="s">
        <v>41</v>
      </c>
      <c r="F365" s="28" t="s">
        <v>42</v>
      </c>
      <c r="G365" s="28">
        <v>2</v>
      </c>
      <c r="H365" s="29">
        <v>45</v>
      </c>
      <c r="I365" s="30">
        <f t="shared" si="11"/>
        <v>0.75</v>
      </c>
      <c r="J365" s="40">
        <v>180</v>
      </c>
    </row>
    <row r="366" spans="1:10" x14ac:dyDescent="0.3">
      <c r="A366" s="73" t="s">
        <v>567</v>
      </c>
      <c r="B366" s="39" t="s">
        <v>580</v>
      </c>
      <c r="C366" s="29" t="s">
        <v>581</v>
      </c>
      <c r="D366" s="28" t="s">
        <v>582</v>
      </c>
      <c r="E366" s="28" t="s">
        <v>583</v>
      </c>
      <c r="F366" s="28" t="s">
        <v>584</v>
      </c>
      <c r="G366" s="28">
        <v>2</v>
      </c>
      <c r="H366" s="29">
        <v>60</v>
      </c>
      <c r="I366" s="30">
        <f>H366/60</f>
        <v>1</v>
      </c>
      <c r="J366" s="40">
        <v>38</v>
      </c>
    </row>
    <row r="367" spans="1:10" x14ac:dyDescent="0.3">
      <c r="A367" s="64" t="s">
        <v>567</v>
      </c>
      <c r="B367" s="39" t="s">
        <v>585</v>
      </c>
      <c r="C367" s="29" t="s">
        <v>109</v>
      </c>
      <c r="D367" s="28" t="s">
        <v>119</v>
      </c>
      <c r="E367" s="28" t="s">
        <v>41</v>
      </c>
      <c r="F367" s="28" t="s">
        <v>83</v>
      </c>
      <c r="G367" s="28">
        <v>2</v>
      </c>
      <c r="H367" s="29">
        <v>42</v>
      </c>
      <c r="I367" s="30">
        <f>H367/60</f>
        <v>0.7</v>
      </c>
      <c r="J367" s="40">
        <v>45</v>
      </c>
    </row>
    <row r="368" spans="1:10" x14ac:dyDescent="0.3">
      <c r="A368" s="64" t="s">
        <v>567</v>
      </c>
      <c r="B368" s="39" t="s">
        <v>586</v>
      </c>
      <c r="C368" s="29" t="s">
        <v>39</v>
      </c>
      <c r="D368" s="28" t="s">
        <v>40</v>
      </c>
      <c r="E368" s="28" t="s">
        <v>41</v>
      </c>
      <c r="F368" s="28" t="s">
        <v>42</v>
      </c>
      <c r="G368" s="28">
        <v>1</v>
      </c>
      <c r="H368" s="29">
        <v>45</v>
      </c>
      <c r="I368" s="30">
        <f>H368/60</f>
        <v>0.75</v>
      </c>
      <c r="J368" s="32">
        <v>184</v>
      </c>
    </row>
    <row r="369" spans="1:10" ht="17.25" thickBot="1" x14ac:dyDescent="0.35">
      <c r="A369" s="79" t="s">
        <v>567</v>
      </c>
      <c r="B369" s="74" t="s">
        <v>587</v>
      </c>
      <c r="C369" s="75" t="s">
        <v>44</v>
      </c>
      <c r="D369" s="76" t="s">
        <v>45</v>
      </c>
      <c r="E369" s="76" t="s">
        <v>41</v>
      </c>
      <c r="F369" s="76" t="s">
        <v>42</v>
      </c>
      <c r="G369" s="76">
        <v>1</v>
      </c>
      <c r="H369" s="75">
        <v>45</v>
      </c>
      <c r="I369" s="77">
        <f>H369/60</f>
        <v>0.75</v>
      </c>
      <c r="J369" s="78">
        <v>184</v>
      </c>
    </row>
    <row r="370" spans="1:10" x14ac:dyDescent="0.3">
      <c r="A370" s="73" t="s">
        <v>588</v>
      </c>
      <c r="B370" s="34" t="s">
        <v>374</v>
      </c>
      <c r="C370" s="26" t="s">
        <v>375</v>
      </c>
      <c r="D370" s="35" t="s">
        <v>376</v>
      </c>
      <c r="E370" s="35" t="s">
        <v>377</v>
      </c>
      <c r="F370" s="35" t="s">
        <v>56</v>
      </c>
      <c r="G370" s="35">
        <v>1</v>
      </c>
      <c r="H370" s="26">
        <v>48</v>
      </c>
      <c r="I370" s="36">
        <f t="shared" si="11"/>
        <v>0.8</v>
      </c>
      <c r="J370" s="37">
        <v>70</v>
      </c>
    </row>
    <row r="371" spans="1:10" ht="17.25" thickBot="1" x14ac:dyDescent="0.35">
      <c r="A371" s="64" t="s">
        <v>588</v>
      </c>
      <c r="B371" s="39" t="s">
        <v>378</v>
      </c>
      <c r="C371" s="29" t="s">
        <v>379</v>
      </c>
      <c r="D371" s="28" t="s">
        <v>380</v>
      </c>
      <c r="E371" s="28" t="s">
        <v>377</v>
      </c>
      <c r="F371" s="28" t="s">
        <v>56</v>
      </c>
      <c r="G371" s="28">
        <v>1</v>
      </c>
      <c r="H371" s="29">
        <v>48</v>
      </c>
      <c r="I371" s="80">
        <f t="shared" si="11"/>
        <v>0.8</v>
      </c>
      <c r="J371" s="40">
        <v>70</v>
      </c>
    </row>
    <row r="372" spans="1:10" ht="17.25" thickTop="1" x14ac:dyDescent="0.3">
      <c r="A372" s="63" t="s">
        <v>589</v>
      </c>
      <c r="B372" s="54" t="s">
        <v>356</v>
      </c>
      <c r="C372" s="48" t="s">
        <v>357</v>
      </c>
      <c r="D372" s="27" t="s">
        <v>358</v>
      </c>
      <c r="E372" s="27" t="s">
        <v>41</v>
      </c>
      <c r="F372" s="27" t="s">
        <v>132</v>
      </c>
      <c r="G372" s="27">
        <v>4</v>
      </c>
      <c r="H372" s="48">
        <v>27</v>
      </c>
      <c r="I372" s="36">
        <f t="shared" si="11"/>
        <v>0.45</v>
      </c>
      <c r="J372" s="50">
        <v>2000</v>
      </c>
    </row>
    <row r="373" spans="1:10" x14ac:dyDescent="0.3">
      <c r="A373" s="64" t="s">
        <v>589</v>
      </c>
      <c r="B373" s="39" t="s">
        <v>161</v>
      </c>
      <c r="C373" s="29" t="s">
        <v>116</v>
      </c>
      <c r="D373" s="28" t="s">
        <v>162</v>
      </c>
      <c r="E373" s="28" t="s">
        <v>41</v>
      </c>
      <c r="F373" s="28" t="s">
        <v>132</v>
      </c>
      <c r="G373" s="28">
        <v>1</v>
      </c>
      <c r="H373" s="29">
        <v>40</v>
      </c>
      <c r="I373" s="30">
        <f t="shared" si="11"/>
        <v>0.66666666666666663</v>
      </c>
      <c r="J373" s="40">
        <v>57</v>
      </c>
    </row>
    <row r="374" spans="1:10" x14ac:dyDescent="0.3">
      <c r="A374" s="64" t="s">
        <v>589</v>
      </c>
      <c r="B374" s="39" t="s">
        <v>163</v>
      </c>
      <c r="C374" s="29" t="s">
        <v>164</v>
      </c>
      <c r="D374" s="28" t="s">
        <v>165</v>
      </c>
      <c r="E374" s="28" t="s">
        <v>41</v>
      </c>
      <c r="F374" s="28" t="s">
        <v>132</v>
      </c>
      <c r="G374" s="28">
        <v>1</v>
      </c>
      <c r="H374" s="29">
        <v>40</v>
      </c>
      <c r="I374" s="30">
        <f t="shared" si="11"/>
        <v>0.66666666666666663</v>
      </c>
      <c r="J374" s="40">
        <v>57</v>
      </c>
    </row>
    <row r="375" spans="1:10" x14ac:dyDescent="0.3">
      <c r="A375" s="64" t="s">
        <v>589</v>
      </c>
      <c r="B375" s="39" t="s">
        <v>590</v>
      </c>
      <c r="C375" s="29" t="s">
        <v>372</v>
      </c>
      <c r="D375" s="28" t="s">
        <v>373</v>
      </c>
      <c r="E375" s="28" t="s">
        <v>41</v>
      </c>
      <c r="F375" s="28" t="s">
        <v>225</v>
      </c>
      <c r="G375" s="28">
        <v>2</v>
      </c>
      <c r="H375" s="29">
        <v>24</v>
      </c>
      <c r="I375" s="30">
        <f t="shared" si="11"/>
        <v>0.4</v>
      </c>
      <c r="J375" s="40">
        <v>1800</v>
      </c>
    </row>
    <row r="376" spans="1:10" x14ac:dyDescent="0.3">
      <c r="A376" s="64" t="s">
        <v>589</v>
      </c>
      <c r="B376" s="39" t="s">
        <v>461</v>
      </c>
      <c r="C376" s="29" t="s">
        <v>312</v>
      </c>
      <c r="D376" s="28" t="s">
        <v>313</v>
      </c>
      <c r="E376" s="28" t="s">
        <v>69</v>
      </c>
      <c r="F376" s="28" t="s">
        <v>70</v>
      </c>
      <c r="G376" s="28">
        <v>2</v>
      </c>
      <c r="H376" s="29">
        <v>30</v>
      </c>
      <c r="I376" s="30">
        <f t="shared" si="11"/>
        <v>0.5</v>
      </c>
      <c r="J376" s="40">
        <v>400</v>
      </c>
    </row>
    <row r="377" spans="1:10" x14ac:dyDescent="0.3">
      <c r="A377" s="64" t="s">
        <v>589</v>
      </c>
      <c r="B377" s="39" t="s">
        <v>591</v>
      </c>
      <c r="C377" s="29" t="s">
        <v>383</v>
      </c>
      <c r="D377" s="28" t="s">
        <v>384</v>
      </c>
      <c r="E377" s="28" t="s">
        <v>69</v>
      </c>
      <c r="F377" s="28" t="s">
        <v>70</v>
      </c>
      <c r="G377" s="28">
        <v>4</v>
      </c>
      <c r="H377" s="29">
        <v>24</v>
      </c>
      <c r="I377" s="30">
        <f t="shared" si="11"/>
        <v>0.4</v>
      </c>
      <c r="J377" s="40">
        <v>1500</v>
      </c>
    </row>
    <row r="378" spans="1:10" x14ac:dyDescent="0.3">
      <c r="A378" s="64" t="s">
        <v>589</v>
      </c>
      <c r="B378" s="39" t="s">
        <v>385</v>
      </c>
      <c r="C378" s="29" t="s">
        <v>386</v>
      </c>
      <c r="D378" s="28" t="s">
        <v>387</v>
      </c>
      <c r="E378" s="28" t="s">
        <v>69</v>
      </c>
      <c r="F378" s="28" t="s">
        <v>70</v>
      </c>
      <c r="G378" s="28">
        <v>2</v>
      </c>
      <c r="H378" s="29">
        <v>42</v>
      </c>
      <c r="I378" s="30">
        <f t="shared" si="11"/>
        <v>0.7</v>
      </c>
      <c r="J378" s="40">
        <v>106</v>
      </c>
    </row>
    <row r="379" spans="1:10" x14ac:dyDescent="0.3">
      <c r="A379" s="64" t="s">
        <v>589</v>
      </c>
      <c r="B379" s="39" t="s">
        <v>592</v>
      </c>
      <c r="C379" s="29" t="s">
        <v>389</v>
      </c>
      <c r="D379" s="28" t="s">
        <v>390</v>
      </c>
      <c r="E379" s="28" t="s">
        <v>41</v>
      </c>
      <c r="F379" s="28" t="s">
        <v>83</v>
      </c>
      <c r="G379" s="28">
        <v>3</v>
      </c>
      <c r="H379" s="29">
        <v>35</v>
      </c>
      <c r="I379" s="30">
        <f t="shared" si="11"/>
        <v>0.58333333333333337</v>
      </c>
      <c r="J379" s="40">
        <v>2000</v>
      </c>
    </row>
    <row r="380" spans="1:10" x14ac:dyDescent="0.3">
      <c r="A380" s="64" t="s">
        <v>589</v>
      </c>
      <c r="B380" s="39" t="s">
        <v>593</v>
      </c>
      <c r="C380" s="29" t="s">
        <v>442</v>
      </c>
      <c r="D380" s="28" t="s">
        <v>443</v>
      </c>
      <c r="E380" s="28" t="s">
        <v>41</v>
      </c>
      <c r="F380" s="28" t="s">
        <v>444</v>
      </c>
      <c r="G380" s="28">
        <v>4</v>
      </c>
      <c r="H380" s="29">
        <v>30</v>
      </c>
      <c r="I380" s="30">
        <f t="shared" si="11"/>
        <v>0.5</v>
      </c>
      <c r="J380" s="40">
        <v>2000</v>
      </c>
    </row>
    <row r="381" spans="1:10" x14ac:dyDescent="0.3">
      <c r="A381" s="64" t="s">
        <v>589</v>
      </c>
      <c r="B381" s="39" t="s">
        <v>594</v>
      </c>
      <c r="C381" s="29" t="s">
        <v>434</v>
      </c>
      <c r="D381" s="28" t="s">
        <v>435</v>
      </c>
      <c r="E381" s="28" t="s">
        <v>114</v>
      </c>
      <c r="F381" s="28" t="s">
        <v>430</v>
      </c>
      <c r="G381" s="28">
        <v>1</v>
      </c>
      <c r="H381" s="29">
        <v>47</v>
      </c>
      <c r="I381" s="30">
        <f t="shared" si="11"/>
        <v>0.78333333333333333</v>
      </c>
      <c r="J381" s="40">
        <v>0</v>
      </c>
    </row>
    <row r="382" spans="1:10" x14ac:dyDescent="0.3">
      <c r="A382" s="64" t="s">
        <v>589</v>
      </c>
      <c r="B382" s="39" t="s">
        <v>595</v>
      </c>
      <c r="C382" s="29" t="s">
        <v>341</v>
      </c>
      <c r="D382" s="28" t="s">
        <v>437</v>
      </c>
      <c r="E382" s="28" t="s">
        <v>114</v>
      </c>
      <c r="F382" s="28" t="s">
        <v>430</v>
      </c>
      <c r="G382" s="28">
        <v>1</v>
      </c>
      <c r="H382" s="29">
        <v>47</v>
      </c>
      <c r="I382" s="30">
        <f t="shared" si="11"/>
        <v>0.78333333333333333</v>
      </c>
      <c r="J382" s="40">
        <v>0</v>
      </c>
    </row>
    <row r="383" spans="1:10" x14ac:dyDescent="0.3">
      <c r="A383" s="64" t="s">
        <v>589</v>
      </c>
      <c r="B383" s="39" t="s">
        <v>596</v>
      </c>
      <c r="C383" s="29" t="s">
        <v>344</v>
      </c>
      <c r="D383" s="28" t="s">
        <v>439</v>
      </c>
      <c r="E383" s="28" t="s">
        <v>114</v>
      </c>
      <c r="F383" s="28" t="s">
        <v>430</v>
      </c>
      <c r="G383" s="28">
        <v>2</v>
      </c>
      <c r="H383" s="29">
        <v>43.6</v>
      </c>
      <c r="I383" s="30">
        <f t="shared" si="11"/>
        <v>0.72666666666666668</v>
      </c>
      <c r="J383" s="40">
        <v>0</v>
      </c>
    </row>
    <row r="384" spans="1:10" x14ac:dyDescent="0.3">
      <c r="A384" s="64" t="s">
        <v>589</v>
      </c>
      <c r="B384" s="39" t="s">
        <v>597</v>
      </c>
      <c r="C384" s="29" t="s">
        <v>350</v>
      </c>
      <c r="D384" s="28" t="s">
        <v>351</v>
      </c>
      <c r="E384" s="28" t="s">
        <v>114</v>
      </c>
      <c r="F384" s="28" t="s">
        <v>49</v>
      </c>
      <c r="G384" s="28">
        <v>2</v>
      </c>
      <c r="H384" s="29">
        <v>55</v>
      </c>
      <c r="I384" s="30">
        <f t="shared" si="11"/>
        <v>0.91666666666666663</v>
      </c>
      <c r="J384" s="40">
        <v>400</v>
      </c>
    </row>
    <row r="385" spans="1:10" x14ac:dyDescent="0.3">
      <c r="A385" s="64" t="s">
        <v>589</v>
      </c>
      <c r="B385" s="39" t="s">
        <v>598</v>
      </c>
      <c r="C385" s="29" t="s">
        <v>353</v>
      </c>
      <c r="D385" s="28" t="s">
        <v>354</v>
      </c>
      <c r="E385" s="28" t="s">
        <v>114</v>
      </c>
      <c r="F385" s="28" t="s">
        <v>49</v>
      </c>
      <c r="G385" s="28">
        <v>2</v>
      </c>
      <c r="H385" s="29">
        <v>55</v>
      </c>
      <c r="I385" s="30">
        <f t="shared" si="11"/>
        <v>0.91666666666666663</v>
      </c>
      <c r="J385" s="40">
        <v>400</v>
      </c>
    </row>
    <row r="386" spans="1:10" x14ac:dyDescent="0.3">
      <c r="A386" s="64" t="s">
        <v>589</v>
      </c>
      <c r="B386" s="39" t="s">
        <v>599</v>
      </c>
      <c r="C386" s="29" t="s">
        <v>392</v>
      </c>
      <c r="D386" s="28" t="s">
        <v>393</v>
      </c>
      <c r="E386" s="28" t="s">
        <v>41</v>
      </c>
      <c r="F386" s="28" t="s">
        <v>83</v>
      </c>
      <c r="G386" s="28">
        <v>4</v>
      </c>
      <c r="H386" s="29">
        <v>40</v>
      </c>
      <c r="I386" s="30">
        <f t="shared" si="11"/>
        <v>0.66666666666666663</v>
      </c>
      <c r="J386" s="40">
        <v>2250</v>
      </c>
    </row>
    <row r="387" spans="1:10" x14ac:dyDescent="0.3">
      <c r="A387" s="64" t="s">
        <v>589</v>
      </c>
      <c r="B387" s="39" t="s">
        <v>600</v>
      </c>
      <c r="C387" s="29" t="s">
        <v>392</v>
      </c>
      <c r="D387" s="28" t="s">
        <v>393</v>
      </c>
      <c r="E387" s="28" t="s">
        <v>41</v>
      </c>
      <c r="F387" s="28" t="s">
        <v>83</v>
      </c>
      <c r="G387" s="28">
        <v>8</v>
      </c>
      <c r="H387" s="29">
        <v>52</v>
      </c>
      <c r="I387" s="30">
        <f>H387/60</f>
        <v>0.8666666666666667</v>
      </c>
      <c r="J387" s="40">
        <v>2250</v>
      </c>
    </row>
    <row r="388" spans="1:10" x14ac:dyDescent="0.3">
      <c r="A388" s="64" t="s">
        <v>589</v>
      </c>
      <c r="B388" s="39" t="s">
        <v>601</v>
      </c>
      <c r="C388" s="29" t="s">
        <v>394</v>
      </c>
      <c r="D388" s="28" t="s">
        <v>395</v>
      </c>
      <c r="E388" s="28" t="s">
        <v>69</v>
      </c>
      <c r="F388" s="28" t="s">
        <v>325</v>
      </c>
      <c r="G388" s="28">
        <v>8</v>
      </c>
      <c r="H388" s="29">
        <v>30</v>
      </c>
      <c r="I388" s="30">
        <f t="shared" si="11"/>
        <v>0.5</v>
      </c>
      <c r="J388" s="40">
        <v>5000</v>
      </c>
    </row>
    <row r="389" spans="1:10" x14ac:dyDescent="0.3">
      <c r="A389" s="64" t="s">
        <v>589</v>
      </c>
      <c r="B389" s="39" t="s">
        <v>602</v>
      </c>
      <c r="C389" s="29" t="s">
        <v>397</v>
      </c>
      <c r="D389" s="28" t="s">
        <v>398</v>
      </c>
      <c r="E389" s="28" t="s">
        <v>324</v>
      </c>
      <c r="F389" s="28" t="s">
        <v>325</v>
      </c>
      <c r="G389" s="28">
        <v>2</v>
      </c>
      <c r="H389" s="29">
        <v>35</v>
      </c>
      <c r="I389" s="30">
        <f t="shared" si="11"/>
        <v>0.58333333333333337</v>
      </c>
      <c r="J389" s="40">
        <v>1000</v>
      </c>
    </row>
    <row r="390" spans="1:10" x14ac:dyDescent="0.3">
      <c r="A390" s="64" t="s">
        <v>589</v>
      </c>
      <c r="B390" s="39" t="s">
        <v>603</v>
      </c>
      <c r="C390" s="29" t="s">
        <v>400</v>
      </c>
      <c r="D390" s="28" t="s">
        <v>401</v>
      </c>
      <c r="E390" s="28" t="s">
        <v>324</v>
      </c>
      <c r="F390" s="28" t="s">
        <v>325</v>
      </c>
      <c r="G390" s="28">
        <v>2</v>
      </c>
      <c r="H390" s="29">
        <v>25</v>
      </c>
      <c r="I390" s="30">
        <f t="shared" si="11"/>
        <v>0.41666666666666669</v>
      </c>
      <c r="J390" s="40">
        <v>7500</v>
      </c>
    </row>
    <row r="391" spans="1:10" x14ac:dyDescent="0.3">
      <c r="A391" s="64" t="s">
        <v>589</v>
      </c>
      <c r="B391" s="39" t="s">
        <v>604</v>
      </c>
      <c r="C391" s="29" t="s">
        <v>403</v>
      </c>
      <c r="D391" s="28" t="s">
        <v>404</v>
      </c>
      <c r="E391" s="28" t="s">
        <v>324</v>
      </c>
      <c r="F391" s="28" t="s">
        <v>325</v>
      </c>
      <c r="G391" s="28">
        <v>2</v>
      </c>
      <c r="H391" s="29">
        <v>30</v>
      </c>
      <c r="I391" s="30">
        <f t="shared" si="11"/>
        <v>0.5</v>
      </c>
      <c r="J391" s="40">
        <v>5000</v>
      </c>
    </row>
    <row r="392" spans="1:10" x14ac:dyDescent="0.3">
      <c r="A392" s="64" t="s">
        <v>589</v>
      </c>
      <c r="B392" s="39" t="s">
        <v>527</v>
      </c>
      <c r="C392" s="29" t="s">
        <v>296</v>
      </c>
      <c r="D392" s="28" t="s">
        <v>297</v>
      </c>
      <c r="E392" s="28" t="s">
        <v>41</v>
      </c>
      <c r="F392" s="28" t="s">
        <v>74</v>
      </c>
      <c r="G392" s="28">
        <v>2</v>
      </c>
      <c r="H392" s="29">
        <v>54</v>
      </c>
      <c r="I392" s="30">
        <f t="shared" si="11"/>
        <v>0.9</v>
      </c>
      <c r="J392" s="40">
        <v>300</v>
      </c>
    </row>
    <row r="393" spans="1:10" x14ac:dyDescent="0.3">
      <c r="A393" s="64" t="s">
        <v>589</v>
      </c>
      <c r="B393" s="39" t="s">
        <v>471</v>
      </c>
      <c r="C393" s="29" t="s">
        <v>392</v>
      </c>
      <c r="D393" s="28" t="s">
        <v>393</v>
      </c>
      <c r="E393" s="28" t="s">
        <v>41</v>
      </c>
      <c r="F393" s="28" t="s">
        <v>83</v>
      </c>
      <c r="G393" s="28">
        <v>8</v>
      </c>
      <c r="H393" s="29">
        <v>53</v>
      </c>
      <c r="I393" s="30">
        <f t="shared" si="11"/>
        <v>0.8833333333333333</v>
      </c>
      <c r="J393" s="40">
        <v>2250</v>
      </c>
    </row>
    <row r="394" spans="1:10" x14ac:dyDescent="0.3">
      <c r="A394" s="64" t="s">
        <v>589</v>
      </c>
      <c r="B394" s="34" t="s">
        <v>605</v>
      </c>
      <c r="C394" s="29" t="s">
        <v>418</v>
      </c>
      <c r="D394" s="28" t="s">
        <v>419</v>
      </c>
      <c r="E394" s="28" t="s">
        <v>41</v>
      </c>
      <c r="F394" s="28" t="s">
        <v>74</v>
      </c>
      <c r="G394" s="28">
        <v>4</v>
      </c>
      <c r="H394" s="29">
        <v>50</v>
      </c>
      <c r="I394" s="30">
        <f t="shared" si="11"/>
        <v>0.83333333333333337</v>
      </c>
      <c r="J394" s="40">
        <v>1000</v>
      </c>
    </row>
    <row r="395" spans="1:10" x14ac:dyDescent="0.3">
      <c r="A395" s="73" t="s">
        <v>589</v>
      </c>
      <c r="B395" s="34" t="s">
        <v>606</v>
      </c>
      <c r="C395" s="26" t="s">
        <v>607</v>
      </c>
      <c r="D395" s="35" t="s">
        <v>608</v>
      </c>
      <c r="E395" s="35" t="s">
        <v>69</v>
      </c>
      <c r="F395" s="35" t="s">
        <v>325</v>
      </c>
      <c r="G395" s="35">
        <v>8</v>
      </c>
      <c r="H395" s="26">
        <v>30</v>
      </c>
      <c r="I395" s="30">
        <f>H395/60</f>
        <v>0.5</v>
      </c>
      <c r="J395" s="37">
        <v>1500</v>
      </c>
    </row>
    <row r="396" spans="1:10" x14ac:dyDescent="0.3">
      <c r="A396" s="73" t="s">
        <v>589</v>
      </c>
      <c r="B396" s="34" t="s">
        <v>606</v>
      </c>
      <c r="C396" s="26" t="s">
        <v>607</v>
      </c>
      <c r="D396" s="35" t="s">
        <v>608</v>
      </c>
      <c r="E396" s="35" t="s">
        <v>69</v>
      </c>
      <c r="F396" s="35" t="s">
        <v>325</v>
      </c>
      <c r="G396" s="35">
        <v>8</v>
      </c>
      <c r="H396" s="26">
        <v>30</v>
      </c>
      <c r="I396" s="36">
        <f t="shared" si="11"/>
        <v>0.5</v>
      </c>
      <c r="J396" s="37">
        <v>1500</v>
      </c>
    </row>
    <row r="397" spans="1:10" x14ac:dyDescent="0.3">
      <c r="A397" s="73" t="s">
        <v>589</v>
      </c>
      <c r="B397" s="34" t="s">
        <v>448</v>
      </c>
      <c r="C397" s="26" t="s">
        <v>449</v>
      </c>
      <c r="D397" s="35" t="s">
        <v>450</v>
      </c>
      <c r="E397" s="28" t="s">
        <v>41</v>
      </c>
      <c r="F397" s="35" t="s">
        <v>325</v>
      </c>
      <c r="G397" s="35">
        <v>2</v>
      </c>
      <c r="H397" s="26">
        <v>30</v>
      </c>
      <c r="I397" s="36">
        <f>H397/60</f>
        <v>0.5</v>
      </c>
      <c r="J397" s="37">
        <v>8000</v>
      </c>
    </row>
    <row r="398" spans="1:10" x14ac:dyDescent="0.3">
      <c r="A398" s="73" t="s">
        <v>589</v>
      </c>
      <c r="B398" s="34" t="s">
        <v>609</v>
      </c>
      <c r="C398" s="26" t="s">
        <v>453</v>
      </c>
      <c r="D398" s="35" t="s">
        <v>454</v>
      </c>
      <c r="E398" s="28" t="s">
        <v>41</v>
      </c>
      <c r="F398" s="35" t="s">
        <v>325</v>
      </c>
      <c r="G398" s="35">
        <v>2</v>
      </c>
      <c r="H398" s="26">
        <v>30</v>
      </c>
      <c r="I398" s="36">
        <f>H398/60</f>
        <v>0.5</v>
      </c>
      <c r="J398" s="37">
        <v>4000</v>
      </c>
    </row>
    <row r="399" spans="1:10" x14ac:dyDescent="0.3">
      <c r="A399" s="73" t="s">
        <v>589</v>
      </c>
      <c r="B399" s="39" t="s">
        <v>610</v>
      </c>
      <c r="C399" s="29" t="s">
        <v>290</v>
      </c>
      <c r="D399" s="28" t="s">
        <v>291</v>
      </c>
      <c r="E399" s="28" t="s">
        <v>41</v>
      </c>
      <c r="F399" s="28" t="s">
        <v>74</v>
      </c>
      <c r="G399" s="28">
        <v>1</v>
      </c>
      <c r="H399" s="29">
        <v>40</v>
      </c>
      <c r="I399" s="30">
        <f t="shared" ref="I399:I400" si="12">H399/60</f>
        <v>0.66666666666666663</v>
      </c>
      <c r="J399" s="40">
        <v>120</v>
      </c>
    </row>
    <row r="400" spans="1:10" x14ac:dyDescent="0.3">
      <c r="A400" s="73" t="s">
        <v>589</v>
      </c>
      <c r="B400" s="39" t="s">
        <v>611</v>
      </c>
      <c r="C400" s="29" t="s">
        <v>293</v>
      </c>
      <c r="D400" s="28" t="s">
        <v>294</v>
      </c>
      <c r="E400" s="28" t="s">
        <v>41</v>
      </c>
      <c r="F400" s="28" t="s">
        <v>74</v>
      </c>
      <c r="G400" s="28">
        <v>1</v>
      </c>
      <c r="H400" s="29">
        <v>40</v>
      </c>
      <c r="I400" s="30">
        <f t="shared" si="12"/>
        <v>0.66666666666666663</v>
      </c>
      <c r="J400" s="40">
        <v>120</v>
      </c>
    </row>
    <row r="401" spans="1:10" x14ac:dyDescent="0.3">
      <c r="A401" s="81" t="s">
        <v>612</v>
      </c>
      <c r="B401" s="39" t="s">
        <v>613</v>
      </c>
      <c r="C401" s="29" t="s">
        <v>581</v>
      </c>
      <c r="D401" s="28" t="s">
        <v>582</v>
      </c>
      <c r="E401" s="28" t="s">
        <v>583</v>
      </c>
      <c r="F401" s="28" t="s">
        <v>584</v>
      </c>
      <c r="G401" s="28">
        <v>2</v>
      </c>
      <c r="H401" s="29">
        <v>80</v>
      </c>
      <c r="I401" s="30">
        <f>H401/60</f>
        <v>1.3333333333333333</v>
      </c>
      <c r="J401" s="40">
        <v>38</v>
      </c>
    </row>
    <row r="402" spans="1:10" x14ac:dyDescent="0.3">
      <c r="A402" s="81" t="s">
        <v>612</v>
      </c>
      <c r="B402" s="39" t="s">
        <v>614</v>
      </c>
      <c r="C402" s="29" t="s">
        <v>306</v>
      </c>
      <c r="D402" s="28" t="s">
        <v>307</v>
      </c>
      <c r="E402" s="28" t="s">
        <v>171</v>
      </c>
      <c r="F402" s="28" t="s">
        <v>172</v>
      </c>
      <c r="G402" s="28">
        <v>1</v>
      </c>
      <c r="H402" s="29">
        <v>50</v>
      </c>
      <c r="I402" s="30">
        <f>H402/60</f>
        <v>0.83333333333333337</v>
      </c>
      <c r="J402" s="40">
        <v>100</v>
      </c>
    </row>
    <row r="403" spans="1:10" x14ac:dyDescent="0.3">
      <c r="A403" s="81" t="s">
        <v>612</v>
      </c>
      <c r="B403" s="39" t="s">
        <v>615</v>
      </c>
      <c r="C403" s="29" t="s">
        <v>266</v>
      </c>
      <c r="D403" s="28" t="s">
        <v>267</v>
      </c>
      <c r="E403" s="28" t="s">
        <v>69</v>
      </c>
      <c r="F403" s="28" t="s">
        <v>70</v>
      </c>
      <c r="G403" s="28">
        <v>2</v>
      </c>
      <c r="H403" s="29">
        <v>42</v>
      </c>
      <c r="I403" s="30">
        <f t="shared" ref="I403:I414" si="13">H403/60</f>
        <v>0.7</v>
      </c>
      <c r="J403" s="40">
        <v>30</v>
      </c>
    </row>
    <row r="404" spans="1:10" x14ac:dyDescent="0.3">
      <c r="A404" s="81" t="s">
        <v>612</v>
      </c>
      <c r="B404" s="39" t="s">
        <v>616</v>
      </c>
      <c r="C404" s="29" t="s">
        <v>269</v>
      </c>
      <c r="D404" s="28" t="s">
        <v>270</v>
      </c>
      <c r="E404" s="28" t="s">
        <v>69</v>
      </c>
      <c r="F404" s="28" t="s">
        <v>70</v>
      </c>
      <c r="G404" s="28">
        <v>1</v>
      </c>
      <c r="H404" s="29">
        <v>46</v>
      </c>
      <c r="I404" s="30">
        <f t="shared" si="13"/>
        <v>0.76666666666666672</v>
      </c>
      <c r="J404" s="40">
        <v>40</v>
      </c>
    </row>
    <row r="405" spans="1:10" x14ac:dyDescent="0.3">
      <c r="A405" s="81" t="s">
        <v>612</v>
      </c>
      <c r="B405" s="39" t="s">
        <v>617</v>
      </c>
      <c r="C405" s="29" t="s">
        <v>272</v>
      </c>
      <c r="D405" s="28" t="s">
        <v>273</v>
      </c>
      <c r="E405" s="28" t="s">
        <v>69</v>
      </c>
      <c r="F405" s="28" t="s">
        <v>70</v>
      </c>
      <c r="G405" s="28">
        <v>1</v>
      </c>
      <c r="H405" s="29">
        <v>46</v>
      </c>
      <c r="I405" s="30">
        <f t="shared" si="13"/>
        <v>0.76666666666666672</v>
      </c>
      <c r="J405" s="40">
        <v>40</v>
      </c>
    </row>
    <row r="406" spans="1:10" x14ac:dyDescent="0.3">
      <c r="A406" s="81" t="s">
        <v>612</v>
      </c>
      <c r="B406" s="39" t="s">
        <v>618</v>
      </c>
      <c r="C406" s="29" t="s">
        <v>81</v>
      </c>
      <c r="D406" s="28" t="s">
        <v>126</v>
      </c>
      <c r="E406" s="28" t="s">
        <v>41</v>
      </c>
      <c r="F406" s="28" t="s">
        <v>42</v>
      </c>
      <c r="G406" s="28">
        <v>1</v>
      </c>
      <c r="H406" s="29">
        <v>45</v>
      </c>
      <c r="I406" s="30">
        <f t="shared" si="13"/>
        <v>0.75</v>
      </c>
      <c r="J406" s="40">
        <v>57</v>
      </c>
    </row>
    <row r="407" spans="1:10" x14ac:dyDescent="0.3">
      <c r="A407" s="81" t="s">
        <v>612</v>
      </c>
      <c r="B407" s="39" t="s">
        <v>619</v>
      </c>
      <c r="C407" s="29" t="s">
        <v>85</v>
      </c>
      <c r="D407" s="28" t="s">
        <v>128</v>
      </c>
      <c r="E407" s="28" t="s">
        <v>41</v>
      </c>
      <c r="F407" s="28" t="s">
        <v>42</v>
      </c>
      <c r="G407" s="28">
        <v>1</v>
      </c>
      <c r="H407" s="29">
        <v>45</v>
      </c>
      <c r="I407" s="30">
        <f t="shared" si="13"/>
        <v>0.75</v>
      </c>
      <c r="J407" s="40">
        <v>57</v>
      </c>
    </row>
    <row r="408" spans="1:10" x14ac:dyDescent="0.3">
      <c r="A408" s="81" t="s">
        <v>612</v>
      </c>
      <c r="B408" s="39" t="s">
        <v>620</v>
      </c>
      <c r="C408" s="29" t="s">
        <v>285</v>
      </c>
      <c r="D408" s="28" t="s">
        <v>286</v>
      </c>
      <c r="E408" s="28" t="s">
        <v>41</v>
      </c>
      <c r="F408" s="28" t="s">
        <v>42</v>
      </c>
      <c r="G408" s="28">
        <v>2</v>
      </c>
      <c r="H408" s="29">
        <v>45</v>
      </c>
      <c r="I408" s="30">
        <f t="shared" si="13"/>
        <v>0.75</v>
      </c>
      <c r="J408" s="40">
        <v>180</v>
      </c>
    </row>
    <row r="409" spans="1:10" x14ac:dyDescent="0.3">
      <c r="A409" s="81" t="s">
        <v>612</v>
      </c>
      <c r="B409" s="39" t="s">
        <v>621</v>
      </c>
      <c r="C409" s="29" t="s">
        <v>184</v>
      </c>
      <c r="D409" s="28" t="s">
        <v>185</v>
      </c>
      <c r="E409" s="28" t="s">
        <v>41</v>
      </c>
      <c r="F409" s="28" t="s">
        <v>42</v>
      </c>
      <c r="G409" s="28">
        <v>1</v>
      </c>
      <c r="H409" s="29">
        <v>45</v>
      </c>
      <c r="I409" s="30">
        <f t="shared" si="13"/>
        <v>0.75</v>
      </c>
      <c r="J409" s="40">
        <v>150</v>
      </c>
    </row>
    <row r="410" spans="1:10" x14ac:dyDescent="0.3">
      <c r="A410" s="81" t="s">
        <v>612</v>
      </c>
      <c r="B410" s="39" t="s">
        <v>622</v>
      </c>
      <c r="C410" s="29" t="s">
        <v>187</v>
      </c>
      <c r="D410" s="28" t="s">
        <v>188</v>
      </c>
      <c r="E410" s="28" t="s">
        <v>41</v>
      </c>
      <c r="F410" s="28" t="s">
        <v>42</v>
      </c>
      <c r="G410" s="28">
        <v>1</v>
      </c>
      <c r="H410" s="29">
        <v>45</v>
      </c>
      <c r="I410" s="30">
        <f t="shared" si="13"/>
        <v>0.75</v>
      </c>
      <c r="J410" s="40">
        <v>150</v>
      </c>
    </row>
    <row r="411" spans="1:10" x14ac:dyDescent="0.3">
      <c r="A411" s="81" t="s">
        <v>612</v>
      </c>
      <c r="B411" s="39" t="s">
        <v>623</v>
      </c>
      <c r="C411" s="29" t="s">
        <v>81</v>
      </c>
      <c r="D411" s="28" t="s">
        <v>126</v>
      </c>
      <c r="E411" s="28" t="s">
        <v>41</v>
      </c>
      <c r="F411" s="28" t="s">
        <v>42</v>
      </c>
      <c r="G411" s="28">
        <v>1</v>
      </c>
      <c r="H411" s="29">
        <v>45</v>
      </c>
      <c r="I411" s="30">
        <f t="shared" si="13"/>
        <v>0.75</v>
      </c>
      <c r="J411" s="40">
        <v>57</v>
      </c>
    </row>
    <row r="412" spans="1:10" x14ac:dyDescent="0.3">
      <c r="A412" s="81" t="s">
        <v>612</v>
      </c>
      <c r="B412" s="39" t="s">
        <v>624</v>
      </c>
      <c r="C412" s="29" t="s">
        <v>85</v>
      </c>
      <c r="D412" s="28" t="s">
        <v>128</v>
      </c>
      <c r="E412" s="28" t="s">
        <v>41</v>
      </c>
      <c r="F412" s="28" t="s">
        <v>42</v>
      </c>
      <c r="G412" s="28">
        <v>1</v>
      </c>
      <c r="H412" s="29">
        <v>45</v>
      </c>
      <c r="I412" s="30">
        <f t="shared" si="13"/>
        <v>0.75</v>
      </c>
      <c r="J412" s="40">
        <v>57</v>
      </c>
    </row>
    <row r="413" spans="1:10" x14ac:dyDescent="0.3">
      <c r="A413" s="81" t="s">
        <v>612</v>
      </c>
      <c r="B413" s="42" t="s">
        <v>625</v>
      </c>
      <c r="C413" s="29" t="s">
        <v>101</v>
      </c>
      <c r="D413" s="28" t="s">
        <v>102</v>
      </c>
      <c r="E413" s="28" t="s">
        <v>41</v>
      </c>
      <c r="F413" s="28" t="s">
        <v>42</v>
      </c>
      <c r="G413" s="28">
        <v>1</v>
      </c>
      <c r="H413" s="29">
        <v>45</v>
      </c>
      <c r="I413" s="30">
        <f t="shared" si="13"/>
        <v>0.75</v>
      </c>
      <c r="J413" s="40">
        <v>30</v>
      </c>
    </row>
    <row r="414" spans="1:10" x14ac:dyDescent="0.3">
      <c r="A414" s="81" t="s">
        <v>612</v>
      </c>
      <c r="B414" s="42" t="s">
        <v>626</v>
      </c>
      <c r="C414" s="29" t="s">
        <v>103</v>
      </c>
      <c r="D414" s="28" t="s">
        <v>104</v>
      </c>
      <c r="E414" s="28" t="s">
        <v>41</v>
      </c>
      <c r="F414" s="28" t="s">
        <v>42</v>
      </c>
      <c r="G414" s="28">
        <v>1</v>
      </c>
      <c r="H414" s="29">
        <v>45</v>
      </c>
      <c r="I414" s="30">
        <f t="shared" si="13"/>
        <v>0.75</v>
      </c>
      <c r="J414" s="40">
        <v>30</v>
      </c>
    </row>
    <row r="415" spans="1:10" x14ac:dyDescent="0.3">
      <c r="A415" s="81" t="s">
        <v>612</v>
      </c>
      <c r="B415" s="39" t="s">
        <v>627</v>
      </c>
      <c r="C415" s="29" t="s">
        <v>67</v>
      </c>
      <c r="D415" s="28" t="s">
        <v>68</v>
      </c>
      <c r="E415" s="28" t="s">
        <v>171</v>
      </c>
      <c r="F415" s="28" t="s">
        <v>172</v>
      </c>
      <c r="G415" s="28">
        <v>2</v>
      </c>
      <c r="H415" s="29">
        <v>43</v>
      </c>
      <c r="I415" s="30">
        <f>H415/60</f>
        <v>0.71666666666666667</v>
      </c>
      <c r="J415" s="40">
        <v>25</v>
      </c>
    </row>
    <row r="416" spans="1:10" x14ac:dyDescent="0.3">
      <c r="A416" s="81" t="s">
        <v>612</v>
      </c>
      <c r="B416" s="39" t="s">
        <v>628</v>
      </c>
      <c r="C416" s="29" t="s">
        <v>39</v>
      </c>
      <c r="D416" s="28" t="s">
        <v>40</v>
      </c>
      <c r="E416" s="28" t="s">
        <v>41</v>
      </c>
      <c r="F416" s="28" t="s">
        <v>42</v>
      </c>
      <c r="G416" s="28">
        <v>1</v>
      </c>
      <c r="H416" s="29">
        <v>45</v>
      </c>
      <c r="I416" s="30">
        <f>H416/60</f>
        <v>0.75</v>
      </c>
      <c r="J416" s="32">
        <v>184</v>
      </c>
    </row>
    <row r="417" spans="1:10" ht="17.25" thickBot="1" x14ac:dyDescent="0.35">
      <c r="A417" s="81" t="s">
        <v>612</v>
      </c>
      <c r="B417" s="74" t="s">
        <v>629</v>
      </c>
      <c r="C417" s="75" t="s">
        <v>44</v>
      </c>
      <c r="D417" s="76" t="s">
        <v>45</v>
      </c>
      <c r="E417" s="76" t="s">
        <v>41</v>
      </c>
      <c r="F417" s="76" t="s">
        <v>42</v>
      </c>
      <c r="G417" s="76">
        <v>1</v>
      </c>
      <c r="H417" s="75">
        <v>45</v>
      </c>
      <c r="I417" s="77">
        <f>H417/60</f>
        <v>0.75</v>
      </c>
      <c r="J417" s="78">
        <v>184</v>
      </c>
    </row>
    <row r="418" spans="1:10" x14ac:dyDescent="0.3">
      <c r="A418" s="81" t="s">
        <v>612</v>
      </c>
      <c r="B418" s="39" t="s">
        <v>630</v>
      </c>
      <c r="C418" s="29" t="s">
        <v>81</v>
      </c>
      <c r="D418" s="35" t="s">
        <v>82</v>
      </c>
      <c r="E418" s="35" t="s">
        <v>41</v>
      </c>
      <c r="F418" s="35" t="s">
        <v>83</v>
      </c>
      <c r="G418" s="35">
        <v>2</v>
      </c>
      <c r="H418" s="26">
        <v>42</v>
      </c>
      <c r="I418" s="30">
        <f t="shared" ref="I418:I423" si="14">H418/60</f>
        <v>0.7</v>
      </c>
      <c r="J418" s="41">
        <v>50</v>
      </c>
    </row>
    <row r="419" spans="1:10" x14ac:dyDescent="0.3">
      <c r="A419" s="81" t="s">
        <v>612</v>
      </c>
      <c r="B419" s="34" t="s">
        <v>631</v>
      </c>
      <c r="C419" s="29" t="s">
        <v>85</v>
      </c>
      <c r="D419" s="35" t="s">
        <v>86</v>
      </c>
      <c r="E419" s="35" t="s">
        <v>41</v>
      </c>
      <c r="F419" s="35" t="s">
        <v>83</v>
      </c>
      <c r="G419" s="35">
        <v>2</v>
      </c>
      <c r="H419" s="26">
        <v>44</v>
      </c>
      <c r="I419" s="30">
        <f t="shared" si="14"/>
        <v>0.73333333333333328</v>
      </c>
      <c r="J419" s="37">
        <v>55</v>
      </c>
    </row>
    <row r="420" spans="1:10" x14ac:dyDescent="0.3">
      <c r="A420" s="81" t="s">
        <v>612</v>
      </c>
      <c r="B420" s="34" t="s">
        <v>632</v>
      </c>
      <c r="C420" s="29" t="s">
        <v>633</v>
      </c>
      <c r="D420" s="35" t="s">
        <v>634</v>
      </c>
      <c r="E420" s="35" t="s">
        <v>114</v>
      </c>
      <c r="F420" s="35" t="s">
        <v>635</v>
      </c>
      <c r="G420" s="35">
        <v>2</v>
      </c>
      <c r="H420" s="26">
        <v>37</v>
      </c>
      <c r="I420" s="30">
        <f t="shared" si="14"/>
        <v>0.6166666666666667</v>
      </c>
      <c r="J420" s="37">
        <v>45</v>
      </c>
    </row>
    <row r="421" spans="1:10" x14ac:dyDescent="0.3">
      <c r="A421" s="81" t="s">
        <v>612</v>
      </c>
      <c r="B421" s="34" t="s">
        <v>636</v>
      </c>
      <c r="C421" s="29" t="s">
        <v>633</v>
      </c>
      <c r="D421" s="35" t="s">
        <v>637</v>
      </c>
      <c r="E421" s="35" t="s">
        <v>114</v>
      </c>
      <c r="F421" s="35" t="s">
        <v>635</v>
      </c>
      <c r="G421" s="35">
        <v>2</v>
      </c>
      <c r="H421" s="26">
        <v>37</v>
      </c>
      <c r="I421" s="30">
        <f t="shared" si="14"/>
        <v>0.6166666666666667</v>
      </c>
      <c r="J421" s="37">
        <v>45</v>
      </c>
    </row>
    <row r="422" spans="1:10" x14ac:dyDescent="0.3">
      <c r="A422" s="81" t="s">
        <v>612</v>
      </c>
      <c r="B422" s="42" t="s">
        <v>625</v>
      </c>
      <c r="C422" s="29" t="s">
        <v>101</v>
      </c>
      <c r="D422" s="28" t="s">
        <v>102</v>
      </c>
      <c r="E422" s="28" t="s">
        <v>41</v>
      </c>
      <c r="F422" s="28" t="s">
        <v>42</v>
      </c>
      <c r="G422" s="28">
        <v>1</v>
      </c>
      <c r="H422" s="29">
        <v>45</v>
      </c>
      <c r="I422" s="30">
        <f t="shared" si="14"/>
        <v>0.75</v>
      </c>
      <c r="J422" s="40">
        <v>30</v>
      </c>
    </row>
    <row r="423" spans="1:10" x14ac:dyDescent="0.3">
      <c r="A423" s="81" t="s">
        <v>612</v>
      </c>
      <c r="B423" s="42" t="s">
        <v>626</v>
      </c>
      <c r="C423" s="29" t="s">
        <v>103</v>
      </c>
      <c r="D423" s="28" t="s">
        <v>104</v>
      </c>
      <c r="E423" s="28" t="s">
        <v>41</v>
      </c>
      <c r="F423" s="28" t="s">
        <v>42</v>
      </c>
      <c r="G423" s="28">
        <v>1</v>
      </c>
      <c r="H423" s="29">
        <v>45</v>
      </c>
      <c r="I423" s="30">
        <f t="shared" si="14"/>
        <v>0.75</v>
      </c>
      <c r="J423" s="40">
        <v>30</v>
      </c>
    </row>
    <row r="424" spans="1:10" x14ac:dyDescent="0.3">
      <c r="A424" s="81" t="s">
        <v>612</v>
      </c>
      <c r="B424" s="39" t="s">
        <v>1133</v>
      </c>
      <c r="C424" s="29" t="s">
        <v>72</v>
      </c>
      <c r="D424" s="28" t="s">
        <v>73</v>
      </c>
      <c r="E424" s="28" t="s">
        <v>41</v>
      </c>
      <c r="F424" s="28" t="s">
        <v>74</v>
      </c>
      <c r="G424" s="28">
        <v>1</v>
      </c>
      <c r="H424" s="29">
        <v>55</v>
      </c>
      <c r="I424" s="30">
        <f>H424/60</f>
        <v>0.91666666666666663</v>
      </c>
      <c r="J424" s="40">
        <v>30</v>
      </c>
    </row>
    <row r="425" spans="1:10" x14ac:dyDescent="0.3">
      <c r="A425" s="81" t="s">
        <v>612</v>
      </c>
      <c r="B425" s="97" t="s">
        <v>1134</v>
      </c>
      <c r="C425" s="87" t="s">
        <v>850</v>
      </c>
      <c r="D425" s="88" t="s">
        <v>851</v>
      </c>
      <c r="E425" s="28" t="s">
        <v>41</v>
      </c>
      <c r="F425" s="88" t="s">
        <v>49</v>
      </c>
      <c r="G425" s="28">
        <v>1</v>
      </c>
      <c r="H425" s="29">
        <v>42</v>
      </c>
      <c r="I425" s="30">
        <f t="shared" ref="I425" si="15">H425/60</f>
        <v>0.7</v>
      </c>
      <c r="J425" s="98">
        <v>30</v>
      </c>
    </row>
    <row r="426" spans="1:10" x14ac:dyDescent="0.3">
      <c r="A426" s="73" t="s">
        <v>638</v>
      </c>
      <c r="B426" s="39" t="s">
        <v>639</v>
      </c>
      <c r="C426" s="29" t="s">
        <v>88</v>
      </c>
      <c r="D426" s="28" t="s">
        <v>89</v>
      </c>
      <c r="E426" s="28" t="s">
        <v>171</v>
      </c>
      <c r="F426" s="28" t="s">
        <v>172</v>
      </c>
      <c r="G426" s="28">
        <v>2</v>
      </c>
      <c r="H426" s="29">
        <v>43</v>
      </c>
      <c r="I426" s="30">
        <f>H426/60</f>
        <v>0.71666666666666667</v>
      </c>
      <c r="J426" s="40">
        <v>25</v>
      </c>
    </row>
    <row r="427" spans="1:10" x14ac:dyDescent="0.3">
      <c r="A427" s="73" t="s">
        <v>638</v>
      </c>
      <c r="B427" s="39" t="s">
        <v>640</v>
      </c>
      <c r="C427" s="29" t="s">
        <v>269</v>
      </c>
      <c r="D427" s="28" t="s">
        <v>270</v>
      </c>
      <c r="E427" s="28" t="s">
        <v>69</v>
      </c>
      <c r="F427" s="28" t="s">
        <v>70</v>
      </c>
      <c r="G427" s="28">
        <v>1</v>
      </c>
      <c r="H427" s="29">
        <v>46</v>
      </c>
      <c r="I427" s="30">
        <f t="shared" ref="I427:I431" si="16">H427/60</f>
        <v>0.76666666666666672</v>
      </c>
      <c r="J427" s="40">
        <v>40</v>
      </c>
    </row>
    <row r="428" spans="1:10" x14ac:dyDescent="0.3">
      <c r="A428" s="73" t="s">
        <v>638</v>
      </c>
      <c r="B428" s="39" t="s">
        <v>641</v>
      </c>
      <c r="C428" s="29" t="s">
        <v>272</v>
      </c>
      <c r="D428" s="28" t="s">
        <v>273</v>
      </c>
      <c r="E428" s="28" t="s">
        <v>69</v>
      </c>
      <c r="F428" s="28" t="s">
        <v>70</v>
      </c>
      <c r="G428" s="28">
        <v>1</v>
      </c>
      <c r="H428" s="29">
        <v>46</v>
      </c>
      <c r="I428" s="30">
        <f t="shared" si="16"/>
        <v>0.76666666666666672</v>
      </c>
      <c r="J428" s="40">
        <v>40</v>
      </c>
    </row>
    <row r="429" spans="1:10" x14ac:dyDescent="0.3">
      <c r="A429" s="73" t="s">
        <v>638</v>
      </c>
      <c r="B429" s="39" t="s">
        <v>642</v>
      </c>
      <c r="C429" s="29" t="s">
        <v>266</v>
      </c>
      <c r="D429" s="28" t="s">
        <v>267</v>
      </c>
      <c r="E429" s="28" t="s">
        <v>69</v>
      </c>
      <c r="F429" s="28" t="s">
        <v>70</v>
      </c>
      <c r="G429" s="28">
        <v>2</v>
      </c>
      <c r="H429" s="29">
        <v>42</v>
      </c>
      <c r="I429" s="30">
        <f t="shared" si="16"/>
        <v>0.7</v>
      </c>
      <c r="J429" s="40">
        <v>30</v>
      </c>
    </row>
    <row r="430" spans="1:10" x14ac:dyDescent="0.3">
      <c r="A430" s="73" t="s">
        <v>638</v>
      </c>
      <c r="B430" s="39" t="s">
        <v>643</v>
      </c>
      <c r="C430" s="29" t="s">
        <v>81</v>
      </c>
      <c r="D430" s="28" t="s">
        <v>126</v>
      </c>
      <c r="E430" s="28" t="s">
        <v>41</v>
      </c>
      <c r="F430" s="28" t="s">
        <v>42</v>
      </c>
      <c r="G430" s="28">
        <v>1</v>
      </c>
      <c r="H430" s="29">
        <v>45</v>
      </c>
      <c r="I430" s="30">
        <f t="shared" si="16"/>
        <v>0.75</v>
      </c>
      <c r="J430" s="40">
        <v>57</v>
      </c>
    </row>
    <row r="431" spans="1:10" x14ac:dyDescent="0.3">
      <c r="A431" s="73" t="s">
        <v>638</v>
      </c>
      <c r="B431" s="39" t="s">
        <v>644</v>
      </c>
      <c r="C431" s="29" t="s">
        <v>85</v>
      </c>
      <c r="D431" s="28" t="s">
        <v>128</v>
      </c>
      <c r="E431" s="28" t="s">
        <v>41</v>
      </c>
      <c r="F431" s="28" t="s">
        <v>42</v>
      </c>
      <c r="G431" s="28">
        <v>1</v>
      </c>
      <c r="H431" s="29">
        <v>45</v>
      </c>
      <c r="I431" s="30">
        <f t="shared" si="16"/>
        <v>0.75</v>
      </c>
      <c r="J431" s="40">
        <v>57</v>
      </c>
    </row>
    <row r="432" spans="1:10" x14ac:dyDescent="0.3">
      <c r="A432" s="73" t="s">
        <v>638</v>
      </c>
      <c r="B432" s="39" t="s">
        <v>645</v>
      </c>
      <c r="C432" s="29" t="s">
        <v>67</v>
      </c>
      <c r="D432" s="28" t="s">
        <v>68</v>
      </c>
      <c r="E432" s="28" t="s">
        <v>171</v>
      </c>
      <c r="F432" s="28" t="s">
        <v>172</v>
      </c>
      <c r="G432" s="28">
        <v>2</v>
      </c>
      <c r="H432" s="29">
        <v>43</v>
      </c>
      <c r="I432" s="30">
        <f>H432/60</f>
        <v>0.71666666666666667</v>
      </c>
      <c r="J432" s="40">
        <v>25</v>
      </c>
    </row>
    <row r="433" spans="1:10" x14ac:dyDescent="0.3">
      <c r="A433" s="73" t="s">
        <v>638</v>
      </c>
      <c r="B433" s="39" t="s">
        <v>639</v>
      </c>
      <c r="C433" s="29" t="s">
        <v>88</v>
      </c>
      <c r="D433" s="28" t="s">
        <v>89</v>
      </c>
      <c r="E433" s="28" t="s">
        <v>171</v>
      </c>
      <c r="F433" s="28" t="s">
        <v>172</v>
      </c>
      <c r="G433" s="28">
        <v>2</v>
      </c>
      <c r="H433" s="29">
        <v>43</v>
      </c>
      <c r="I433" s="30">
        <f>H433/60</f>
        <v>0.71666666666666667</v>
      </c>
      <c r="J433" s="40">
        <v>25</v>
      </c>
    </row>
    <row r="434" spans="1:10" x14ac:dyDescent="0.3">
      <c r="A434" s="73" t="s">
        <v>638</v>
      </c>
      <c r="B434" s="34" t="s">
        <v>646</v>
      </c>
      <c r="C434" s="29" t="s">
        <v>633</v>
      </c>
      <c r="D434" s="35" t="s">
        <v>634</v>
      </c>
      <c r="E434" s="35" t="s">
        <v>114</v>
      </c>
      <c r="F434" s="35" t="s">
        <v>635</v>
      </c>
      <c r="G434" s="35">
        <v>2</v>
      </c>
      <c r="H434" s="26">
        <v>37</v>
      </c>
      <c r="I434" s="30">
        <f t="shared" ref="I434:I436" si="17">H434/60</f>
        <v>0.6166666666666667</v>
      </c>
      <c r="J434" s="37">
        <v>45</v>
      </c>
    </row>
    <row r="435" spans="1:10" x14ac:dyDescent="0.3">
      <c r="A435" s="73" t="s">
        <v>638</v>
      </c>
      <c r="B435" s="34" t="s">
        <v>647</v>
      </c>
      <c r="C435" s="29" t="s">
        <v>633</v>
      </c>
      <c r="D435" s="35" t="s">
        <v>637</v>
      </c>
      <c r="E435" s="35" t="s">
        <v>114</v>
      </c>
      <c r="F435" s="35" t="s">
        <v>635</v>
      </c>
      <c r="G435" s="35">
        <v>2</v>
      </c>
      <c r="H435" s="26">
        <v>37</v>
      </c>
      <c r="I435" s="30">
        <f t="shared" si="17"/>
        <v>0.6166666666666667</v>
      </c>
      <c r="J435" s="37">
        <v>45</v>
      </c>
    </row>
    <row r="436" spans="1:10" ht="17.25" thickBot="1" x14ac:dyDescent="0.35">
      <c r="A436" s="73" t="s">
        <v>638</v>
      </c>
      <c r="B436" s="39" t="s">
        <v>648</v>
      </c>
      <c r="C436" s="29" t="s">
        <v>154</v>
      </c>
      <c r="D436" s="28" t="s">
        <v>155</v>
      </c>
      <c r="E436" s="28" t="s">
        <v>41</v>
      </c>
      <c r="F436" s="28" t="s">
        <v>74</v>
      </c>
      <c r="G436" s="28">
        <v>2</v>
      </c>
      <c r="H436" s="29">
        <v>45</v>
      </c>
      <c r="I436" s="30">
        <f t="shared" si="17"/>
        <v>0.75</v>
      </c>
      <c r="J436" s="40">
        <v>200</v>
      </c>
    </row>
    <row r="437" spans="1:10" x14ac:dyDescent="0.3">
      <c r="A437" s="63" t="s">
        <v>649</v>
      </c>
      <c r="B437" s="54" t="s">
        <v>650</v>
      </c>
      <c r="C437" s="48" t="s">
        <v>223</v>
      </c>
      <c r="D437" s="27" t="s">
        <v>224</v>
      </c>
      <c r="E437" s="27" t="s">
        <v>41</v>
      </c>
      <c r="F437" s="27" t="s">
        <v>225</v>
      </c>
      <c r="G437" s="27">
        <v>2</v>
      </c>
      <c r="H437" s="48">
        <v>41</v>
      </c>
      <c r="I437" s="36">
        <f t="shared" si="11"/>
        <v>0.68333333333333335</v>
      </c>
      <c r="J437" s="50">
        <v>139</v>
      </c>
    </row>
    <row r="438" spans="1:10" x14ac:dyDescent="0.3">
      <c r="A438" s="64" t="s">
        <v>649</v>
      </c>
      <c r="B438" s="39" t="s">
        <v>226</v>
      </c>
      <c r="C438" s="29" t="s">
        <v>227</v>
      </c>
      <c r="D438" s="28" t="s">
        <v>228</v>
      </c>
      <c r="E438" s="28" t="s">
        <v>41</v>
      </c>
      <c r="F438" s="28" t="s">
        <v>132</v>
      </c>
      <c r="G438" s="28">
        <v>2</v>
      </c>
      <c r="H438" s="29">
        <v>44</v>
      </c>
      <c r="I438" s="30">
        <f t="shared" si="11"/>
        <v>0.73333333333333328</v>
      </c>
      <c r="J438" s="40">
        <v>120</v>
      </c>
    </row>
    <row r="439" spans="1:10" x14ac:dyDescent="0.3">
      <c r="A439" s="64" t="s">
        <v>649</v>
      </c>
      <c r="B439" s="39" t="s">
        <v>253</v>
      </c>
      <c r="C439" s="29" t="s">
        <v>254</v>
      </c>
      <c r="D439" s="28" t="s">
        <v>255</v>
      </c>
      <c r="E439" s="28" t="s">
        <v>41</v>
      </c>
      <c r="F439" s="28" t="s">
        <v>132</v>
      </c>
      <c r="G439" s="28">
        <v>2</v>
      </c>
      <c r="H439" s="29">
        <v>34</v>
      </c>
      <c r="I439" s="30">
        <f t="shared" si="11"/>
        <v>0.56666666666666665</v>
      </c>
      <c r="J439" s="40">
        <v>170</v>
      </c>
    </row>
    <row r="440" spans="1:10" x14ac:dyDescent="0.3">
      <c r="A440" s="64" t="s">
        <v>649</v>
      </c>
      <c r="B440" s="39" t="s">
        <v>256</v>
      </c>
      <c r="C440" s="29" t="s">
        <v>257</v>
      </c>
      <c r="D440" s="28" t="s">
        <v>258</v>
      </c>
      <c r="E440" s="28" t="s">
        <v>41</v>
      </c>
      <c r="F440" s="28" t="s">
        <v>132</v>
      </c>
      <c r="G440" s="28">
        <v>2</v>
      </c>
      <c r="H440" s="29">
        <v>34</v>
      </c>
      <c r="I440" s="30">
        <f t="shared" si="11"/>
        <v>0.56666666666666665</v>
      </c>
      <c r="J440" s="40">
        <v>170</v>
      </c>
    </row>
    <row r="441" spans="1:10" x14ac:dyDescent="0.3">
      <c r="A441" s="64" t="s">
        <v>649</v>
      </c>
      <c r="B441" s="39" t="s">
        <v>651</v>
      </c>
      <c r="C441" s="29" t="s">
        <v>106</v>
      </c>
      <c r="D441" s="28" t="s">
        <v>107</v>
      </c>
      <c r="E441" s="28" t="s">
        <v>69</v>
      </c>
      <c r="F441" s="28" t="s">
        <v>70</v>
      </c>
      <c r="G441" s="28">
        <v>1</v>
      </c>
      <c r="H441" s="29">
        <v>41</v>
      </c>
      <c r="I441" s="30">
        <f t="shared" si="11"/>
        <v>0.68333333333333335</v>
      </c>
      <c r="J441" s="40">
        <v>50</v>
      </c>
    </row>
    <row r="442" spans="1:10" x14ac:dyDescent="0.3">
      <c r="A442" s="64" t="s">
        <v>649</v>
      </c>
      <c r="B442" s="39" t="s">
        <v>652</v>
      </c>
      <c r="C442" s="29" t="s">
        <v>109</v>
      </c>
      <c r="D442" s="28" t="s">
        <v>110</v>
      </c>
      <c r="E442" s="28" t="s">
        <v>69</v>
      </c>
      <c r="F442" s="28" t="s">
        <v>70</v>
      </c>
      <c r="G442" s="28">
        <v>1</v>
      </c>
      <c r="H442" s="29">
        <v>41</v>
      </c>
      <c r="I442" s="30">
        <f t="shared" si="11"/>
        <v>0.68333333333333335</v>
      </c>
      <c r="J442" s="40">
        <v>50</v>
      </c>
    </row>
    <row r="443" spans="1:10" x14ac:dyDescent="0.3">
      <c r="A443" s="64" t="s">
        <v>649</v>
      </c>
      <c r="B443" s="42" t="s">
        <v>653</v>
      </c>
      <c r="C443" s="29" t="s">
        <v>116</v>
      </c>
      <c r="D443" s="28" t="s">
        <v>121</v>
      </c>
      <c r="E443" s="28" t="s">
        <v>69</v>
      </c>
      <c r="F443" s="28" t="s">
        <v>70</v>
      </c>
      <c r="G443" s="28">
        <v>1</v>
      </c>
      <c r="H443" s="29">
        <v>41</v>
      </c>
      <c r="I443" s="30">
        <f t="shared" si="11"/>
        <v>0.68333333333333335</v>
      </c>
      <c r="J443" s="40">
        <v>50</v>
      </c>
    </row>
    <row r="444" spans="1:10" x14ac:dyDescent="0.3">
      <c r="A444" s="64" t="s">
        <v>649</v>
      </c>
      <c r="B444" s="42" t="s">
        <v>654</v>
      </c>
      <c r="C444" s="29" t="s">
        <v>123</v>
      </c>
      <c r="D444" s="28" t="s">
        <v>124</v>
      </c>
      <c r="E444" s="28" t="s">
        <v>69</v>
      </c>
      <c r="F444" s="28" t="s">
        <v>70</v>
      </c>
      <c r="G444" s="28">
        <v>1</v>
      </c>
      <c r="H444" s="29">
        <v>41</v>
      </c>
      <c r="I444" s="30">
        <f t="shared" si="11"/>
        <v>0.68333333333333335</v>
      </c>
      <c r="J444" s="40">
        <v>50</v>
      </c>
    </row>
    <row r="445" spans="1:10" x14ac:dyDescent="0.3">
      <c r="A445" s="64" t="s">
        <v>649</v>
      </c>
      <c r="B445" s="39" t="s">
        <v>655</v>
      </c>
      <c r="C445" s="29" t="s">
        <v>316</v>
      </c>
      <c r="D445" s="28" t="s">
        <v>317</v>
      </c>
      <c r="E445" s="28" t="s">
        <v>171</v>
      </c>
      <c r="F445" s="28" t="s">
        <v>172</v>
      </c>
      <c r="G445" s="28">
        <v>1</v>
      </c>
      <c r="H445" s="29">
        <v>50</v>
      </c>
      <c r="I445" s="30">
        <f>H445/60</f>
        <v>0.83333333333333337</v>
      </c>
      <c r="J445" s="40">
        <v>100</v>
      </c>
    </row>
    <row r="446" spans="1:10" x14ac:dyDescent="0.3">
      <c r="A446" s="64" t="s">
        <v>649</v>
      </c>
      <c r="B446" s="39" t="s">
        <v>656</v>
      </c>
      <c r="C446" s="29" t="s">
        <v>306</v>
      </c>
      <c r="D446" s="28" t="s">
        <v>307</v>
      </c>
      <c r="E446" s="28" t="s">
        <v>171</v>
      </c>
      <c r="F446" s="28" t="s">
        <v>172</v>
      </c>
      <c r="G446" s="28">
        <v>1</v>
      </c>
      <c r="H446" s="29">
        <v>50</v>
      </c>
      <c r="I446" s="30">
        <f>H446/60</f>
        <v>0.83333333333333337</v>
      </c>
      <c r="J446" s="40">
        <v>100</v>
      </c>
    </row>
    <row r="447" spans="1:10" x14ac:dyDescent="0.3">
      <c r="A447" s="64" t="s">
        <v>649</v>
      </c>
      <c r="B447" s="39" t="s">
        <v>655</v>
      </c>
      <c r="C447" s="29" t="s">
        <v>316</v>
      </c>
      <c r="D447" s="28" t="s">
        <v>317</v>
      </c>
      <c r="E447" s="28" t="s">
        <v>69</v>
      </c>
      <c r="F447" s="28" t="s">
        <v>70</v>
      </c>
      <c r="G447" s="28">
        <v>1</v>
      </c>
      <c r="H447" s="29">
        <v>65</v>
      </c>
      <c r="I447" s="30">
        <f t="shared" si="11"/>
        <v>1.0833333333333333</v>
      </c>
      <c r="J447" s="40">
        <v>150</v>
      </c>
    </row>
    <row r="448" spans="1:10" x14ac:dyDescent="0.3">
      <c r="A448" s="64" t="s">
        <v>649</v>
      </c>
      <c r="B448" s="39" t="s">
        <v>656</v>
      </c>
      <c r="C448" s="29" t="s">
        <v>306</v>
      </c>
      <c r="D448" s="28" t="s">
        <v>307</v>
      </c>
      <c r="E448" s="28" t="s">
        <v>69</v>
      </c>
      <c r="F448" s="28" t="s">
        <v>70</v>
      </c>
      <c r="G448" s="28">
        <v>1</v>
      </c>
      <c r="H448" s="29">
        <v>65</v>
      </c>
      <c r="I448" s="30">
        <f t="shared" si="11"/>
        <v>1.0833333333333333</v>
      </c>
      <c r="J448" s="40">
        <v>190</v>
      </c>
    </row>
    <row r="449" spans="1:10" x14ac:dyDescent="0.3">
      <c r="A449" s="64" t="s">
        <v>649</v>
      </c>
      <c r="B449" s="39" t="s">
        <v>657</v>
      </c>
      <c r="C449" s="29" t="s">
        <v>309</v>
      </c>
      <c r="D449" s="28" t="s">
        <v>310</v>
      </c>
      <c r="E449" s="28" t="s">
        <v>69</v>
      </c>
      <c r="F449" s="28" t="s">
        <v>70</v>
      </c>
      <c r="G449" s="28">
        <v>2</v>
      </c>
      <c r="H449" s="29">
        <v>65</v>
      </c>
      <c r="I449" s="30">
        <f t="shared" si="11"/>
        <v>1.0833333333333333</v>
      </c>
      <c r="J449" s="40">
        <v>150</v>
      </c>
    </row>
    <row r="450" spans="1:10" x14ac:dyDescent="0.3">
      <c r="A450" s="64" t="s">
        <v>649</v>
      </c>
      <c r="B450" s="39" t="s">
        <v>658</v>
      </c>
      <c r="C450" s="29" t="s">
        <v>236</v>
      </c>
      <c r="D450" s="28" t="s">
        <v>237</v>
      </c>
      <c r="E450" s="28" t="s">
        <v>171</v>
      </c>
      <c r="F450" s="28" t="s">
        <v>172</v>
      </c>
      <c r="G450" s="28">
        <v>2</v>
      </c>
      <c r="H450" s="29">
        <v>80</v>
      </c>
      <c r="I450" s="30">
        <f>H450/60</f>
        <v>1.3333333333333333</v>
      </c>
      <c r="J450" s="40">
        <v>100</v>
      </c>
    </row>
    <row r="451" spans="1:10" x14ac:dyDescent="0.3">
      <c r="A451" s="64" t="s">
        <v>649</v>
      </c>
      <c r="B451" s="39" t="s">
        <v>659</v>
      </c>
      <c r="C451" s="29" t="s">
        <v>236</v>
      </c>
      <c r="D451" s="28" t="s">
        <v>237</v>
      </c>
      <c r="E451" s="28" t="s">
        <v>69</v>
      </c>
      <c r="F451" s="28" t="s">
        <v>70</v>
      </c>
      <c r="G451" s="28">
        <v>2</v>
      </c>
      <c r="H451" s="29">
        <v>80</v>
      </c>
      <c r="I451" s="30">
        <f>H451/60</f>
        <v>1.3333333333333333</v>
      </c>
      <c r="J451" s="40">
        <v>120</v>
      </c>
    </row>
    <row r="452" spans="1:10" x14ac:dyDescent="0.3">
      <c r="A452" s="64" t="s">
        <v>649</v>
      </c>
      <c r="B452" s="39" t="s">
        <v>660</v>
      </c>
      <c r="C452" s="29" t="s">
        <v>236</v>
      </c>
      <c r="D452" s="28" t="s">
        <v>661</v>
      </c>
      <c r="E452" s="28" t="s">
        <v>69</v>
      </c>
      <c r="F452" s="28" t="s">
        <v>70</v>
      </c>
      <c r="G452" s="28">
        <v>2</v>
      </c>
      <c r="H452" s="29">
        <v>80</v>
      </c>
      <c r="I452" s="30">
        <f t="shared" si="11"/>
        <v>1.3333333333333333</v>
      </c>
      <c r="J452" s="40">
        <v>120</v>
      </c>
    </row>
    <row r="453" spans="1:10" x14ac:dyDescent="0.3">
      <c r="A453" s="64" t="s">
        <v>649</v>
      </c>
      <c r="B453" s="39" t="s">
        <v>662</v>
      </c>
      <c r="C453" s="29" t="s">
        <v>266</v>
      </c>
      <c r="D453" s="28" t="s">
        <v>267</v>
      </c>
      <c r="E453" s="28" t="s">
        <v>69</v>
      </c>
      <c r="F453" s="28" t="s">
        <v>70</v>
      </c>
      <c r="G453" s="28">
        <v>2</v>
      </c>
      <c r="H453" s="29">
        <v>42</v>
      </c>
      <c r="I453" s="30">
        <f t="shared" si="11"/>
        <v>0.7</v>
      </c>
      <c r="J453" s="40">
        <v>30</v>
      </c>
    </row>
    <row r="454" spans="1:10" x14ac:dyDescent="0.3">
      <c r="A454" s="64" t="s">
        <v>649</v>
      </c>
      <c r="B454" s="39" t="s">
        <v>663</v>
      </c>
      <c r="C454" s="29" t="s">
        <v>269</v>
      </c>
      <c r="D454" s="28" t="s">
        <v>270</v>
      </c>
      <c r="E454" s="28" t="s">
        <v>69</v>
      </c>
      <c r="F454" s="28" t="s">
        <v>70</v>
      </c>
      <c r="G454" s="28">
        <v>1</v>
      </c>
      <c r="H454" s="29">
        <v>46</v>
      </c>
      <c r="I454" s="30">
        <f t="shared" si="11"/>
        <v>0.76666666666666672</v>
      </c>
      <c r="J454" s="40">
        <v>40</v>
      </c>
    </row>
    <row r="455" spans="1:10" x14ac:dyDescent="0.3">
      <c r="A455" s="64" t="s">
        <v>649</v>
      </c>
      <c r="B455" s="39" t="s">
        <v>664</v>
      </c>
      <c r="C455" s="29" t="s">
        <v>272</v>
      </c>
      <c r="D455" s="28" t="s">
        <v>273</v>
      </c>
      <c r="E455" s="28" t="s">
        <v>69</v>
      </c>
      <c r="F455" s="28" t="s">
        <v>70</v>
      </c>
      <c r="G455" s="28">
        <v>1</v>
      </c>
      <c r="H455" s="29">
        <v>46</v>
      </c>
      <c r="I455" s="30">
        <f t="shared" si="11"/>
        <v>0.76666666666666672</v>
      </c>
      <c r="J455" s="40">
        <v>40</v>
      </c>
    </row>
    <row r="456" spans="1:10" x14ac:dyDescent="0.3">
      <c r="A456" s="64" t="s">
        <v>649</v>
      </c>
      <c r="B456" s="39" t="s">
        <v>665</v>
      </c>
      <c r="C456" s="29" t="s">
        <v>272</v>
      </c>
      <c r="D456" s="28" t="s">
        <v>493</v>
      </c>
      <c r="E456" s="28" t="s">
        <v>69</v>
      </c>
      <c r="F456" s="28" t="s">
        <v>70</v>
      </c>
      <c r="G456" s="28">
        <v>2</v>
      </c>
      <c r="H456" s="29">
        <v>46</v>
      </c>
      <c r="I456" s="30">
        <f t="shared" si="11"/>
        <v>0.76666666666666672</v>
      </c>
      <c r="J456" s="40">
        <v>40</v>
      </c>
    </row>
    <row r="457" spans="1:10" x14ac:dyDescent="0.3">
      <c r="A457" s="64" t="s">
        <v>649</v>
      </c>
      <c r="B457" s="33" t="s">
        <v>666</v>
      </c>
      <c r="C457" s="26" t="s">
        <v>60</v>
      </c>
      <c r="D457" s="28" t="s">
        <v>61</v>
      </c>
      <c r="E457" s="28" t="s">
        <v>41</v>
      </c>
      <c r="F457" s="28" t="s">
        <v>62</v>
      </c>
      <c r="G457" s="28">
        <v>1</v>
      </c>
      <c r="H457" s="29">
        <v>54</v>
      </c>
      <c r="I457" s="28">
        <f t="shared" si="11"/>
        <v>0.9</v>
      </c>
      <c r="J457" s="32">
        <v>132</v>
      </c>
    </row>
    <row r="458" spans="1:10" x14ac:dyDescent="0.3">
      <c r="A458" s="64" t="s">
        <v>649</v>
      </c>
      <c r="B458" s="33" t="s">
        <v>667</v>
      </c>
      <c r="C458" s="26" t="s">
        <v>64</v>
      </c>
      <c r="D458" s="28" t="s">
        <v>65</v>
      </c>
      <c r="E458" s="28" t="s">
        <v>41</v>
      </c>
      <c r="F458" s="28" t="s">
        <v>62</v>
      </c>
      <c r="G458" s="28">
        <v>1</v>
      </c>
      <c r="H458" s="29">
        <v>54</v>
      </c>
      <c r="I458" s="28">
        <f t="shared" si="11"/>
        <v>0.9</v>
      </c>
      <c r="J458" s="32">
        <v>132</v>
      </c>
    </row>
    <row r="459" spans="1:10" x14ac:dyDescent="0.3">
      <c r="A459" s="64" t="s">
        <v>649</v>
      </c>
      <c r="B459" s="39" t="s">
        <v>668</v>
      </c>
      <c r="C459" s="29" t="s">
        <v>322</v>
      </c>
      <c r="D459" s="28" t="s">
        <v>323</v>
      </c>
      <c r="E459" s="28" t="s">
        <v>324</v>
      </c>
      <c r="F459" s="28" t="s">
        <v>325</v>
      </c>
      <c r="G459" s="28">
        <v>2</v>
      </c>
      <c r="H459" s="29">
        <v>32</v>
      </c>
      <c r="I459" s="30">
        <f t="shared" si="11"/>
        <v>0.53333333333333333</v>
      </c>
      <c r="J459" s="40">
        <v>216</v>
      </c>
    </row>
    <row r="460" spans="1:10" x14ac:dyDescent="0.3">
      <c r="A460" s="64" t="s">
        <v>649</v>
      </c>
      <c r="B460" s="39" t="s">
        <v>1136</v>
      </c>
      <c r="C460" s="29" t="s">
        <v>39</v>
      </c>
      <c r="D460" s="28" t="s">
        <v>1137</v>
      </c>
      <c r="E460" s="28" t="s">
        <v>41</v>
      </c>
      <c r="F460" s="28" t="s">
        <v>42</v>
      </c>
      <c r="G460" s="28">
        <v>1</v>
      </c>
      <c r="H460" s="29">
        <v>45</v>
      </c>
      <c r="I460" s="30">
        <f>H460/60</f>
        <v>0.75</v>
      </c>
      <c r="J460" s="32">
        <v>184</v>
      </c>
    </row>
    <row r="461" spans="1:10" x14ac:dyDescent="0.3">
      <c r="A461" s="64" t="s">
        <v>649</v>
      </c>
      <c r="B461" s="39" t="s">
        <v>669</v>
      </c>
      <c r="C461" s="29" t="s">
        <v>44</v>
      </c>
      <c r="D461" s="28" t="s">
        <v>45</v>
      </c>
      <c r="E461" s="28" t="s">
        <v>41</v>
      </c>
      <c r="F461" s="28" t="s">
        <v>42</v>
      </c>
      <c r="G461" s="28">
        <v>1</v>
      </c>
      <c r="H461" s="29">
        <v>45</v>
      </c>
      <c r="I461" s="30">
        <f>H461/60</f>
        <v>0.75</v>
      </c>
      <c r="J461" s="32">
        <v>184</v>
      </c>
    </row>
    <row r="462" spans="1:10" x14ac:dyDescent="0.3">
      <c r="A462" s="64" t="s">
        <v>649</v>
      </c>
      <c r="B462" s="39" t="s">
        <v>670</v>
      </c>
      <c r="C462" s="29" t="s">
        <v>178</v>
      </c>
      <c r="D462" s="28" t="s">
        <v>179</v>
      </c>
      <c r="E462" s="28" t="s">
        <v>41</v>
      </c>
      <c r="F462" s="28" t="s">
        <v>42</v>
      </c>
      <c r="G462" s="28">
        <v>1</v>
      </c>
      <c r="H462" s="29">
        <v>41</v>
      </c>
      <c r="I462" s="30">
        <f t="shared" ref="I462:I464" si="18">H462/60</f>
        <v>0.68333333333333335</v>
      </c>
      <c r="J462" s="40">
        <v>200</v>
      </c>
    </row>
    <row r="463" spans="1:10" x14ac:dyDescent="0.3">
      <c r="A463" s="64" t="s">
        <v>649</v>
      </c>
      <c r="B463" s="39" t="s">
        <v>671</v>
      </c>
      <c r="C463" s="29" t="s">
        <v>181</v>
      </c>
      <c r="D463" s="28" t="s">
        <v>182</v>
      </c>
      <c r="E463" s="28" t="s">
        <v>41</v>
      </c>
      <c r="F463" s="28" t="s">
        <v>42</v>
      </c>
      <c r="G463" s="28">
        <v>1</v>
      </c>
      <c r="H463" s="29">
        <v>41</v>
      </c>
      <c r="I463" s="30">
        <f t="shared" si="18"/>
        <v>0.68333333333333335</v>
      </c>
      <c r="J463" s="40">
        <v>200</v>
      </c>
    </row>
    <row r="464" spans="1:10" x14ac:dyDescent="0.3">
      <c r="A464" s="82" t="s">
        <v>649</v>
      </c>
      <c r="B464" s="44" t="s">
        <v>672</v>
      </c>
      <c r="C464" s="29" t="s">
        <v>116</v>
      </c>
      <c r="D464" s="35" t="s">
        <v>117</v>
      </c>
      <c r="E464" s="35" t="s">
        <v>41</v>
      </c>
      <c r="F464" s="35" t="s">
        <v>83</v>
      </c>
      <c r="G464" s="35">
        <v>2</v>
      </c>
      <c r="H464" s="26">
        <v>42</v>
      </c>
      <c r="I464" s="30">
        <f t="shared" si="18"/>
        <v>0.7</v>
      </c>
      <c r="J464" s="37">
        <v>45</v>
      </c>
    </row>
    <row r="465" spans="1:10" x14ac:dyDescent="0.3">
      <c r="A465" s="82" t="s">
        <v>649</v>
      </c>
      <c r="B465" s="39" t="s">
        <v>673</v>
      </c>
      <c r="C465" s="29" t="s">
        <v>109</v>
      </c>
      <c r="D465" s="28" t="s">
        <v>119</v>
      </c>
      <c r="E465" s="28" t="s">
        <v>41</v>
      </c>
      <c r="F465" s="28" t="s">
        <v>83</v>
      </c>
      <c r="G465" s="28">
        <v>2</v>
      </c>
      <c r="H465" s="29">
        <v>42</v>
      </c>
      <c r="I465" s="30">
        <f>H465/60</f>
        <v>0.7</v>
      </c>
      <c r="J465" s="40">
        <v>45</v>
      </c>
    </row>
    <row r="466" spans="1:10" x14ac:dyDescent="0.3">
      <c r="A466" s="82" t="s">
        <v>649</v>
      </c>
      <c r="B466" s="39" t="s">
        <v>674</v>
      </c>
      <c r="C466" s="29" t="s">
        <v>184</v>
      </c>
      <c r="D466" s="28" t="s">
        <v>185</v>
      </c>
      <c r="E466" s="28" t="s">
        <v>41</v>
      </c>
      <c r="F466" s="28" t="s">
        <v>42</v>
      </c>
      <c r="G466" s="28">
        <v>1</v>
      </c>
      <c r="H466" s="29">
        <v>45</v>
      </c>
      <c r="I466" s="30">
        <f t="shared" ref="I466:I468" si="19">H466/60</f>
        <v>0.75</v>
      </c>
      <c r="J466" s="40">
        <v>150</v>
      </c>
    </row>
    <row r="467" spans="1:10" x14ac:dyDescent="0.3">
      <c r="A467" s="82" t="s">
        <v>649</v>
      </c>
      <c r="B467" s="39" t="s">
        <v>675</v>
      </c>
      <c r="C467" s="29" t="s">
        <v>187</v>
      </c>
      <c r="D467" s="28" t="s">
        <v>188</v>
      </c>
      <c r="E467" s="28" t="s">
        <v>41</v>
      </c>
      <c r="F467" s="28" t="s">
        <v>42</v>
      </c>
      <c r="G467" s="28">
        <v>1</v>
      </c>
      <c r="H467" s="29">
        <v>45</v>
      </c>
      <c r="I467" s="30">
        <f t="shared" si="19"/>
        <v>0.75</v>
      </c>
      <c r="J467" s="40">
        <v>150</v>
      </c>
    </row>
    <row r="468" spans="1:10" x14ac:dyDescent="0.3">
      <c r="A468" s="82" t="s">
        <v>649</v>
      </c>
      <c r="B468" s="39" t="s">
        <v>1135</v>
      </c>
      <c r="C468" s="29" t="s">
        <v>81</v>
      </c>
      <c r="D468" s="28" t="s">
        <v>126</v>
      </c>
      <c r="E468" s="28" t="s">
        <v>41</v>
      </c>
      <c r="F468" s="28" t="s">
        <v>42</v>
      </c>
      <c r="G468" s="28">
        <v>1</v>
      </c>
      <c r="H468" s="29">
        <v>45</v>
      </c>
      <c r="I468" s="30">
        <f t="shared" si="19"/>
        <v>0.75</v>
      </c>
      <c r="J468" s="40">
        <v>57</v>
      </c>
    </row>
    <row r="469" spans="1:10" ht="17.25" thickBot="1" x14ac:dyDescent="0.35">
      <c r="A469" s="83" t="s">
        <v>676</v>
      </c>
      <c r="B469" s="34" t="s">
        <v>677</v>
      </c>
      <c r="C469" s="26" t="s">
        <v>607</v>
      </c>
      <c r="D469" s="35" t="s">
        <v>608</v>
      </c>
      <c r="E469" s="35" t="s">
        <v>69</v>
      </c>
      <c r="F469" s="35" t="s">
        <v>325</v>
      </c>
      <c r="G469" s="35">
        <v>8</v>
      </c>
      <c r="H469" s="26">
        <v>40</v>
      </c>
      <c r="I469" s="77">
        <f t="shared" si="11"/>
        <v>0.66666666666666663</v>
      </c>
      <c r="J469" s="37">
        <v>1500</v>
      </c>
    </row>
    <row r="470" spans="1:10" x14ac:dyDescent="0.3">
      <c r="A470" s="83" t="s">
        <v>676</v>
      </c>
      <c r="B470" s="34" t="s">
        <v>678</v>
      </c>
      <c r="C470" s="26" t="s">
        <v>679</v>
      </c>
      <c r="D470" s="35" t="s">
        <v>680</v>
      </c>
      <c r="E470" s="35" t="s">
        <v>171</v>
      </c>
      <c r="F470" s="35" t="s">
        <v>681</v>
      </c>
      <c r="G470" s="35">
        <v>4</v>
      </c>
      <c r="H470" s="26">
        <v>46</v>
      </c>
      <c r="I470" s="84">
        <f t="shared" si="11"/>
        <v>0.76666666666666672</v>
      </c>
      <c r="J470" s="37">
        <v>2500</v>
      </c>
    </row>
    <row r="471" spans="1:10" x14ac:dyDescent="0.3">
      <c r="A471" s="85" t="s">
        <v>682</v>
      </c>
      <c r="B471" s="39" t="s">
        <v>683</v>
      </c>
      <c r="C471" s="29" t="s">
        <v>316</v>
      </c>
      <c r="D471" s="28" t="s">
        <v>317</v>
      </c>
      <c r="E471" s="28" t="s">
        <v>69</v>
      </c>
      <c r="F471" s="28" t="s">
        <v>70</v>
      </c>
      <c r="G471" s="28">
        <v>1</v>
      </c>
      <c r="H471" s="29">
        <v>65</v>
      </c>
      <c r="I471" s="30">
        <f t="shared" si="11"/>
        <v>1.0833333333333333</v>
      </c>
      <c r="J471" s="40">
        <v>150</v>
      </c>
    </row>
    <row r="472" spans="1:10" x14ac:dyDescent="0.3">
      <c r="A472" s="85" t="s">
        <v>682</v>
      </c>
      <c r="B472" s="39" t="s">
        <v>684</v>
      </c>
      <c r="C472" s="29" t="s">
        <v>306</v>
      </c>
      <c r="D472" s="28" t="s">
        <v>307</v>
      </c>
      <c r="E472" s="28" t="s">
        <v>69</v>
      </c>
      <c r="F472" s="28" t="s">
        <v>70</v>
      </c>
      <c r="G472" s="28">
        <v>1</v>
      </c>
      <c r="H472" s="29">
        <v>65</v>
      </c>
      <c r="I472" s="30">
        <f t="shared" si="11"/>
        <v>1.0833333333333333</v>
      </c>
      <c r="J472" s="40">
        <v>190</v>
      </c>
    </row>
    <row r="473" spans="1:10" x14ac:dyDescent="0.3">
      <c r="A473" s="85" t="s">
        <v>682</v>
      </c>
      <c r="B473" s="39" t="s">
        <v>685</v>
      </c>
      <c r="C473" s="29" t="s">
        <v>456</v>
      </c>
      <c r="D473" s="28" t="s">
        <v>457</v>
      </c>
      <c r="E473" s="28" t="s">
        <v>41</v>
      </c>
      <c r="F473" s="28" t="s">
        <v>325</v>
      </c>
      <c r="G473" s="28">
        <v>4</v>
      </c>
      <c r="H473" s="29">
        <v>30</v>
      </c>
      <c r="I473" s="30">
        <f>H473/60</f>
        <v>0.5</v>
      </c>
      <c r="J473" s="40">
        <v>1500</v>
      </c>
    </row>
    <row r="474" spans="1:10" x14ac:dyDescent="0.3">
      <c r="A474" s="85" t="s">
        <v>682</v>
      </c>
      <c r="B474" s="39" t="s">
        <v>686</v>
      </c>
      <c r="C474" s="29" t="s">
        <v>446</v>
      </c>
      <c r="D474" s="28" t="s">
        <v>447</v>
      </c>
      <c r="E474" s="28" t="s">
        <v>41</v>
      </c>
      <c r="F474" s="28" t="s">
        <v>325</v>
      </c>
      <c r="G474" s="28">
        <v>4</v>
      </c>
      <c r="H474" s="29">
        <v>30</v>
      </c>
      <c r="I474" s="30">
        <f t="shared" ref="I474:I476" si="20">H474/60</f>
        <v>0.5</v>
      </c>
      <c r="J474" s="40">
        <v>1500</v>
      </c>
    </row>
    <row r="475" spans="1:10" x14ac:dyDescent="0.3">
      <c r="A475" s="85" t="s">
        <v>682</v>
      </c>
      <c r="B475" s="39" t="s">
        <v>687</v>
      </c>
      <c r="C475" s="29" t="s">
        <v>389</v>
      </c>
      <c r="D475" s="28" t="s">
        <v>390</v>
      </c>
      <c r="E475" s="28" t="s">
        <v>41</v>
      </c>
      <c r="F475" s="28" t="s">
        <v>83</v>
      </c>
      <c r="G475" s="28">
        <v>8</v>
      </c>
      <c r="H475" s="29">
        <v>38</v>
      </c>
      <c r="I475" s="30">
        <f t="shared" si="20"/>
        <v>0.6333333333333333</v>
      </c>
      <c r="J475" s="40">
        <v>2000</v>
      </c>
    </row>
    <row r="476" spans="1:10" x14ac:dyDescent="0.3">
      <c r="A476" s="85" t="s">
        <v>682</v>
      </c>
      <c r="B476" s="44" t="s">
        <v>688</v>
      </c>
      <c r="C476" s="29" t="s">
        <v>116</v>
      </c>
      <c r="D476" s="35" t="s">
        <v>117</v>
      </c>
      <c r="E476" s="35" t="s">
        <v>41</v>
      </c>
      <c r="F476" s="35" t="s">
        <v>83</v>
      </c>
      <c r="G476" s="35">
        <v>2</v>
      </c>
      <c r="H476" s="26">
        <v>42</v>
      </c>
      <c r="I476" s="30">
        <f t="shared" si="20"/>
        <v>0.7</v>
      </c>
      <c r="J476" s="37">
        <v>45</v>
      </c>
    </row>
    <row r="477" spans="1:10" x14ac:dyDescent="0.3">
      <c r="A477" s="85" t="s">
        <v>682</v>
      </c>
      <c r="B477" s="39" t="s">
        <v>689</v>
      </c>
      <c r="C477" s="29" t="s">
        <v>109</v>
      </c>
      <c r="D477" s="28" t="s">
        <v>119</v>
      </c>
      <c r="E477" s="28" t="s">
        <v>41</v>
      </c>
      <c r="F477" s="28" t="s">
        <v>83</v>
      </c>
      <c r="G477" s="28">
        <v>2</v>
      </c>
      <c r="H477" s="29">
        <v>42</v>
      </c>
      <c r="I477" s="30">
        <f>H477/60</f>
        <v>0.7</v>
      </c>
      <c r="J477" s="40">
        <v>45</v>
      </c>
    </row>
    <row r="478" spans="1:10" x14ac:dyDescent="0.3">
      <c r="A478" s="85" t="s">
        <v>682</v>
      </c>
      <c r="B478" s="39" t="s">
        <v>690</v>
      </c>
      <c r="C478" s="29" t="s">
        <v>691</v>
      </c>
      <c r="D478" s="28">
        <v>12017146</v>
      </c>
      <c r="E478" s="28" t="s">
        <v>692</v>
      </c>
      <c r="F478" s="28" t="s">
        <v>692</v>
      </c>
      <c r="G478" s="28">
        <v>2</v>
      </c>
      <c r="H478" s="29">
        <v>55</v>
      </c>
      <c r="I478" s="30">
        <f t="shared" si="11"/>
        <v>0.91666666666666663</v>
      </c>
      <c r="J478" s="40">
        <v>71</v>
      </c>
    </row>
    <row r="479" spans="1:10" x14ac:dyDescent="0.3">
      <c r="A479" s="85" t="s">
        <v>682</v>
      </c>
      <c r="B479" s="39" t="s">
        <v>693</v>
      </c>
      <c r="C479" s="29" t="s">
        <v>694</v>
      </c>
      <c r="D479" s="28">
        <v>12017145</v>
      </c>
      <c r="E479" s="28" t="s">
        <v>692</v>
      </c>
      <c r="F479" s="28" t="s">
        <v>692</v>
      </c>
      <c r="G479" s="28">
        <v>2</v>
      </c>
      <c r="H479" s="29">
        <v>55</v>
      </c>
      <c r="I479" s="30">
        <f t="shared" si="11"/>
        <v>0.91666666666666663</v>
      </c>
      <c r="J479" s="40">
        <v>72</v>
      </c>
    </row>
    <row r="480" spans="1:10" x14ac:dyDescent="0.3">
      <c r="A480" s="85" t="s">
        <v>682</v>
      </c>
      <c r="B480" s="33" t="s">
        <v>695</v>
      </c>
      <c r="C480" s="26" t="s">
        <v>39</v>
      </c>
      <c r="D480" s="28" t="s">
        <v>55</v>
      </c>
      <c r="E480" s="28" t="s">
        <v>41</v>
      </c>
      <c r="F480" s="28" t="s">
        <v>56</v>
      </c>
      <c r="G480" s="28">
        <v>2</v>
      </c>
      <c r="H480" s="29">
        <v>55</v>
      </c>
      <c r="I480" s="30">
        <f t="shared" si="11"/>
        <v>0.91666666666666663</v>
      </c>
      <c r="J480" s="32"/>
    </row>
    <row r="481" spans="1:10" x14ac:dyDescent="0.3">
      <c r="A481" s="85" t="s">
        <v>682</v>
      </c>
      <c r="B481" s="33" t="s">
        <v>696</v>
      </c>
      <c r="C481" s="26" t="s">
        <v>39</v>
      </c>
      <c r="D481" s="28" t="s">
        <v>58</v>
      </c>
      <c r="E481" s="28" t="s">
        <v>41</v>
      </c>
      <c r="F481" s="28" t="s">
        <v>56</v>
      </c>
      <c r="G481" s="28">
        <v>2</v>
      </c>
      <c r="H481" s="29">
        <v>55</v>
      </c>
      <c r="I481" s="30">
        <f t="shared" si="11"/>
        <v>0.91666666666666663</v>
      </c>
      <c r="J481" s="32"/>
    </row>
    <row r="482" spans="1:10" x14ac:dyDescent="0.3">
      <c r="A482" s="85" t="s">
        <v>682</v>
      </c>
      <c r="B482" s="39" t="s">
        <v>697</v>
      </c>
      <c r="C482" s="29" t="s">
        <v>290</v>
      </c>
      <c r="D482" s="28" t="s">
        <v>291</v>
      </c>
      <c r="E482" s="28" t="s">
        <v>41</v>
      </c>
      <c r="F482" s="28" t="s">
        <v>74</v>
      </c>
      <c r="G482" s="28">
        <v>1</v>
      </c>
      <c r="H482" s="29">
        <v>40</v>
      </c>
      <c r="I482" s="30">
        <f t="shared" si="11"/>
        <v>0.66666666666666663</v>
      </c>
      <c r="J482" s="40">
        <v>120</v>
      </c>
    </row>
    <row r="483" spans="1:10" x14ac:dyDescent="0.3">
      <c r="A483" s="85" t="s">
        <v>682</v>
      </c>
      <c r="B483" s="39" t="s">
        <v>698</v>
      </c>
      <c r="C483" s="29" t="s">
        <v>293</v>
      </c>
      <c r="D483" s="28" t="s">
        <v>294</v>
      </c>
      <c r="E483" s="28" t="s">
        <v>41</v>
      </c>
      <c r="F483" s="28" t="s">
        <v>74</v>
      </c>
      <c r="G483" s="28">
        <v>1</v>
      </c>
      <c r="H483" s="29">
        <v>40</v>
      </c>
      <c r="I483" s="30">
        <f t="shared" si="11"/>
        <v>0.66666666666666663</v>
      </c>
      <c r="J483" s="40">
        <v>120</v>
      </c>
    </row>
    <row r="484" spans="1:10" x14ac:dyDescent="0.3">
      <c r="A484" s="85" t="s">
        <v>682</v>
      </c>
      <c r="B484" s="39" t="s">
        <v>699</v>
      </c>
      <c r="C484" s="29" t="s">
        <v>285</v>
      </c>
      <c r="D484" s="28" t="s">
        <v>286</v>
      </c>
      <c r="E484" s="28" t="s">
        <v>41</v>
      </c>
      <c r="F484" s="28" t="s">
        <v>42</v>
      </c>
      <c r="G484" s="28">
        <v>2</v>
      </c>
      <c r="H484" s="29">
        <v>45</v>
      </c>
      <c r="I484" s="30">
        <f t="shared" si="11"/>
        <v>0.75</v>
      </c>
      <c r="J484" s="40">
        <v>180</v>
      </c>
    </row>
    <row r="485" spans="1:10" x14ac:dyDescent="0.3">
      <c r="A485" s="85" t="s">
        <v>682</v>
      </c>
      <c r="B485" s="39" t="s">
        <v>700</v>
      </c>
      <c r="C485" s="29" t="s">
        <v>418</v>
      </c>
      <c r="D485" s="28" t="s">
        <v>419</v>
      </c>
      <c r="E485" s="28" t="s">
        <v>41</v>
      </c>
      <c r="F485" s="28" t="s">
        <v>74</v>
      </c>
      <c r="G485" s="28">
        <v>4</v>
      </c>
      <c r="H485" s="29">
        <v>50</v>
      </c>
      <c r="I485" s="30">
        <f t="shared" si="11"/>
        <v>0.83333333333333337</v>
      </c>
      <c r="J485" s="40">
        <v>1000</v>
      </c>
    </row>
    <row r="486" spans="1:10" x14ac:dyDescent="0.3">
      <c r="A486" s="85" t="s">
        <v>682</v>
      </c>
      <c r="B486" s="39" t="s">
        <v>701</v>
      </c>
      <c r="C486" s="29" t="s">
        <v>154</v>
      </c>
      <c r="D486" s="28" t="s">
        <v>155</v>
      </c>
      <c r="E486" s="28" t="s">
        <v>41</v>
      </c>
      <c r="F486" s="28" t="s">
        <v>74</v>
      </c>
      <c r="G486" s="28">
        <v>4</v>
      </c>
      <c r="H486" s="29">
        <v>45</v>
      </c>
      <c r="I486" s="30">
        <f t="shared" si="11"/>
        <v>0.75</v>
      </c>
      <c r="J486" s="40">
        <v>200</v>
      </c>
    </row>
    <row r="487" spans="1:10" x14ac:dyDescent="0.3">
      <c r="A487" s="85" t="s">
        <v>682</v>
      </c>
      <c r="B487" s="39" t="s">
        <v>702</v>
      </c>
      <c r="C487" s="29" t="s">
        <v>266</v>
      </c>
      <c r="D487" s="28" t="s">
        <v>267</v>
      </c>
      <c r="E487" s="28" t="s">
        <v>69</v>
      </c>
      <c r="F487" s="28" t="s">
        <v>70</v>
      </c>
      <c r="G487" s="28">
        <v>2</v>
      </c>
      <c r="H487" s="29">
        <v>42</v>
      </c>
      <c r="I487" s="30">
        <f t="shared" si="11"/>
        <v>0.7</v>
      </c>
      <c r="J487" s="40">
        <v>30</v>
      </c>
    </row>
    <row r="488" spans="1:10" x14ac:dyDescent="0.3">
      <c r="A488" s="85" t="s">
        <v>682</v>
      </c>
      <c r="B488" s="42" t="s">
        <v>703</v>
      </c>
      <c r="C488" s="29" t="s">
        <v>116</v>
      </c>
      <c r="D488" s="28" t="s">
        <v>121</v>
      </c>
      <c r="E488" s="28" t="s">
        <v>69</v>
      </c>
      <c r="F488" s="28" t="s">
        <v>70</v>
      </c>
      <c r="G488" s="28">
        <v>1</v>
      </c>
      <c r="H488" s="29">
        <v>41</v>
      </c>
      <c r="I488" s="30">
        <f t="shared" si="11"/>
        <v>0.68333333333333335</v>
      </c>
      <c r="J488" s="40">
        <v>50</v>
      </c>
    </row>
    <row r="489" spans="1:10" x14ac:dyDescent="0.3">
      <c r="A489" s="85" t="s">
        <v>682</v>
      </c>
      <c r="B489" s="42" t="s">
        <v>704</v>
      </c>
      <c r="C489" s="29" t="s">
        <v>123</v>
      </c>
      <c r="D489" s="28" t="s">
        <v>124</v>
      </c>
      <c r="E489" s="28" t="s">
        <v>69</v>
      </c>
      <c r="F489" s="28" t="s">
        <v>70</v>
      </c>
      <c r="G489" s="28">
        <v>1</v>
      </c>
      <c r="H489" s="29">
        <v>41</v>
      </c>
      <c r="I489" s="30">
        <f t="shared" si="11"/>
        <v>0.68333333333333335</v>
      </c>
      <c r="J489" s="40">
        <v>50</v>
      </c>
    </row>
    <row r="490" spans="1:10" x14ac:dyDescent="0.3">
      <c r="A490" s="85" t="s">
        <v>682</v>
      </c>
      <c r="B490" s="39" t="s">
        <v>705</v>
      </c>
      <c r="C490" s="29" t="s">
        <v>106</v>
      </c>
      <c r="D490" s="28" t="s">
        <v>107</v>
      </c>
      <c r="E490" s="28" t="s">
        <v>69</v>
      </c>
      <c r="F490" s="28" t="s">
        <v>70</v>
      </c>
      <c r="G490" s="28">
        <v>1</v>
      </c>
      <c r="H490" s="29">
        <v>41</v>
      </c>
      <c r="I490" s="30">
        <f t="shared" si="11"/>
        <v>0.68333333333333335</v>
      </c>
      <c r="J490" s="40">
        <v>50</v>
      </c>
    </row>
    <row r="491" spans="1:10" x14ac:dyDescent="0.3">
      <c r="A491" s="85" t="s">
        <v>682</v>
      </c>
      <c r="B491" s="39" t="s">
        <v>706</v>
      </c>
      <c r="C491" s="29" t="s">
        <v>109</v>
      </c>
      <c r="D491" s="28" t="s">
        <v>110</v>
      </c>
      <c r="E491" s="28" t="s">
        <v>69</v>
      </c>
      <c r="F491" s="28" t="s">
        <v>70</v>
      </c>
      <c r="G491" s="28">
        <v>1</v>
      </c>
      <c r="H491" s="29">
        <v>41</v>
      </c>
      <c r="I491" s="30">
        <f t="shared" si="11"/>
        <v>0.68333333333333335</v>
      </c>
      <c r="J491" s="40">
        <v>50</v>
      </c>
    </row>
    <row r="492" spans="1:10" x14ac:dyDescent="0.3">
      <c r="A492" s="85" t="s">
        <v>682</v>
      </c>
      <c r="B492" s="39" t="s">
        <v>707</v>
      </c>
      <c r="C492" s="29" t="s">
        <v>269</v>
      </c>
      <c r="D492" s="28" t="s">
        <v>270</v>
      </c>
      <c r="E492" s="28" t="s">
        <v>69</v>
      </c>
      <c r="F492" s="28" t="s">
        <v>70</v>
      </c>
      <c r="G492" s="28">
        <v>1</v>
      </c>
      <c r="H492" s="29">
        <v>46</v>
      </c>
      <c r="I492" s="30">
        <f t="shared" si="11"/>
        <v>0.76666666666666672</v>
      </c>
      <c r="J492" s="40">
        <v>40</v>
      </c>
    </row>
    <row r="493" spans="1:10" ht="17.25" thickBot="1" x14ac:dyDescent="0.35">
      <c r="A493" s="85" t="s">
        <v>682</v>
      </c>
      <c r="B493" s="39" t="s">
        <v>708</v>
      </c>
      <c r="C493" s="29" t="s">
        <v>272</v>
      </c>
      <c r="D493" s="28" t="s">
        <v>273</v>
      </c>
      <c r="E493" s="28" t="s">
        <v>69</v>
      </c>
      <c r="F493" s="28" t="s">
        <v>70</v>
      </c>
      <c r="G493" s="28">
        <v>1</v>
      </c>
      <c r="H493" s="29">
        <v>46</v>
      </c>
      <c r="I493" s="30">
        <f t="shared" si="11"/>
        <v>0.76666666666666672</v>
      </c>
      <c r="J493" s="40">
        <v>40</v>
      </c>
    </row>
    <row r="494" spans="1:10" x14ac:dyDescent="0.3">
      <c r="A494" s="85" t="s">
        <v>682</v>
      </c>
      <c r="B494" s="54" t="s">
        <v>709</v>
      </c>
      <c r="C494" s="48" t="s">
        <v>312</v>
      </c>
      <c r="D494" s="27" t="s">
        <v>313</v>
      </c>
      <c r="E494" s="27" t="s">
        <v>69</v>
      </c>
      <c r="F494" s="27" t="s">
        <v>70</v>
      </c>
      <c r="G494" s="27">
        <v>2</v>
      </c>
      <c r="H494" s="48">
        <v>30</v>
      </c>
      <c r="I494" s="30">
        <f t="shared" si="11"/>
        <v>0.5</v>
      </c>
      <c r="J494" s="50">
        <v>400</v>
      </c>
    </row>
    <row r="495" spans="1:10" x14ac:dyDescent="0.3">
      <c r="A495" s="85" t="s">
        <v>682</v>
      </c>
      <c r="B495" s="39" t="s">
        <v>686</v>
      </c>
      <c r="C495" s="29" t="s">
        <v>446</v>
      </c>
      <c r="D495" s="28" t="s">
        <v>447</v>
      </c>
      <c r="E495" s="28" t="s">
        <v>41</v>
      </c>
      <c r="F495" s="28" t="s">
        <v>325</v>
      </c>
      <c r="G495" s="28">
        <v>4</v>
      </c>
      <c r="H495" s="29">
        <v>30</v>
      </c>
      <c r="I495" s="30">
        <f t="shared" si="11"/>
        <v>0.5</v>
      </c>
      <c r="J495" s="40">
        <v>1500</v>
      </c>
    </row>
    <row r="496" spans="1:10" x14ac:dyDescent="0.3">
      <c r="A496" s="85" t="s">
        <v>682</v>
      </c>
      <c r="B496" s="34" t="s">
        <v>710</v>
      </c>
      <c r="C496" s="29" t="s">
        <v>633</v>
      </c>
      <c r="D496" s="35" t="s">
        <v>637</v>
      </c>
      <c r="E496" s="35" t="s">
        <v>114</v>
      </c>
      <c r="F496" s="35" t="s">
        <v>635</v>
      </c>
      <c r="G496" s="35">
        <v>2</v>
      </c>
      <c r="H496" s="26">
        <v>37</v>
      </c>
      <c r="I496" s="30">
        <f t="shared" si="11"/>
        <v>0.6166666666666667</v>
      </c>
      <c r="J496" s="37">
        <v>45</v>
      </c>
    </row>
    <row r="497" spans="1:10" x14ac:dyDescent="0.3">
      <c r="A497" s="85" t="s">
        <v>682</v>
      </c>
      <c r="B497" s="34" t="s">
        <v>711</v>
      </c>
      <c r="C497" s="29" t="s">
        <v>633</v>
      </c>
      <c r="D497" s="35" t="s">
        <v>634</v>
      </c>
      <c r="E497" s="35" t="s">
        <v>114</v>
      </c>
      <c r="F497" s="35" t="s">
        <v>635</v>
      </c>
      <c r="G497" s="35">
        <v>2</v>
      </c>
      <c r="H497" s="26">
        <v>37</v>
      </c>
      <c r="I497" s="30">
        <f t="shared" si="11"/>
        <v>0.6166666666666667</v>
      </c>
      <c r="J497" s="37">
        <v>45</v>
      </c>
    </row>
    <row r="498" spans="1:10" x14ac:dyDescent="0.3">
      <c r="A498" s="85" t="s">
        <v>682</v>
      </c>
      <c r="B498" s="34" t="s">
        <v>712</v>
      </c>
      <c r="C498" s="29" t="s">
        <v>713</v>
      </c>
      <c r="D498" s="35" t="s">
        <v>714</v>
      </c>
      <c r="E498" s="35" t="s">
        <v>715</v>
      </c>
      <c r="F498" s="35" t="s">
        <v>715</v>
      </c>
      <c r="G498" s="35">
        <v>2</v>
      </c>
      <c r="H498" s="26">
        <v>37</v>
      </c>
      <c r="I498" s="30">
        <f t="shared" si="11"/>
        <v>0.6166666666666667</v>
      </c>
      <c r="J498" s="37">
        <v>46</v>
      </c>
    </row>
    <row r="499" spans="1:10" x14ac:dyDescent="0.3">
      <c r="A499" s="85" t="s">
        <v>682</v>
      </c>
      <c r="B499" s="34" t="s">
        <v>716</v>
      </c>
      <c r="C499" s="29" t="s">
        <v>717</v>
      </c>
      <c r="D499" s="35" t="s">
        <v>718</v>
      </c>
      <c r="E499" s="35" t="s">
        <v>715</v>
      </c>
      <c r="F499" s="35" t="s">
        <v>715</v>
      </c>
      <c r="G499" s="35">
        <v>2</v>
      </c>
      <c r="H499" s="26">
        <v>37</v>
      </c>
      <c r="I499" s="30">
        <f t="shared" si="11"/>
        <v>0.6166666666666667</v>
      </c>
      <c r="J499" s="37">
        <v>47</v>
      </c>
    </row>
    <row r="500" spans="1:10" x14ac:dyDescent="0.3">
      <c r="A500" s="85" t="s">
        <v>682</v>
      </c>
      <c r="B500" s="39" t="s">
        <v>719</v>
      </c>
      <c r="C500" s="26" t="s">
        <v>720</v>
      </c>
      <c r="D500" s="35">
        <v>12017611</v>
      </c>
      <c r="E500" s="35" t="s">
        <v>692</v>
      </c>
      <c r="F500" s="35" t="s">
        <v>721</v>
      </c>
      <c r="G500" s="35">
        <v>1</v>
      </c>
      <c r="H500" s="29">
        <v>43</v>
      </c>
      <c r="I500" s="30">
        <f t="shared" si="11"/>
        <v>0.71666666666666667</v>
      </c>
      <c r="J500" s="40">
        <v>120</v>
      </c>
    </row>
    <row r="501" spans="1:10" x14ac:dyDescent="0.3">
      <c r="A501" s="85" t="s">
        <v>682</v>
      </c>
      <c r="B501" s="39" t="s">
        <v>722</v>
      </c>
      <c r="C501" s="26" t="s">
        <v>723</v>
      </c>
      <c r="D501" s="35">
        <v>12017612</v>
      </c>
      <c r="E501" s="35" t="s">
        <v>692</v>
      </c>
      <c r="F501" s="35" t="s">
        <v>721</v>
      </c>
      <c r="G501" s="35">
        <v>1</v>
      </c>
      <c r="H501" s="29">
        <v>43</v>
      </c>
      <c r="I501" s="30">
        <f t="shared" si="11"/>
        <v>0.71666666666666667</v>
      </c>
      <c r="J501" s="40">
        <v>80</v>
      </c>
    </row>
    <row r="502" spans="1:10" x14ac:dyDescent="0.3">
      <c r="A502" s="83" t="s">
        <v>724</v>
      </c>
      <c r="B502" s="34" t="s">
        <v>725</v>
      </c>
      <c r="C502" s="29" t="s">
        <v>67</v>
      </c>
      <c r="D502" s="35" t="s">
        <v>93</v>
      </c>
      <c r="E502" s="35" t="s">
        <v>41</v>
      </c>
      <c r="F502" s="35" t="s">
        <v>83</v>
      </c>
      <c r="G502" s="35">
        <v>2</v>
      </c>
      <c r="H502" s="26">
        <v>42</v>
      </c>
      <c r="I502" s="30">
        <f t="shared" si="11"/>
        <v>0.7</v>
      </c>
      <c r="J502" s="37">
        <v>34</v>
      </c>
    </row>
    <row r="503" spans="1:10" x14ac:dyDescent="0.3">
      <c r="A503" s="83" t="s">
        <v>724</v>
      </c>
      <c r="B503" s="34" t="s">
        <v>726</v>
      </c>
      <c r="C503" s="29" t="s">
        <v>88</v>
      </c>
      <c r="D503" s="35" t="s">
        <v>91</v>
      </c>
      <c r="E503" s="35" t="s">
        <v>41</v>
      </c>
      <c r="F503" s="35" t="s">
        <v>83</v>
      </c>
      <c r="G503" s="35">
        <v>2</v>
      </c>
      <c r="H503" s="26">
        <v>46</v>
      </c>
      <c r="I503" s="30">
        <f t="shared" si="11"/>
        <v>0.76666666666666672</v>
      </c>
      <c r="J503" s="37">
        <v>34</v>
      </c>
    </row>
    <row r="504" spans="1:10" x14ac:dyDescent="0.3">
      <c r="A504" s="83" t="s">
        <v>724</v>
      </c>
      <c r="B504" s="33" t="s">
        <v>727</v>
      </c>
      <c r="C504" s="26" t="s">
        <v>47</v>
      </c>
      <c r="D504" s="28" t="s">
        <v>48</v>
      </c>
      <c r="E504" s="28" t="s">
        <v>41</v>
      </c>
      <c r="F504" s="28" t="s">
        <v>49</v>
      </c>
      <c r="G504" s="28">
        <v>2</v>
      </c>
      <c r="H504" s="29">
        <v>55</v>
      </c>
      <c r="I504" s="30">
        <f t="shared" si="11"/>
        <v>0.91666666666666663</v>
      </c>
      <c r="J504" s="32">
        <v>66</v>
      </c>
    </row>
    <row r="505" spans="1:10" x14ac:dyDescent="0.3">
      <c r="A505" s="83" t="s">
        <v>724</v>
      </c>
      <c r="B505" s="39" t="s">
        <v>728</v>
      </c>
      <c r="C505" s="29" t="s">
        <v>81</v>
      </c>
      <c r="D505" s="35" t="s">
        <v>82</v>
      </c>
      <c r="E505" s="35" t="s">
        <v>41</v>
      </c>
      <c r="F505" s="35" t="s">
        <v>83</v>
      </c>
      <c r="G505" s="35">
        <v>2</v>
      </c>
      <c r="H505" s="26">
        <v>42</v>
      </c>
      <c r="I505" s="30">
        <f t="shared" si="11"/>
        <v>0.7</v>
      </c>
      <c r="J505" s="41">
        <v>50</v>
      </c>
    </row>
    <row r="506" spans="1:10" x14ac:dyDescent="0.3">
      <c r="A506" s="83" t="s">
        <v>724</v>
      </c>
      <c r="B506" s="34" t="s">
        <v>729</v>
      </c>
      <c r="C506" s="29" t="s">
        <v>85</v>
      </c>
      <c r="D506" s="35" t="s">
        <v>86</v>
      </c>
      <c r="E506" s="35" t="s">
        <v>41</v>
      </c>
      <c r="F506" s="35" t="s">
        <v>83</v>
      </c>
      <c r="G506" s="35">
        <v>2</v>
      </c>
      <c r="H506" s="26">
        <v>44</v>
      </c>
      <c r="I506" s="30">
        <f t="shared" si="11"/>
        <v>0.73333333333333328</v>
      </c>
      <c r="J506" s="37">
        <v>55</v>
      </c>
    </row>
    <row r="507" spans="1:10" x14ac:dyDescent="0.3">
      <c r="A507" s="83" t="s">
        <v>724</v>
      </c>
      <c r="B507" s="39" t="s">
        <v>730</v>
      </c>
      <c r="C507" s="29" t="s">
        <v>694</v>
      </c>
      <c r="D507" s="28">
        <v>12017145</v>
      </c>
      <c r="E507" s="28" t="s">
        <v>692</v>
      </c>
      <c r="F507" s="28" t="s">
        <v>692</v>
      </c>
      <c r="G507" s="28">
        <v>2</v>
      </c>
      <c r="H507" s="29">
        <v>55</v>
      </c>
      <c r="I507" s="30">
        <f t="shared" si="11"/>
        <v>0.91666666666666663</v>
      </c>
      <c r="J507" s="40">
        <v>72</v>
      </c>
    </row>
    <row r="508" spans="1:10" x14ac:dyDescent="0.3">
      <c r="A508" s="83" t="s">
        <v>724</v>
      </c>
      <c r="B508" s="39" t="s">
        <v>731</v>
      </c>
      <c r="C508" s="29" t="s">
        <v>691</v>
      </c>
      <c r="D508" s="28">
        <v>12017146</v>
      </c>
      <c r="E508" s="28" t="s">
        <v>692</v>
      </c>
      <c r="F508" s="28" t="s">
        <v>692</v>
      </c>
      <c r="G508" s="28">
        <v>2</v>
      </c>
      <c r="H508" s="29">
        <v>55</v>
      </c>
      <c r="I508" s="30">
        <f>H508/60</f>
        <v>0.91666666666666663</v>
      </c>
      <c r="J508" s="40">
        <v>71</v>
      </c>
    </row>
    <row r="509" spans="1:10" x14ac:dyDescent="0.3">
      <c r="A509" s="83" t="s">
        <v>724</v>
      </c>
      <c r="B509" s="39" t="s">
        <v>732</v>
      </c>
      <c r="C509" s="29" t="s">
        <v>733</v>
      </c>
      <c r="D509" s="28">
        <v>12017147</v>
      </c>
      <c r="E509" s="28" t="s">
        <v>692</v>
      </c>
      <c r="F509" s="28" t="s">
        <v>692</v>
      </c>
      <c r="G509" s="28">
        <v>4</v>
      </c>
      <c r="H509" s="29">
        <v>45</v>
      </c>
      <c r="I509" s="30">
        <f t="shared" si="11"/>
        <v>0.75</v>
      </c>
      <c r="J509" s="40">
        <v>84</v>
      </c>
    </row>
    <row r="510" spans="1:10" x14ac:dyDescent="0.3">
      <c r="A510" s="83" t="s">
        <v>724</v>
      </c>
      <c r="B510" s="39" t="s">
        <v>734</v>
      </c>
      <c r="C510" s="29" t="s">
        <v>735</v>
      </c>
      <c r="D510" s="28" t="s">
        <v>736</v>
      </c>
      <c r="E510" s="28" t="s">
        <v>41</v>
      </c>
      <c r="F510" s="28" t="s">
        <v>74</v>
      </c>
      <c r="G510" s="28">
        <v>2</v>
      </c>
      <c r="H510" s="29">
        <v>75</v>
      </c>
      <c r="I510" s="30">
        <f t="shared" si="11"/>
        <v>1.25</v>
      </c>
      <c r="J510" s="40">
        <v>30</v>
      </c>
    </row>
    <row r="511" spans="1:10" x14ac:dyDescent="0.3">
      <c r="A511" s="83" t="s">
        <v>724</v>
      </c>
      <c r="B511" s="39" t="s">
        <v>737</v>
      </c>
      <c r="C511" s="29" t="s">
        <v>193</v>
      </c>
      <c r="D511" s="28" t="s">
        <v>194</v>
      </c>
      <c r="E511" s="28" t="s">
        <v>41</v>
      </c>
      <c r="F511" s="28" t="s">
        <v>74</v>
      </c>
      <c r="G511" s="28">
        <v>1</v>
      </c>
      <c r="H511" s="29">
        <v>70</v>
      </c>
      <c r="I511" s="30">
        <f t="shared" si="11"/>
        <v>1.1666666666666667</v>
      </c>
      <c r="J511" s="40">
        <v>30</v>
      </c>
    </row>
    <row r="512" spans="1:10" x14ac:dyDescent="0.3">
      <c r="A512" s="83" t="s">
        <v>724</v>
      </c>
      <c r="B512" s="39" t="s">
        <v>738</v>
      </c>
      <c r="C512" s="29" t="s">
        <v>39</v>
      </c>
      <c r="D512" s="28" t="s">
        <v>40</v>
      </c>
      <c r="E512" s="28" t="s">
        <v>41</v>
      </c>
      <c r="F512" s="28" t="s">
        <v>42</v>
      </c>
      <c r="G512" s="28">
        <v>1</v>
      </c>
      <c r="H512" s="29">
        <v>55</v>
      </c>
      <c r="I512" s="30">
        <f>H512/60</f>
        <v>0.91666666666666663</v>
      </c>
      <c r="J512" s="32">
        <v>184</v>
      </c>
    </row>
    <row r="513" spans="1:10" x14ac:dyDescent="0.3">
      <c r="A513" s="83" t="s">
        <v>724</v>
      </c>
      <c r="B513" s="86" t="s">
        <v>739</v>
      </c>
      <c r="C513" s="87" t="s">
        <v>44</v>
      </c>
      <c r="D513" s="88" t="s">
        <v>45</v>
      </c>
      <c r="E513" s="88" t="s">
        <v>41</v>
      </c>
      <c r="F513" s="88" t="s">
        <v>42</v>
      </c>
      <c r="G513" s="88">
        <v>1</v>
      </c>
      <c r="H513" s="87">
        <v>55</v>
      </c>
      <c r="I513" s="84">
        <f>H513/60</f>
        <v>0.91666666666666663</v>
      </c>
      <c r="J513" s="89">
        <v>184</v>
      </c>
    </row>
    <row r="514" spans="1:10" x14ac:dyDescent="0.3">
      <c r="A514" s="83" t="s">
        <v>724</v>
      </c>
      <c r="B514" s="39" t="s">
        <v>740</v>
      </c>
      <c r="C514" s="29" t="s">
        <v>198</v>
      </c>
      <c r="D514" s="28" t="s">
        <v>199</v>
      </c>
      <c r="E514" s="28" t="s">
        <v>114</v>
      </c>
      <c r="F514" s="28" t="s">
        <v>42</v>
      </c>
      <c r="G514" s="28">
        <v>1</v>
      </c>
      <c r="H514" s="29">
        <v>40</v>
      </c>
      <c r="I514" s="30">
        <f t="shared" ref="I514:I527" si="21">H514/60</f>
        <v>0.66666666666666663</v>
      </c>
      <c r="J514" s="40">
        <v>160</v>
      </c>
    </row>
    <row r="515" spans="1:10" x14ac:dyDescent="0.3">
      <c r="A515" s="83" t="s">
        <v>724</v>
      </c>
      <c r="B515" s="39" t="s">
        <v>741</v>
      </c>
      <c r="C515" s="29" t="s">
        <v>201</v>
      </c>
      <c r="D515" s="28" t="s">
        <v>202</v>
      </c>
      <c r="E515" s="28" t="s">
        <v>114</v>
      </c>
      <c r="F515" s="28" t="s">
        <v>42</v>
      </c>
      <c r="G515" s="28">
        <v>1</v>
      </c>
      <c r="H515" s="29">
        <v>40</v>
      </c>
      <c r="I515" s="30">
        <f t="shared" si="21"/>
        <v>0.66666666666666663</v>
      </c>
      <c r="J515" s="40">
        <v>160</v>
      </c>
    </row>
    <row r="516" spans="1:10" x14ac:dyDescent="0.3">
      <c r="A516" s="83" t="s">
        <v>724</v>
      </c>
      <c r="B516" s="39" t="s">
        <v>742</v>
      </c>
      <c r="C516" s="29" t="s">
        <v>112</v>
      </c>
      <c r="D516" s="28" t="s">
        <v>113</v>
      </c>
      <c r="E516" s="28" t="s">
        <v>114</v>
      </c>
      <c r="F516" s="28" t="s">
        <v>42</v>
      </c>
      <c r="G516" s="28">
        <v>2</v>
      </c>
      <c r="H516" s="29">
        <v>42</v>
      </c>
      <c r="I516" s="30">
        <f t="shared" si="21"/>
        <v>0.7</v>
      </c>
      <c r="J516" s="40">
        <v>250</v>
      </c>
    </row>
    <row r="517" spans="1:10" x14ac:dyDescent="0.3">
      <c r="A517" s="83" t="s">
        <v>724</v>
      </c>
      <c r="B517" s="39" t="s">
        <v>743</v>
      </c>
      <c r="C517" s="29" t="s">
        <v>184</v>
      </c>
      <c r="D517" s="28" t="s">
        <v>185</v>
      </c>
      <c r="E517" s="28" t="s">
        <v>41</v>
      </c>
      <c r="F517" s="28" t="s">
        <v>42</v>
      </c>
      <c r="G517" s="28">
        <v>1</v>
      </c>
      <c r="H517" s="29">
        <v>45</v>
      </c>
      <c r="I517" s="30">
        <f t="shared" si="21"/>
        <v>0.75</v>
      </c>
      <c r="J517" s="32">
        <v>150</v>
      </c>
    </row>
    <row r="518" spans="1:10" ht="17.25" thickBot="1" x14ac:dyDescent="0.35">
      <c r="A518" s="83" t="s">
        <v>724</v>
      </c>
      <c r="B518" s="90" t="s">
        <v>744</v>
      </c>
      <c r="C518" s="75" t="s">
        <v>187</v>
      </c>
      <c r="D518" s="76" t="s">
        <v>188</v>
      </c>
      <c r="E518" s="76" t="s">
        <v>41</v>
      </c>
      <c r="F518" s="76" t="s">
        <v>42</v>
      </c>
      <c r="G518" s="76">
        <v>1</v>
      </c>
      <c r="H518" s="75">
        <v>45</v>
      </c>
      <c r="I518" s="77">
        <f t="shared" si="21"/>
        <v>0.75</v>
      </c>
      <c r="J518" s="91">
        <v>150</v>
      </c>
    </row>
    <row r="519" spans="1:10" x14ac:dyDescent="0.3">
      <c r="A519" s="83" t="s">
        <v>724</v>
      </c>
      <c r="B519" s="39" t="s">
        <v>745</v>
      </c>
      <c r="C519" s="29" t="s">
        <v>67</v>
      </c>
      <c r="D519" s="28" t="s">
        <v>68</v>
      </c>
      <c r="E519" s="28" t="s">
        <v>69</v>
      </c>
      <c r="F519" s="28" t="s">
        <v>70</v>
      </c>
      <c r="G519" s="28">
        <v>2</v>
      </c>
      <c r="H519" s="29">
        <v>43</v>
      </c>
      <c r="I519" s="30">
        <f t="shared" si="21"/>
        <v>0.71666666666666667</v>
      </c>
      <c r="J519" s="40">
        <v>32</v>
      </c>
    </row>
    <row r="520" spans="1:10" x14ac:dyDescent="0.3">
      <c r="A520" s="83" t="s">
        <v>724</v>
      </c>
      <c r="B520" s="39" t="s">
        <v>746</v>
      </c>
      <c r="C520" s="29" t="s">
        <v>88</v>
      </c>
      <c r="D520" s="28" t="s">
        <v>89</v>
      </c>
      <c r="E520" s="28" t="s">
        <v>69</v>
      </c>
      <c r="F520" s="28" t="s">
        <v>70</v>
      </c>
      <c r="G520" s="28">
        <v>2</v>
      </c>
      <c r="H520" s="29">
        <v>43</v>
      </c>
      <c r="I520" s="30">
        <f t="shared" si="21"/>
        <v>0.71666666666666667</v>
      </c>
      <c r="J520" s="40">
        <v>32</v>
      </c>
    </row>
    <row r="521" spans="1:10" x14ac:dyDescent="0.3">
      <c r="A521" s="83" t="s">
        <v>724</v>
      </c>
      <c r="B521" s="39" t="s">
        <v>747</v>
      </c>
      <c r="C521" s="29" t="s">
        <v>95</v>
      </c>
      <c r="D521" s="28" t="s">
        <v>96</v>
      </c>
      <c r="E521" s="28" t="s">
        <v>41</v>
      </c>
      <c r="F521" s="28" t="s">
        <v>42</v>
      </c>
      <c r="G521" s="28">
        <v>1</v>
      </c>
      <c r="H521" s="29">
        <v>47</v>
      </c>
      <c r="I521" s="30">
        <f t="shared" si="21"/>
        <v>0.78333333333333333</v>
      </c>
      <c r="J521" s="40">
        <v>72</v>
      </c>
    </row>
    <row r="522" spans="1:10" x14ac:dyDescent="0.3">
      <c r="A522" s="83" t="s">
        <v>724</v>
      </c>
      <c r="B522" s="39" t="s">
        <v>748</v>
      </c>
      <c r="C522" s="29" t="s">
        <v>98</v>
      </c>
      <c r="D522" s="28" t="s">
        <v>99</v>
      </c>
      <c r="E522" s="28" t="s">
        <v>41</v>
      </c>
      <c r="F522" s="28" t="s">
        <v>42</v>
      </c>
      <c r="G522" s="28">
        <v>1</v>
      </c>
      <c r="H522" s="29">
        <v>47</v>
      </c>
      <c r="I522" s="30">
        <f t="shared" si="21"/>
        <v>0.78333333333333333</v>
      </c>
      <c r="J522" s="40">
        <v>72</v>
      </c>
    </row>
    <row r="523" spans="1:10" x14ac:dyDescent="0.3">
      <c r="A523" s="83" t="s">
        <v>724</v>
      </c>
      <c r="B523" s="39" t="s">
        <v>749</v>
      </c>
      <c r="C523" s="29" t="s">
        <v>154</v>
      </c>
      <c r="D523" s="28" t="s">
        <v>155</v>
      </c>
      <c r="E523" s="28" t="s">
        <v>41</v>
      </c>
      <c r="F523" s="28" t="s">
        <v>74</v>
      </c>
      <c r="G523" s="28">
        <v>4</v>
      </c>
      <c r="H523" s="29">
        <v>45</v>
      </c>
      <c r="I523" s="30">
        <f t="shared" si="21"/>
        <v>0.75</v>
      </c>
      <c r="J523" s="40">
        <v>200</v>
      </c>
    </row>
    <row r="524" spans="1:10" x14ac:dyDescent="0.3">
      <c r="A524" s="83" t="s">
        <v>724</v>
      </c>
      <c r="B524" s="39" t="s">
        <v>750</v>
      </c>
      <c r="C524" s="26" t="s">
        <v>720</v>
      </c>
      <c r="D524" s="35">
        <v>12017611</v>
      </c>
      <c r="E524" s="35" t="s">
        <v>692</v>
      </c>
      <c r="F524" s="35" t="s">
        <v>721</v>
      </c>
      <c r="G524" s="35">
        <v>1</v>
      </c>
      <c r="H524" s="29">
        <v>44</v>
      </c>
      <c r="I524" s="30">
        <f t="shared" si="21"/>
        <v>0.73333333333333328</v>
      </c>
      <c r="J524" s="40">
        <v>120</v>
      </c>
    </row>
    <row r="525" spans="1:10" x14ac:dyDescent="0.3">
      <c r="A525" s="83" t="s">
        <v>724</v>
      </c>
      <c r="B525" s="39" t="s">
        <v>751</v>
      </c>
      <c r="C525" s="26" t="s">
        <v>723</v>
      </c>
      <c r="D525" s="35">
        <v>12017612</v>
      </c>
      <c r="E525" s="35" t="s">
        <v>692</v>
      </c>
      <c r="F525" s="35" t="s">
        <v>721</v>
      </c>
      <c r="G525" s="35">
        <v>1</v>
      </c>
      <c r="H525" s="29">
        <v>44</v>
      </c>
      <c r="I525" s="30">
        <f t="shared" si="21"/>
        <v>0.73333333333333328</v>
      </c>
      <c r="J525" s="40">
        <v>80</v>
      </c>
    </row>
    <row r="526" spans="1:10" x14ac:dyDescent="0.3">
      <c r="A526" s="83" t="s">
        <v>724</v>
      </c>
      <c r="B526" s="34" t="s">
        <v>726</v>
      </c>
      <c r="C526" s="29" t="s">
        <v>88</v>
      </c>
      <c r="D526" s="35" t="s">
        <v>91</v>
      </c>
      <c r="E526" s="35" t="s">
        <v>41</v>
      </c>
      <c r="F526" s="35" t="s">
        <v>83</v>
      </c>
      <c r="G526" s="35">
        <v>2</v>
      </c>
      <c r="H526" s="26">
        <v>46</v>
      </c>
      <c r="I526" s="30">
        <f t="shared" si="21"/>
        <v>0.76666666666666672</v>
      </c>
      <c r="J526" s="37">
        <v>34</v>
      </c>
    </row>
    <row r="527" spans="1:10" ht="17.25" thickBot="1" x14ac:dyDescent="0.35">
      <c r="A527" s="83" t="s">
        <v>724</v>
      </c>
      <c r="B527" s="34" t="s">
        <v>725</v>
      </c>
      <c r="C527" s="29" t="s">
        <v>67</v>
      </c>
      <c r="D527" s="35" t="s">
        <v>93</v>
      </c>
      <c r="E527" s="35" t="s">
        <v>41</v>
      </c>
      <c r="F527" s="35" t="s">
        <v>83</v>
      </c>
      <c r="G527" s="35">
        <v>2</v>
      </c>
      <c r="H527" s="26">
        <v>42</v>
      </c>
      <c r="I527" s="30">
        <f t="shared" si="21"/>
        <v>0.7</v>
      </c>
      <c r="J527" s="37">
        <v>34</v>
      </c>
    </row>
    <row r="528" spans="1:10" x14ac:dyDescent="0.3">
      <c r="A528" s="92" t="s">
        <v>752</v>
      </c>
      <c r="B528" s="34" t="s">
        <v>222</v>
      </c>
      <c r="C528" s="26" t="s">
        <v>223</v>
      </c>
      <c r="D528" s="35" t="s">
        <v>224</v>
      </c>
      <c r="E528" s="35" t="s">
        <v>41</v>
      </c>
      <c r="F528" s="35" t="s">
        <v>225</v>
      </c>
      <c r="G528" s="35">
        <v>2</v>
      </c>
      <c r="H528" s="26">
        <v>41</v>
      </c>
      <c r="I528" s="36">
        <f t="shared" si="11"/>
        <v>0.68333333333333335</v>
      </c>
      <c r="J528" s="37">
        <v>139</v>
      </c>
    </row>
    <row r="529" spans="1:10" x14ac:dyDescent="0.3">
      <c r="A529" s="93" t="s">
        <v>752</v>
      </c>
      <c r="B529" s="39" t="s">
        <v>359</v>
      </c>
      <c r="C529" s="29" t="s">
        <v>130</v>
      </c>
      <c r="D529" s="28" t="s">
        <v>131</v>
      </c>
      <c r="E529" s="28" t="s">
        <v>41</v>
      </c>
      <c r="F529" s="28" t="s">
        <v>132</v>
      </c>
      <c r="G529" s="28">
        <v>2</v>
      </c>
      <c r="H529" s="29">
        <v>34</v>
      </c>
      <c r="I529" s="30">
        <f t="shared" si="11"/>
        <v>0.56666666666666665</v>
      </c>
      <c r="J529" s="40">
        <v>160</v>
      </c>
    </row>
    <row r="530" spans="1:10" x14ac:dyDescent="0.3">
      <c r="A530" s="93" t="s">
        <v>752</v>
      </c>
      <c r="B530" s="39" t="s">
        <v>250</v>
      </c>
      <c r="C530" s="29" t="s">
        <v>251</v>
      </c>
      <c r="D530" s="28" t="s">
        <v>252</v>
      </c>
      <c r="E530" s="28" t="s">
        <v>41</v>
      </c>
      <c r="F530" s="28" t="s">
        <v>132</v>
      </c>
      <c r="G530" s="28">
        <v>2</v>
      </c>
      <c r="H530" s="29">
        <v>38</v>
      </c>
      <c r="I530" s="30">
        <f t="shared" si="11"/>
        <v>0.6333333333333333</v>
      </c>
      <c r="J530" s="40">
        <v>100</v>
      </c>
    </row>
    <row r="531" spans="1:10" x14ac:dyDescent="0.3">
      <c r="A531" s="93" t="s">
        <v>752</v>
      </c>
      <c r="B531" s="39" t="s">
        <v>157</v>
      </c>
      <c r="C531" s="29" t="s">
        <v>106</v>
      </c>
      <c r="D531" s="28" t="s">
        <v>158</v>
      </c>
      <c r="E531" s="28" t="s">
        <v>41</v>
      </c>
      <c r="F531" s="28" t="s">
        <v>132</v>
      </c>
      <c r="G531" s="28">
        <v>1</v>
      </c>
      <c r="H531" s="29">
        <v>40</v>
      </c>
      <c r="I531" s="30">
        <f t="shared" si="11"/>
        <v>0.66666666666666663</v>
      </c>
      <c r="J531" s="40">
        <v>57</v>
      </c>
    </row>
    <row r="532" spans="1:10" x14ac:dyDescent="0.3">
      <c r="A532" s="93" t="s">
        <v>752</v>
      </c>
      <c r="B532" s="39" t="s">
        <v>159</v>
      </c>
      <c r="C532" s="29" t="s">
        <v>123</v>
      </c>
      <c r="D532" s="28" t="s">
        <v>160</v>
      </c>
      <c r="E532" s="28" t="s">
        <v>41</v>
      </c>
      <c r="F532" s="28" t="s">
        <v>132</v>
      </c>
      <c r="G532" s="28">
        <v>1</v>
      </c>
      <c r="H532" s="29">
        <v>40</v>
      </c>
      <c r="I532" s="30">
        <f t="shared" si="11"/>
        <v>0.66666666666666663</v>
      </c>
      <c r="J532" s="40">
        <v>57</v>
      </c>
    </row>
    <row r="533" spans="1:10" x14ac:dyDescent="0.3">
      <c r="A533" s="93" t="s">
        <v>752</v>
      </c>
      <c r="B533" s="39" t="s">
        <v>226</v>
      </c>
      <c r="C533" s="29" t="s">
        <v>227</v>
      </c>
      <c r="D533" s="28" t="s">
        <v>228</v>
      </c>
      <c r="E533" s="28" t="s">
        <v>41</v>
      </c>
      <c r="F533" s="28" t="s">
        <v>132</v>
      </c>
      <c r="G533" s="28">
        <v>2</v>
      </c>
      <c r="H533" s="29">
        <v>44</v>
      </c>
      <c r="I533" s="30">
        <f t="shared" si="11"/>
        <v>0.73333333333333328</v>
      </c>
      <c r="J533" s="40">
        <v>120</v>
      </c>
    </row>
    <row r="534" spans="1:10" x14ac:dyDescent="0.3">
      <c r="A534" s="93" t="s">
        <v>752</v>
      </c>
      <c r="B534" s="39" t="s">
        <v>161</v>
      </c>
      <c r="C534" s="29" t="s">
        <v>116</v>
      </c>
      <c r="D534" s="28" t="s">
        <v>162</v>
      </c>
      <c r="E534" s="28" t="s">
        <v>41</v>
      </c>
      <c r="F534" s="28" t="s">
        <v>132</v>
      </c>
      <c r="G534" s="28">
        <v>1</v>
      </c>
      <c r="H534" s="29">
        <v>40</v>
      </c>
      <c r="I534" s="30">
        <f t="shared" si="11"/>
        <v>0.66666666666666663</v>
      </c>
      <c r="J534" s="40">
        <v>57</v>
      </c>
    </row>
    <row r="535" spans="1:10" x14ac:dyDescent="0.3">
      <c r="A535" s="93" t="s">
        <v>752</v>
      </c>
      <c r="B535" s="39" t="s">
        <v>163</v>
      </c>
      <c r="C535" s="29" t="s">
        <v>164</v>
      </c>
      <c r="D535" s="28" t="s">
        <v>165</v>
      </c>
      <c r="E535" s="28" t="s">
        <v>41</v>
      </c>
      <c r="F535" s="28" t="s">
        <v>132</v>
      </c>
      <c r="G535" s="28">
        <v>1</v>
      </c>
      <c r="H535" s="29">
        <v>40</v>
      </c>
      <c r="I535" s="30">
        <f t="shared" si="11"/>
        <v>0.66666666666666663</v>
      </c>
      <c r="J535" s="40">
        <v>57</v>
      </c>
    </row>
    <row r="536" spans="1:10" x14ac:dyDescent="0.3">
      <c r="A536" s="93" t="s">
        <v>752</v>
      </c>
      <c r="B536" s="39" t="s">
        <v>140</v>
      </c>
      <c r="C536" s="29" t="s">
        <v>134</v>
      </c>
      <c r="D536" s="28" t="s">
        <v>135</v>
      </c>
      <c r="E536" s="28" t="s">
        <v>41</v>
      </c>
      <c r="F536" s="28" t="s">
        <v>132</v>
      </c>
      <c r="G536" s="28">
        <v>2</v>
      </c>
      <c r="H536" s="29">
        <v>42</v>
      </c>
      <c r="I536" s="30">
        <f t="shared" si="11"/>
        <v>0.7</v>
      </c>
      <c r="J536" s="40">
        <v>84</v>
      </c>
    </row>
    <row r="537" spans="1:10" x14ac:dyDescent="0.3">
      <c r="A537" s="93" t="s">
        <v>752</v>
      </c>
      <c r="B537" s="39" t="s">
        <v>253</v>
      </c>
      <c r="C537" s="29" t="s">
        <v>254</v>
      </c>
      <c r="D537" s="28" t="s">
        <v>255</v>
      </c>
      <c r="E537" s="28" t="s">
        <v>41</v>
      </c>
      <c r="F537" s="28" t="s">
        <v>132</v>
      </c>
      <c r="G537" s="28">
        <v>2</v>
      </c>
      <c r="H537" s="29">
        <v>34</v>
      </c>
      <c r="I537" s="30">
        <f t="shared" si="11"/>
        <v>0.56666666666666665</v>
      </c>
      <c r="J537" s="40">
        <v>170</v>
      </c>
    </row>
    <row r="538" spans="1:10" x14ac:dyDescent="0.3">
      <c r="A538" s="93" t="s">
        <v>752</v>
      </c>
      <c r="B538" s="39" t="s">
        <v>256</v>
      </c>
      <c r="C538" s="29" t="s">
        <v>257</v>
      </c>
      <c r="D538" s="28" t="s">
        <v>258</v>
      </c>
      <c r="E538" s="28" t="s">
        <v>41</v>
      </c>
      <c r="F538" s="28" t="s">
        <v>132</v>
      </c>
      <c r="G538" s="28">
        <v>2</v>
      </c>
      <c r="H538" s="29">
        <v>34</v>
      </c>
      <c r="I538" s="30">
        <f t="shared" si="11"/>
        <v>0.56666666666666665</v>
      </c>
      <c r="J538" s="40">
        <v>170</v>
      </c>
    </row>
    <row r="539" spans="1:10" ht="14.45" customHeight="1" x14ac:dyDescent="0.3">
      <c r="A539" s="93" t="s">
        <v>752</v>
      </c>
      <c r="B539" s="39" t="s">
        <v>259</v>
      </c>
      <c r="C539" s="29" t="s">
        <v>106</v>
      </c>
      <c r="D539" s="28" t="s">
        <v>107</v>
      </c>
      <c r="E539" s="28" t="s">
        <v>69</v>
      </c>
      <c r="F539" s="28" t="s">
        <v>70</v>
      </c>
      <c r="G539" s="28">
        <v>1</v>
      </c>
      <c r="H539" s="29">
        <v>41</v>
      </c>
      <c r="I539" s="30">
        <f t="shared" si="11"/>
        <v>0.68333333333333335</v>
      </c>
      <c r="J539" s="40">
        <v>70</v>
      </c>
    </row>
    <row r="540" spans="1:10" x14ac:dyDescent="0.3">
      <c r="A540" s="93" t="s">
        <v>752</v>
      </c>
      <c r="B540" s="39" t="s">
        <v>260</v>
      </c>
      <c r="C540" s="29" t="s">
        <v>109</v>
      </c>
      <c r="D540" s="28" t="s">
        <v>110</v>
      </c>
      <c r="E540" s="28" t="s">
        <v>69</v>
      </c>
      <c r="F540" s="28" t="s">
        <v>70</v>
      </c>
      <c r="G540" s="28">
        <v>1</v>
      </c>
      <c r="H540" s="29">
        <v>41</v>
      </c>
      <c r="I540" s="30">
        <f t="shared" si="11"/>
        <v>0.68333333333333335</v>
      </c>
      <c r="J540" s="40">
        <v>70</v>
      </c>
    </row>
    <row r="541" spans="1:10" x14ac:dyDescent="0.3">
      <c r="A541" s="93" t="s">
        <v>752</v>
      </c>
      <c r="B541" s="39" t="s">
        <v>753</v>
      </c>
      <c r="C541" s="29" t="s">
        <v>116</v>
      </c>
      <c r="D541" s="28" t="s">
        <v>121</v>
      </c>
      <c r="E541" s="28" t="s">
        <v>69</v>
      </c>
      <c r="F541" s="28" t="s">
        <v>70</v>
      </c>
      <c r="G541" s="28">
        <v>1</v>
      </c>
      <c r="H541" s="29">
        <v>41</v>
      </c>
      <c r="I541" s="30">
        <f t="shared" si="11"/>
        <v>0.68333333333333335</v>
      </c>
      <c r="J541" s="40">
        <v>70</v>
      </c>
    </row>
    <row r="542" spans="1:10" x14ac:dyDescent="0.3">
      <c r="A542" s="93" t="s">
        <v>752</v>
      </c>
      <c r="B542" s="39" t="s">
        <v>754</v>
      </c>
      <c r="C542" s="29" t="s">
        <v>123</v>
      </c>
      <c r="D542" s="28" t="s">
        <v>124</v>
      </c>
      <c r="E542" s="28" t="s">
        <v>69</v>
      </c>
      <c r="F542" s="28" t="s">
        <v>70</v>
      </c>
      <c r="G542" s="28">
        <v>1</v>
      </c>
      <c r="H542" s="29">
        <v>41</v>
      </c>
      <c r="I542" s="30">
        <f t="shared" si="11"/>
        <v>0.68333333333333335</v>
      </c>
      <c r="J542" s="40">
        <v>70</v>
      </c>
    </row>
    <row r="543" spans="1:10" x14ac:dyDescent="0.3">
      <c r="A543" s="93" t="s">
        <v>752</v>
      </c>
      <c r="B543" s="39" t="s">
        <v>755</v>
      </c>
      <c r="C543" s="29" t="s">
        <v>67</v>
      </c>
      <c r="D543" s="28" t="s">
        <v>68</v>
      </c>
      <c r="E543" s="28" t="s">
        <v>69</v>
      </c>
      <c r="F543" s="28" t="s">
        <v>70</v>
      </c>
      <c r="G543" s="28">
        <v>2</v>
      </c>
      <c r="H543" s="29">
        <v>43</v>
      </c>
      <c r="I543" s="30">
        <f t="shared" ref="I543:I694" si="22">H543/60</f>
        <v>0.71666666666666667</v>
      </c>
      <c r="J543" s="40">
        <v>32</v>
      </c>
    </row>
    <row r="544" spans="1:10" x14ac:dyDescent="0.3">
      <c r="A544" s="93" t="s">
        <v>752</v>
      </c>
      <c r="B544" s="39" t="s">
        <v>756</v>
      </c>
      <c r="C544" s="29" t="s">
        <v>88</v>
      </c>
      <c r="D544" s="28" t="s">
        <v>89</v>
      </c>
      <c r="E544" s="28" t="s">
        <v>69</v>
      </c>
      <c r="F544" s="28" t="s">
        <v>70</v>
      </c>
      <c r="G544" s="28">
        <v>2</v>
      </c>
      <c r="H544" s="29">
        <v>43</v>
      </c>
      <c r="I544" s="30">
        <f t="shared" si="22"/>
        <v>0.71666666666666667</v>
      </c>
      <c r="J544" s="40">
        <v>32</v>
      </c>
    </row>
    <row r="545" spans="1:10" x14ac:dyDescent="0.3">
      <c r="A545" s="93" t="s">
        <v>752</v>
      </c>
      <c r="B545" s="39" t="s">
        <v>315</v>
      </c>
      <c r="C545" s="29" t="s">
        <v>316</v>
      </c>
      <c r="D545" s="28" t="s">
        <v>317</v>
      </c>
      <c r="E545" s="28" t="s">
        <v>69</v>
      </c>
      <c r="F545" s="28" t="s">
        <v>70</v>
      </c>
      <c r="G545" s="28">
        <v>1</v>
      </c>
      <c r="H545" s="29">
        <v>65</v>
      </c>
      <c r="I545" s="30">
        <f t="shared" si="22"/>
        <v>1.0833333333333333</v>
      </c>
      <c r="J545" s="40">
        <v>150</v>
      </c>
    </row>
    <row r="546" spans="1:10" x14ac:dyDescent="0.3">
      <c r="A546" s="93" t="s">
        <v>752</v>
      </c>
      <c r="B546" s="39" t="s">
        <v>318</v>
      </c>
      <c r="C546" s="29" t="s">
        <v>306</v>
      </c>
      <c r="D546" s="28" t="s">
        <v>307</v>
      </c>
      <c r="E546" s="28" t="s">
        <v>69</v>
      </c>
      <c r="F546" s="28" t="s">
        <v>70</v>
      </c>
      <c r="G546" s="28">
        <v>1</v>
      </c>
      <c r="H546" s="29">
        <v>65</v>
      </c>
      <c r="I546" s="30">
        <f t="shared" si="22"/>
        <v>1.0833333333333333</v>
      </c>
      <c r="J546" s="40">
        <v>190</v>
      </c>
    </row>
    <row r="547" spans="1:10" x14ac:dyDescent="0.3">
      <c r="A547" s="93" t="s">
        <v>752</v>
      </c>
      <c r="B547" s="39" t="s">
        <v>757</v>
      </c>
      <c r="C547" s="29" t="s">
        <v>309</v>
      </c>
      <c r="D547" s="28" t="s">
        <v>310</v>
      </c>
      <c r="E547" s="28" t="s">
        <v>69</v>
      </c>
      <c r="F547" s="28" t="s">
        <v>70</v>
      </c>
      <c r="G547" s="28">
        <v>2</v>
      </c>
      <c r="H547" s="29">
        <v>65</v>
      </c>
      <c r="I547" s="30">
        <f t="shared" si="22"/>
        <v>1.0833333333333333</v>
      </c>
      <c r="J547" s="40">
        <v>150</v>
      </c>
    </row>
    <row r="548" spans="1:10" x14ac:dyDescent="0.3">
      <c r="A548" s="93" t="s">
        <v>752</v>
      </c>
      <c r="B548" s="39" t="s">
        <v>235</v>
      </c>
      <c r="C548" s="29" t="s">
        <v>236</v>
      </c>
      <c r="D548" s="28" t="s">
        <v>237</v>
      </c>
      <c r="E548" s="28" t="s">
        <v>69</v>
      </c>
      <c r="F548" s="28" t="s">
        <v>70</v>
      </c>
      <c r="G548" s="28">
        <v>2</v>
      </c>
      <c r="H548" s="29">
        <v>50</v>
      </c>
      <c r="I548" s="30">
        <f t="shared" si="22"/>
        <v>0.83333333333333337</v>
      </c>
      <c r="J548" s="40">
        <v>100</v>
      </c>
    </row>
    <row r="549" spans="1:10" x14ac:dyDescent="0.3">
      <c r="A549" s="93" t="s">
        <v>752</v>
      </c>
      <c r="B549" s="39" t="s">
        <v>758</v>
      </c>
      <c r="C549" s="29" t="s">
        <v>266</v>
      </c>
      <c r="D549" s="28" t="s">
        <v>267</v>
      </c>
      <c r="E549" s="28" t="s">
        <v>69</v>
      </c>
      <c r="F549" s="28" t="s">
        <v>70</v>
      </c>
      <c r="G549" s="28">
        <v>2</v>
      </c>
      <c r="H549" s="29">
        <v>42</v>
      </c>
      <c r="I549" s="30">
        <f t="shared" si="22"/>
        <v>0.7</v>
      </c>
      <c r="J549" s="40">
        <v>30</v>
      </c>
    </row>
    <row r="550" spans="1:10" x14ac:dyDescent="0.3">
      <c r="A550" s="93" t="s">
        <v>752</v>
      </c>
      <c r="B550" s="39" t="s">
        <v>759</v>
      </c>
      <c r="C550" s="29" t="s">
        <v>269</v>
      </c>
      <c r="D550" s="28" t="s">
        <v>270</v>
      </c>
      <c r="E550" s="28" t="s">
        <v>69</v>
      </c>
      <c r="F550" s="28" t="s">
        <v>70</v>
      </c>
      <c r="G550" s="28">
        <v>1</v>
      </c>
      <c r="H550" s="29">
        <v>46</v>
      </c>
      <c r="I550" s="30">
        <f t="shared" si="22"/>
        <v>0.76666666666666672</v>
      </c>
      <c r="J550" s="40">
        <v>40</v>
      </c>
    </row>
    <row r="551" spans="1:10" x14ac:dyDescent="0.3">
      <c r="A551" s="93" t="s">
        <v>752</v>
      </c>
      <c r="B551" s="39" t="s">
        <v>760</v>
      </c>
      <c r="C551" s="29" t="s">
        <v>272</v>
      </c>
      <c r="D551" s="28" t="s">
        <v>273</v>
      </c>
      <c r="E551" s="28" t="s">
        <v>69</v>
      </c>
      <c r="F551" s="28" t="s">
        <v>70</v>
      </c>
      <c r="G551" s="28">
        <v>1</v>
      </c>
      <c r="H551" s="29">
        <v>46</v>
      </c>
      <c r="I551" s="30">
        <f t="shared" si="22"/>
        <v>0.76666666666666672</v>
      </c>
      <c r="J551" s="40">
        <v>40</v>
      </c>
    </row>
    <row r="552" spans="1:10" x14ac:dyDescent="0.3">
      <c r="A552" s="93" t="s">
        <v>752</v>
      </c>
      <c r="B552" s="39" t="s">
        <v>761</v>
      </c>
      <c r="C552" s="29" t="s">
        <v>272</v>
      </c>
      <c r="D552" s="28" t="s">
        <v>493</v>
      </c>
      <c r="E552" s="28" t="s">
        <v>69</v>
      </c>
      <c r="F552" s="28" t="s">
        <v>70</v>
      </c>
      <c r="G552" s="28">
        <v>2</v>
      </c>
      <c r="H552" s="29">
        <v>46</v>
      </c>
      <c r="I552" s="30">
        <f t="shared" si="22"/>
        <v>0.76666666666666672</v>
      </c>
      <c r="J552" s="40">
        <v>40</v>
      </c>
    </row>
    <row r="553" spans="1:10" x14ac:dyDescent="0.3">
      <c r="A553" s="93" t="s">
        <v>752</v>
      </c>
      <c r="B553" s="39" t="s">
        <v>762</v>
      </c>
      <c r="C553" s="29" t="s">
        <v>540</v>
      </c>
      <c r="D553" s="28" t="s">
        <v>541</v>
      </c>
      <c r="E553" s="28" t="s">
        <v>41</v>
      </c>
      <c r="F553" s="28" t="s">
        <v>42</v>
      </c>
      <c r="G553" s="28">
        <v>2</v>
      </c>
      <c r="H553" s="29">
        <v>55</v>
      </c>
      <c r="I553" s="30">
        <f t="shared" si="22"/>
        <v>0.91666666666666663</v>
      </c>
      <c r="J553" s="40">
        <v>36</v>
      </c>
    </row>
    <row r="554" spans="1:10" x14ac:dyDescent="0.3">
      <c r="A554" s="93" t="s">
        <v>752</v>
      </c>
      <c r="B554" s="39" t="s">
        <v>763</v>
      </c>
      <c r="C554" s="29" t="s">
        <v>540</v>
      </c>
      <c r="D554" s="28" t="s">
        <v>764</v>
      </c>
      <c r="E554" s="28" t="s">
        <v>41</v>
      </c>
      <c r="F554" s="28" t="s">
        <v>42</v>
      </c>
      <c r="G554" s="28">
        <v>2</v>
      </c>
      <c r="H554" s="29">
        <v>55</v>
      </c>
      <c r="I554" s="30">
        <f t="shared" si="22"/>
        <v>0.91666666666666663</v>
      </c>
      <c r="J554" s="40">
        <v>36</v>
      </c>
    </row>
    <row r="555" spans="1:10" x14ac:dyDescent="0.3">
      <c r="A555" s="93" t="s">
        <v>752</v>
      </c>
      <c r="B555" s="39" t="s">
        <v>765</v>
      </c>
      <c r="C555" s="29" t="s">
        <v>95</v>
      </c>
      <c r="D555" s="28" t="s">
        <v>96</v>
      </c>
      <c r="E555" s="28" t="s">
        <v>41</v>
      </c>
      <c r="F555" s="28" t="s">
        <v>42</v>
      </c>
      <c r="G555" s="28">
        <v>1</v>
      </c>
      <c r="H555" s="29">
        <v>47</v>
      </c>
      <c r="I555" s="30">
        <f t="shared" si="22"/>
        <v>0.78333333333333333</v>
      </c>
      <c r="J555" s="40">
        <v>72</v>
      </c>
    </row>
    <row r="556" spans="1:10" x14ac:dyDescent="0.3">
      <c r="A556" s="93" t="s">
        <v>752</v>
      </c>
      <c r="B556" s="39" t="s">
        <v>766</v>
      </c>
      <c r="C556" s="29" t="s">
        <v>98</v>
      </c>
      <c r="D556" s="28" t="s">
        <v>99</v>
      </c>
      <c r="E556" s="28" t="s">
        <v>41</v>
      </c>
      <c r="F556" s="28" t="s">
        <v>42</v>
      </c>
      <c r="G556" s="28">
        <v>1</v>
      </c>
      <c r="H556" s="29">
        <v>47</v>
      </c>
      <c r="I556" s="30">
        <f t="shared" si="22"/>
        <v>0.78333333333333333</v>
      </c>
      <c r="J556" s="40">
        <v>72</v>
      </c>
    </row>
    <row r="557" spans="1:10" x14ac:dyDescent="0.3">
      <c r="A557" s="93" t="s">
        <v>752</v>
      </c>
      <c r="B557" s="39" t="s">
        <v>177</v>
      </c>
      <c r="C557" s="29" t="s">
        <v>178</v>
      </c>
      <c r="D557" s="28" t="s">
        <v>179</v>
      </c>
      <c r="E557" s="28" t="s">
        <v>41</v>
      </c>
      <c r="F557" s="28" t="s">
        <v>42</v>
      </c>
      <c r="G557" s="28">
        <v>1</v>
      </c>
      <c r="H557" s="29">
        <v>41</v>
      </c>
      <c r="I557" s="30">
        <f t="shared" si="22"/>
        <v>0.68333333333333335</v>
      </c>
      <c r="J557" s="40">
        <v>200</v>
      </c>
    </row>
    <row r="558" spans="1:10" x14ac:dyDescent="0.3">
      <c r="A558" s="93" t="s">
        <v>752</v>
      </c>
      <c r="B558" s="39" t="s">
        <v>180</v>
      </c>
      <c r="C558" s="29" t="s">
        <v>181</v>
      </c>
      <c r="D558" s="28" t="s">
        <v>182</v>
      </c>
      <c r="E558" s="28" t="s">
        <v>41</v>
      </c>
      <c r="F558" s="28" t="s">
        <v>42</v>
      </c>
      <c r="G558" s="28">
        <v>1</v>
      </c>
      <c r="H558" s="29">
        <v>41</v>
      </c>
      <c r="I558" s="30">
        <f t="shared" si="22"/>
        <v>0.68333333333333335</v>
      </c>
      <c r="J558" s="40">
        <v>200</v>
      </c>
    </row>
    <row r="559" spans="1:10" x14ac:dyDescent="0.3">
      <c r="A559" s="93" t="s">
        <v>752</v>
      </c>
      <c r="B559" s="39" t="s">
        <v>183</v>
      </c>
      <c r="C559" s="29" t="s">
        <v>184</v>
      </c>
      <c r="D559" s="28" t="s">
        <v>185</v>
      </c>
      <c r="E559" s="28" t="s">
        <v>41</v>
      </c>
      <c r="F559" s="28" t="s">
        <v>42</v>
      </c>
      <c r="G559" s="28">
        <v>1</v>
      </c>
      <c r="H559" s="29">
        <v>45</v>
      </c>
      <c r="I559" s="30">
        <f t="shared" si="22"/>
        <v>0.75</v>
      </c>
      <c r="J559" s="40">
        <v>120</v>
      </c>
    </row>
    <row r="560" spans="1:10" x14ac:dyDescent="0.3">
      <c r="A560" s="93" t="s">
        <v>752</v>
      </c>
      <c r="B560" s="39" t="s">
        <v>186</v>
      </c>
      <c r="C560" s="29" t="s">
        <v>187</v>
      </c>
      <c r="D560" s="28" t="s">
        <v>188</v>
      </c>
      <c r="E560" s="28" t="s">
        <v>41</v>
      </c>
      <c r="F560" s="28" t="s">
        <v>42</v>
      </c>
      <c r="G560" s="28">
        <v>1</v>
      </c>
      <c r="H560" s="29">
        <v>45</v>
      </c>
      <c r="I560" s="30">
        <f t="shared" si="22"/>
        <v>0.75</v>
      </c>
      <c r="J560" s="40">
        <v>120</v>
      </c>
    </row>
    <row r="561" spans="1:10" x14ac:dyDescent="0.3">
      <c r="A561" s="93" t="s">
        <v>752</v>
      </c>
      <c r="B561" s="39" t="s">
        <v>767</v>
      </c>
      <c r="C561" s="29" t="s">
        <v>101</v>
      </c>
      <c r="D561" s="28" t="s">
        <v>102</v>
      </c>
      <c r="E561" s="28" t="s">
        <v>41</v>
      </c>
      <c r="F561" s="28" t="s">
        <v>42</v>
      </c>
      <c r="G561" s="28">
        <v>1</v>
      </c>
      <c r="H561" s="29">
        <v>45</v>
      </c>
      <c r="I561" s="30">
        <f t="shared" si="22"/>
        <v>0.75</v>
      </c>
      <c r="J561" s="40">
        <v>30</v>
      </c>
    </row>
    <row r="562" spans="1:10" x14ac:dyDescent="0.3">
      <c r="A562" s="93" t="s">
        <v>752</v>
      </c>
      <c r="B562" s="39" t="s">
        <v>768</v>
      </c>
      <c r="C562" s="29" t="s">
        <v>103</v>
      </c>
      <c r="D562" s="28" t="s">
        <v>104</v>
      </c>
      <c r="E562" s="28" t="s">
        <v>41</v>
      </c>
      <c r="F562" s="28" t="s">
        <v>42</v>
      </c>
      <c r="G562" s="28">
        <v>1</v>
      </c>
      <c r="H562" s="29">
        <v>45</v>
      </c>
      <c r="I562" s="30">
        <f t="shared" si="22"/>
        <v>0.75</v>
      </c>
      <c r="J562" s="40">
        <v>30</v>
      </c>
    </row>
    <row r="563" spans="1:10" x14ac:dyDescent="0.3">
      <c r="A563" s="93" t="s">
        <v>752</v>
      </c>
      <c r="B563" s="39" t="s">
        <v>769</v>
      </c>
      <c r="C563" s="29" t="s">
        <v>81</v>
      </c>
      <c r="D563" s="28" t="s">
        <v>126</v>
      </c>
      <c r="E563" s="28" t="s">
        <v>41</v>
      </c>
      <c r="F563" s="28" t="s">
        <v>42</v>
      </c>
      <c r="G563" s="28">
        <v>1</v>
      </c>
      <c r="H563" s="29">
        <v>45</v>
      </c>
      <c r="I563" s="30">
        <f t="shared" si="22"/>
        <v>0.75</v>
      </c>
      <c r="J563" s="40">
        <v>57</v>
      </c>
    </row>
    <row r="564" spans="1:10" x14ac:dyDescent="0.3">
      <c r="A564" s="93" t="s">
        <v>752</v>
      </c>
      <c r="B564" s="39" t="s">
        <v>770</v>
      </c>
      <c r="C564" s="29" t="s">
        <v>85</v>
      </c>
      <c r="D564" s="28" t="s">
        <v>128</v>
      </c>
      <c r="E564" s="28" t="s">
        <v>41</v>
      </c>
      <c r="F564" s="28" t="s">
        <v>42</v>
      </c>
      <c r="G564" s="28">
        <v>1</v>
      </c>
      <c r="H564" s="29">
        <v>45</v>
      </c>
      <c r="I564" s="30">
        <f t="shared" si="22"/>
        <v>0.75</v>
      </c>
      <c r="J564" s="40">
        <v>57</v>
      </c>
    </row>
    <row r="565" spans="1:10" x14ac:dyDescent="0.3">
      <c r="A565" s="93" t="s">
        <v>752</v>
      </c>
      <c r="B565" s="39" t="s">
        <v>771</v>
      </c>
      <c r="C565" s="29" t="s">
        <v>275</v>
      </c>
      <c r="D565" s="28" t="s">
        <v>276</v>
      </c>
      <c r="E565" s="28" t="s">
        <v>41</v>
      </c>
      <c r="F565" s="28" t="s">
        <v>42</v>
      </c>
      <c r="G565" s="28">
        <v>1</v>
      </c>
      <c r="H565" s="29">
        <v>40</v>
      </c>
      <c r="I565" s="30">
        <f t="shared" si="22"/>
        <v>0.66666666666666663</v>
      </c>
      <c r="J565" s="40">
        <v>180</v>
      </c>
    </row>
    <row r="566" spans="1:10" x14ac:dyDescent="0.3">
      <c r="A566" s="93" t="s">
        <v>752</v>
      </c>
      <c r="B566" s="39" t="s">
        <v>772</v>
      </c>
      <c r="C566" s="29" t="s">
        <v>278</v>
      </c>
      <c r="D566" s="28" t="s">
        <v>279</v>
      </c>
      <c r="E566" s="28" t="s">
        <v>41</v>
      </c>
      <c r="F566" s="28" t="s">
        <v>42</v>
      </c>
      <c r="G566" s="28">
        <v>1</v>
      </c>
      <c r="H566" s="29">
        <v>40</v>
      </c>
      <c r="I566" s="30">
        <f t="shared" si="22"/>
        <v>0.66666666666666663</v>
      </c>
      <c r="J566" s="40">
        <v>180</v>
      </c>
    </row>
    <row r="567" spans="1:10" x14ac:dyDescent="0.3">
      <c r="A567" s="93" t="s">
        <v>752</v>
      </c>
      <c r="B567" s="39" t="s">
        <v>773</v>
      </c>
      <c r="C567" s="29" t="s">
        <v>281</v>
      </c>
      <c r="D567" s="28" t="s">
        <v>282</v>
      </c>
      <c r="E567" s="28" t="s">
        <v>41</v>
      </c>
      <c r="F567" s="28" t="s">
        <v>42</v>
      </c>
      <c r="G567" s="28">
        <v>2</v>
      </c>
      <c r="H567" s="29">
        <v>40</v>
      </c>
      <c r="I567" s="30">
        <f t="shared" si="22"/>
        <v>0.66666666666666663</v>
      </c>
      <c r="J567" s="40">
        <v>180</v>
      </c>
    </row>
    <row r="568" spans="1:10" x14ac:dyDescent="0.3">
      <c r="A568" s="93" t="s">
        <v>752</v>
      </c>
      <c r="B568" s="39" t="s">
        <v>774</v>
      </c>
      <c r="C568" s="29" t="s">
        <v>281</v>
      </c>
      <c r="D568" s="28" t="s">
        <v>282</v>
      </c>
      <c r="E568" s="28" t="s">
        <v>41</v>
      </c>
      <c r="F568" s="28" t="s">
        <v>42</v>
      </c>
      <c r="G568" s="28">
        <v>2</v>
      </c>
      <c r="H568" s="29">
        <v>40</v>
      </c>
      <c r="I568" s="30">
        <f t="shared" si="22"/>
        <v>0.66666666666666663</v>
      </c>
      <c r="J568" s="40">
        <v>180</v>
      </c>
    </row>
    <row r="569" spans="1:10" x14ac:dyDescent="0.3">
      <c r="A569" s="93" t="s">
        <v>752</v>
      </c>
      <c r="B569" s="39" t="s">
        <v>775</v>
      </c>
      <c r="C569" s="29" t="s">
        <v>285</v>
      </c>
      <c r="D569" s="28" t="s">
        <v>286</v>
      </c>
      <c r="E569" s="28" t="s">
        <v>41</v>
      </c>
      <c r="F569" s="28" t="s">
        <v>42</v>
      </c>
      <c r="G569" s="28">
        <v>2</v>
      </c>
      <c r="H569" s="29">
        <v>45</v>
      </c>
      <c r="I569" s="30">
        <f t="shared" si="22"/>
        <v>0.75</v>
      </c>
      <c r="J569" s="40">
        <v>180</v>
      </c>
    </row>
    <row r="570" spans="1:10" x14ac:dyDescent="0.3">
      <c r="A570" s="93" t="s">
        <v>752</v>
      </c>
      <c r="B570" s="39" t="s">
        <v>776</v>
      </c>
      <c r="C570" s="29" t="s">
        <v>285</v>
      </c>
      <c r="D570" s="28" t="s">
        <v>288</v>
      </c>
      <c r="E570" s="28" t="s">
        <v>41</v>
      </c>
      <c r="F570" s="28" t="s">
        <v>42</v>
      </c>
      <c r="G570" s="28">
        <v>2</v>
      </c>
      <c r="H570" s="29">
        <v>45</v>
      </c>
      <c r="I570" s="30">
        <f t="shared" si="22"/>
        <v>0.75</v>
      </c>
      <c r="J570" s="40">
        <v>180</v>
      </c>
    </row>
    <row r="571" spans="1:10" x14ac:dyDescent="0.3">
      <c r="A571" s="93" t="s">
        <v>752</v>
      </c>
      <c r="B571" s="39" t="s">
        <v>777</v>
      </c>
      <c r="C571" s="29" t="s">
        <v>735</v>
      </c>
      <c r="D571" s="28" t="s">
        <v>736</v>
      </c>
      <c r="E571" s="28" t="s">
        <v>41</v>
      </c>
      <c r="F571" s="28" t="s">
        <v>74</v>
      </c>
      <c r="G571" s="28">
        <v>2</v>
      </c>
      <c r="H571" s="29">
        <v>75</v>
      </c>
      <c r="I571" s="30">
        <f t="shared" si="22"/>
        <v>1.25</v>
      </c>
      <c r="J571" s="40">
        <v>24</v>
      </c>
    </row>
    <row r="572" spans="1:10" x14ac:dyDescent="0.3">
      <c r="A572" s="93" t="s">
        <v>752</v>
      </c>
      <c r="B572" s="39" t="s">
        <v>778</v>
      </c>
      <c r="C572" s="29" t="s">
        <v>193</v>
      </c>
      <c r="D572" s="28" t="s">
        <v>194</v>
      </c>
      <c r="E572" s="28" t="s">
        <v>41</v>
      </c>
      <c r="F572" s="28" t="s">
        <v>74</v>
      </c>
      <c r="G572" s="28">
        <v>1</v>
      </c>
      <c r="H572" s="29">
        <v>70</v>
      </c>
      <c r="I572" s="30">
        <f t="shared" si="22"/>
        <v>1.1666666666666667</v>
      </c>
      <c r="J572" s="40">
        <v>21</v>
      </c>
    </row>
    <row r="573" spans="1:10" x14ac:dyDescent="0.3">
      <c r="A573" s="93" t="s">
        <v>752</v>
      </c>
      <c r="B573" s="39" t="s">
        <v>779</v>
      </c>
      <c r="C573" s="29" t="s">
        <v>290</v>
      </c>
      <c r="D573" s="28" t="s">
        <v>291</v>
      </c>
      <c r="E573" s="28" t="s">
        <v>41</v>
      </c>
      <c r="F573" s="28" t="s">
        <v>74</v>
      </c>
      <c r="G573" s="28">
        <v>1</v>
      </c>
      <c r="H573" s="29">
        <v>40</v>
      </c>
      <c r="I573" s="30">
        <f t="shared" si="22"/>
        <v>0.66666666666666663</v>
      </c>
      <c r="J573" s="40">
        <v>120</v>
      </c>
    </row>
    <row r="574" spans="1:10" x14ac:dyDescent="0.3">
      <c r="A574" s="93" t="s">
        <v>752</v>
      </c>
      <c r="B574" s="39" t="s">
        <v>780</v>
      </c>
      <c r="C574" s="29" t="s">
        <v>293</v>
      </c>
      <c r="D574" s="28" t="s">
        <v>294</v>
      </c>
      <c r="E574" s="28" t="s">
        <v>41</v>
      </c>
      <c r="F574" s="28" t="s">
        <v>74</v>
      </c>
      <c r="G574" s="28">
        <v>1</v>
      </c>
      <c r="H574" s="29">
        <v>40</v>
      </c>
      <c r="I574" s="30">
        <f t="shared" si="22"/>
        <v>0.66666666666666663</v>
      </c>
      <c r="J574" s="40">
        <v>120</v>
      </c>
    </row>
    <row r="575" spans="1:10" x14ac:dyDescent="0.3">
      <c r="A575" s="93" t="s">
        <v>752</v>
      </c>
      <c r="B575" s="39" t="s">
        <v>781</v>
      </c>
      <c r="C575" s="29" t="s">
        <v>154</v>
      </c>
      <c r="D575" s="28" t="s">
        <v>155</v>
      </c>
      <c r="E575" s="28" t="s">
        <v>41</v>
      </c>
      <c r="F575" s="28" t="s">
        <v>74</v>
      </c>
      <c r="G575" s="28">
        <v>2</v>
      </c>
      <c r="H575" s="29">
        <v>45</v>
      </c>
      <c r="I575" s="30">
        <f t="shared" si="22"/>
        <v>0.75</v>
      </c>
      <c r="J575" s="40">
        <v>200</v>
      </c>
    </row>
    <row r="576" spans="1:10" x14ac:dyDescent="0.3">
      <c r="A576" s="93" t="s">
        <v>752</v>
      </c>
      <c r="B576" s="39" t="s">
        <v>782</v>
      </c>
      <c r="C576" s="29" t="s">
        <v>72</v>
      </c>
      <c r="D576" s="28" t="s">
        <v>73</v>
      </c>
      <c r="E576" s="28" t="s">
        <v>41</v>
      </c>
      <c r="F576" s="28" t="s">
        <v>74</v>
      </c>
      <c r="G576" s="28">
        <v>1</v>
      </c>
      <c r="H576" s="29">
        <v>53</v>
      </c>
      <c r="I576" s="30">
        <f t="shared" si="22"/>
        <v>0.8833333333333333</v>
      </c>
      <c r="J576" s="40">
        <v>30</v>
      </c>
    </row>
    <row r="577" spans="1:10" x14ac:dyDescent="0.3">
      <c r="A577" s="93" t="s">
        <v>752</v>
      </c>
      <c r="B577" s="39" t="s">
        <v>783</v>
      </c>
      <c r="C577" s="29" t="s">
        <v>76</v>
      </c>
      <c r="D577" s="28" t="s">
        <v>77</v>
      </c>
      <c r="E577" s="28" t="s">
        <v>41</v>
      </c>
      <c r="F577" s="28" t="s">
        <v>74</v>
      </c>
      <c r="G577" s="28">
        <v>1</v>
      </c>
      <c r="H577" s="29">
        <v>53</v>
      </c>
      <c r="I577" s="30">
        <f t="shared" si="22"/>
        <v>0.8833333333333333</v>
      </c>
      <c r="J577" s="40">
        <v>30</v>
      </c>
    </row>
    <row r="578" spans="1:10" x14ac:dyDescent="0.3">
      <c r="A578" s="93" t="s">
        <v>752</v>
      </c>
      <c r="B578" s="39" t="s">
        <v>335</v>
      </c>
      <c r="C578" s="29" t="s">
        <v>198</v>
      </c>
      <c r="D578" s="28" t="s">
        <v>199</v>
      </c>
      <c r="E578" s="28" t="s">
        <v>114</v>
      </c>
      <c r="F578" s="28" t="s">
        <v>42</v>
      </c>
      <c r="G578" s="28">
        <v>1</v>
      </c>
      <c r="H578" s="29">
        <v>40</v>
      </c>
      <c r="I578" s="30">
        <f t="shared" si="22"/>
        <v>0.66666666666666663</v>
      </c>
      <c r="J578" s="40">
        <v>160</v>
      </c>
    </row>
    <row r="579" spans="1:10" x14ac:dyDescent="0.3">
      <c r="A579" s="93" t="s">
        <v>752</v>
      </c>
      <c r="B579" s="39" t="s">
        <v>336</v>
      </c>
      <c r="C579" s="29" t="s">
        <v>201</v>
      </c>
      <c r="D579" s="28" t="s">
        <v>202</v>
      </c>
      <c r="E579" s="28" t="s">
        <v>114</v>
      </c>
      <c r="F579" s="28" t="s">
        <v>42</v>
      </c>
      <c r="G579" s="28">
        <v>1</v>
      </c>
      <c r="H579" s="29">
        <v>40</v>
      </c>
      <c r="I579" s="30">
        <f t="shared" si="22"/>
        <v>0.66666666666666663</v>
      </c>
      <c r="J579" s="40">
        <v>160</v>
      </c>
    </row>
    <row r="580" spans="1:10" x14ac:dyDescent="0.3">
      <c r="A580" s="93" t="s">
        <v>752</v>
      </c>
      <c r="B580" s="39" t="s">
        <v>784</v>
      </c>
      <c r="C580" s="29" t="s">
        <v>112</v>
      </c>
      <c r="D580" s="28" t="s">
        <v>113</v>
      </c>
      <c r="E580" s="28" t="s">
        <v>114</v>
      </c>
      <c r="F580" s="28" t="s">
        <v>42</v>
      </c>
      <c r="G580" s="28">
        <v>2</v>
      </c>
      <c r="H580" s="29">
        <v>42</v>
      </c>
      <c r="I580" s="30">
        <f t="shared" si="22"/>
        <v>0.7</v>
      </c>
      <c r="J580" s="40">
        <v>250</v>
      </c>
    </row>
    <row r="581" spans="1:10" x14ac:dyDescent="0.3">
      <c r="A581" s="93" t="s">
        <v>752</v>
      </c>
      <c r="B581" s="39" t="s">
        <v>204</v>
      </c>
      <c r="C581" s="29" t="s">
        <v>106</v>
      </c>
      <c r="D581" s="28" t="s">
        <v>158</v>
      </c>
      <c r="E581" s="28" t="s">
        <v>41</v>
      </c>
      <c r="F581" s="28" t="s">
        <v>132</v>
      </c>
      <c r="G581" s="28">
        <v>1</v>
      </c>
      <c r="H581" s="29">
        <v>40</v>
      </c>
      <c r="I581" s="30">
        <f t="shared" si="22"/>
        <v>0.66666666666666663</v>
      </c>
      <c r="J581" s="40">
        <v>57</v>
      </c>
    </row>
    <row r="582" spans="1:10" x14ac:dyDescent="0.3">
      <c r="A582" s="93" t="s">
        <v>752</v>
      </c>
      <c r="B582" s="39" t="s">
        <v>205</v>
      </c>
      <c r="C582" s="29" t="s">
        <v>123</v>
      </c>
      <c r="D582" s="28" t="s">
        <v>160</v>
      </c>
      <c r="E582" s="28" t="s">
        <v>41</v>
      </c>
      <c r="F582" s="28" t="s">
        <v>132</v>
      </c>
      <c r="G582" s="28">
        <v>1</v>
      </c>
      <c r="H582" s="29">
        <v>40</v>
      </c>
      <c r="I582" s="30">
        <f t="shared" si="22"/>
        <v>0.66666666666666663</v>
      </c>
      <c r="J582" s="40">
        <v>57</v>
      </c>
    </row>
    <row r="583" spans="1:10" x14ac:dyDescent="0.3">
      <c r="A583" s="93" t="s">
        <v>752</v>
      </c>
      <c r="B583" s="39" t="s">
        <v>206</v>
      </c>
      <c r="C583" s="29" t="s">
        <v>116</v>
      </c>
      <c r="D583" s="28" t="s">
        <v>162</v>
      </c>
      <c r="E583" s="28" t="s">
        <v>41</v>
      </c>
      <c r="F583" s="28" t="s">
        <v>132</v>
      </c>
      <c r="G583" s="28">
        <v>1</v>
      </c>
      <c r="H583" s="29">
        <v>40</v>
      </c>
      <c r="I583" s="30">
        <f t="shared" si="22"/>
        <v>0.66666666666666663</v>
      </c>
      <c r="J583" s="40">
        <v>57</v>
      </c>
    </row>
    <row r="584" spans="1:10" x14ac:dyDescent="0.3">
      <c r="A584" s="93" t="s">
        <v>752</v>
      </c>
      <c r="B584" s="39" t="s">
        <v>207</v>
      </c>
      <c r="C584" s="29" t="s">
        <v>164</v>
      </c>
      <c r="D584" s="28" t="s">
        <v>165</v>
      </c>
      <c r="E584" s="28" t="s">
        <v>41</v>
      </c>
      <c r="F584" s="28" t="s">
        <v>132</v>
      </c>
      <c r="G584" s="28">
        <v>1</v>
      </c>
      <c r="H584" s="29">
        <v>40</v>
      </c>
      <c r="I584" s="30">
        <f t="shared" si="22"/>
        <v>0.66666666666666663</v>
      </c>
      <c r="J584" s="40">
        <v>57</v>
      </c>
    </row>
    <row r="585" spans="1:10" x14ac:dyDescent="0.3">
      <c r="A585" s="93" t="s">
        <v>752</v>
      </c>
      <c r="B585" s="39" t="s">
        <v>208</v>
      </c>
      <c r="C585" s="29" t="s">
        <v>67</v>
      </c>
      <c r="D585" s="28" t="s">
        <v>209</v>
      </c>
      <c r="E585" s="28" t="s">
        <v>41</v>
      </c>
      <c r="F585" s="28" t="s">
        <v>132</v>
      </c>
      <c r="G585" s="28">
        <v>1</v>
      </c>
      <c r="H585" s="29">
        <v>46</v>
      </c>
      <c r="I585" s="30">
        <f t="shared" si="22"/>
        <v>0.76666666666666672</v>
      </c>
      <c r="J585" s="40">
        <v>32</v>
      </c>
    </row>
    <row r="586" spans="1:10" x14ac:dyDescent="0.3">
      <c r="A586" s="93" t="s">
        <v>752</v>
      </c>
      <c r="B586" s="39" t="s">
        <v>210</v>
      </c>
      <c r="C586" s="29" t="s">
        <v>88</v>
      </c>
      <c r="D586" s="28" t="s">
        <v>211</v>
      </c>
      <c r="E586" s="28" t="s">
        <v>41</v>
      </c>
      <c r="F586" s="28" t="s">
        <v>132</v>
      </c>
      <c r="G586" s="28">
        <v>1</v>
      </c>
      <c r="H586" s="29">
        <v>46</v>
      </c>
      <c r="I586" s="30">
        <f t="shared" si="22"/>
        <v>0.76666666666666672</v>
      </c>
      <c r="J586" s="40">
        <v>32</v>
      </c>
    </row>
    <row r="587" spans="1:10" x14ac:dyDescent="0.3">
      <c r="A587" s="93" t="s">
        <v>752</v>
      </c>
      <c r="B587" s="39" t="s">
        <v>785</v>
      </c>
      <c r="C587" s="29" t="s">
        <v>213</v>
      </c>
      <c r="D587" s="28" t="s">
        <v>214</v>
      </c>
      <c r="E587" s="28" t="s">
        <v>114</v>
      </c>
      <c r="F587" s="28" t="s">
        <v>49</v>
      </c>
      <c r="G587" s="28">
        <v>2</v>
      </c>
      <c r="H587" s="29">
        <v>54</v>
      </c>
      <c r="I587" s="30">
        <f t="shared" si="22"/>
        <v>0.9</v>
      </c>
      <c r="J587" s="40">
        <v>70</v>
      </c>
    </row>
    <row r="588" spans="1:10" x14ac:dyDescent="0.3">
      <c r="A588" s="93" t="s">
        <v>752</v>
      </c>
      <c r="B588" s="39" t="s">
        <v>786</v>
      </c>
      <c r="C588" s="29" t="s">
        <v>213</v>
      </c>
      <c r="D588" s="28" t="s">
        <v>216</v>
      </c>
      <c r="E588" s="28" t="s">
        <v>114</v>
      </c>
      <c r="F588" s="28" t="s">
        <v>49</v>
      </c>
      <c r="G588" s="28">
        <v>2</v>
      </c>
      <c r="H588" s="29">
        <v>55</v>
      </c>
      <c r="I588" s="30">
        <f t="shared" si="22"/>
        <v>0.91666666666666663</v>
      </c>
      <c r="J588" s="40">
        <v>37</v>
      </c>
    </row>
    <row r="589" spans="1:10" x14ac:dyDescent="0.3">
      <c r="A589" s="93" t="s">
        <v>752</v>
      </c>
      <c r="B589" s="39" t="s">
        <v>787</v>
      </c>
      <c r="C589" s="29" t="s">
        <v>694</v>
      </c>
      <c r="D589" s="28">
        <v>12017145</v>
      </c>
      <c r="E589" s="28" t="s">
        <v>692</v>
      </c>
      <c r="F589" s="28" t="s">
        <v>692</v>
      </c>
      <c r="G589" s="28">
        <v>2</v>
      </c>
      <c r="H589" s="29">
        <v>55</v>
      </c>
      <c r="I589" s="30">
        <f>H589/60</f>
        <v>0.91666666666666663</v>
      </c>
      <c r="J589" s="40">
        <v>72</v>
      </c>
    </row>
    <row r="590" spans="1:10" x14ac:dyDescent="0.3">
      <c r="A590" s="93" t="s">
        <v>752</v>
      </c>
      <c r="B590" s="39" t="s">
        <v>788</v>
      </c>
      <c r="C590" s="29" t="s">
        <v>691</v>
      </c>
      <c r="D590" s="28">
        <v>12017146</v>
      </c>
      <c r="E590" s="28" t="s">
        <v>692</v>
      </c>
      <c r="F590" s="28" t="s">
        <v>692</v>
      </c>
      <c r="G590" s="28">
        <v>2</v>
      </c>
      <c r="H590" s="29">
        <v>55</v>
      </c>
      <c r="I590" s="30">
        <f>H590/60</f>
        <v>0.91666666666666663</v>
      </c>
      <c r="J590" s="40">
        <v>71</v>
      </c>
    </row>
    <row r="591" spans="1:10" x14ac:dyDescent="0.3">
      <c r="A591" s="93" t="s">
        <v>752</v>
      </c>
      <c r="B591" s="39" t="s">
        <v>789</v>
      </c>
      <c r="C591" s="29" t="s">
        <v>733</v>
      </c>
      <c r="D591" s="28">
        <v>12017147</v>
      </c>
      <c r="E591" s="28" t="s">
        <v>692</v>
      </c>
      <c r="F591" s="28" t="s">
        <v>692</v>
      </c>
      <c r="G591" s="28">
        <v>4</v>
      </c>
      <c r="H591" s="29">
        <v>55</v>
      </c>
      <c r="I591" s="30">
        <f>H591/60</f>
        <v>0.91666666666666663</v>
      </c>
      <c r="J591" s="40">
        <v>84</v>
      </c>
    </row>
    <row r="592" spans="1:10" x14ac:dyDescent="0.3">
      <c r="A592" s="93" t="s">
        <v>752</v>
      </c>
      <c r="B592" s="34" t="s">
        <v>790</v>
      </c>
      <c r="C592" s="29" t="s">
        <v>633</v>
      </c>
      <c r="D592" s="35" t="s">
        <v>637</v>
      </c>
      <c r="E592" s="35" t="s">
        <v>114</v>
      </c>
      <c r="F592" s="35" t="s">
        <v>635</v>
      </c>
      <c r="G592" s="35">
        <v>2</v>
      </c>
      <c r="H592" s="26">
        <v>37</v>
      </c>
      <c r="I592" s="30">
        <f t="shared" ref="I592:I595" si="23">H592/60</f>
        <v>0.6166666666666667</v>
      </c>
      <c r="J592" s="37">
        <v>45</v>
      </c>
    </row>
    <row r="593" spans="1:19" x14ac:dyDescent="0.3">
      <c r="A593" s="93" t="s">
        <v>752</v>
      </c>
      <c r="B593" s="34" t="s">
        <v>791</v>
      </c>
      <c r="C593" s="29" t="s">
        <v>633</v>
      </c>
      <c r="D593" s="35" t="s">
        <v>634</v>
      </c>
      <c r="E593" s="35" t="s">
        <v>114</v>
      </c>
      <c r="F593" s="35" t="s">
        <v>635</v>
      </c>
      <c r="G593" s="35">
        <v>2</v>
      </c>
      <c r="H593" s="26">
        <v>37</v>
      </c>
      <c r="I593" s="30">
        <f t="shared" si="23"/>
        <v>0.6166666666666667</v>
      </c>
      <c r="J593" s="37">
        <v>45</v>
      </c>
    </row>
    <row r="594" spans="1:19" x14ac:dyDescent="0.3">
      <c r="A594" s="93" t="s">
        <v>752</v>
      </c>
      <c r="B594" s="39" t="s">
        <v>792</v>
      </c>
      <c r="C594" s="29" t="s">
        <v>793</v>
      </c>
      <c r="D594" s="28" t="s">
        <v>794</v>
      </c>
      <c r="E594" s="28" t="s">
        <v>114</v>
      </c>
      <c r="F594" s="28" t="s">
        <v>795</v>
      </c>
      <c r="G594" s="28">
        <v>2</v>
      </c>
      <c r="H594" s="29">
        <v>56</v>
      </c>
      <c r="I594" s="30">
        <f t="shared" si="23"/>
        <v>0.93333333333333335</v>
      </c>
      <c r="J594" s="40">
        <v>44</v>
      </c>
    </row>
    <row r="595" spans="1:19" x14ac:dyDescent="0.3">
      <c r="A595" s="93" t="s">
        <v>752</v>
      </c>
      <c r="B595" s="97" t="s">
        <v>1138</v>
      </c>
      <c r="C595" s="87" t="s">
        <v>364</v>
      </c>
      <c r="D595" s="88" t="s">
        <v>861</v>
      </c>
      <c r="E595" s="28" t="s">
        <v>41</v>
      </c>
      <c r="F595" s="88" t="s">
        <v>49</v>
      </c>
      <c r="G595" s="28">
        <v>2</v>
      </c>
      <c r="H595" s="29">
        <v>42</v>
      </c>
      <c r="I595" s="30">
        <f t="shared" si="23"/>
        <v>0.7</v>
      </c>
      <c r="J595" s="98">
        <v>176</v>
      </c>
      <c r="K595" s="34"/>
      <c r="L595" s="29"/>
      <c r="M595" s="35"/>
      <c r="N595" s="35"/>
      <c r="O595" s="35"/>
      <c r="P595" s="35"/>
      <c r="Q595" s="26"/>
      <c r="R595" s="30"/>
      <c r="S595" s="37"/>
    </row>
    <row r="596" spans="1:19" x14ac:dyDescent="0.3">
      <c r="A596" s="94" t="s">
        <v>796</v>
      </c>
      <c r="B596" s="39" t="s">
        <v>797</v>
      </c>
      <c r="C596" s="29" t="s">
        <v>798</v>
      </c>
      <c r="D596" s="28" t="s">
        <v>799</v>
      </c>
      <c r="E596" s="28" t="s">
        <v>41</v>
      </c>
      <c r="F596" s="28" t="s">
        <v>42</v>
      </c>
      <c r="G596" s="28">
        <v>1</v>
      </c>
      <c r="H596" s="29">
        <v>56</v>
      </c>
      <c r="I596" s="30">
        <f t="shared" ref="I596:I655" si="24">H596/60</f>
        <v>0.93333333333333335</v>
      </c>
      <c r="J596" s="40">
        <v>10</v>
      </c>
    </row>
    <row r="597" spans="1:19" x14ac:dyDescent="0.3">
      <c r="A597" s="94" t="s">
        <v>796</v>
      </c>
      <c r="B597" s="39" t="s">
        <v>800</v>
      </c>
      <c r="C597" s="29" t="s">
        <v>801</v>
      </c>
      <c r="D597" s="28" t="s">
        <v>802</v>
      </c>
      <c r="E597" s="28" t="s">
        <v>69</v>
      </c>
      <c r="F597" s="28" t="s">
        <v>70</v>
      </c>
      <c r="G597" s="28">
        <v>1</v>
      </c>
      <c r="H597" s="29">
        <v>66</v>
      </c>
      <c r="I597" s="30">
        <f t="shared" si="24"/>
        <v>1.1000000000000001</v>
      </c>
      <c r="J597" s="40">
        <v>7</v>
      </c>
    </row>
    <row r="598" spans="1:19" x14ac:dyDescent="0.3">
      <c r="A598" s="94" t="s">
        <v>796</v>
      </c>
      <c r="B598" s="39" t="s">
        <v>803</v>
      </c>
      <c r="C598" s="29" t="s">
        <v>804</v>
      </c>
      <c r="D598" s="28" t="s">
        <v>805</v>
      </c>
      <c r="E598" s="28" t="s">
        <v>69</v>
      </c>
      <c r="F598" s="28" t="s">
        <v>70</v>
      </c>
      <c r="G598" s="28">
        <v>1</v>
      </c>
      <c r="H598" s="29">
        <v>66</v>
      </c>
      <c r="I598" s="30">
        <f t="shared" si="24"/>
        <v>1.1000000000000001</v>
      </c>
      <c r="J598" s="40">
        <v>7</v>
      </c>
    </row>
    <row r="599" spans="1:19" x14ac:dyDescent="0.3">
      <c r="A599" s="94" t="s">
        <v>796</v>
      </c>
      <c r="B599" s="39" t="s">
        <v>806</v>
      </c>
      <c r="C599" s="29" t="s">
        <v>79</v>
      </c>
      <c r="D599" s="28" t="s">
        <v>80</v>
      </c>
      <c r="E599" s="28" t="s">
        <v>41</v>
      </c>
      <c r="F599" s="28" t="s">
        <v>42</v>
      </c>
      <c r="G599" s="28">
        <v>1</v>
      </c>
      <c r="H599" s="29">
        <v>58</v>
      </c>
      <c r="I599" s="30">
        <f t="shared" si="24"/>
        <v>0.96666666666666667</v>
      </c>
      <c r="J599" s="40">
        <v>25</v>
      </c>
    </row>
    <row r="600" spans="1:19" x14ac:dyDescent="0.3">
      <c r="A600" s="94" t="s">
        <v>796</v>
      </c>
      <c r="B600" s="39" t="s">
        <v>807</v>
      </c>
      <c r="C600" s="29" t="s">
        <v>798</v>
      </c>
      <c r="D600" s="28" t="s">
        <v>808</v>
      </c>
      <c r="E600" s="28" t="s">
        <v>41</v>
      </c>
      <c r="F600" s="28" t="s">
        <v>42</v>
      </c>
      <c r="G600" s="28">
        <v>1</v>
      </c>
      <c r="H600" s="29">
        <v>56</v>
      </c>
      <c r="I600" s="30">
        <f t="shared" si="24"/>
        <v>0.93333333333333335</v>
      </c>
      <c r="J600" s="40">
        <v>10</v>
      </c>
    </row>
    <row r="601" spans="1:19" x14ac:dyDescent="0.3">
      <c r="A601" s="94" t="s">
        <v>796</v>
      </c>
      <c r="B601" s="39" t="s">
        <v>809</v>
      </c>
      <c r="C601" s="29" t="s">
        <v>810</v>
      </c>
      <c r="D601" s="28" t="s">
        <v>811</v>
      </c>
      <c r="E601" s="28" t="s">
        <v>41</v>
      </c>
      <c r="F601" s="28" t="s">
        <v>42</v>
      </c>
      <c r="G601" s="28">
        <v>1</v>
      </c>
      <c r="H601" s="29">
        <v>56</v>
      </c>
      <c r="I601" s="30">
        <f t="shared" si="24"/>
        <v>0.93333333333333335</v>
      </c>
      <c r="J601" s="40">
        <v>10</v>
      </c>
    </row>
    <row r="602" spans="1:19" x14ac:dyDescent="0.3">
      <c r="A602" s="94" t="s">
        <v>796</v>
      </c>
      <c r="B602" s="39" t="s">
        <v>812</v>
      </c>
      <c r="C602" s="29" t="s">
        <v>798</v>
      </c>
      <c r="D602" s="28" t="s">
        <v>813</v>
      </c>
      <c r="E602" s="28" t="s">
        <v>41</v>
      </c>
      <c r="F602" s="28" t="s">
        <v>83</v>
      </c>
      <c r="G602" s="28">
        <v>2</v>
      </c>
      <c r="H602" s="29">
        <v>56</v>
      </c>
      <c r="I602" s="30">
        <f t="shared" si="24"/>
        <v>0.93333333333333335</v>
      </c>
      <c r="J602" s="40">
        <v>8</v>
      </c>
    </row>
    <row r="603" spans="1:19" x14ac:dyDescent="0.3">
      <c r="A603" s="94" t="s">
        <v>796</v>
      </c>
      <c r="B603" s="39" t="s">
        <v>814</v>
      </c>
      <c r="C603" s="29" t="s">
        <v>810</v>
      </c>
      <c r="D603" s="28" t="s">
        <v>815</v>
      </c>
      <c r="E603" s="28" t="s">
        <v>41</v>
      </c>
      <c r="F603" s="28" t="s">
        <v>83</v>
      </c>
      <c r="G603" s="28">
        <v>2</v>
      </c>
      <c r="H603" s="29">
        <v>56</v>
      </c>
      <c r="I603" s="30">
        <f t="shared" si="24"/>
        <v>0.93333333333333335</v>
      </c>
      <c r="J603" s="40">
        <v>8</v>
      </c>
    </row>
    <row r="604" spans="1:19" x14ac:dyDescent="0.3">
      <c r="A604" s="94" t="s">
        <v>796</v>
      </c>
      <c r="B604" s="39" t="s">
        <v>816</v>
      </c>
      <c r="C604" s="29" t="s">
        <v>798</v>
      </c>
      <c r="D604" s="28" t="s">
        <v>817</v>
      </c>
      <c r="E604" s="28" t="s">
        <v>41</v>
      </c>
      <c r="F604" s="28" t="s">
        <v>42</v>
      </c>
      <c r="G604" s="28">
        <v>1</v>
      </c>
      <c r="H604" s="29">
        <v>56</v>
      </c>
      <c r="I604" s="30">
        <f t="shared" si="24"/>
        <v>0.93333333333333335</v>
      </c>
      <c r="J604" s="40">
        <v>10</v>
      </c>
    </row>
    <row r="605" spans="1:19" x14ac:dyDescent="0.3">
      <c r="A605" s="94" t="s">
        <v>796</v>
      </c>
      <c r="B605" s="39" t="s">
        <v>818</v>
      </c>
      <c r="C605" s="29" t="s">
        <v>810</v>
      </c>
      <c r="D605" s="28" t="s">
        <v>819</v>
      </c>
      <c r="E605" s="28" t="s">
        <v>41</v>
      </c>
      <c r="F605" s="28" t="s">
        <v>42</v>
      </c>
      <c r="G605" s="28">
        <v>1</v>
      </c>
      <c r="H605" s="29">
        <v>56</v>
      </c>
      <c r="I605" s="30">
        <f t="shared" si="24"/>
        <v>0.93333333333333335</v>
      </c>
      <c r="J605" s="40">
        <v>10</v>
      </c>
    </row>
    <row r="606" spans="1:19" x14ac:dyDescent="0.3">
      <c r="A606" s="94" t="s">
        <v>796</v>
      </c>
      <c r="B606" s="39" t="s">
        <v>820</v>
      </c>
      <c r="C606" s="29" t="s">
        <v>798</v>
      </c>
      <c r="D606" s="28" t="s">
        <v>808</v>
      </c>
      <c r="E606" s="28" t="s">
        <v>41</v>
      </c>
      <c r="F606" s="28" t="s">
        <v>42</v>
      </c>
      <c r="G606" s="28">
        <v>1</v>
      </c>
      <c r="H606" s="29">
        <v>56</v>
      </c>
      <c r="I606" s="30">
        <f t="shared" si="24"/>
        <v>0.93333333333333335</v>
      </c>
      <c r="J606" s="40">
        <v>10</v>
      </c>
    </row>
    <row r="607" spans="1:19" x14ac:dyDescent="0.3">
      <c r="A607" s="94" t="s">
        <v>796</v>
      </c>
      <c r="B607" s="39" t="s">
        <v>821</v>
      </c>
      <c r="C607" s="29" t="s">
        <v>793</v>
      </c>
      <c r="D607" s="28" t="s">
        <v>794</v>
      </c>
      <c r="E607" s="28" t="s">
        <v>114</v>
      </c>
      <c r="F607" s="28" t="s">
        <v>795</v>
      </c>
      <c r="G607" s="28">
        <v>1</v>
      </c>
      <c r="H607" s="29">
        <v>56</v>
      </c>
      <c r="I607" s="30">
        <f t="shared" si="24"/>
        <v>0.93333333333333335</v>
      </c>
      <c r="J607" s="40">
        <v>1</v>
      </c>
    </row>
    <row r="608" spans="1:19" x14ac:dyDescent="0.3">
      <c r="A608" s="94" t="s">
        <v>796</v>
      </c>
      <c r="B608" s="39" t="s">
        <v>1139</v>
      </c>
      <c r="C608" s="29" t="s">
        <v>822</v>
      </c>
      <c r="D608" s="28" t="s">
        <v>1141</v>
      </c>
      <c r="E608" s="28" t="s">
        <v>114</v>
      </c>
      <c r="F608" s="28" t="s">
        <v>795</v>
      </c>
      <c r="G608" s="28">
        <v>1</v>
      </c>
      <c r="H608" s="29">
        <v>50</v>
      </c>
      <c r="I608" s="30">
        <f t="shared" si="24"/>
        <v>0.83333333333333337</v>
      </c>
      <c r="J608" s="40">
        <v>28</v>
      </c>
    </row>
    <row r="609" spans="1:10" x14ac:dyDescent="0.3">
      <c r="A609" s="95" t="s">
        <v>796</v>
      </c>
      <c r="B609" s="39" t="s">
        <v>1140</v>
      </c>
      <c r="C609" s="29" t="s">
        <v>823</v>
      </c>
      <c r="D609" s="28" t="s">
        <v>1142</v>
      </c>
      <c r="E609" s="28" t="s">
        <v>114</v>
      </c>
      <c r="F609" s="28" t="s">
        <v>795</v>
      </c>
      <c r="G609" s="28">
        <v>1</v>
      </c>
      <c r="H609" s="29">
        <v>60</v>
      </c>
      <c r="I609" s="30">
        <f t="shared" si="24"/>
        <v>1</v>
      </c>
      <c r="J609" s="40">
        <v>12</v>
      </c>
    </row>
    <row r="610" spans="1:10" x14ac:dyDescent="0.3">
      <c r="A610" s="95" t="s">
        <v>796</v>
      </c>
      <c r="B610" s="39" t="s">
        <v>824</v>
      </c>
      <c r="C610" s="29" t="s">
        <v>825</v>
      </c>
      <c r="D610" s="28" t="s">
        <v>826</v>
      </c>
      <c r="E610" s="28" t="s">
        <v>69</v>
      </c>
      <c r="F610" s="28" t="s">
        <v>70</v>
      </c>
      <c r="G610" s="28">
        <v>1</v>
      </c>
      <c r="H610" s="29">
        <v>68</v>
      </c>
      <c r="I610" s="30">
        <f t="shared" si="24"/>
        <v>1.1333333333333333</v>
      </c>
      <c r="J610" s="40">
        <v>8</v>
      </c>
    </row>
    <row r="611" spans="1:10" ht="17.25" thickBot="1" x14ac:dyDescent="0.35">
      <c r="A611" s="96" t="s">
        <v>796</v>
      </c>
      <c r="B611" s="90" t="s">
        <v>827</v>
      </c>
      <c r="C611" s="75" t="s">
        <v>828</v>
      </c>
      <c r="D611" s="76" t="s">
        <v>829</v>
      </c>
      <c r="E611" s="76" t="s">
        <v>830</v>
      </c>
      <c r="F611" s="76" t="s">
        <v>681</v>
      </c>
      <c r="G611" s="76">
        <v>2</v>
      </c>
      <c r="H611" s="75">
        <v>60</v>
      </c>
      <c r="I611" s="77">
        <f t="shared" si="24"/>
        <v>1</v>
      </c>
      <c r="J611" s="91">
        <v>30</v>
      </c>
    </row>
    <row r="612" spans="1:10" ht="17.25" thickBot="1" x14ac:dyDescent="0.35">
      <c r="A612" s="96" t="s">
        <v>796</v>
      </c>
      <c r="B612" s="39" t="s">
        <v>831</v>
      </c>
      <c r="C612" s="29" t="s">
        <v>832</v>
      </c>
      <c r="D612" s="28" t="s">
        <v>833</v>
      </c>
      <c r="E612" s="28" t="s">
        <v>114</v>
      </c>
      <c r="F612" s="28" t="s">
        <v>49</v>
      </c>
      <c r="G612" s="28">
        <v>2</v>
      </c>
      <c r="H612" s="29">
        <v>56</v>
      </c>
      <c r="I612" s="30">
        <f t="shared" si="24"/>
        <v>0.93333333333333335</v>
      </c>
      <c r="J612" s="40">
        <v>12</v>
      </c>
    </row>
    <row r="613" spans="1:10" x14ac:dyDescent="0.3">
      <c r="A613" s="95" t="s">
        <v>612</v>
      </c>
      <c r="B613" s="97" t="s">
        <v>834</v>
      </c>
      <c r="C613" s="87" t="s">
        <v>835</v>
      </c>
      <c r="D613" s="88" t="s">
        <v>836</v>
      </c>
      <c r="E613" s="28" t="s">
        <v>41</v>
      </c>
      <c r="F613" s="88" t="s">
        <v>49</v>
      </c>
      <c r="G613" s="28">
        <v>1</v>
      </c>
      <c r="H613" s="29">
        <v>42</v>
      </c>
      <c r="I613" s="30">
        <f t="shared" ref="I613:I635" si="25">H613/60</f>
        <v>0.7</v>
      </c>
      <c r="J613" s="40">
        <v>60</v>
      </c>
    </row>
    <row r="614" spans="1:10" x14ac:dyDescent="0.3">
      <c r="A614" s="95" t="s">
        <v>612</v>
      </c>
      <c r="B614" s="97" t="s">
        <v>837</v>
      </c>
      <c r="C614" s="87" t="s">
        <v>838</v>
      </c>
      <c r="D614" s="88" t="s">
        <v>839</v>
      </c>
      <c r="E614" s="28" t="s">
        <v>41</v>
      </c>
      <c r="F614" s="88" t="s">
        <v>49</v>
      </c>
      <c r="G614" s="28">
        <v>1</v>
      </c>
      <c r="H614" s="29">
        <v>42</v>
      </c>
      <c r="I614" s="30">
        <f t="shared" si="25"/>
        <v>0.7</v>
      </c>
      <c r="J614" s="98">
        <v>60</v>
      </c>
    </row>
    <row r="615" spans="1:10" x14ac:dyDescent="0.3">
      <c r="A615" s="95" t="s">
        <v>612</v>
      </c>
      <c r="B615" s="97" t="s">
        <v>840</v>
      </c>
      <c r="C615" s="87" t="s">
        <v>841</v>
      </c>
      <c r="D615" s="88" t="s">
        <v>842</v>
      </c>
      <c r="E615" s="28" t="s">
        <v>41</v>
      </c>
      <c r="F615" s="88" t="s">
        <v>49</v>
      </c>
      <c r="G615" s="28">
        <v>1</v>
      </c>
      <c r="H615" s="29">
        <v>42</v>
      </c>
      <c r="I615" s="30">
        <f t="shared" si="25"/>
        <v>0.7</v>
      </c>
      <c r="J615" s="98">
        <v>30</v>
      </c>
    </row>
    <row r="616" spans="1:10" x14ac:dyDescent="0.3">
      <c r="A616" s="95" t="s">
        <v>612</v>
      </c>
      <c r="B616" s="97" t="s">
        <v>843</v>
      </c>
      <c r="C616" s="87" t="s">
        <v>844</v>
      </c>
      <c r="D616" s="88" t="s">
        <v>845</v>
      </c>
      <c r="E616" s="28" t="s">
        <v>41</v>
      </c>
      <c r="F616" s="88" t="s">
        <v>49</v>
      </c>
      <c r="G616" s="28">
        <v>1</v>
      </c>
      <c r="H616" s="29">
        <v>42</v>
      </c>
      <c r="I616" s="30">
        <f t="shared" si="25"/>
        <v>0.7</v>
      </c>
      <c r="J616" s="98">
        <v>30</v>
      </c>
    </row>
    <row r="617" spans="1:10" x14ac:dyDescent="0.3">
      <c r="A617" s="95" t="s">
        <v>612</v>
      </c>
      <c r="B617" s="97" t="s">
        <v>846</v>
      </c>
      <c r="C617" s="87" t="s">
        <v>847</v>
      </c>
      <c r="D617" s="88" t="s">
        <v>848</v>
      </c>
      <c r="E617" s="28" t="s">
        <v>41</v>
      </c>
      <c r="F617" s="88" t="s">
        <v>49</v>
      </c>
      <c r="G617" s="28">
        <v>1</v>
      </c>
      <c r="H617" s="29">
        <v>42</v>
      </c>
      <c r="I617" s="30">
        <f t="shared" si="25"/>
        <v>0.7</v>
      </c>
      <c r="J617" s="98">
        <v>60</v>
      </c>
    </row>
    <row r="618" spans="1:10" x14ac:dyDescent="0.3">
      <c r="A618" s="95" t="s">
        <v>612</v>
      </c>
      <c r="B618" s="97" t="s">
        <v>849</v>
      </c>
      <c r="C618" s="87" t="s">
        <v>850</v>
      </c>
      <c r="D618" s="88" t="s">
        <v>851</v>
      </c>
      <c r="E618" s="28" t="s">
        <v>41</v>
      </c>
      <c r="F618" s="88" t="s">
        <v>49</v>
      </c>
      <c r="G618" s="28">
        <v>1</v>
      </c>
      <c r="H618" s="29">
        <v>42</v>
      </c>
      <c r="I618" s="30">
        <f t="shared" si="25"/>
        <v>0.7</v>
      </c>
      <c r="J618" s="98">
        <v>30</v>
      </c>
    </row>
    <row r="619" spans="1:10" x14ac:dyDescent="0.3">
      <c r="A619" s="95" t="s">
        <v>355</v>
      </c>
      <c r="B619" s="97" t="s">
        <v>852</v>
      </c>
      <c r="C619" s="87" t="s">
        <v>838</v>
      </c>
      <c r="D619" s="88" t="s">
        <v>853</v>
      </c>
      <c r="E619" s="28" t="s">
        <v>41</v>
      </c>
      <c r="F619" s="88" t="s">
        <v>49</v>
      </c>
      <c r="G619" s="28">
        <v>2</v>
      </c>
      <c r="H619" s="29">
        <v>30</v>
      </c>
      <c r="I619" s="30">
        <f t="shared" si="25"/>
        <v>0.5</v>
      </c>
      <c r="J619" s="98">
        <v>192</v>
      </c>
    </row>
    <row r="620" spans="1:10" x14ac:dyDescent="0.3">
      <c r="A620" s="95" t="s">
        <v>0</v>
      </c>
      <c r="B620" s="97" t="s">
        <v>854</v>
      </c>
      <c r="C620" s="87" t="s">
        <v>855</v>
      </c>
      <c r="D620" s="88" t="s">
        <v>856</v>
      </c>
      <c r="E620" s="28" t="s">
        <v>41</v>
      </c>
      <c r="F620" s="88" t="s">
        <v>49</v>
      </c>
      <c r="G620" s="28">
        <v>2</v>
      </c>
      <c r="H620" s="29">
        <v>42</v>
      </c>
      <c r="I620" s="30">
        <f t="shared" si="25"/>
        <v>0.7</v>
      </c>
      <c r="J620" s="98">
        <v>56</v>
      </c>
    </row>
    <row r="621" spans="1:10" x14ac:dyDescent="0.3">
      <c r="A621" s="95" t="s">
        <v>483</v>
      </c>
      <c r="B621" s="97" t="s">
        <v>857</v>
      </c>
      <c r="C621" s="87" t="s">
        <v>858</v>
      </c>
      <c r="D621" s="88" t="s">
        <v>859</v>
      </c>
      <c r="E621" s="28" t="s">
        <v>41</v>
      </c>
      <c r="F621" s="88" t="s">
        <v>49</v>
      </c>
      <c r="G621" s="28">
        <v>2</v>
      </c>
      <c r="H621" s="29">
        <v>42</v>
      </c>
      <c r="I621" s="30">
        <f t="shared" si="25"/>
        <v>0.7</v>
      </c>
      <c r="J621" s="98">
        <v>165</v>
      </c>
    </row>
    <row r="622" spans="1:10" x14ac:dyDescent="0.3">
      <c r="A622" s="95" t="s">
        <v>249</v>
      </c>
      <c r="B622" s="97" t="s">
        <v>860</v>
      </c>
      <c r="C622" s="87" t="s">
        <v>364</v>
      </c>
      <c r="D622" s="88" t="s">
        <v>861</v>
      </c>
      <c r="E622" s="28" t="s">
        <v>41</v>
      </c>
      <c r="F622" s="88" t="s">
        <v>49</v>
      </c>
      <c r="G622" s="28">
        <v>2</v>
      </c>
      <c r="H622" s="29">
        <v>42</v>
      </c>
      <c r="I622" s="30">
        <f t="shared" si="25"/>
        <v>0.7</v>
      </c>
      <c r="J622" s="98">
        <v>176</v>
      </c>
    </row>
    <row r="623" spans="1:10" x14ac:dyDescent="0.3">
      <c r="A623" s="95" t="s">
        <v>249</v>
      </c>
      <c r="B623" s="97" t="s">
        <v>862</v>
      </c>
      <c r="C623" s="87" t="s">
        <v>361</v>
      </c>
      <c r="D623" s="88" t="s">
        <v>863</v>
      </c>
      <c r="E623" s="28" t="s">
        <v>41</v>
      </c>
      <c r="F623" s="88" t="s">
        <v>49</v>
      </c>
      <c r="G623" s="28">
        <v>2</v>
      </c>
      <c r="H623" s="29">
        <v>42</v>
      </c>
      <c r="I623" s="30">
        <f t="shared" si="25"/>
        <v>0.7</v>
      </c>
      <c r="J623" s="98">
        <v>176</v>
      </c>
    </row>
    <row r="624" spans="1:10" x14ac:dyDescent="0.3">
      <c r="A624" s="95" t="s">
        <v>355</v>
      </c>
      <c r="B624" s="97" t="s">
        <v>864</v>
      </c>
      <c r="C624" s="87" t="s">
        <v>865</v>
      </c>
      <c r="D624" s="88" t="s">
        <v>866</v>
      </c>
      <c r="E624" s="28" t="s">
        <v>41</v>
      </c>
      <c r="F624" s="88" t="s">
        <v>49</v>
      </c>
      <c r="G624" s="28">
        <v>2</v>
      </c>
      <c r="H624" s="29">
        <v>30</v>
      </c>
      <c r="I624" s="30">
        <f t="shared" si="25"/>
        <v>0.5</v>
      </c>
      <c r="J624" s="98">
        <v>312</v>
      </c>
    </row>
    <row r="625" spans="1:10" x14ac:dyDescent="0.3">
      <c r="A625" s="95" t="s">
        <v>355</v>
      </c>
      <c r="B625" s="97" t="s">
        <v>867</v>
      </c>
      <c r="C625" s="87" t="s">
        <v>865</v>
      </c>
      <c r="D625" s="88" t="s">
        <v>868</v>
      </c>
      <c r="E625" s="28" t="s">
        <v>41</v>
      </c>
      <c r="F625" s="88" t="s">
        <v>49</v>
      </c>
      <c r="G625" s="28">
        <v>2</v>
      </c>
      <c r="H625" s="29">
        <v>30</v>
      </c>
      <c r="I625" s="30">
        <f t="shared" si="25"/>
        <v>0.5</v>
      </c>
      <c r="J625" s="98">
        <v>312</v>
      </c>
    </row>
    <row r="626" spans="1:10" x14ac:dyDescent="0.3">
      <c r="A626" s="95" t="s">
        <v>638</v>
      </c>
      <c r="B626" s="97" t="s">
        <v>869</v>
      </c>
      <c r="C626" s="87" t="s">
        <v>870</v>
      </c>
      <c r="D626" s="88" t="s">
        <v>871</v>
      </c>
      <c r="E626" s="28" t="s">
        <v>41</v>
      </c>
      <c r="F626" s="88" t="s">
        <v>49</v>
      </c>
      <c r="G626" s="28">
        <v>2</v>
      </c>
      <c r="H626" s="29">
        <v>45</v>
      </c>
      <c r="I626" s="30">
        <f t="shared" si="25"/>
        <v>0.75</v>
      </c>
      <c r="J626" s="98">
        <v>44</v>
      </c>
    </row>
    <row r="627" spans="1:10" x14ac:dyDescent="0.3">
      <c r="A627" s="95" t="s">
        <v>638</v>
      </c>
      <c r="B627" s="97" t="s">
        <v>872</v>
      </c>
      <c r="C627" s="87" t="s">
        <v>835</v>
      </c>
      <c r="D627" s="88" t="s">
        <v>836</v>
      </c>
      <c r="E627" s="28" t="s">
        <v>41</v>
      </c>
      <c r="F627" s="88" t="s">
        <v>49</v>
      </c>
      <c r="G627" s="28">
        <v>1</v>
      </c>
      <c r="H627" s="29">
        <v>42</v>
      </c>
      <c r="I627" s="30">
        <f t="shared" si="25"/>
        <v>0.7</v>
      </c>
      <c r="J627" s="40">
        <v>60</v>
      </c>
    </row>
    <row r="628" spans="1:10" x14ac:dyDescent="0.3">
      <c r="A628" s="95" t="s">
        <v>638</v>
      </c>
      <c r="B628" s="97" t="s">
        <v>873</v>
      </c>
      <c r="C628" s="87" t="s">
        <v>838</v>
      </c>
      <c r="D628" s="88" t="s">
        <v>839</v>
      </c>
      <c r="E628" s="28" t="s">
        <v>41</v>
      </c>
      <c r="F628" s="88" t="s">
        <v>49</v>
      </c>
      <c r="G628" s="28">
        <v>1</v>
      </c>
      <c r="H628" s="29">
        <v>42</v>
      </c>
      <c r="I628" s="30">
        <f t="shared" si="25"/>
        <v>0.7</v>
      </c>
      <c r="J628" s="98">
        <v>60</v>
      </c>
    </row>
    <row r="629" spans="1:10" x14ac:dyDescent="0.3">
      <c r="A629" s="95" t="s">
        <v>638</v>
      </c>
      <c r="B629" s="97" t="s">
        <v>874</v>
      </c>
      <c r="C629" s="87" t="s">
        <v>847</v>
      </c>
      <c r="D629" s="88" t="s">
        <v>848</v>
      </c>
      <c r="E629" s="28" t="s">
        <v>41</v>
      </c>
      <c r="F629" s="88" t="s">
        <v>49</v>
      </c>
      <c r="G629" s="28">
        <v>1</v>
      </c>
      <c r="H629" s="29">
        <v>42</v>
      </c>
      <c r="I629" s="30">
        <f t="shared" si="25"/>
        <v>0.7</v>
      </c>
      <c r="J629" s="98">
        <v>60</v>
      </c>
    </row>
    <row r="630" spans="1:10" x14ac:dyDescent="0.3">
      <c r="A630" s="95" t="s">
        <v>638</v>
      </c>
      <c r="B630" s="97" t="s">
        <v>875</v>
      </c>
      <c r="C630" s="87" t="s">
        <v>850</v>
      </c>
      <c r="D630" s="88" t="s">
        <v>851</v>
      </c>
      <c r="E630" s="28" t="s">
        <v>41</v>
      </c>
      <c r="F630" s="88" t="s">
        <v>49</v>
      </c>
      <c r="G630" s="28">
        <v>1</v>
      </c>
      <c r="H630" s="29">
        <v>42</v>
      </c>
      <c r="I630" s="30">
        <f t="shared" si="25"/>
        <v>0.7</v>
      </c>
      <c r="J630" s="98">
        <v>30</v>
      </c>
    </row>
    <row r="631" spans="1:10" x14ac:dyDescent="0.3">
      <c r="A631" s="95" t="s">
        <v>876</v>
      </c>
      <c r="B631" s="97" t="s">
        <v>877</v>
      </c>
      <c r="C631" s="87" t="s">
        <v>841</v>
      </c>
      <c r="D631" s="88" t="s">
        <v>842</v>
      </c>
      <c r="E631" s="28" t="s">
        <v>41</v>
      </c>
      <c r="F631" s="88" t="s">
        <v>49</v>
      </c>
      <c r="G631" s="28">
        <v>1</v>
      </c>
      <c r="H631" s="29">
        <v>42</v>
      </c>
      <c r="I631" s="30">
        <f t="shared" si="25"/>
        <v>0.7</v>
      </c>
      <c r="J631" s="98">
        <v>30</v>
      </c>
    </row>
    <row r="632" spans="1:10" x14ac:dyDescent="0.3">
      <c r="A632" s="95" t="s">
        <v>876</v>
      </c>
      <c r="B632" s="97" t="s">
        <v>878</v>
      </c>
      <c r="C632" s="87" t="s">
        <v>844</v>
      </c>
      <c r="D632" s="88" t="s">
        <v>845</v>
      </c>
      <c r="E632" s="28" t="s">
        <v>41</v>
      </c>
      <c r="F632" s="88" t="s">
        <v>49</v>
      </c>
      <c r="G632" s="28">
        <v>1</v>
      </c>
      <c r="H632" s="29">
        <v>42</v>
      </c>
      <c r="I632" s="30">
        <f t="shared" si="25"/>
        <v>0.7</v>
      </c>
      <c r="J632" s="98">
        <v>30</v>
      </c>
    </row>
    <row r="633" spans="1:10" x14ac:dyDescent="0.3">
      <c r="A633" s="95" t="s">
        <v>876</v>
      </c>
      <c r="B633" s="97" t="s">
        <v>879</v>
      </c>
      <c r="C633" s="87" t="s">
        <v>855</v>
      </c>
      <c r="D633" s="88" t="s">
        <v>856</v>
      </c>
      <c r="E633" s="28" t="s">
        <v>41</v>
      </c>
      <c r="F633" s="88" t="s">
        <v>49</v>
      </c>
      <c r="G633" s="28">
        <v>2</v>
      </c>
      <c r="H633" s="29">
        <v>42</v>
      </c>
      <c r="I633" s="30">
        <f t="shared" si="25"/>
        <v>0.7</v>
      </c>
      <c r="J633" s="98">
        <v>56</v>
      </c>
    </row>
    <row r="634" spans="1:10" x14ac:dyDescent="0.3">
      <c r="A634" s="95" t="s">
        <v>752</v>
      </c>
      <c r="B634" s="97" t="s">
        <v>880</v>
      </c>
      <c r="C634" s="87" t="s">
        <v>881</v>
      </c>
      <c r="D634" s="88" t="s">
        <v>882</v>
      </c>
      <c r="E634" s="28" t="s">
        <v>171</v>
      </c>
      <c r="F634" s="88" t="s">
        <v>70</v>
      </c>
      <c r="G634" s="28">
        <v>2</v>
      </c>
      <c r="H634" s="29">
        <v>42</v>
      </c>
      <c r="I634" s="30">
        <f t="shared" si="25"/>
        <v>0.7</v>
      </c>
      <c r="J634" s="98">
        <v>192</v>
      </c>
    </row>
    <row r="635" spans="1:10" x14ac:dyDescent="0.3">
      <c r="A635" s="95" t="s">
        <v>876</v>
      </c>
      <c r="B635" s="97" t="s">
        <v>883</v>
      </c>
      <c r="C635" s="87" t="s">
        <v>884</v>
      </c>
      <c r="D635" s="88" t="s">
        <v>885</v>
      </c>
      <c r="E635" s="28" t="s">
        <v>171</v>
      </c>
      <c r="F635" s="88" t="s">
        <v>70</v>
      </c>
      <c r="G635" s="28">
        <v>2</v>
      </c>
      <c r="H635" s="29">
        <v>60</v>
      </c>
      <c r="I635" s="30">
        <f t="shared" si="25"/>
        <v>1</v>
      </c>
      <c r="J635" s="98">
        <v>8</v>
      </c>
    </row>
    <row r="636" spans="1:10" x14ac:dyDescent="0.3">
      <c r="A636" s="99" t="s">
        <v>796</v>
      </c>
      <c r="B636" s="100" t="s">
        <v>886</v>
      </c>
      <c r="C636" s="101" t="s">
        <v>887</v>
      </c>
      <c r="D636" s="102" t="s">
        <v>888</v>
      </c>
      <c r="E636" s="102" t="s">
        <v>114</v>
      </c>
      <c r="F636" s="102" t="s">
        <v>889</v>
      </c>
      <c r="G636" s="102">
        <v>1</v>
      </c>
      <c r="H636" s="101">
        <v>60</v>
      </c>
      <c r="I636" s="103">
        <f t="shared" si="24"/>
        <v>1</v>
      </c>
      <c r="J636" s="104"/>
    </row>
    <row r="637" spans="1:10" x14ac:dyDescent="0.3">
      <c r="A637" s="99" t="s">
        <v>796</v>
      </c>
      <c r="B637" s="100" t="s">
        <v>890</v>
      </c>
      <c r="C637" s="101" t="s">
        <v>887</v>
      </c>
      <c r="D637" s="102" t="s">
        <v>891</v>
      </c>
      <c r="E637" s="102" t="s">
        <v>114</v>
      </c>
      <c r="F637" s="102" t="s">
        <v>889</v>
      </c>
      <c r="G637" s="102">
        <v>1</v>
      </c>
      <c r="H637" s="101">
        <v>60</v>
      </c>
      <c r="I637" s="103">
        <f t="shared" si="24"/>
        <v>1</v>
      </c>
      <c r="J637" s="104"/>
    </row>
    <row r="638" spans="1:10" x14ac:dyDescent="0.3">
      <c r="A638" s="99" t="s">
        <v>796</v>
      </c>
      <c r="B638" s="100" t="s">
        <v>892</v>
      </c>
      <c r="C638" s="101" t="s">
        <v>893</v>
      </c>
      <c r="D638" s="102" t="s">
        <v>894</v>
      </c>
      <c r="E638" s="102" t="s">
        <v>114</v>
      </c>
      <c r="F638" s="102" t="s">
        <v>889</v>
      </c>
      <c r="G638" s="102">
        <v>1</v>
      </c>
      <c r="H638" s="101">
        <v>60</v>
      </c>
      <c r="I638" s="103">
        <f t="shared" si="24"/>
        <v>1</v>
      </c>
      <c r="J638" s="104"/>
    </row>
    <row r="639" spans="1:10" x14ac:dyDescent="0.3">
      <c r="A639" s="105" t="s">
        <v>796</v>
      </c>
      <c r="B639" s="100" t="s">
        <v>895</v>
      </c>
      <c r="C639" s="101" t="s">
        <v>896</v>
      </c>
      <c r="D639" s="102" t="s">
        <v>897</v>
      </c>
      <c r="E639" s="102" t="s">
        <v>114</v>
      </c>
      <c r="F639" s="102" t="s">
        <v>889</v>
      </c>
      <c r="G639" s="102">
        <v>1</v>
      </c>
      <c r="H639" s="101">
        <v>60</v>
      </c>
      <c r="I639" s="103">
        <f t="shared" si="24"/>
        <v>1</v>
      </c>
      <c r="J639" s="104"/>
    </row>
    <row r="640" spans="1:10" x14ac:dyDescent="0.3">
      <c r="A640" s="99" t="s">
        <v>796</v>
      </c>
      <c r="B640" s="100" t="s">
        <v>898</v>
      </c>
      <c r="C640" s="101" t="s">
        <v>899</v>
      </c>
      <c r="D640" s="102" t="s">
        <v>900</v>
      </c>
      <c r="E640" s="102" t="s">
        <v>114</v>
      </c>
      <c r="F640" s="102" t="s">
        <v>889</v>
      </c>
      <c r="G640" s="102">
        <v>1</v>
      </c>
      <c r="H640" s="101">
        <v>60</v>
      </c>
      <c r="I640" s="103">
        <f t="shared" si="24"/>
        <v>1</v>
      </c>
      <c r="J640" s="104"/>
    </row>
    <row r="641" spans="1:10" x14ac:dyDescent="0.3">
      <c r="A641" s="105" t="s">
        <v>796</v>
      </c>
      <c r="B641" s="100" t="s">
        <v>901</v>
      </c>
      <c r="C641" s="101" t="s">
        <v>902</v>
      </c>
      <c r="D641" s="102" t="s">
        <v>903</v>
      </c>
      <c r="E641" s="102" t="s">
        <v>114</v>
      </c>
      <c r="F641" s="102" t="s">
        <v>889</v>
      </c>
      <c r="G641" s="102">
        <v>1</v>
      </c>
      <c r="H641" s="101">
        <v>60</v>
      </c>
      <c r="I641" s="103">
        <f t="shared" si="24"/>
        <v>1</v>
      </c>
      <c r="J641" s="104"/>
    </row>
    <row r="642" spans="1:10" x14ac:dyDescent="0.3">
      <c r="A642" s="105" t="s">
        <v>796</v>
      </c>
      <c r="B642" s="106" t="s">
        <v>904</v>
      </c>
      <c r="C642" s="107" t="s">
        <v>905</v>
      </c>
      <c r="D642" s="108" t="s">
        <v>906</v>
      </c>
      <c r="E642" s="108" t="s">
        <v>114</v>
      </c>
      <c r="F642" s="108" t="s">
        <v>889</v>
      </c>
      <c r="G642" s="108">
        <v>1</v>
      </c>
      <c r="H642" s="107">
        <v>60</v>
      </c>
      <c r="I642" s="109">
        <f t="shared" si="24"/>
        <v>1</v>
      </c>
      <c r="J642" s="110"/>
    </row>
    <row r="643" spans="1:10" x14ac:dyDescent="0.3">
      <c r="A643" s="111" t="s">
        <v>752</v>
      </c>
      <c r="B643" s="67" t="s">
        <v>907</v>
      </c>
      <c r="C643" s="68" t="s">
        <v>908</v>
      </c>
      <c r="D643" s="69">
        <v>12019111</v>
      </c>
      <c r="E643" s="69" t="s">
        <v>692</v>
      </c>
      <c r="F643" s="69" t="s">
        <v>909</v>
      </c>
      <c r="G643" s="69">
        <v>4</v>
      </c>
      <c r="H643" s="29">
        <v>55</v>
      </c>
      <c r="I643" s="30">
        <f t="shared" si="24"/>
        <v>0.91666666666666663</v>
      </c>
      <c r="J643" s="71">
        <v>75</v>
      </c>
    </row>
    <row r="644" spans="1:10" x14ac:dyDescent="0.3">
      <c r="A644" s="111" t="s">
        <v>752</v>
      </c>
      <c r="B644" s="67" t="s">
        <v>910</v>
      </c>
      <c r="C644" s="68" t="s">
        <v>911</v>
      </c>
      <c r="D644" s="69">
        <v>12019112</v>
      </c>
      <c r="E644" s="69" t="s">
        <v>692</v>
      </c>
      <c r="F644" s="69" t="s">
        <v>909</v>
      </c>
      <c r="G644" s="69">
        <v>4</v>
      </c>
      <c r="H644" s="29">
        <v>55</v>
      </c>
      <c r="I644" s="30">
        <f t="shared" si="24"/>
        <v>0.91666666666666663</v>
      </c>
      <c r="J644" s="71">
        <v>75</v>
      </c>
    </row>
    <row r="645" spans="1:10" x14ac:dyDescent="0.3">
      <c r="A645" s="111" t="s">
        <v>912</v>
      </c>
      <c r="B645" s="67" t="s">
        <v>913</v>
      </c>
      <c r="C645" s="68" t="s">
        <v>914</v>
      </c>
      <c r="D645" s="69" t="s">
        <v>915</v>
      </c>
      <c r="E645" s="69" t="s">
        <v>41</v>
      </c>
      <c r="F645" s="69" t="s">
        <v>889</v>
      </c>
      <c r="G645" s="69">
        <v>1</v>
      </c>
      <c r="H645" s="29">
        <v>55</v>
      </c>
      <c r="I645" s="30">
        <f t="shared" si="24"/>
        <v>0.91666666666666663</v>
      </c>
      <c r="J645" s="71">
        <v>7</v>
      </c>
    </row>
    <row r="646" spans="1:10" x14ac:dyDescent="0.3">
      <c r="A646" s="111" t="s">
        <v>912</v>
      </c>
      <c r="B646" s="67" t="s">
        <v>916</v>
      </c>
      <c r="C646" s="68" t="s">
        <v>917</v>
      </c>
      <c r="D646" s="69" t="s">
        <v>918</v>
      </c>
      <c r="E646" s="69" t="s">
        <v>41</v>
      </c>
      <c r="F646" s="69" t="s">
        <v>889</v>
      </c>
      <c r="G646" s="69">
        <v>1</v>
      </c>
      <c r="H646" s="29">
        <v>55</v>
      </c>
      <c r="I646" s="30">
        <f t="shared" si="24"/>
        <v>0.91666666666666663</v>
      </c>
      <c r="J646" s="71">
        <v>7</v>
      </c>
    </row>
    <row r="647" spans="1:10" x14ac:dyDescent="0.3">
      <c r="A647" s="111" t="s">
        <v>612</v>
      </c>
      <c r="B647" s="67" t="s">
        <v>919</v>
      </c>
      <c r="C647" s="68" t="s">
        <v>920</v>
      </c>
      <c r="D647" s="69" t="s">
        <v>921</v>
      </c>
      <c r="E647" s="69" t="s">
        <v>41</v>
      </c>
      <c r="F647" s="69" t="s">
        <v>889</v>
      </c>
      <c r="G647" s="28">
        <v>1</v>
      </c>
      <c r="H647" s="29">
        <v>56</v>
      </c>
      <c r="I647" s="30">
        <f t="shared" si="24"/>
        <v>0.93333333333333335</v>
      </c>
      <c r="J647" s="71">
        <v>200</v>
      </c>
    </row>
    <row r="648" spans="1:10" x14ac:dyDescent="0.3">
      <c r="A648" s="111" t="s">
        <v>724</v>
      </c>
      <c r="B648" s="67" t="s">
        <v>922</v>
      </c>
      <c r="C648" s="68" t="s">
        <v>923</v>
      </c>
      <c r="D648" s="69" t="s">
        <v>924</v>
      </c>
      <c r="E648" s="69" t="s">
        <v>41</v>
      </c>
      <c r="F648" s="69" t="s">
        <v>889</v>
      </c>
      <c r="G648" s="28">
        <v>1</v>
      </c>
      <c r="H648" s="29">
        <v>56</v>
      </c>
      <c r="I648" s="30">
        <f t="shared" si="24"/>
        <v>0.93333333333333335</v>
      </c>
      <c r="J648" s="71">
        <v>56</v>
      </c>
    </row>
    <row r="649" spans="1:10" x14ac:dyDescent="0.3">
      <c r="A649" s="111" t="s">
        <v>724</v>
      </c>
      <c r="B649" s="67" t="s">
        <v>925</v>
      </c>
      <c r="C649" s="68" t="s">
        <v>926</v>
      </c>
      <c r="D649" s="69" t="s">
        <v>927</v>
      </c>
      <c r="E649" s="69" t="s">
        <v>41</v>
      </c>
      <c r="F649" s="69" t="s">
        <v>889</v>
      </c>
      <c r="G649" s="28">
        <v>1</v>
      </c>
      <c r="H649" s="29">
        <v>56</v>
      </c>
      <c r="I649" s="30">
        <f t="shared" si="24"/>
        <v>0.93333333333333335</v>
      </c>
      <c r="J649" s="71">
        <v>56</v>
      </c>
    </row>
    <row r="650" spans="1:10" x14ac:dyDescent="0.3">
      <c r="A650" s="111" t="s">
        <v>928</v>
      </c>
      <c r="B650" s="67" t="s">
        <v>929</v>
      </c>
      <c r="C650" s="68" t="s">
        <v>930</v>
      </c>
      <c r="D650" s="69" t="s">
        <v>931</v>
      </c>
      <c r="E650" s="69" t="s">
        <v>41</v>
      </c>
      <c r="F650" s="69" t="s">
        <v>889</v>
      </c>
      <c r="G650" s="28">
        <v>1</v>
      </c>
      <c r="H650" s="29">
        <v>56</v>
      </c>
      <c r="I650" s="30">
        <f t="shared" si="24"/>
        <v>0.93333333333333335</v>
      </c>
      <c r="J650" s="71">
        <v>1200</v>
      </c>
    </row>
    <row r="651" spans="1:10" x14ac:dyDescent="0.3">
      <c r="A651" s="111" t="s">
        <v>0</v>
      </c>
      <c r="B651" s="67" t="s">
        <v>932</v>
      </c>
      <c r="C651" s="68" t="s">
        <v>933</v>
      </c>
      <c r="D651" s="69" t="s">
        <v>934</v>
      </c>
      <c r="E651" s="69" t="s">
        <v>41</v>
      </c>
      <c r="F651" s="69" t="s">
        <v>889</v>
      </c>
      <c r="G651" s="28">
        <v>1</v>
      </c>
      <c r="H651" s="29">
        <v>56</v>
      </c>
      <c r="I651" s="30">
        <f t="shared" si="24"/>
        <v>0.93333333333333335</v>
      </c>
      <c r="J651" s="71">
        <v>24</v>
      </c>
    </row>
    <row r="652" spans="1:10" x14ac:dyDescent="0.3">
      <c r="A652" s="111" t="s">
        <v>612</v>
      </c>
      <c r="B652" s="67" t="s">
        <v>935</v>
      </c>
      <c r="C652" s="68" t="s">
        <v>936</v>
      </c>
      <c r="D652" s="69" t="s">
        <v>937</v>
      </c>
      <c r="E652" s="69" t="s">
        <v>41</v>
      </c>
      <c r="F652" s="69" t="s">
        <v>889</v>
      </c>
      <c r="G652" s="28">
        <v>1</v>
      </c>
      <c r="H652" s="29">
        <v>56</v>
      </c>
      <c r="I652" s="30">
        <f t="shared" si="24"/>
        <v>0.93333333333333335</v>
      </c>
      <c r="J652" s="71">
        <v>50</v>
      </c>
    </row>
    <row r="653" spans="1:10" x14ac:dyDescent="0.3">
      <c r="A653" s="111" t="s">
        <v>638</v>
      </c>
      <c r="B653" s="67" t="s">
        <v>938</v>
      </c>
      <c r="C653" s="68" t="s">
        <v>939</v>
      </c>
      <c r="D653" s="69" t="s">
        <v>940</v>
      </c>
      <c r="E653" s="69" t="s">
        <v>41</v>
      </c>
      <c r="F653" s="69" t="s">
        <v>889</v>
      </c>
      <c r="G653" s="28">
        <v>1</v>
      </c>
      <c r="H653" s="29">
        <v>56</v>
      </c>
      <c r="I653" s="30">
        <f t="shared" si="24"/>
        <v>0.93333333333333335</v>
      </c>
      <c r="J653" s="71">
        <v>150</v>
      </c>
    </row>
    <row r="654" spans="1:10" x14ac:dyDescent="0.3">
      <c r="A654" s="111" t="s">
        <v>752</v>
      </c>
      <c r="B654" s="67" t="s">
        <v>941</v>
      </c>
      <c r="C654" s="68" t="s">
        <v>942</v>
      </c>
      <c r="D654" s="69" t="s">
        <v>943</v>
      </c>
      <c r="E654" s="69" t="s">
        <v>41</v>
      </c>
      <c r="F654" s="69" t="s">
        <v>889</v>
      </c>
      <c r="G654" s="28">
        <v>1</v>
      </c>
      <c r="H654" s="29">
        <v>56</v>
      </c>
      <c r="I654" s="30">
        <f t="shared" si="24"/>
        <v>0.93333333333333335</v>
      </c>
      <c r="J654" s="71">
        <v>120</v>
      </c>
    </row>
    <row r="655" spans="1:10" x14ac:dyDescent="0.3">
      <c r="A655" s="111" t="s">
        <v>752</v>
      </c>
      <c r="B655" s="67" t="s">
        <v>944</v>
      </c>
      <c r="C655" s="68" t="s">
        <v>945</v>
      </c>
      <c r="D655" s="69" t="s">
        <v>946</v>
      </c>
      <c r="E655" s="69" t="s">
        <v>41</v>
      </c>
      <c r="F655" s="69" t="s">
        <v>889</v>
      </c>
      <c r="G655" s="28">
        <v>1</v>
      </c>
      <c r="H655" s="29">
        <v>56</v>
      </c>
      <c r="I655" s="30">
        <f t="shared" si="24"/>
        <v>0.93333333333333335</v>
      </c>
      <c r="J655" s="71">
        <v>120</v>
      </c>
    </row>
    <row r="656" spans="1:10" x14ac:dyDescent="0.3">
      <c r="A656" s="111" t="s">
        <v>947</v>
      </c>
      <c r="B656" s="67" t="s">
        <v>948</v>
      </c>
      <c r="C656" s="68" t="s">
        <v>949</v>
      </c>
      <c r="D656" s="69" t="s">
        <v>950</v>
      </c>
      <c r="E656" s="69" t="s">
        <v>41</v>
      </c>
      <c r="F656" s="69" t="s">
        <v>889</v>
      </c>
      <c r="G656" s="28">
        <v>1</v>
      </c>
      <c r="H656" s="29">
        <v>56</v>
      </c>
      <c r="I656" s="30">
        <f t="shared" ref="I656:I679" si="26">H656/60</f>
        <v>0.93333333333333335</v>
      </c>
      <c r="J656" s="71">
        <v>15</v>
      </c>
    </row>
    <row r="657" spans="1:10" x14ac:dyDescent="0.3">
      <c r="A657" s="111" t="s">
        <v>752</v>
      </c>
      <c r="B657" s="67" t="s">
        <v>951</v>
      </c>
      <c r="C657" s="68" t="s">
        <v>952</v>
      </c>
      <c r="D657" s="69" t="s">
        <v>953</v>
      </c>
      <c r="E657" s="69" t="s">
        <v>41</v>
      </c>
      <c r="F657" s="69" t="s">
        <v>889</v>
      </c>
      <c r="G657" s="28">
        <v>1</v>
      </c>
      <c r="H657" s="29">
        <v>56</v>
      </c>
      <c r="I657" s="30">
        <f t="shared" si="26"/>
        <v>0.93333333333333335</v>
      </c>
      <c r="J657" s="71">
        <v>18</v>
      </c>
    </row>
    <row r="658" spans="1:10" x14ac:dyDescent="0.3">
      <c r="A658" s="111" t="s">
        <v>752</v>
      </c>
      <c r="B658" s="67" t="s">
        <v>954</v>
      </c>
      <c r="C658" s="68" t="s">
        <v>955</v>
      </c>
      <c r="D658" s="69" t="s">
        <v>956</v>
      </c>
      <c r="E658" s="69" t="s">
        <v>41</v>
      </c>
      <c r="F658" s="69" t="s">
        <v>889</v>
      </c>
      <c r="G658" s="28">
        <v>1</v>
      </c>
      <c r="H658" s="29">
        <v>56</v>
      </c>
      <c r="I658" s="30">
        <f t="shared" si="26"/>
        <v>0.93333333333333335</v>
      </c>
      <c r="J658" s="71">
        <v>18</v>
      </c>
    </row>
    <row r="659" spans="1:10" x14ac:dyDescent="0.3">
      <c r="A659" s="111" t="s">
        <v>676</v>
      </c>
      <c r="B659" s="67" t="s">
        <v>957</v>
      </c>
      <c r="C659" s="68" t="s">
        <v>958</v>
      </c>
      <c r="D659" s="69" t="s">
        <v>959</v>
      </c>
      <c r="E659" s="69" t="s">
        <v>171</v>
      </c>
      <c r="F659" s="69" t="s">
        <v>889</v>
      </c>
      <c r="G659" s="28">
        <v>1</v>
      </c>
      <c r="H659" s="29">
        <v>56</v>
      </c>
      <c r="I659" s="30">
        <f t="shared" si="26"/>
        <v>0.93333333333333335</v>
      </c>
      <c r="J659" s="71">
        <v>4000</v>
      </c>
    </row>
    <row r="660" spans="1:10" x14ac:dyDescent="0.3">
      <c r="A660" s="111" t="s">
        <v>676</v>
      </c>
      <c r="B660" s="67" t="s">
        <v>960</v>
      </c>
      <c r="C660" s="68" t="s">
        <v>961</v>
      </c>
      <c r="D660" s="69" t="s">
        <v>962</v>
      </c>
      <c r="E660" s="69" t="s">
        <v>171</v>
      </c>
      <c r="F660" s="69" t="s">
        <v>889</v>
      </c>
      <c r="G660" s="28">
        <v>1</v>
      </c>
      <c r="H660" s="29">
        <v>56</v>
      </c>
      <c r="I660" s="30">
        <f t="shared" si="26"/>
        <v>0.93333333333333335</v>
      </c>
      <c r="J660" s="71">
        <v>2000</v>
      </c>
    </row>
    <row r="661" spans="1:10" x14ac:dyDescent="0.3">
      <c r="A661" s="111" t="s">
        <v>752</v>
      </c>
      <c r="B661" s="67" t="s">
        <v>963</v>
      </c>
      <c r="C661" s="68" t="s">
        <v>964</v>
      </c>
      <c r="D661" s="69" t="s">
        <v>965</v>
      </c>
      <c r="E661" s="69" t="s">
        <v>171</v>
      </c>
      <c r="F661" s="69" t="s">
        <v>889</v>
      </c>
      <c r="G661" s="28">
        <v>1</v>
      </c>
      <c r="H661" s="29">
        <v>40</v>
      </c>
      <c r="I661" s="30">
        <f t="shared" si="26"/>
        <v>0.66666666666666663</v>
      </c>
      <c r="J661" s="71">
        <v>200</v>
      </c>
    </row>
    <row r="662" spans="1:10" x14ac:dyDescent="0.3">
      <c r="A662" s="111" t="s">
        <v>752</v>
      </c>
      <c r="B662" s="67" t="s">
        <v>966</v>
      </c>
      <c r="C662" s="68" t="s">
        <v>967</v>
      </c>
      <c r="D662" s="69" t="s">
        <v>968</v>
      </c>
      <c r="E662" s="69" t="s">
        <v>171</v>
      </c>
      <c r="F662" s="69" t="s">
        <v>889</v>
      </c>
      <c r="G662" s="28">
        <v>1</v>
      </c>
      <c r="H662" s="29">
        <v>40</v>
      </c>
      <c r="I662" s="30">
        <f t="shared" si="26"/>
        <v>0.66666666666666663</v>
      </c>
      <c r="J662" s="71">
        <v>200</v>
      </c>
    </row>
    <row r="663" spans="1:10" x14ac:dyDescent="0.3">
      <c r="A663" s="111" t="s">
        <v>589</v>
      </c>
      <c r="B663" s="67" t="s">
        <v>969</v>
      </c>
      <c r="C663" s="68" t="s">
        <v>970</v>
      </c>
      <c r="D663" s="69" t="s">
        <v>971</v>
      </c>
      <c r="E663" s="69" t="s">
        <v>41</v>
      </c>
      <c r="F663" s="69" t="s">
        <v>889</v>
      </c>
      <c r="G663" s="28">
        <v>1</v>
      </c>
      <c r="H663" s="29">
        <v>56</v>
      </c>
      <c r="I663" s="30">
        <f t="shared" si="26"/>
        <v>0.93333333333333335</v>
      </c>
      <c r="J663" s="71">
        <v>4000</v>
      </c>
    </row>
    <row r="664" spans="1:10" ht="27" x14ac:dyDescent="0.3">
      <c r="A664" s="111" t="s">
        <v>752</v>
      </c>
      <c r="B664" s="67" t="s">
        <v>972</v>
      </c>
      <c r="C664" s="68" t="s">
        <v>973</v>
      </c>
      <c r="D664" s="69" t="s">
        <v>974</v>
      </c>
      <c r="E664" s="69" t="s">
        <v>41</v>
      </c>
      <c r="F664" s="69" t="s">
        <v>889</v>
      </c>
      <c r="G664" s="28">
        <v>1</v>
      </c>
      <c r="H664" s="29">
        <v>56</v>
      </c>
      <c r="I664" s="30">
        <f t="shared" si="26"/>
        <v>0.93333333333333335</v>
      </c>
      <c r="J664" s="71">
        <v>120</v>
      </c>
    </row>
    <row r="665" spans="1:10" ht="27" x14ac:dyDescent="0.3">
      <c r="A665" s="111" t="s">
        <v>752</v>
      </c>
      <c r="B665" s="67" t="s">
        <v>975</v>
      </c>
      <c r="C665" s="68" t="s">
        <v>976</v>
      </c>
      <c r="D665" s="69" t="s">
        <v>977</v>
      </c>
      <c r="E665" s="69" t="s">
        <v>41</v>
      </c>
      <c r="F665" s="69" t="s">
        <v>889</v>
      </c>
      <c r="G665" s="28">
        <v>1</v>
      </c>
      <c r="H665" s="29">
        <v>56</v>
      </c>
      <c r="I665" s="30">
        <f t="shared" si="26"/>
        <v>0.93333333333333335</v>
      </c>
      <c r="J665" s="71">
        <v>120</v>
      </c>
    </row>
    <row r="666" spans="1:10" x14ac:dyDescent="0.3">
      <c r="A666" s="111" t="s">
        <v>612</v>
      </c>
      <c r="B666" s="67" t="s">
        <v>978</v>
      </c>
      <c r="C666" s="68" t="s">
        <v>979</v>
      </c>
      <c r="D666" s="69" t="s">
        <v>980</v>
      </c>
      <c r="E666" s="69" t="s">
        <v>41</v>
      </c>
      <c r="F666" s="69" t="s">
        <v>889</v>
      </c>
      <c r="G666" s="28">
        <v>1</v>
      </c>
      <c r="H666" s="29">
        <v>56</v>
      </c>
      <c r="I666" s="30">
        <f t="shared" si="26"/>
        <v>0.93333333333333335</v>
      </c>
      <c r="J666" s="71">
        <v>144</v>
      </c>
    </row>
    <row r="667" spans="1:10" x14ac:dyDescent="0.3">
      <c r="A667" s="111" t="s">
        <v>612</v>
      </c>
      <c r="B667" s="67" t="s">
        <v>981</v>
      </c>
      <c r="C667" s="68" t="s">
        <v>982</v>
      </c>
      <c r="D667" s="69" t="s">
        <v>983</v>
      </c>
      <c r="E667" s="69" t="s">
        <v>41</v>
      </c>
      <c r="F667" s="69" t="s">
        <v>889</v>
      </c>
      <c r="G667" s="28">
        <v>1</v>
      </c>
      <c r="H667" s="29">
        <v>56</v>
      </c>
      <c r="I667" s="30">
        <f t="shared" si="26"/>
        <v>0.93333333333333335</v>
      </c>
      <c r="J667" s="71">
        <v>144</v>
      </c>
    </row>
    <row r="668" spans="1:10" x14ac:dyDescent="0.3">
      <c r="A668" s="111" t="s">
        <v>638</v>
      </c>
      <c r="B668" s="67" t="s">
        <v>984</v>
      </c>
      <c r="C668" s="68" t="s">
        <v>985</v>
      </c>
      <c r="D668" s="69" t="s">
        <v>986</v>
      </c>
      <c r="E668" s="69" t="s">
        <v>41</v>
      </c>
      <c r="F668" s="69" t="s">
        <v>889</v>
      </c>
      <c r="G668" s="28">
        <v>1</v>
      </c>
      <c r="H668" s="29">
        <v>56</v>
      </c>
      <c r="I668" s="30">
        <f t="shared" si="26"/>
        <v>0.93333333333333335</v>
      </c>
      <c r="J668" s="71">
        <v>200</v>
      </c>
    </row>
    <row r="669" spans="1:10" x14ac:dyDescent="0.3">
      <c r="A669" s="111" t="s">
        <v>638</v>
      </c>
      <c r="B669" s="67" t="s">
        <v>987</v>
      </c>
      <c r="C669" s="68" t="s">
        <v>988</v>
      </c>
      <c r="D669" s="69" t="s">
        <v>989</v>
      </c>
      <c r="E669" s="69" t="s">
        <v>41</v>
      </c>
      <c r="F669" s="69" t="s">
        <v>889</v>
      </c>
      <c r="G669" s="28">
        <v>1</v>
      </c>
      <c r="H669" s="29">
        <v>56</v>
      </c>
      <c r="I669" s="30">
        <f t="shared" si="26"/>
        <v>0.93333333333333335</v>
      </c>
      <c r="J669" s="71">
        <v>200</v>
      </c>
    </row>
    <row r="670" spans="1:10" x14ac:dyDescent="0.3">
      <c r="A670" s="111" t="s">
        <v>752</v>
      </c>
      <c r="B670" s="67" t="s">
        <v>990</v>
      </c>
      <c r="C670" s="68" t="s">
        <v>991</v>
      </c>
      <c r="D670" s="69" t="s">
        <v>992</v>
      </c>
      <c r="E670" s="69" t="s">
        <v>41</v>
      </c>
      <c r="F670" s="69" t="s">
        <v>889</v>
      </c>
      <c r="G670" s="28">
        <v>1</v>
      </c>
      <c r="H670" s="29">
        <v>56</v>
      </c>
      <c r="I670" s="30">
        <f t="shared" si="26"/>
        <v>0.93333333333333335</v>
      </c>
      <c r="J670" s="71">
        <v>50</v>
      </c>
    </row>
    <row r="671" spans="1:10" x14ac:dyDescent="0.3">
      <c r="A671" s="111" t="s">
        <v>612</v>
      </c>
      <c r="B671" s="67" t="s">
        <v>993</v>
      </c>
      <c r="C671" s="68" t="s">
        <v>994</v>
      </c>
      <c r="D671" s="69" t="s">
        <v>995</v>
      </c>
      <c r="E671" s="69" t="s">
        <v>41</v>
      </c>
      <c r="F671" s="69" t="s">
        <v>889</v>
      </c>
      <c r="G671" s="28">
        <v>1</v>
      </c>
      <c r="H671" s="29">
        <v>56</v>
      </c>
      <c r="I671" s="30">
        <f t="shared" si="26"/>
        <v>0.93333333333333335</v>
      </c>
      <c r="J671" s="71">
        <v>45</v>
      </c>
    </row>
    <row r="672" spans="1:10" x14ac:dyDescent="0.3">
      <c r="A672" s="111" t="s">
        <v>612</v>
      </c>
      <c r="B672" s="67" t="s">
        <v>996</v>
      </c>
      <c r="C672" s="68" t="s">
        <v>997</v>
      </c>
      <c r="D672" s="69" t="s">
        <v>998</v>
      </c>
      <c r="E672" s="69" t="s">
        <v>41</v>
      </c>
      <c r="F672" s="69" t="s">
        <v>889</v>
      </c>
      <c r="G672" s="28">
        <v>1</v>
      </c>
      <c r="H672" s="29">
        <v>56</v>
      </c>
      <c r="I672" s="30">
        <f t="shared" si="26"/>
        <v>0.93333333333333335</v>
      </c>
      <c r="J672" s="71">
        <v>45</v>
      </c>
    </row>
    <row r="673" spans="1:10" x14ac:dyDescent="0.3">
      <c r="A673" s="111" t="s">
        <v>638</v>
      </c>
      <c r="B673" s="67" t="s">
        <v>999</v>
      </c>
      <c r="C673" s="68" t="s">
        <v>1000</v>
      </c>
      <c r="D673" s="69" t="s">
        <v>1001</v>
      </c>
      <c r="E673" s="69" t="s">
        <v>41</v>
      </c>
      <c r="F673" s="69" t="s">
        <v>889</v>
      </c>
      <c r="G673" s="28">
        <v>1</v>
      </c>
      <c r="H673" s="29">
        <v>56</v>
      </c>
      <c r="I673" s="30">
        <f t="shared" si="26"/>
        <v>0.93333333333333335</v>
      </c>
      <c r="J673" s="71">
        <v>40</v>
      </c>
    </row>
    <row r="674" spans="1:10" x14ac:dyDescent="0.3">
      <c r="A674" s="111" t="s">
        <v>638</v>
      </c>
      <c r="B674" s="67" t="s">
        <v>1002</v>
      </c>
      <c r="C674" s="68" t="s">
        <v>1003</v>
      </c>
      <c r="D674" s="69" t="s">
        <v>1004</v>
      </c>
      <c r="E674" s="69" t="s">
        <v>41</v>
      </c>
      <c r="F674" s="69" t="s">
        <v>889</v>
      </c>
      <c r="G674" s="28">
        <v>1</v>
      </c>
      <c r="H674" s="29">
        <v>56</v>
      </c>
      <c r="I674" s="30">
        <f t="shared" si="26"/>
        <v>0.93333333333333335</v>
      </c>
      <c r="J674" s="71">
        <v>30</v>
      </c>
    </row>
    <row r="675" spans="1:10" x14ac:dyDescent="0.3">
      <c r="A675" s="111" t="s">
        <v>638</v>
      </c>
      <c r="B675" s="67" t="s">
        <v>1005</v>
      </c>
      <c r="C675" s="68" t="s">
        <v>1006</v>
      </c>
      <c r="D675" s="69" t="s">
        <v>1007</v>
      </c>
      <c r="E675" s="69" t="s">
        <v>41</v>
      </c>
      <c r="F675" s="69" t="s">
        <v>889</v>
      </c>
      <c r="G675" s="28">
        <v>1</v>
      </c>
      <c r="H675" s="29">
        <v>56</v>
      </c>
      <c r="I675" s="30">
        <f t="shared" si="26"/>
        <v>0.93333333333333335</v>
      </c>
      <c r="J675" s="71">
        <v>26</v>
      </c>
    </row>
    <row r="676" spans="1:10" x14ac:dyDescent="0.3">
      <c r="A676" s="111" t="s">
        <v>638</v>
      </c>
      <c r="B676" s="67" t="s">
        <v>1008</v>
      </c>
      <c r="C676" s="68" t="s">
        <v>1009</v>
      </c>
      <c r="D676" s="69" t="s">
        <v>1010</v>
      </c>
      <c r="E676" s="69" t="s">
        <v>41</v>
      </c>
      <c r="F676" s="69" t="s">
        <v>889</v>
      </c>
      <c r="G676" s="28">
        <v>1</v>
      </c>
      <c r="H676" s="29">
        <v>56</v>
      </c>
      <c r="I676" s="30">
        <f t="shared" si="26"/>
        <v>0.93333333333333335</v>
      </c>
      <c r="J676" s="71">
        <v>26</v>
      </c>
    </row>
    <row r="677" spans="1:10" x14ac:dyDescent="0.3">
      <c r="A677" s="111" t="s">
        <v>752</v>
      </c>
      <c r="B677" s="67" t="s">
        <v>1011</v>
      </c>
      <c r="C677" s="68" t="s">
        <v>1012</v>
      </c>
      <c r="D677" s="69" t="s">
        <v>1013</v>
      </c>
      <c r="E677" s="69" t="s">
        <v>41</v>
      </c>
      <c r="F677" s="69" t="s">
        <v>889</v>
      </c>
      <c r="G677" s="28">
        <v>1</v>
      </c>
      <c r="H677" s="29">
        <v>56</v>
      </c>
      <c r="I677" s="30">
        <f t="shared" si="26"/>
        <v>0.93333333333333335</v>
      </c>
      <c r="J677" s="71">
        <v>400</v>
      </c>
    </row>
    <row r="678" spans="1:10" x14ac:dyDescent="0.3">
      <c r="A678" s="111" t="s">
        <v>796</v>
      </c>
      <c r="B678" s="67" t="s">
        <v>1014</v>
      </c>
      <c r="C678" s="68" t="s">
        <v>1015</v>
      </c>
      <c r="D678" s="69" t="s">
        <v>1016</v>
      </c>
      <c r="E678" s="69" t="s">
        <v>41</v>
      </c>
      <c r="F678" s="69" t="s">
        <v>889</v>
      </c>
      <c r="G678" s="28">
        <v>1</v>
      </c>
      <c r="H678" s="29">
        <v>56</v>
      </c>
      <c r="I678" s="30">
        <f t="shared" si="26"/>
        <v>0.93333333333333335</v>
      </c>
      <c r="J678" s="71">
        <v>21</v>
      </c>
    </row>
    <row r="679" spans="1:10" x14ac:dyDescent="0.3">
      <c r="A679" s="111" t="s">
        <v>752</v>
      </c>
      <c r="B679" s="67" t="s">
        <v>1017</v>
      </c>
      <c r="C679" s="68" t="s">
        <v>1018</v>
      </c>
      <c r="D679" s="69" t="s">
        <v>1019</v>
      </c>
      <c r="E679" s="69" t="s">
        <v>41</v>
      </c>
      <c r="F679" s="69" t="s">
        <v>889</v>
      </c>
      <c r="G679" s="28">
        <v>1</v>
      </c>
      <c r="H679" s="29">
        <v>56</v>
      </c>
      <c r="I679" s="30">
        <f t="shared" si="26"/>
        <v>0.93333333333333335</v>
      </c>
      <c r="J679" s="71">
        <v>1500</v>
      </c>
    </row>
    <row r="680" spans="1:10" x14ac:dyDescent="0.3">
      <c r="A680" s="62" t="s">
        <v>1148</v>
      </c>
      <c r="B680" s="39" t="s">
        <v>1149</v>
      </c>
      <c r="C680" s="29" t="s">
        <v>338</v>
      </c>
      <c r="D680" s="28" t="s">
        <v>339</v>
      </c>
      <c r="E680" s="28" t="s">
        <v>114</v>
      </c>
      <c r="F680" s="28" t="s">
        <v>49</v>
      </c>
      <c r="G680" s="28">
        <v>1</v>
      </c>
      <c r="H680" s="29">
        <v>30</v>
      </c>
      <c r="I680" s="30">
        <f>H680/60</f>
        <v>0.5</v>
      </c>
      <c r="J680" s="40">
        <v>300</v>
      </c>
    </row>
    <row r="681" spans="1:10" x14ac:dyDescent="0.3">
      <c r="A681" s="64" t="s">
        <v>876</v>
      </c>
      <c r="B681" s="39" t="s">
        <v>1020</v>
      </c>
      <c r="C681" s="29" t="s">
        <v>1021</v>
      </c>
      <c r="D681" s="28" t="s">
        <v>1022</v>
      </c>
      <c r="E681" s="28"/>
      <c r="F681" s="28"/>
      <c r="G681" s="28"/>
      <c r="H681" s="29"/>
      <c r="I681" s="30"/>
      <c r="J681" s="40">
        <v>8</v>
      </c>
    </row>
    <row r="682" spans="1:10" x14ac:dyDescent="0.3">
      <c r="A682" s="64" t="s">
        <v>876</v>
      </c>
      <c r="B682" s="39" t="s">
        <v>1023</v>
      </c>
      <c r="C682" s="29" t="s">
        <v>1024</v>
      </c>
      <c r="D682" s="28" t="s">
        <v>1025</v>
      </c>
      <c r="E682" s="28" t="s">
        <v>41</v>
      </c>
      <c r="F682" s="28" t="s">
        <v>132</v>
      </c>
      <c r="G682" s="28">
        <v>1</v>
      </c>
      <c r="H682" s="29">
        <v>58</v>
      </c>
      <c r="I682" s="30">
        <f t="shared" si="22"/>
        <v>0.96666666666666667</v>
      </c>
      <c r="J682" s="40">
        <v>8</v>
      </c>
    </row>
    <row r="683" spans="1:10" x14ac:dyDescent="0.3">
      <c r="A683" s="64" t="s">
        <v>876</v>
      </c>
      <c r="B683" s="39" t="s">
        <v>1143</v>
      </c>
      <c r="C683" s="29" t="s">
        <v>801</v>
      </c>
      <c r="D683" s="28" t="s">
        <v>1145</v>
      </c>
      <c r="E683" s="28" t="s">
        <v>69</v>
      </c>
      <c r="F683" s="28" t="s">
        <v>70</v>
      </c>
      <c r="G683" s="28">
        <v>1</v>
      </c>
      <c r="H683" s="29">
        <v>66</v>
      </c>
      <c r="I683" s="30">
        <f t="shared" si="22"/>
        <v>1.1000000000000001</v>
      </c>
      <c r="J683" s="40">
        <v>7</v>
      </c>
    </row>
    <row r="684" spans="1:10" x14ac:dyDescent="0.3">
      <c r="A684" s="64" t="s">
        <v>876</v>
      </c>
      <c r="B684" s="39" t="s">
        <v>1026</v>
      </c>
      <c r="C684" s="29" t="s">
        <v>1027</v>
      </c>
      <c r="D684" s="28" t="s">
        <v>1028</v>
      </c>
      <c r="E684" s="28" t="s">
        <v>69</v>
      </c>
      <c r="F684" s="28" t="s">
        <v>70</v>
      </c>
      <c r="G684" s="28">
        <v>1</v>
      </c>
      <c r="H684" s="29">
        <v>66</v>
      </c>
      <c r="I684" s="30">
        <f t="shared" si="22"/>
        <v>1.1000000000000001</v>
      </c>
      <c r="J684" s="40">
        <v>7</v>
      </c>
    </row>
    <row r="685" spans="1:10" x14ac:dyDescent="0.3">
      <c r="A685" s="64" t="s">
        <v>876</v>
      </c>
      <c r="B685" s="39" t="s">
        <v>1029</v>
      </c>
      <c r="C685" s="29" t="s">
        <v>825</v>
      </c>
      <c r="D685" s="28" t="s">
        <v>826</v>
      </c>
      <c r="E685" s="28" t="s">
        <v>69</v>
      </c>
      <c r="F685" s="28" t="s">
        <v>70</v>
      </c>
      <c r="G685" s="28">
        <v>1</v>
      </c>
      <c r="H685" s="29">
        <v>68</v>
      </c>
      <c r="I685" s="30">
        <f t="shared" si="22"/>
        <v>1.1333333333333333</v>
      </c>
      <c r="J685" s="40">
        <v>7</v>
      </c>
    </row>
    <row r="686" spans="1:10" x14ac:dyDescent="0.3">
      <c r="A686" s="64" t="s">
        <v>876</v>
      </c>
      <c r="B686" s="39" t="s">
        <v>1030</v>
      </c>
      <c r="C686" s="29" t="s">
        <v>825</v>
      </c>
      <c r="D686" s="28" t="s">
        <v>1031</v>
      </c>
      <c r="E686" s="28" t="s">
        <v>69</v>
      </c>
      <c r="F686" s="28" t="s">
        <v>70</v>
      </c>
      <c r="G686" s="28">
        <v>1</v>
      </c>
      <c r="H686" s="29">
        <v>68</v>
      </c>
      <c r="I686" s="30">
        <f t="shared" si="22"/>
        <v>1.1333333333333333</v>
      </c>
      <c r="J686" s="40">
        <v>7</v>
      </c>
    </row>
    <row r="687" spans="1:10" x14ac:dyDescent="0.3">
      <c r="A687" s="64" t="s">
        <v>876</v>
      </c>
      <c r="B687" s="39" t="s">
        <v>1032</v>
      </c>
      <c r="C687" s="29" t="s">
        <v>798</v>
      </c>
      <c r="D687" s="28" t="s">
        <v>799</v>
      </c>
      <c r="E687" s="28" t="s">
        <v>41</v>
      </c>
      <c r="F687" s="28" t="s">
        <v>42</v>
      </c>
      <c r="G687" s="28">
        <v>1</v>
      </c>
      <c r="H687" s="29">
        <v>70</v>
      </c>
      <c r="I687" s="30">
        <f t="shared" si="22"/>
        <v>1.1666666666666667</v>
      </c>
      <c r="J687" s="40">
        <v>10</v>
      </c>
    </row>
    <row r="688" spans="1:10" x14ac:dyDescent="0.3">
      <c r="A688" s="64" t="s">
        <v>876</v>
      </c>
      <c r="B688" s="39" t="s">
        <v>1033</v>
      </c>
      <c r="C688" s="29" t="s">
        <v>810</v>
      </c>
      <c r="D688" s="28" t="s">
        <v>1034</v>
      </c>
      <c r="E688" s="28" t="s">
        <v>41</v>
      </c>
      <c r="F688" s="28" t="s">
        <v>42</v>
      </c>
      <c r="G688" s="28">
        <v>1</v>
      </c>
      <c r="H688" s="29">
        <v>70</v>
      </c>
      <c r="I688" s="30">
        <f t="shared" si="22"/>
        <v>1.1666666666666667</v>
      </c>
      <c r="J688" s="40">
        <v>10</v>
      </c>
    </row>
    <row r="689" spans="1:10" x14ac:dyDescent="0.3">
      <c r="A689" s="64" t="s">
        <v>876</v>
      </c>
      <c r="B689" s="39" t="s">
        <v>1144</v>
      </c>
      <c r="C689" s="29" t="s">
        <v>798</v>
      </c>
      <c r="D689" s="28" t="s">
        <v>1146</v>
      </c>
      <c r="E689" s="28" t="s">
        <v>41</v>
      </c>
      <c r="F689" s="28" t="s">
        <v>42</v>
      </c>
      <c r="G689" s="28">
        <v>1</v>
      </c>
      <c r="H689" s="29">
        <v>70</v>
      </c>
      <c r="I689" s="30">
        <f t="shared" si="22"/>
        <v>1.1666666666666667</v>
      </c>
      <c r="J689" s="40">
        <v>10</v>
      </c>
    </row>
    <row r="690" spans="1:10" x14ac:dyDescent="0.3">
      <c r="A690" s="64" t="s">
        <v>876</v>
      </c>
      <c r="B690" s="39" t="s">
        <v>1035</v>
      </c>
      <c r="C690" s="29" t="s">
        <v>543</v>
      </c>
      <c r="D690" s="28" t="s">
        <v>544</v>
      </c>
      <c r="E690" s="28" t="s">
        <v>41</v>
      </c>
      <c r="F690" s="28" t="s">
        <v>42</v>
      </c>
      <c r="G690" s="28">
        <v>2</v>
      </c>
      <c r="H690" s="29">
        <v>50</v>
      </c>
      <c r="I690" s="30">
        <f t="shared" si="22"/>
        <v>0.83333333333333337</v>
      </c>
      <c r="J690" s="40">
        <v>42</v>
      </c>
    </row>
    <row r="691" spans="1:10" x14ac:dyDescent="0.3">
      <c r="A691" s="64" t="s">
        <v>876</v>
      </c>
      <c r="B691" s="39" t="s">
        <v>1036</v>
      </c>
      <c r="C691" s="29" t="s">
        <v>79</v>
      </c>
      <c r="D691" s="28" t="s">
        <v>80</v>
      </c>
      <c r="E691" s="28" t="s">
        <v>41</v>
      </c>
      <c r="F691" s="28" t="s">
        <v>42</v>
      </c>
      <c r="G691" s="28">
        <v>1</v>
      </c>
      <c r="H691" s="29">
        <v>58</v>
      </c>
      <c r="I691" s="30">
        <f t="shared" si="22"/>
        <v>0.96666666666666667</v>
      </c>
      <c r="J691" s="40">
        <v>25</v>
      </c>
    </row>
    <row r="692" spans="1:10" x14ac:dyDescent="0.3">
      <c r="A692" s="64" t="s">
        <v>876</v>
      </c>
      <c r="B692" s="42" t="s">
        <v>1037</v>
      </c>
      <c r="C692" s="29" t="s">
        <v>1038</v>
      </c>
      <c r="D692" s="28" t="s">
        <v>1039</v>
      </c>
      <c r="E692" s="28" t="s">
        <v>41</v>
      </c>
      <c r="F692" s="28" t="s">
        <v>42</v>
      </c>
      <c r="G692" s="28">
        <v>1</v>
      </c>
      <c r="H692" s="29">
        <v>45</v>
      </c>
      <c r="I692" s="30">
        <f t="shared" si="22"/>
        <v>0.75</v>
      </c>
      <c r="J692" s="40">
        <v>20</v>
      </c>
    </row>
    <row r="693" spans="1:10" x14ac:dyDescent="0.3">
      <c r="A693" s="64" t="s">
        <v>876</v>
      </c>
      <c r="B693" s="42" t="s">
        <v>1040</v>
      </c>
      <c r="C693" s="29" t="s">
        <v>1041</v>
      </c>
      <c r="D693" s="28" t="s">
        <v>1042</v>
      </c>
      <c r="E693" s="28" t="s">
        <v>41</v>
      </c>
      <c r="F693" s="28" t="s">
        <v>42</v>
      </c>
      <c r="G693" s="28">
        <v>1</v>
      </c>
      <c r="H693" s="29">
        <v>45</v>
      </c>
      <c r="I693" s="30">
        <f t="shared" si="22"/>
        <v>0.75</v>
      </c>
      <c r="J693" s="40">
        <v>20</v>
      </c>
    </row>
    <row r="694" spans="1:10" x14ac:dyDescent="0.3">
      <c r="A694" s="64" t="s">
        <v>876</v>
      </c>
      <c r="B694" s="39" t="s">
        <v>1043</v>
      </c>
      <c r="C694" s="29" t="s">
        <v>832</v>
      </c>
      <c r="D694" s="28" t="s">
        <v>833</v>
      </c>
      <c r="E694" s="28" t="s">
        <v>114</v>
      </c>
      <c r="F694" s="28" t="s">
        <v>49</v>
      </c>
      <c r="G694" s="28">
        <v>2</v>
      </c>
      <c r="H694" s="29">
        <v>50</v>
      </c>
      <c r="I694" s="30">
        <f t="shared" si="22"/>
        <v>0.83333333333333337</v>
      </c>
      <c r="J694" s="40">
        <v>12</v>
      </c>
    </row>
    <row r="695" spans="1:10" x14ac:dyDescent="0.3">
      <c r="A695" s="64" t="s">
        <v>876</v>
      </c>
      <c r="B695" s="39" t="s">
        <v>1044</v>
      </c>
      <c r="C695" s="29" t="s">
        <v>798</v>
      </c>
      <c r="D695" s="28" t="s">
        <v>813</v>
      </c>
      <c r="E695" s="28" t="s">
        <v>41</v>
      </c>
      <c r="F695" s="28" t="s">
        <v>83</v>
      </c>
      <c r="G695" s="28">
        <v>2</v>
      </c>
      <c r="H695" s="29">
        <v>56</v>
      </c>
      <c r="I695" s="30">
        <f>H695/60</f>
        <v>0.93333333333333335</v>
      </c>
      <c r="J695" s="40">
        <v>8</v>
      </c>
    </row>
    <row r="696" spans="1:10" x14ac:dyDescent="0.3">
      <c r="A696" s="64" t="s">
        <v>876</v>
      </c>
      <c r="B696" s="39" t="s">
        <v>1045</v>
      </c>
      <c r="C696" s="29" t="s">
        <v>810</v>
      </c>
      <c r="D696" s="28" t="s">
        <v>815</v>
      </c>
      <c r="E696" s="28" t="s">
        <v>41</v>
      </c>
      <c r="F696" s="28" t="s">
        <v>83</v>
      </c>
      <c r="G696" s="28">
        <v>2</v>
      </c>
      <c r="H696" s="29">
        <v>56</v>
      </c>
      <c r="I696" s="30">
        <f>H696/60</f>
        <v>0.93333333333333335</v>
      </c>
      <c r="J696" s="40">
        <v>8</v>
      </c>
    </row>
    <row r="697" spans="1:10" x14ac:dyDescent="0.3">
      <c r="A697" s="64" t="s">
        <v>876</v>
      </c>
      <c r="B697" s="39" t="s">
        <v>1046</v>
      </c>
      <c r="C697" s="29" t="s">
        <v>798</v>
      </c>
      <c r="D697" s="28" t="s">
        <v>817</v>
      </c>
      <c r="E697" s="28" t="s">
        <v>41</v>
      </c>
      <c r="F697" s="28" t="s">
        <v>42</v>
      </c>
      <c r="G697" s="28">
        <v>1</v>
      </c>
      <c r="H697" s="29">
        <v>70</v>
      </c>
      <c r="I697" s="30">
        <f>H697/60</f>
        <v>1.1666666666666667</v>
      </c>
      <c r="J697" s="40">
        <v>10</v>
      </c>
    </row>
    <row r="698" spans="1:10" x14ac:dyDescent="0.3">
      <c r="A698" s="64" t="s">
        <v>876</v>
      </c>
      <c r="B698" s="39" t="s">
        <v>1047</v>
      </c>
      <c r="C698" s="29" t="s">
        <v>810</v>
      </c>
      <c r="D698" s="28" t="s">
        <v>819</v>
      </c>
      <c r="E698" s="28" t="s">
        <v>41</v>
      </c>
      <c r="F698" s="28" t="s">
        <v>42</v>
      </c>
      <c r="G698" s="28">
        <v>1</v>
      </c>
      <c r="H698" s="29">
        <v>70</v>
      </c>
      <c r="I698" s="30">
        <f>H698/60</f>
        <v>1.1666666666666667</v>
      </c>
      <c r="J698" s="40">
        <v>10</v>
      </c>
    </row>
    <row r="699" spans="1:10" x14ac:dyDescent="0.3">
      <c r="A699" s="64" t="s">
        <v>947</v>
      </c>
      <c r="B699" s="39" t="s">
        <v>1147</v>
      </c>
      <c r="C699" s="29" t="s">
        <v>793</v>
      </c>
      <c r="D699" s="28" t="s">
        <v>794</v>
      </c>
      <c r="E699" s="28" t="s">
        <v>114</v>
      </c>
      <c r="F699" s="28" t="s">
        <v>795</v>
      </c>
      <c r="G699" s="28">
        <v>2</v>
      </c>
      <c r="H699" s="29">
        <v>56</v>
      </c>
      <c r="I699" s="30">
        <f t="shared" ref="I699:I723" si="27">H699/60</f>
        <v>0.93333333333333335</v>
      </c>
      <c r="J699" s="40">
        <v>44</v>
      </c>
    </row>
    <row r="700" spans="1:10" x14ac:dyDescent="0.3">
      <c r="A700" s="64" t="s">
        <v>947</v>
      </c>
      <c r="B700" s="39" t="s">
        <v>1020</v>
      </c>
      <c r="C700" s="29" t="s">
        <v>1021</v>
      </c>
      <c r="D700" s="28" t="s">
        <v>1022</v>
      </c>
      <c r="E700" s="28" t="s">
        <v>41</v>
      </c>
      <c r="F700" s="28" t="s">
        <v>132</v>
      </c>
      <c r="G700" s="28">
        <v>1</v>
      </c>
      <c r="H700" s="29">
        <v>58</v>
      </c>
      <c r="I700" s="30">
        <f t="shared" si="27"/>
        <v>0.96666666666666667</v>
      </c>
      <c r="J700" s="40">
        <v>8</v>
      </c>
    </row>
    <row r="701" spans="1:10" x14ac:dyDescent="0.3">
      <c r="A701" s="64" t="s">
        <v>947</v>
      </c>
      <c r="B701" s="39" t="s">
        <v>1023</v>
      </c>
      <c r="C701" s="29" t="s">
        <v>1024</v>
      </c>
      <c r="D701" s="28" t="s">
        <v>1025</v>
      </c>
      <c r="E701" s="28" t="s">
        <v>41</v>
      </c>
      <c r="F701" s="28" t="s">
        <v>132</v>
      </c>
      <c r="G701" s="28">
        <v>1</v>
      </c>
      <c r="H701" s="29">
        <v>58</v>
      </c>
      <c r="I701" s="30">
        <f t="shared" si="27"/>
        <v>0.96666666666666667</v>
      </c>
      <c r="J701" s="40">
        <v>8</v>
      </c>
    </row>
    <row r="702" spans="1:10" x14ac:dyDescent="0.3">
      <c r="A702" s="64" t="s">
        <v>947</v>
      </c>
      <c r="B702" s="39" t="s">
        <v>1048</v>
      </c>
      <c r="C702" s="29" t="s">
        <v>801</v>
      </c>
      <c r="D702" s="28" t="s">
        <v>802</v>
      </c>
      <c r="E702" s="28" t="s">
        <v>69</v>
      </c>
      <c r="F702" s="28" t="s">
        <v>70</v>
      </c>
      <c r="G702" s="28">
        <v>1</v>
      </c>
      <c r="H702" s="29">
        <v>66</v>
      </c>
      <c r="I702" s="30">
        <f t="shared" si="27"/>
        <v>1.1000000000000001</v>
      </c>
      <c r="J702" s="40">
        <v>7</v>
      </c>
    </row>
    <row r="703" spans="1:10" x14ac:dyDescent="0.3">
      <c r="A703" s="64" t="s">
        <v>947</v>
      </c>
      <c r="B703" s="39" t="s">
        <v>1049</v>
      </c>
      <c r="C703" s="29"/>
      <c r="D703" s="28" t="s">
        <v>805</v>
      </c>
      <c r="E703" s="28" t="s">
        <v>69</v>
      </c>
      <c r="F703" s="28" t="s">
        <v>70</v>
      </c>
      <c r="G703" s="28">
        <v>1</v>
      </c>
      <c r="H703" s="29">
        <v>66</v>
      </c>
      <c r="I703" s="30">
        <f t="shared" si="27"/>
        <v>1.1000000000000001</v>
      </c>
      <c r="J703" s="40">
        <v>7</v>
      </c>
    </row>
    <row r="704" spans="1:10" x14ac:dyDescent="0.3">
      <c r="A704" s="64" t="s">
        <v>947</v>
      </c>
      <c r="B704" s="39" t="s">
        <v>1050</v>
      </c>
      <c r="C704" s="29" t="s">
        <v>1027</v>
      </c>
      <c r="D704" s="28" t="s">
        <v>1028</v>
      </c>
      <c r="E704" s="28" t="s">
        <v>69</v>
      </c>
      <c r="F704" s="28" t="s">
        <v>70</v>
      </c>
      <c r="G704" s="28">
        <v>1</v>
      </c>
      <c r="H704" s="29">
        <v>66</v>
      </c>
      <c r="I704" s="30">
        <f t="shared" si="27"/>
        <v>1.1000000000000001</v>
      </c>
      <c r="J704" s="40">
        <v>7</v>
      </c>
    </row>
    <row r="705" spans="1:10" x14ac:dyDescent="0.3">
      <c r="A705" s="64" t="s">
        <v>947</v>
      </c>
      <c r="B705" s="39" t="s">
        <v>1051</v>
      </c>
      <c r="C705" s="29" t="s">
        <v>825</v>
      </c>
      <c r="D705" s="28" t="s">
        <v>826</v>
      </c>
      <c r="E705" s="28" t="s">
        <v>69</v>
      </c>
      <c r="F705" s="28" t="s">
        <v>70</v>
      </c>
      <c r="G705" s="28">
        <v>1</v>
      </c>
      <c r="H705" s="29">
        <v>68</v>
      </c>
      <c r="I705" s="30">
        <f t="shared" si="27"/>
        <v>1.1333333333333333</v>
      </c>
      <c r="J705" s="40">
        <v>7</v>
      </c>
    </row>
    <row r="706" spans="1:10" x14ac:dyDescent="0.3">
      <c r="A706" s="64" t="s">
        <v>947</v>
      </c>
      <c r="B706" s="39" t="s">
        <v>1052</v>
      </c>
      <c r="C706" s="29" t="s">
        <v>825</v>
      </c>
      <c r="D706" s="28" t="s">
        <v>1031</v>
      </c>
      <c r="E706" s="28" t="s">
        <v>69</v>
      </c>
      <c r="F706" s="28" t="s">
        <v>70</v>
      </c>
      <c r="G706" s="28">
        <v>1</v>
      </c>
      <c r="H706" s="29">
        <v>68</v>
      </c>
      <c r="I706" s="30">
        <f t="shared" si="27"/>
        <v>1.1333333333333333</v>
      </c>
      <c r="J706" s="40">
        <v>7</v>
      </c>
    </row>
    <row r="707" spans="1:10" x14ac:dyDescent="0.3">
      <c r="A707" s="64" t="s">
        <v>947</v>
      </c>
      <c r="B707" s="39" t="s">
        <v>1053</v>
      </c>
      <c r="C707" s="29" t="s">
        <v>79</v>
      </c>
      <c r="D707" s="28" t="s">
        <v>80</v>
      </c>
      <c r="E707" s="28" t="s">
        <v>41</v>
      </c>
      <c r="F707" s="28" t="s">
        <v>42</v>
      </c>
      <c r="G707" s="28">
        <v>2</v>
      </c>
      <c r="H707" s="29">
        <v>58</v>
      </c>
      <c r="I707" s="30">
        <f t="shared" si="27"/>
        <v>0.96666666666666667</v>
      </c>
      <c r="J707" s="40">
        <v>25</v>
      </c>
    </row>
    <row r="708" spans="1:10" x14ac:dyDescent="0.3">
      <c r="A708" s="64" t="s">
        <v>947</v>
      </c>
      <c r="B708" s="39" t="s">
        <v>1037</v>
      </c>
      <c r="C708" s="29" t="s">
        <v>1038</v>
      </c>
      <c r="D708" s="28" t="s">
        <v>1039</v>
      </c>
      <c r="E708" s="28" t="s">
        <v>41</v>
      </c>
      <c r="F708" s="28" t="s">
        <v>42</v>
      </c>
      <c r="G708" s="28">
        <v>1</v>
      </c>
      <c r="H708" s="29">
        <v>45</v>
      </c>
      <c r="I708" s="30">
        <f t="shared" si="27"/>
        <v>0.75</v>
      </c>
      <c r="J708" s="40">
        <v>20</v>
      </c>
    </row>
    <row r="709" spans="1:10" x14ac:dyDescent="0.3">
      <c r="A709" s="64" t="s">
        <v>947</v>
      </c>
      <c r="B709" s="39" t="s">
        <v>1040</v>
      </c>
      <c r="C709" s="29" t="s">
        <v>1041</v>
      </c>
      <c r="D709" s="28" t="s">
        <v>1042</v>
      </c>
      <c r="E709" s="28" t="s">
        <v>41</v>
      </c>
      <c r="F709" s="28" t="s">
        <v>42</v>
      </c>
      <c r="G709" s="28">
        <v>1</v>
      </c>
      <c r="H709" s="29">
        <v>45</v>
      </c>
      <c r="I709" s="30">
        <f t="shared" si="27"/>
        <v>0.75</v>
      </c>
      <c r="J709" s="40">
        <v>20</v>
      </c>
    </row>
    <row r="710" spans="1:10" x14ac:dyDescent="0.3">
      <c r="A710" s="64" t="s">
        <v>947</v>
      </c>
      <c r="B710" s="39" t="s">
        <v>1043</v>
      </c>
      <c r="C710" s="29" t="s">
        <v>832</v>
      </c>
      <c r="D710" s="28" t="s">
        <v>833</v>
      </c>
      <c r="E710" s="28" t="s">
        <v>114</v>
      </c>
      <c r="F710" s="28" t="s">
        <v>49</v>
      </c>
      <c r="G710" s="28">
        <v>2</v>
      </c>
      <c r="H710" s="29">
        <v>56</v>
      </c>
      <c r="I710" s="30">
        <f t="shared" si="27"/>
        <v>0.93333333333333335</v>
      </c>
      <c r="J710" s="40">
        <v>12</v>
      </c>
    </row>
    <row r="711" spans="1:10" x14ac:dyDescent="0.3">
      <c r="A711" s="82"/>
      <c r="B711" s="39" t="s">
        <v>1054</v>
      </c>
      <c r="C711" s="29" t="s">
        <v>633</v>
      </c>
      <c r="D711" s="35" t="s">
        <v>634</v>
      </c>
      <c r="E711" s="35" t="s">
        <v>114</v>
      </c>
      <c r="F711" s="35" t="s">
        <v>635</v>
      </c>
      <c r="G711" s="35">
        <v>2</v>
      </c>
      <c r="H711" s="26">
        <v>27</v>
      </c>
      <c r="I711" s="30">
        <f t="shared" si="27"/>
        <v>0.45</v>
      </c>
      <c r="J711" s="37">
        <v>45</v>
      </c>
    </row>
    <row r="712" spans="1:10" x14ac:dyDescent="0.3">
      <c r="B712" s="39" t="s">
        <v>1055</v>
      </c>
      <c r="C712" s="112" t="s">
        <v>1056</v>
      </c>
      <c r="D712" s="5" t="s">
        <v>1057</v>
      </c>
      <c r="E712" s="28" t="s">
        <v>114</v>
      </c>
      <c r="F712" s="28" t="s">
        <v>49</v>
      </c>
      <c r="G712" s="28">
        <v>2</v>
      </c>
      <c r="H712" s="29">
        <v>56</v>
      </c>
      <c r="I712" s="30">
        <f t="shared" si="27"/>
        <v>0.93333333333333335</v>
      </c>
      <c r="J712" s="29"/>
    </row>
    <row r="713" spans="1:10" x14ac:dyDescent="0.3">
      <c r="B713" s="39" t="s">
        <v>1058</v>
      </c>
      <c r="C713" s="112" t="s">
        <v>1059</v>
      </c>
      <c r="D713" s="5" t="s">
        <v>1060</v>
      </c>
      <c r="E713" s="28" t="s">
        <v>114</v>
      </c>
      <c r="F713" s="28" t="s">
        <v>49</v>
      </c>
      <c r="G713" s="28">
        <v>1</v>
      </c>
      <c r="H713" s="29">
        <v>25</v>
      </c>
      <c r="I713" s="30">
        <f t="shared" si="27"/>
        <v>0.41666666666666669</v>
      </c>
      <c r="J713" s="29"/>
    </row>
    <row r="714" spans="1:10" x14ac:dyDescent="0.3">
      <c r="B714" s="39" t="s">
        <v>1061</v>
      </c>
      <c r="C714" s="112" t="s">
        <v>1059</v>
      </c>
      <c r="D714" s="5" t="s">
        <v>1062</v>
      </c>
      <c r="E714" s="28" t="s">
        <v>114</v>
      </c>
      <c r="F714" s="28" t="s">
        <v>49</v>
      </c>
      <c r="G714" s="28">
        <v>1</v>
      </c>
      <c r="H714" s="29">
        <v>30</v>
      </c>
      <c r="I714" s="30">
        <f t="shared" si="27"/>
        <v>0.5</v>
      </c>
      <c r="J714" s="29"/>
    </row>
    <row r="715" spans="1:10" x14ac:dyDescent="0.3">
      <c r="B715" s="39" t="s">
        <v>1063</v>
      </c>
      <c r="C715" s="112" t="s">
        <v>1064</v>
      </c>
      <c r="D715" s="5" t="s">
        <v>1065</v>
      </c>
      <c r="E715" s="28" t="s">
        <v>114</v>
      </c>
      <c r="F715" s="28" t="s">
        <v>49</v>
      </c>
      <c r="G715" s="28">
        <v>1</v>
      </c>
      <c r="H715" s="29">
        <v>10</v>
      </c>
      <c r="I715" s="30">
        <f t="shared" si="27"/>
        <v>0.16666666666666666</v>
      </c>
      <c r="J715" s="29"/>
    </row>
    <row r="716" spans="1:10" x14ac:dyDescent="0.3">
      <c r="B716" s="39" t="s">
        <v>1066</v>
      </c>
      <c r="C716" s="112" t="s">
        <v>1064</v>
      </c>
      <c r="D716" s="5" t="s">
        <v>1067</v>
      </c>
      <c r="E716" s="28" t="s">
        <v>114</v>
      </c>
      <c r="F716" s="28" t="s">
        <v>49</v>
      </c>
      <c r="G716" s="28">
        <v>1</v>
      </c>
      <c r="H716" s="29">
        <v>10</v>
      </c>
      <c r="I716" s="30">
        <f t="shared" si="27"/>
        <v>0.16666666666666666</v>
      </c>
      <c r="J716" s="39"/>
    </row>
    <row r="717" spans="1:10" x14ac:dyDescent="0.3">
      <c r="B717" s="39" t="s">
        <v>1068</v>
      </c>
      <c r="C717" s="112" t="s">
        <v>1064</v>
      </c>
      <c r="D717" s="5" t="s">
        <v>1069</v>
      </c>
      <c r="E717" s="28" t="s">
        <v>114</v>
      </c>
      <c r="F717" s="28" t="s">
        <v>49</v>
      </c>
      <c r="G717" s="28">
        <v>1</v>
      </c>
      <c r="H717" s="29">
        <v>10</v>
      </c>
      <c r="I717" s="30">
        <f t="shared" si="27"/>
        <v>0.16666666666666666</v>
      </c>
      <c r="J717" s="39"/>
    </row>
    <row r="718" spans="1:10" x14ac:dyDescent="0.3">
      <c r="B718" s="39" t="s">
        <v>1070</v>
      </c>
      <c r="C718" s="112" t="s">
        <v>1064</v>
      </c>
      <c r="D718" s="5" t="s">
        <v>1071</v>
      </c>
      <c r="E718" s="28" t="s">
        <v>114</v>
      </c>
      <c r="F718" s="28" t="s">
        <v>49</v>
      </c>
      <c r="G718" s="28">
        <v>1</v>
      </c>
      <c r="H718" s="29">
        <v>10</v>
      </c>
      <c r="I718" s="30">
        <f t="shared" si="27"/>
        <v>0.16666666666666666</v>
      </c>
      <c r="J718" s="39"/>
    </row>
    <row r="719" spans="1:10" x14ac:dyDescent="0.3">
      <c r="B719" s="39" t="s">
        <v>1072</v>
      </c>
      <c r="C719" s="112" t="s">
        <v>1064</v>
      </c>
      <c r="D719" s="5" t="s">
        <v>1073</v>
      </c>
      <c r="E719" s="28" t="s">
        <v>114</v>
      </c>
      <c r="F719" s="28" t="s">
        <v>49</v>
      </c>
      <c r="G719" s="28">
        <v>1</v>
      </c>
      <c r="H719" s="29">
        <v>10</v>
      </c>
      <c r="I719" s="30">
        <f t="shared" si="27"/>
        <v>0.16666666666666666</v>
      </c>
      <c r="J719" s="39"/>
    </row>
    <row r="720" spans="1:10" x14ac:dyDescent="0.3">
      <c r="B720" s="39" t="s">
        <v>1074</v>
      </c>
      <c r="C720" s="112" t="s">
        <v>1064</v>
      </c>
      <c r="D720" s="5" t="s">
        <v>1075</v>
      </c>
      <c r="E720" s="28" t="s">
        <v>114</v>
      </c>
      <c r="F720" s="28" t="s">
        <v>49</v>
      </c>
      <c r="G720" s="28">
        <v>1</v>
      </c>
      <c r="H720" s="29">
        <v>10</v>
      </c>
      <c r="I720" s="30">
        <f t="shared" si="27"/>
        <v>0.16666666666666666</v>
      </c>
      <c r="J720" s="39"/>
    </row>
    <row r="721" spans="2:10" x14ac:dyDescent="0.3">
      <c r="B721" s="39" t="s">
        <v>1076</v>
      </c>
      <c r="C721" s="112" t="s">
        <v>1064</v>
      </c>
      <c r="D721" s="5" t="s">
        <v>1077</v>
      </c>
      <c r="E721" s="28" t="s">
        <v>114</v>
      </c>
      <c r="F721" s="28" t="s">
        <v>430</v>
      </c>
      <c r="G721" s="28">
        <v>1</v>
      </c>
      <c r="H721" s="29">
        <v>10</v>
      </c>
      <c r="I721" s="30">
        <f t="shared" si="27"/>
        <v>0.16666666666666666</v>
      </c>
      <c r="J721" s="39"/>
    </row>
    <row r="722" spans="2:10" x14ac:dyDescent="0.3">
      <c r="B722" s="39" t="s">
        <v>1078</v>
      </c>
      <c r="C722" s="112" t="s">
        <v>1064</v>
      </c>
      <c r="D722" s="5" t="s">
        <v>1079</v>
      </c>
      <c r="E722" s="28" t="s">
        <v>114</v>
      </c>
      <c r="F722" s="28" t="s">
        <v>430</v>
      </c>
      <c r="G722" s="28">
        <v>1</v>
      </c>
      <c r="H722" s="29">
        <v>10</v>
      </c>
      <c r="I722" s="30">
        <f t="shared" si="27"/>
        <v>0.16666666666666666</v>
      </c>
      <c r="J722" s="39"/>
    </row>
    <row r="723" spans="2:10" x14ac:dyDescent="0.3">
      <c r="B723" s="39" t="s">
        <v>1080</v>
      </c>
      <c r="C723" s="112" t="s">
        <v>1064</v>
      </c>
      <c r="D723" s="5" t="s">
        <v>1081</v>
      </c>
      <c r="E723" s="28" t="s">
        <v>114</v>
      </c>
      <c r="F723" s="28" t="s">
        <v>430</v>
      </c>
      <c r="G723" s="28">
        <v>1</v>
      </c>
      <c r="H723" s="29">
        <v>10</v>
      </c>
      <c r="I723" s="30">
        <f t="shared" si="27"/>
        <v>0.16666666666666666</v>
      </c>
      <c r="J723" s="39"/>
    </row>
    <row r="724" spans="2:10" x14ac:dyDescent="0.3">
      <c r="B724" s="113" t="s">
        <v>1082</v>
      </c>
      <c r="C724" s="29" t="s">
        <v>1083</v>
      </c>
      <c r="D724" s="5" t="s">
        <v>1084</v>
      </c>
      <c r="E724" s="28" t="s">
        <v>1085</v>
      </c>
      <c r="F724" s="28" t="s">
        <v>70</v>
      </c>
      <c r="G724" s="28">
        <v>1</v>
      </c>
      <c r="H724" s="29">
        <v>48</v>
      </c>
      <c r="I724" s="114">
        <f>H724/60</f>
        <v>0.8</v>
      </c>
      <c r="J724" s="39"/>
    </row>
    <row r="725" spans="2:10" x14ac:dyDescent="0.3">
      <c r="B725" s="113" t="s">
        <v>1086</v>
      </c>
      <c r="C725" s="29" t="s">
        <v>1087</v>
      </c>
      <c r="D725" s="5" t="s">
        <v>1088</v>
      </c>
      <c r="E725" s="28" t="s">
        <v>1085</v>
      </c>
      <c r="F725" s="28" t="s">
        <v>42</v>
      </c>
      <c r="G725" s="28">
        <v>1</v>
      </c>
      <c r="H725" s="29">
        <v>101</v>
      </c>
      <c r="I725" s="114">
        <f>H725/60</f>
        <v>1.6833333333333333</v>
      </c>
      <c r="J725" s="39"/>
    </row>
    <row r="726" spans="2:10" x14ac:dyDescent="0.3">
      <c r="B726" s="113" t="s">
        <v>1089</v>
      </c>
      <c r="C726" s="29" t="s">
        <v>1087</v>
      </c>
      <c r="D726" s="5" t="s">
        <v>1090</v>
      </c>
      <c r="E726" s="28" t="s">
        <v>1085</v>
      </c>
      <c r="F726" s="28" t="s">
        <v>42</v>
      </c>
      <c r="G726" s="28">
        <v>1</v>
      </c>
      <c r="H726" s="29">
        <v>101</v>
      </c>
      <c r="I726" s="114">
        <f t="shared" ref="I726:I738" si="28">H726/60</f>
        <v>1.6833333333333333</v>
      </c>
      <c r="J726" s="39"/>
    </row>
    <row r="727" spans="2:10" x14ac:dyDescent="0.3">
      <c r="B727" s="113" t="s">
        <v>1091</v>
      </c>
      <c r="C727" s="29" t="s">
        <v>1083</v>
      </c>
      <c r="D727" s="5" t="s">
        <v>1092</v>
      </c>
      <c r="E727" s="28" t="s">
        <v>1085</v>
      </c>
      <c r="F727" s="28" t="s">
        <v>42</v>
      </c>
      <c r="G727" s="28">
        <v>1</v>
      </c>
      <c r="H727" s="29">
        <v>71</v>
      </c>
      <c r="I727" s="114">
        <f t="shared" si="28"/>
        <v>1.1833333333333333</v>
      </c>
      <c r="J727" s="39"/>
    </row>
    <row r="728" spans="2:10" x14ac:dyDescent="0.3">
      <c r="B728" s="113" t="s">
        <v>1093</v>
      </c>
      <c r="C728" s="29" t="s">
        <v>1083</v>
      </c>
      <c r="D728" s="5" t="s">
        <v>1094</v>
      </c>
      <c r="E728" s="28" t="s">
        <v>1085</v>
      </c>
      <c r="F728" s="28" t="s">
        <v>42</v>
      </c>
      <c r="G728" s="28">
        <v>1</v>
      </c>
      <c r="H728" s="29">
        <v>71</v>
      </c>
      <c r="I728" s="114">
        <f t="shared" si="28"/>
        <v>1.1833333333333333</v>
      </c>
      <c r="J728" s="39"/>
    </row>
    <row r="729" spans="2:10" x14ac:dyDescent="0.3">
      <c r="B729" s="113" t="s">
        <v>1095</v>
      </c>
      <c r="C729" s="29" t="s">
        <v>1083</v>
      </c>
      <c r="D729" s="5" t="s">
        <v>1096</v>
      </c>
      <c r="E729" s="28" t="s">
        <v>1085</v>
      </c>
      <c r="F729" s="28" t="s">
        <v>42</v>
      </c>
      <c r="G729" s="28">
        <v>1</v>
      </c>
      <c r="H729" s="29">
        <v>60</v>
      </c>
      <c r="I729" s="114">
        <f t="shared" si="28"/>
        <v>1</v>
      </c>
      <c r="J729" s="39"/>
    </row>
    <row r="730" spans="2:10" x14ac:dyDescent="0.3">
      <c r="B730" s="113" t="s">
        <v>1097</v>
      </c>
      <c r="C730" s="29" t="s">
        <v>1083</v>
      </c>
      <c r="D730" s="5" t="s">
        <v>1098</v>
      </c>
      <c r="E730" s="28" t="s">
        <v>1085</v>
      </c>
      <c r="F730" s="28" t="s">
        <v>42</v>
      </c>
      <c r="G730" s="28">
        <v>1</v>
      </c>
      <c r="H730" s="29">
        <v>60</v>
      </c>
      <c r="I730" s="114">
        <f t="shared" si="28"/>
        <v>1</v>
      </c>
      <c r="J730" s="39"/>
    </row>
    <row r="731" spans="2:10" x14ac:dyDescent="0.3">
      <c r="B731" s="113" t="s">
        <v>1099</v>
      </c>
      <c r="C731" s="29" t="s">
        <v>1083</v>
      </c>
      <c r="D731" s="5" t="s">
        <v>1100</v>
      </c>
      <c r="E731" s="28" t="s">
        <v>1085</v>
      </c>
      <c r="F731" s="28" t="s">
        <v>42</v>
      </c>
      <c r="G731" s="28">
        <v>1</v>
      </c>
      <c r="H731" s="29">
        <v>60</v>
      </c>
      <c r="I731" s="114">
        <f t="shared" si="28"/>
        <v>1</v>
      </c>
      <c r="J731" s="39"/>
    </row>
    <row r="732" spans="2:10" x14ac:dyDescent="0.3">
      <c r="B732" s="113" t="s">
        <v>1101</v>
      </c>
      <c r="C732" s="29" t="s">
        <v>1083</v>
      </c>
      <c r="D732" s="115" t="s">
        <v>1102</v>
      </c>
      <c r="E732" s="28" t="s">
        <v>1085</v>
      </c>
      <c r="F732" s="28" t="s">
        <v>171</v>
      </c>
      <c r="G732" s="28">
        <v>1</v>
      </c>
      <c r="H732" s="29">
        <v>60</v>
      </c>
      <c r="I732" s="114">
        <f t="shared" si="28"/>
        <v>1</v>
      </c>
      <c r="J732" s="39"/>
    </row>
    <row r="733" spans="2:10" x14ac:dyDescent="0.3">
      <c r="B733" s="113" t="s">
        <v>1103</v>
      </c>
      <c r="C733" s="29" t="s">
        <v>1083</v>
      </c>
      <c r="D733" s="115" t="s">
        <v>1104</v>
      </c>
      <c r="E733" s="28" t="s">
        <v>1085</v>
      </c>
      <c r="F733" s="28" t="s">
        <v>171</v>
      </c>
      <c r="G733" s="28">
        <v>1</v>
      </c>
      <c r="H733" s="29">
        <v>60</v>
      </c>
      <c r="I733" s="114">
        <f t="shared" si="28"/>
        <v>1</v>
      </c>
      <c r="J733" s="39"/>
    </row>
    <row r="734" spans="2:10" x14ac:dyDescent="0.3">
      <c r="B734" s="113" t="s">
        <v>1105</v>
      </c>
      <c r="C734" s="29" t="s">
        <v>1083</v>
      </c>
      <c r="D734" s="115" t="s">
        <v>1106</v>
      </c>
      <c r="E734" s="28" t="s">
        <v>1085</v>
      </c>
      <c r="F734" s="28" t="s">
        <v>171</v>
      </c>
      <c r="G734" s="28">
        <v>1</v>
      </c>
      <c r="H734" s="29">
        <v>60</v>
      </c>
      <c r="I734" s="114">
        <f t="shared" si="28"/>
        <v>1</v>
      </c>
      <c r="J734" s="39"/>
    </row>
    <row r="735" spans="2:10" x14ac:dyDescent="0.3">
      <c r="B735" s="113" t="s">
        <v>1107</v>
      </c>
      <c r="C735" s="29" t="s">
        <v>1083</v>
      </c>
      <c r="D735" s="115" t="s">
        <v>1108</v>
      </c>
      <c r="E735" s="28" t="s">
        <v>1085</v>
      </c>
      <c r="F735" s="28" t="s">
        <v>171</v>
      </c>
      <c r="G735" s="28">
        <v>1</v>
      </c>
      <c r="H735" s="29">
        <v>60</v>
      </c>
      <c r="I735" s="114">
        <f t="shared" si="28"/>
        <v>1</v>
      </c>
      <c r="J735" s="39"/>
    </row>
    <row r="736" spans="2:10" x14ac:dyDescent="0.3">
      <c r="B736" s="113" t="s">
        <v>1109</v>
      </c>
      <c r="C736" s="29" t="s">
        <v>1110</v>
      </c>
      <c r="D736" s="5" t="s">
        <v>1111</v>
      </c>
      <c r="E736" s="28" t="s">
        <v>1085</v>
      </c>
      <c r="F736" s="28" t="s">
        <v>74</v>
      </c>
      <c r="G736" s="28">
        <v>1</v>
      </c>
      <c r="H736" s="29">
        <v>180</v>
      </c>
      <c r="I736" s="114">
        <f t="shared" si="28"/>
        <v>3</v>
      </c>
      <c r="J736" s="39"/>
    </row>
    <row r="737" spans="2:10" x14ac:dyDescent="0.3">
      <c r="B737" s="113" t="s">
        <v>1112</v>
      </c>
      <c r="C737" s="29" t="s">
        <v>1113</v>
      </c>
      <c r="D737" s="5" t="s">
        <v>1114</v>
      </c>
      <c r="E737" s="28" t="s">
        <v>1085</v>
      </c>
      <c r="F737" s="28" t="s">
        <v>74</v>
      </c>
      <c r="G737" s="28">
        <v>1</v>
      </c>
      <c r="H737" s="29">
        <v>180</v>
      </c>
      <c r="I737" s="114">
        <f t="shared" si="28"/>
        <v>3</v>
      </c>
      <c r="J737" s="39"/>
    </row>
    <row r="738" spans="2:10" x14ac:dyDescent="0.3">
      <c r="B738" s="113" t="s">
        <v>1115</v>
      </c>
      <c r="C738" s="29" t="s">
        <v>1116</v>
      </c>
      <c r="D738" s="5" t="s">
        <v>1117</v>
      </c>
      <c r="E738" s="28" t="s">
        <v>1085</v>
      </c>
      <c r="F738" s="28" t="s">
        <v>74</v>
      </c>
      <c r="G738" s="28">
        <v>1</v>
      </c>
      <c r="H738" s="29">
        <v>90</v>
      </c>
      <c r="I738" s="114">
        <f t="shared" si="28"/>
        <v>1.5</v>
      </c>
      <c r="J738" s="39"/>
    </row>
    <row r="739" spans="2:10" x14ac:dyDescent="0.3">
      <c r="B739" s="16" t="s">
        <v>1165</v>
      </c>
      <c r="C739" s="16" t="s">
        <v>1166</v>
      </c>
      <c r="D739" s="17" t="s">
        <v>1167</v>
      </c>
      <c r="E739" s="17" t="s">
        <v>1167</v>
      </c>
      <c r="F739" s="17" t="s">
        <v>1167</v>
      </c>
      <c r="G739" s="17">
        <v>0</v>
      </c>
      <c r="H739" s="16">
        <v>0</v>
      </c>
      <c r="I739" s="16">
        <v>0</v>
      </c>
      <c r="J739" s="16">
        <v>0</v>
      </c>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Tiempos de Moldes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Refugio Rangel</dc:creator>
  <cp:lastModifiedBy>Pc</cp:lastModifiedBy>
  <dcterms:created xsi:type="dcterms:W3CDTF">2024-06-14T17:05:05Z</dcterms:created>
  <dcterms:modified xsi:type="dcterms:W3CDTF">2024-06-18T23:29:51Z</dcterms:modified>
</cp:coreProperties>
</file>