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Combat and Skills" sheetId="2" r:id="rId5"/>
    <sheet state="visible" name="Character Data" sheetId="3" r:id="rId6"/>
    <sheet state="visible" name="Inventory" sheetId="4" r:id="rId7"/>
    <sheet state="visible" name="Powers" sheetId="5" r:id="rId8"/>
    <sheet state="visible" name="Power List" sheetId="6" r:id="rId9"/>
    <sheet state="visible" name="Deployment" sheetId="7" r:id="rId10"/>
    <sheet state="hidden" name="Insanity" sheetId="8" r:id="rId11"/>
    <sheet state="hidden" name="Data" sheetId="9" r:id="rId12"/>
    <sheet state="hidden" name="Mass Animation" sheetId="10" r:id="rId13"/>
  </sheets>
  <definedNames>
    <definedName name="Con">'Combat and Skills'!$B$20</definedName>
    <definedName name="WisMod">'Combat and Skills'!$B$30</definedName>
    <definedName name="Dex">'Combat and Skills'!$B$14</definedName>
    <definedName name="Wis">'Combat and Skills'!$B$32</definedName>
    <definedName name="StrMod">'Combat and Skills'!$B$8</definedName>
    <definedName name="Int">'Combat and Skills'!$B$24</definedName>
    <definedName name="ChaMod">'Combat and Skills'!$B$38</definedName>
    <definedName name="Cha">'Combat and Skills'!$B$40</definedName>
    <definedName name="lvl">'Combat and Skills'!$L$5</definedName>
    <definedName name="DexMod">'Combat and Skills'!$B$12</definedName>
    <definedName name="IntMod">'Combat and Skills'!$B$22</definedName>
    <definedName name="Str">'Combat and Skills'!$B$10</definedName>
    <definedName name="prof">'Combat and Skills'!$AK$5</definedName>
    <definedName name="SkillProfs">Data!$D$2:$F$4</definedName>
    <definedName name="Insanity">Insanity!$A$1:$B$4</definedName>
    <definedName name="ConMod">'Combat and Skills'!$B$18</definedName>
    <definedName name="MassAnimation">'Mass Animation'!$A$1:$D$6</definedName>
    <definedName hidden="1" localSheetId="5" name="_xlnm._FilterDatabase">'Power List'!$A$3:$K$325</definedName>
    <definedName hidden="1" localSheetId="5" name="Z_F2ADE269_9393_4B83_BA67_7A3F543EB2C7_.wvu.FilterData">'Power List'!$A$3:$K$325</definedName>
    <definedName hidden="1" localSheetId="5" name="Z_5C80CF18_AA8E_4100_8AFB_BC7090EBCB16_.wvu.FilterData">'Power List'!$A$3:$K$325</definedName>
  </definedNames>
  <calcPr/>
  <customWorkbookViews>
    <customWorkbookView activeSheetId="0" maximized="1" tabRatio="600" windowHeight="0" windowWidth="0" guid="{F2ADE269-9393-4B83-BA67-7A3F543EB2C7}" name="USE THIS FILTER"/>
    <customWorkbookView activeSheetId="0" maximized="1" tabRatio="600" windowHeight="0" windowWidth="0" guid="{5C80CF18-AA8E-4100-8AFB-BC7090EBCB16}" name="Filter 2"/>
  </customWorkbookViews>
</workbook>
</file>

<file path=xl/sharedStrings.xml><?xml version="1.0" encoding="utf-8"?>
<sst xmlns="http://schemas.openxmlformats.org/spreadsheetml/2006/main" count="3044" uniqueCount="937">
  <si>
    <t>PLEASE READ THIS!!!</t>
  </si>
  <si>
    <t xml:space="preserve">Use the link in the red box below to make a copy.  DO NOT REQUEST me to share this. 
If you don't have a Google Account, you can't use this character sheet.  Sorry, but it requires Google Spreadsheets. </t>
  </si>
  <si>
    <t>NOTE:  If you click the link below and get an error, it's because your organization won't let you access it.  Instead, click the File menu and choose "Make a Copy" or log in with your personal Gmail account.</t>
  </si>
  <si>
    <t>SHEETS</t>
  </si>
  <si>
    <t>There are 7 sheets to this spreadsheet: this instructional sheet, the Combat and Skills sheet, the Inventory sheet, the Character Data sheet, the Deployment sheet for use in space combat, the Powers sheet, and the Power List, which is a list of powers that makes it easy to pull into the Powers sheet by simply typing the name. Follow directions on each sheet.</t>
  </si>
  <si>
    <t xml:space="preserve">See the tabs below to access them.   </t>
  </si>
  <si>
    <t>PRINTING</t>
  </si>
  <si>
    <t>Note that you need to print each sheet separately. The powers page may have to be printed onto multiple pages. When you print, you MUST set the print options to:</t>
  </si>
  <si>
    <t xml:space="preserve">    Portrait, Fit to Page, Narrow Margins</t>
  </si>
  <si>
    <t>COLORS &amp; SYMBOLS</t>
  </si>
  <si>
    <t>The sheet is generally unlocked but some cells have formulas that calculate values.  These cells are all highlighted in Light Red1 and should generally be left alone unless you know how to use formulas. Fields that are highlighted in light blue 3 are freely editable, and can do the bulk of your math for you. 
The ● (Dot) symbol is used to indicate proficiency or Yes.  Some skills include a multiplier, such as x2 or .5 - these correspond to the Expertise trait (where you add double your proficiency) and Jack of All Trades trait (where you add 1/2 your proficiency) to skills.  An x means you have disadvantage on the skill - usually due to armor.</t>
  </si>
  <si>
    <t>POWERS</t>
  </si>
  <si>
    <t>RECCOMENDATION</t>
  </si>
  <si>
    <t>Need a list of powers? See the Power list tab! (read only).  The power sheet is designed so you can type the name of the power and the rest fills in via formulas. Please DO NOT try to edit the Power List.  You can't and will just break your sheet.</t>
  </si>
  <si>
    <t>For ease of use, and to ensure that your character sheet isn't too cluttered, I reccomend that you fill in a relevant field for a class ability or feature with just the name, and then comment with the text from the book. I find it leaves the page a lot more open.</t>
  </si>
  <si>
    <t>Feel free to make your own personal changes or adjustments too. Email me at kcolrehs1489@gmail.com if you want to share ideas or changes.</t>
  </si>
  <si>
    <t xml:space="preserve">Change Log:  </t>
  </si>
  <si>
    <t>Version 1.0:</t>
  </si>
  <si>
    <t>● Character Sheet Created! (Thanks to Tintangel (rivera.ga@gmail.com) for laying the groundwork for this)
● Based on the gorgeous Character Sheet made by Galiphile and their team.</t>
  </si>
  <si>
    <t>Version 1.1:</t>
  </si>
  <si>
    <t xml:space="preserve">● Fixed the Power page to display the full information for each power instead of a link to the power (this wasn't leading to the proper information being given to the user)
● Added the phrase "(Tech)" after the name of tech powers that have a redundant name with the list of force powers.
●Added the Deployment sheet
●Edited the Powers page to allow Tech, Universal, Lightside, and Darkside saves and attack bonuses to be visible always.
●Edited the Inventory page to let you more accurately track your inventory, and item quantitites.  </t>
  </si>
  <si>
    <t>Classes</t>
  </si>
  <si>
    <t>Name</t>
  </si>
  <si>
    <t>Lvl</t>
  </si>
  <si>
    <t>Hit Dice</t>
  </si>
  <si>
    <t>Hp</t>
  </si>
  <si>
    <t>Con</t>
  </si>
  <si>
    <t>Alignment</t>
  </si>
  <si>
    <t>Species</t>
  </si>
  <si>
    <t>Background</t>
  </si>
  <si>
    <t>Consular</t>
  </si>
  <si>
    <t>1d6</t>
  </si>
  <si>
    <t>Experience</t>
  </si>
  <si>
    <t>Exp to next level</t>
  </si>
  <si>
    <t>Player name</t>
  </si>
  <si>
    <t>Proficency Bonus</t>
  </si>
  <si>
    <t>Initiative</t>
  </si>
  <si>
    <t>AC</t>
  </si>
  <si>
    <t>Character Name</t>
  </si>
  <si>
    <t>Level</t>
  </si>
  <si>
    <t>Prof</t>
  </si>
  <si>
    <t>Bon</t>
  </si>
  <si>
    <t>Roll</t>
  </si>
  <si>
    <t>Total:</t>
  </si>
  <si>
    <t>Armor Worn</t>
  </si>
  <si>
    <t>Type</t>
  </si>
  <si>
    <t>Dex</t>
  </si>
  <si>
    <t>DA</t>
  </si>
  <si>
    <t>Wt</t>
  </si>
  <si>
    <t>Advantages, Immunities, Resistances</t>
  </si>
  <si>
    <t>Strength</t>
  </si>
  <si>
    <t>Hit Points</t>
  </si>
  <si>
    <t>Current HP</t>
  </si>
  <si>
    <t>*Armor*</t>
  </si>
  <si>
    <t>Saving Throw</t>
  </si>
  <si>
    <t>*HD+ conmod (x lvl)*</t>
  </si>
  <si>
    <t>*Shield*</t>
  </si>
  <si>
    <t>Athletics</t>
  </si>
  <si>
    <t>*Shielding*</t>
  </si>
  <si>
    <t>Death Saves</t>
  </si>
  <si>
    <t>Dexterity</t>
  </si>
  <si>
    <t>Sucess</t>
  </si>
  <si>
    <t>⦾</t>
  </si>
  <si>
    <t>Failure</t>
  </si>
  <si>
    <t>Acrobatics</t>
  </si>
  <si>
    <t>Weapon and Spells</t>
  </si>
  <si>
    <t>Attack</t>
  </si>
  <si>
    <t>Damage/Type</t>
  </si>
  <si>
    <t>Range</t>
  </si>
  <si>
    <t>Weight</t>
  </si>
  <si>
    <t>Sleight of Hand</t>
  </si>
  <si>
    <t>Shotosaber</t>
  </si>
  <si>
    <t xml:space="preserve"> ="+"&amp;prof+DexMod</t>
  </si>
  <si>
    <t xml:space="preserve"> ="1d6+"&amp;DexMod&amp;"[Damage Type]</t>
  </si>
  <si>
    <t>-</t>
  </si>
  <si>
    <t>Stealth *</t>
  </si>
  <si>
    <t>Finesse, hidden, light, luminous.</t>
  </si>
  <si>
    <t>Constitution</t>
  </si>
  <si>
    <t>Intelligence</t>
  </si>
  <si>
    <t>Investigation</t>
  </si>
  <si>
    <t>Lore</t>
  </si>
  <si>
    <t>Nature</t>
  </si>
  <si>
    <t>Piloting</t>
  </si>
  <si>
    <t>Technology</t>
  </si>
  <si>
    <t>Wisdom</t>
  </si>
  <si>
    <t>•</t>
  </si>
  <si>
    <t>Animal Handling</t>
  </si>
  <si>
    <t>Insight</t>
  </si>
  <si>
    <t>Medicine</t>
  </si>
  <si>
    <t>Perception</t>
  </si>
  <si>
    <t>Ammunition</t>
  </si>
  <si>
    <t>Survival</t>
  </si>
  <si>
    <t>Charisma</t>
  </si>
  <si>
    <t>Deception</t>
  </si>
  <si>
    <t>Intimidation</t>
  </si>
  <si>
    <t>Perfomance</t>
  </si>
  <si>
    <t>Persuasion</t>
  </si>
  <si>
    <t>*Armor Penalty</t>
  </si>
  <si>
    <t>Passive Perception</t>
  </si>
  <si>
    <t>⬡</t>
  </si>
  <si>
    <t>Passive Insight</t>
  </si>
  <si>
    <t>Inspiration</t>
  </si>
  <si>
    <t>Vision</t>
  </si>
  <si>
    <t>Base</t>
  </si>
  <si>
    <t>Hour</t>
  </si>
  <si>
    <t>Day</t>
  </si>
  <si>
    <t>Speed</t>
  </si>
  <si>
    <t>Combat Features</t>
  </si>
  <si>
    <t xml:space="preserve">Special Movement </t>
  </si>
  <si>
    <t>Feats, abilities, and other features for quick reference in combat</t>
  </si>
  <si>
    <t>Senses and Movement</t>
  </si>
  <si>
    <t>⬡=refresh after short/long rest , ⬢=refresh after long rest, ⦿=Use remaining</t>
  </si>
  <si>
    <t>Planet of Birth:</t>
  </si>
  <si>
    <t>Age:</t>
  </si>
  <si>
    <t>Gender:</t>
  </si>
  <si>
    <t>Height:</t>
  </si>
  <si>
    <t>Weight:</t>
  </si>
  <si>
    <t>Size:</t>
  </si>
  <si>
    <t>Hair:</t>
  </si>
  <si>
    <t>Eyes:</t>
  </si>
  <si>
    <t>Skin:</t>
  </si>
  <si>
    <t>Appearance:</t>
  </si>
  <si>
    <t>Proficiencies</t>
  </si>
  <si>
    <t>Personality Traits:</t>
  </si>
  <si>
    <t>Ideals:</t>
  </si>
  <si>
    <t>Languages</t>
  </si>
  <si>
    <t>Bonds:</t>
  </si>
  <si>
    <t>Flaws:</t>
  </si>
  <si>
    <t>Background Feature:</t>
  </si>
  <si>
    <t>Character Data</t>
  </si>
  <si>
    <t>Features</t>
  </si>
  <si>
    <t xml:space="preserve">Backstory </t>
  </si>
  <si>
    <t>Item</t>
  </si>
  <si>
    <t>Quantity</t>
  </si>
  <si>
    <t>Total</t>
  </si>
  <si>
    <t>D</t>
  </si>
  <si>
    <t>B</t>
  </si>
  <si>
    <t>P</t>
  </si>
  <si>
    <t>Backpack for his applesauce</t>
  </si>
  <si>
    <t>applesauce</t>
  </si>
  <si>
    <t xml:space="preserve">Spoons </t>
  </si>
  <si>
    <t>Credits</t>
  </si>
  <si>
    <t>Gems and Treasure</t>
  </si>
  <si>
    <t>Where</t>
  </si>
  <si>
    <t>How Much</t>
  </si>
  <si>
    <t>When</t>
  </si>
  <si>
    <t>Loaned, deposited or received values or goods</t>
  </si>
  <si>
    <t>Valuables</t>
  </si>
  <si>
    <t>Storage</t>
  </si>
  <si>
    <t>Each size category above Medium x2, Tiny creatures ½</t>
  </si>
  <si>
    <t>Total Weight:</t>
  </si>
  <si>
    <t>D – Donned</t>
  </si>
  <si>
    <t>Encumbered</t>
  </si>
  <si>
    <t>Heavily Encumb.</t>
  </si>
  <si>
    <t>Max Carrying</t>
  </si>
  <si>
    <t>Push,Lift,Drag</t>
  </si>
  <si>
    <t>B – Backpack (max 30 lb.)</t>
  </si>
  <si>
    <t>P – Belt Pouch (max 6 lb. per belt pouch)</t>
  </si>
  <si>
    <t>Total Weight on Character</t>
  </si>
  <si>
    <t>speed -10ft</t>
  </si>
  <si>
    <t>Spd. –20ft. | Disadvantage on</t>
  </si>
  <si>
    <t>Str, Dex, Con ability checks, ST, attacks</t>
  </si>
  <si>
    <t>Equipment</t>
  </si>
  <si>
    <t>Carrying Capacity</t>
  </si>
  <si>
    <t>Tech Attack Modifier:</t>
  </si>
  <si>
    <t>Tech Save Dc:</t>
  </si>
  <si>
    <t>Universal Force Attack Modifier:</t>
  </si>
  <si>
    <t>Universal Force Save Dc:</t>
  </si>
  <si>
    <t>Tech Points</t>
  </si>
  <si>
    <t>Force Points</t>
  </si>
  <si>
    <t>Light Side Force Attack Modifier:</t>
  </si>
  <si>
    <t>Light Side Force Save DC:</t>
  </si>
  <si>
    <t>Dark Side Force Attack Modifier:</t>
  </si>
  <si>
    <t>Dark Side Force Save DC:</t>
  </si>
  <si>
    <t>Points Used</t>
  </si>
  <si>
    <t>Power Name</t>
  </si>
  <si>
    <t>Casting Period</t>
  </si>
  <si>
    <t>Description</t>
  </si>
  <si>
    <t>Duration</t>
  </si>
  <si>
    <t>Concentration</t>
  </si>
  <si>
    <t>Burst</t>
  </si>
  <si>
    <t>Force Or Tech Power Name here! (only edit data in this column)</t>
  </si>
  <si>
    <t>At Will Powers</t>
  </si>
  <si>
    <t>Heal</t>
  </si>
  <si>
    <t>First Level Powers</t>
  </si>
  <si>
    <t>Stun</t>
  </si>
  <si>
    <t>Second Level Powers</t>
  </si>
  <si>
    <t>Plant Surge</t>
  </si>
  <si>
    <t>Third Level Powers</t>
  </si>
  <si>
    <t>Ballistic Shield</t>
  </si>
  <si>
    <t>Fourth Level Powers</t>
  </si>
  <si>
    <t>Improved Phasestrike</t>
  </si>
  <si>
    <t>Fifth Level Powers</t>
  </si>
  <si>
    <t>Greater Heal</t>
  </si>
  <si>
    <t>Sixth Level Powers</t>
  </si>
  <si>
    <t>Destroy Droid</t>
  </si>
  <si>
    <t>Seventh Level Powers</t>
  </si>
  <si>
    <t>Stun (tech)</t>
  </si>
  <si>
    <t>Eighth Level Powers</t>
  </si>
  <si>
    <t>Precognition</t>
  </si>
  <si>
    <t>Ninth Level Powers</t>
  </si>
  <si>
    <t xml:space="preserve">NOTE:  This is mostly a reference sheet and you can use Filter Views on it. (DATA &gt; Filter Views &gt; USE THIS FILTER)
</t>
  </si>
  <si>
    <t>Click on the down arrows next to the top of each column to sort the powers. The distinction between tech and jedi powers is under the alignments tab. Make sure that if you're playing a jedi, the conditions of Universal, Dark, and Light are checked, and Tech is not. And for Tech characters, ensure that the reverse is true. 
As you put spells on your power sheet, type "Known" into the known column; you can then sort the spells you know from the others.</t>
  </si>
  <si>
    <t>Known</t>
  </si>
  <si>
    <t>Effect</t>
  </si>
  <si>
    <t>Prerequisite</t>
  </si>
  <si>
    <t>Data</t>
  </si>
  <si>
    <t>Acid Splash</t>
  </si>
  <si>
    <t>Tech</t>
  </si>
  <si>
    <t>1 action</t>
  </si>
  <si>
    <t>60 feet</t>
  </si>
  <si>
    <t>You emit a burst of acid. Choose one creature within range, or choose two creatures within range that are within 5 feet of each other. A target must succeed on a Dexterity saving throw or take 1d6 acid damage.
This power’s damage increases by 1d6 when you reach 5th level (2d6), 11th level (3d6), and 17th level (4d6).</t>
  </si>
  <si>
    <t>Instantaneous</t>
  </si>
  <si>
    <t>Acidic Strike</t>
  </si>
  <si>
    <t>Varies</t>
  </si>
  <si>
    <t>As part of the action used to cast this power, you must make a melee attack with a weapon against one creature within your weapon’s reach, otherwise the power fails. On a hit, the target suffers the attack’s normal effects, and it becomes sheathed in a thick acidic slime until the start of your next turn. Until the start of your next turn, if the target succeeds in grappling or maintaining a grapple, the slime is pressed into its body, causing it to immediately take 1d8 acid damage.
This power’s damage increases when you reach higher levels. At 5th level, the melee attack deals an extra 1d8 acid damage to the target, and the damage the target takes for taking grappling or maintaining a grapple increases to 2d8. Both damage rolls increase by 1d8 at 11th level and 17th level.</t>
  </si>
  <si>
    <t>1 round</t>
  </si>
  <si>
    <t>Affect Mind</t>
  </si>
  <si>
    <t>Universal</t>
  </si>
  <si>
    <t>30 feet</t>
  </si>
  <si>
    <t>Choose a target within range that isn’t hostile toward you. The target must make a Wisdom saving throw. On a failed save, you have advantage on all Charisma checks directed at that target.
On a successful save, the creature does not realize that you tried to use the Force to influence its mood, but it becomes immune to this power for one day. This power has no effect on droids or constructs.</t>
  </si>
  <si>
    <t>Up to 1 minute</t>
  </si>
  <si>
    <t>Assess the Situation</t>
  </si>
  <si>
    <t>You take a sensory snapshot of a target within range. Your tech grants you a brief insight into the target’s defenses. You have advantage on the next attack roll you make against the target before the end of your next turn.</t>
  </si>
  <si>
    <t>Self (5-foot sphere)</t>
  </si>
  <si>
    <t>You cause the earth to burst from beneath your feet. Each creature within range, other than you, must succeed on a Dexterity saving throw or take 1d6 kinetic damage.
This power’s damage increases by 1d6 when you reach 5th level (2d6), 11th level (3d6), and 17th level (4d6).</t>
  </si>
  <si>
    <t>Combustive Shot</t>
  </si>
  <si>
    <t>As part of the action used to cast this power, you must make a ranged attack with a weapon against one creature within your weapon’s range, otherwise the power fails. On a hit, the target suffers the attack’s normal effects, and it ignites in flame. At the start of your next turn, the creature takes fire damage equal to your techcasting ability modifier. If the target or a creature within 5 feet of it uses an action to put out the flames, or if some other effect douses the flames, the effect ends.
This power’s damage increases when you reach higher levels. At 5th level, the ranged attack deals an extra 1d6 fire damage to the target, and the damage at the start of your next turn increases to 1d4 + your tech casting ability modifier. Both damage rolls increase by 1d6 and 1d4, respectively, at 11th level and 17th level.</t>
  </si>
  <si>
    <t>Cryogenic Burst</t>
  </si>
  <si>
    <t>A emit a burst of cold energy at a creature within range. Make a ranged tech attack against the target. On a hit, it takes 1d8 cold damage, and its speed is reduced by 10 feet until the start of your next turn.
The power’s damage increases by 1d8 when you reach 5th level (2d8), 11th level (3d8), and 17th level (4d8).</t>
  </si>
  <si>
    <t>Denounce</t>
  </si>
  <si>
    <t>Dark</t>
  </si>
  <si>
    <t>A target of your choice within range must make a Charisma saving throw. On a failed save, when the target makes their next attack roll or saving throw they must roll a d4 and subtract the number from it. The power then ends.</t>
  </si>
  <si>
    <t>Electrical Burst</t>
  </si>
  <si>
    <t>You emit a burst of electricity. Each creature within range, other than you, must succeed on a Constitution saving throw or take 1d6 lightning damage.
This power’s damage increases by 1d6 when you reach 5th level (2d6), 11th level (3d6), and 17th level (4d6).</t>
  </si>
  <si>
    <t>Electroshock</t>
  </si>
  <si>
    <t>Touch</t>
  </si>
  <si>
    <t>Lightning springs from you to deliver a shock to a creature you try to touch. Make a melee tech attack against the target. You have advantage on the attack roll if the target is wearing armor made of metal. On a hit, the target takes 1d8 lightning damage, and it can’t take reactions until the start of its next turn.
This power’s damage increases by 1d8 when you reach 5th level (2d8), 11th level (3d8), and 17th level (4d8).</t>
  </si>
  <si>
    <t>Encrypted Message</t>
  </si>
  <si>
    <t>120 feet</t>
  </si>
  <si>
    <t>You point your finger toward a creature within range that possesses a commlink and whisper a message. The target (and only the target) hears the message and can send an encrypted reply that only you can hear. These messages cannot be intercepted or decrypted by unenhanced means.
You can cast this power through solid objects if you are familiar with the target and know it is beyond the barrier. 1 foot of stone, 1 inch of common metal, a thin sheet of lead, or 3 feet of wood blocks the power. The power doesn’t have to follow a straight line and can travel freely around corners or through openings.</t>
  </si>
  <si>
    <t>Enfeeble</t>
  </si>
  <si>
    <t>Dark energy courses from your hand at a creature within range. The target must succeed on a Wisdom saving throw. If it’s is missing any hit points, it takes 1d12 necrotic damage. Otherwise, it takes 1d8.
The power’s damage increases by one die when you reach 5th, 11th, and 17th level.</t>
  </si>
  <si>
    <t>Feedback</t>
  </si>
  <si>
    <t>You unleash a burst of psychic energy at a target within range. If the target can hear you (though it need not understand you), it must succeed on an Intelligence saving throw or take 1d4 psychic damage and have disadvantage on the next attack roll it makes before the end of its next turn.
This power’s damage increases by 1d4 when you reach 5th level (2d4), 11th level (3d4), and 17th level (4d4).</t>
  </si>
  <si>
    <t>Force Disarm</t>
  </si>
  <si>
    <t>You select a weapon being worn or carried by a Large or smaller creature within range. The creature must make a Strength or Dexterity saving throw (the creature chooses the ability to use). If the item is being worn, this save is made with disadvantage. On a failed save, the creature takes 1d4 force damage and the item is pulled directly to you. If you have a free hand, you catch the weapon. Otherwise, it lands at your feet.
This power’s damage increases by 1d4 when you reach 5th level (2d4), 11th level (3d4), and 17th level (4d4).</t>
  </si>
  <si>
    <t>Force Push/Pull</t>
  </si>
  <si>
    <t>You gain the minor ability to move or manipulate creatures and objects with the Force. When you cast this power, you can exert your will on one creature or object that you can see within range, causing the appropriate effect below.
Creature. You use the Force to push or pull on on a target. Make a ranged force attack against the target. If the attack hits, the creature takes 1d6 force damage, and if the creature is Large or smaller, it must make a Strength saving throw. On a failed save, you push or pull the creature up to 10 feet further or closer to you. This damage increases to 2d6 at level 5, 3d6 at level 11, and 4d6 at level 17.
Object. You move an object that isn’t being worn or carried and weighs up to 10 lbs up to 30 feet in any direction, but not beyond the range of this power.
You can exert fine control on objects with your telekinetic grip, such as manipulating a simple tool, opening a door or a container, stowing or retrieving an item from an open container, or pouring the contents from a vial.</t>
  </si>
  <si>
    <t>Force Technique</t>
  </si>
  <si>
    <t>Light</t>
  </si>
  <si>
    <t>You imbue your weapon with the purifying light of the Force. As part of the action used to cast this power, you must make a melee attack with a weapon against one creature within your weapon’s reach, otherwise the power fails. On a hit, the target suffers the attack’s normal effects, and it becomes wreathed in a glowing barrier of force energy until the start of your next turn. If the target willingly moves before then, it immediately takes 1d8 force damage, and the power ends.
This power’s damage increases when you reach higher levels. At 5th level, the melee attack deals an extra 1d8 force damage to the target, and the damage the target takes for moving increases to 2d8. Both damage rolls increase by 1d8 at 11th level and 17th level.</t>
  </si>
  <si>
    <t>Give Life</t>
  </si>
  <si>
    <t>Placing your hand on another creature you can transfer your own life force to them. You spend and roll one of your hit dice and the creature regains that many hit points. This power has no effect on droids or constructs.</t>
  </si>
  <si>
    <t>Guidance</t>
  </si>
  <si>
    <t>You touch one willing creature. Once before the power ends, the target can roll a d4 and add the number rolled to one ability check of its choice. It can roll the die before or after making the ability check. The power then ends.</t>
  </si>
  <si>
    <t>Illusory Strike</t>
  </si>
  <si>
    <t>As part of the action used to cast this power, you must make a melee attack with a weapon against one creature within your weapon’s reach, otherwise the power fails. On a hit, the target suffers the attack’s normal effects, and you create an illusory duplicate of yourself in your space that only the target can see. The target has disadvantage on the next attack roll it makes against you before the start of your next turn.
This power creates multiple duplicates when you reach higher levels. At 5th level, you create a second illusory duplicate, and the target has disadvantage on the next two attacks it makes against you before the start of your next turn. The number of duplicates and attacks with disadvantage increases to three at 11th level and four at 17th level.</t>
  </si>
  <si>
    <t>Ion Blast</t>
  </si>
  <si>
    <t>You create a blast of ion energy. Choose one creature within range, or choose two creatures within range that are within 5 feet of each other. A target must succeed on a Dexterity saving throw or take 1d4 ion damage. Droids and constructs have disadvantage on this saving throw.
This power’s damage increases by 1d4 when you reach 5th level (2d4), 11th level (3d4), and 17th level (4d4).</t>
  </si>
  <si>
    <t>Ionic Strike</t>
  </si>
  <si>
    <t>As part of the action used to cast this power, you must make a melee attack with a weapon against one creature within your weapon’s reach, otherwise the power fails. On a hit, the target suffers the attack’s normal effects, and it becomes wreathed in an ionic discharge. If the target willingly takes a reaction before the start of your next turn, it immediately takes 1d6 ion damage, and the power ends.
This power’s damage increases when you reach higher levels. At 5th level, the melee attack deals an extra 1d6 ion damage to the target, and the damage the target takes for taking reactions increases to 2d6. Both damage rolls increase by 1d6 at 11th level and 17th level.</t>
  </si>
  <si>
    <t>Jet of Flame</t>
  </si>
  <si>
    <t>Self (30-foot sphere)</t>
  </si>
  <si>
    <t>A flickering flame appears in your hand. The flame remains there for the duration and harms neither you nor your equipment. The flame sheds bright light in a 10-foot radius and dim light for an additional 10 feet. The power ends if you dismiss it as an action or if you cast it again.
You can also attack with the flame, although doing so ends the power. When you cast this power, or as an action on a later turn, you can hurl the flame at a creature within 30 feet of you. Make a ranged tech attack. On a hit, the target takes 1d8 fire damage.
This power’s damage increases by 1d8 when you reach 5th level (2d8), 11th level (3d8), and 17th level (4d8).</t>
  </si>
  <si>
    <t>10 minutes</t>
  </si>
  <si>
    <t>You touch one object that is no larger than 10 feet in any dimension. Until the power ends, the object sheds bright light in a 20-foot radius and dim light for an additional 20 feet. The light can be colored as you like. Completely covering the object with something opaque blocks the light. The power ends if you cast it again or dismiss it as an action.
If you target an object held or worn by a hostile creature, that creature must succeed on a Dexterity saving throw to avoid the power.</t>
  </si>
  <si>
    <t>1 hour</t>
  </si>
  <si>
    <t>Lightning Charge</t>
  </si>
  <si>
    <t>You imbue your weapon with debilitating force lightning. As part of the action used to cast this power, you must make a melee attack with a weapon against one creature within your weapon’s reach, otherwise the power fails. On a hit, the target suffers the attack’s normal effects, and the lightning leaps from the target to a different creature of your choice that you can see within 5 feet of it. The second creature takes lightning damage equal to your forcecasting ability modifier.
This power’s damage increases when you reach higher levels. At 5th level, the melee attack deals an extra 1d8 lightning damage to the target, and the lightning damage to the second creature increases to 1d8 + your forcecasting ability modifier. Both damage rolls increase by 1d8 at 11th level and 17th level.</t>
  </si>
  <si>
    <t>Mending</t>
  </si>
  <si>
    <t>1 minute</t>
  </si>
  <si>
    <t>This ability repairs a single break or tear in an object you touch, such as broken chain link, two halves of a broken key, a torn strap, or a leaking cup. As long as the break or tear is no larger than 1 foot in any dimension, you mend it, leaving no trace of the former damage.</t>
  </si>
  <si>
    <t>Mind Trick</t>
  </si>
  <si>
    <t>Choose a target within range that isn’t hostile toward you. The target must make a Wisdom saving throw. On a failed save, the target has disadvantage on Wisdom (Perception) and Intelligence (Investigation) checks.
On a successful save, the creature realizes that you tried to use the Force to influence its awareness and becomes hostile toward you. A creature prone to violence might attack you. Another creature might seek retribution in other ways (at the GM’s discretion), depending on the nature of your interaction with it. This power has no effect on droids or constructs.</t>
  </si>
  <si>
    <t>Minor Hologram</t>
  </si>
  <si>
    <t>10 feet</t>
  </si>
  <si>
    <t>This ability is a minor tech trick that creates one of the following effects within range.
~You create an instantaneous, harmless sensory effect, such as a shower of sparks, a puff of wind, faint musical notes, or an odd odor.
~You instantaneously light or snuff out a source of light.
~You instantaneously clean or soil an object no larger than 1 cubic foot.
~You chill, warm, or flavor up to 1 cubic foot of nonliving material for 1 hour.
~You make a color, a small mark, or a symbol appear on an object or a surface for 1 hour.
~You create a trinket or an illusory image that can fit in your hand and that lasts until the end of your next turn.
If you use this power multiple times, you can have up to three of its non-instantaneous effects active at a time, and you can dismiss such an effect as an action.</t>
  </si>
  <si>
    <t>Up to 1 hour</t>
  </si>
  <si>
    <t>Mobile Lights</t>
  </si>
  <si>
    <t>You create up to four orbs of light within range that hover in the air for the duration. You can also combine the four lights into one glowing vaguely humanoid form of Medium size. Whichever form you choose, each light sheds dim light in a 10-foot radius.
As a bonus action on your turn, you can move the lights up to 60 feet to a new spot within range. A light must be within 20 feet of another light created by this power, and a light winks out if it exceeds the power’s range.</t>
  </si>
  <si>
    <t>Necrotic Charge</t>
  </si>
  <si>
    <t>As part of the action used to cast this power, you must make a melee attack with a weapon against one creature within your weapon’s reach, otherwise the power fails. On a hit, the target suffers the attack’s normal effects, and you can choose to deal up to 1d8 of necrotic damage, which you suffer as well. This damage can’t be reduced or negated in any way.
This power’s damage increases when you reach higher levels. At 5th level, the melee attack deals an extra 1d8 necrotic damage to the target, and you can increase the secondary damage to 2d8. Both damage rolls increase by 1d8 at 11th level and 17th level.</t>
  </si>
  <si>
    <t>On/Off</t>
  </si>
  <si>
    <t>This power allows you to activate or deactivate any electronic device within range, as long as the device is not being wielded by a creature, and has a clearly defined on or off function that can be easily accessed from the outside of the device. Any device that requires a software-based shutdown sequence to activate or deactivate cannot be affected by on/off.</t>
  </si>
  <si>
    <t>Poison Spray</t>
  </si>
  <si>
    <t>You extend your hand toward a creature you can see within range and project a puff of noxious gas. The creature must succeed on a Constitution saving throw or take 1d12 poison damage.
This power’s damage increases by 1d12 when you reach 5th level (2d12), 11th level (3d12), and 17th level (4d12).</t>
  </si>
  <si>
    <t>Psychic Charge</t>
  </si>
  <si>
    <t>As part of the action used to cast this power, you must make a melee attack with a weapon against one creature within your weapon’s reach, otherwise the power fails. On a hit, the target suffers the attack’s normal effects, and its mouth is covered by a violet veil until the start of your next turn. If the target willingly speaks before then, it immediately takes 1d8 psychic damage, and the power ends.
This power’s damage increases when you reach higher levels. At 5th level, the melee attack deals an extra 1d8 psychic damage to the target, and the damage the target takes for speaking increases to 2d8. Both damage rolls increase by 1d8 at 11th level and 17th level.</t>
  </si>
  <si>
    <t>Resistance</t>
  </si>
  <si>
    <t>You touch one willing creature. Once before the power ends, the target can roll a d4 and add the number rolled to one saving throw of its choice. It can roll the die before or after the saving throw. The power then ends.</t>
  </si>
  <si>
    <t>Rime Shot</t>
  </si>
  <si>
    <t>As part of the action used to cast this power, you must make a ranged attack with a weapon against one creature within your weapon’s range, otherwise the power fails. On a hit, the target suffers the attack’s normal effects, and the creature’s movement speed is halved until the end of its turn as the air around it turns frigid.
This power deals additional damage when you reach higher levels. At 5th level the ranged attack deals an extra 1d6 cold damage. This damage increases by 1d6 again at 11th level and 17th level.</t>
  </si>
  <si>
    <t>Rime Strike</t>
  </si>
  <si>
    <t>As part of the action used to cast this power, you must make a melee attack with a weapon against one creature within your weapon’s reach, otherwise the power fails. On a hit, the target suffers the attack’s normal effects, and its speed is reduced by 10 feet until the start of your next turn, as the cold energy seeps into its being. Additionally, if the target doesn’t move at least 5 feet before the start of your next turn, it immediately takes 1d8 cold damage, and the power ends.
This power’s damage increases when you reach higher levels. At 5th level, the melee attack deals an extra 1d8 cold damage to the target, and the damage the target takes for not moving increases to 2d8. Both damage rolls increase by 1d8 at 11th level and 17th level.</t>
  </si>
  <si>
    <t>Saber Reflect</t>
  </si>
  <si>
    <t>1 reaction, which you take in response to being hit by a ranged attack</t>
  </si>
  <si>
    <t>Self</t>
  </si>
  <si>
    <t>In response to being attacked, you raise your weapon to attempt to deflect. When you you use this power, the damage you take from the attack is reduced by 1d6. If you reduce the damage to 0, you’re wielding a lightweapon or vibroweapon, and the damage is energy or ion, you can reflect the attack at a target within range as part of the same reaction. Make a ranged force attack at a target you can see. The attack has a normal range of 20 feet and a long range of 60 feet. On a hit, the target takes the triggering attack’s normal damage.
The power’s damage reduction increases by 1d6 when you reach 5th level (2d6), 11th level (3d6), and 17th level (4d6).</t>
  </si>
  <si>
    <t>Saber Throw</t>
  </si>
  <si>
    <t>As a part of the action used to cast this power, you must make a ranged force attack with a lightweapon or vibroweapon against one target within the power’s range, otherwise the power fails. On a hit, the target takes 1d8 damage of the same type as the weapon’s damage. The weapon then immediately returns to your hand.
This power can hit multiple targets when you reach higher levels: two targets at 5th level, three targets at 11th level, and four targets at 17th level. Each target must be within 30 feet of the previous target, you must make a separate attack roll for each target, and the last target must be no further than 30 feet away from you. You can not hit the same target twice in succession.</t>
  </si>
  <si>
    <t>Saber Ward</t>
  </si>
  <si>
    <t>You take a defensive stance. Until the end of your next turn, you have resistance against kinetic and energy damage dealt by weapons.</t>
  </si>
  <si>
    <t>Shock</t>
  </si>
  <si>
    <t>You hurl a bolt of lightning at a target within range, making a ranged power attack. On a hit, the target takes 1d10 lightning damage. The lightning ignites flammable objects in the area that aren’t being worn or carried.
This power’s damage increases by 1d10 when you reach 5th level (2d10), 11th level (3d10), and 17th level (4d10).</t>
  </si>
  <si>
    <t>Slow</t>
  </si>
  <si>
    <t>15 feet</t>
  </si>
  <si>
    <t>A hostile creature of your choice must make a Constitution saving throw. On a failed save, the target’s speed decreases by 10 feet until the power ends.
The target’s speed decreases by 5 more feet when you reach 5th level (15 feet), 11th level (20 feet), and 17th level (25 feet).</t>
  </si>
  <si>
    <t>Sonic Charge</t>
  </si>
  <si>
    <t>As part of the action used to cast this power, you must make a melee attack with a weapon against one creature within your weapon’s reach, otherwise the power fails. On a hit, the target suffers the attack’s normal effects, and you begin to emanate a disturbing hum until the start of your next turn. If a hostile creature ends its turn within 5 feet of you, it takes 1d4 sonic damage.
This power’s damage increases when you reach higher levels. At 5th level, the melee attack deals an extra 1d8 sonic damage to the target, and the secondary damage increases by 1d4. Both damage rolls increase by 1d8 and 1d4, respectively, at 11th level and 17th level.</t>
  </si>
  <si>
    <t>Sonic Shot</t>
  </si>
  <si>
    <t>As part of the action used to cast this power, you must make a ranged attack with a weapon against one creature within your weapon’s range, otherwise the power fails. On a hit, the target suffers the attack’s normal effects, and it becomes wreathed in a sonic barrier until the start of your next turn. If the target willingly moves before then, it immediately takes sonic damage equal to your techcasting modifier, becomes deafened until the start of your next turn, and the power ends.
This power’s damage increases when you reach higher levels. At 5th level, the ranged attack deals an extra 1d6 sonic damage to the target, and the damage the target takes for moving increases to 1d6 + your techcasting ability modifier. Both damage rolls increase by an additional 1d6 at 11th and 17th level.</t>
  </si>
  <si>
    <t>Sonic Strike</t>
  </si>
  <si>
    <t>As part of the action used to cast this power, you must make a melee attack with a weapon against one creature within your weapon’s reach, otherwise the power fails. On a hit, the target suffers the attack’s normal effects, and you begin to emanate a disturbing hum. If a hostile creature ends its turn within 5 feet of you before the start of your next turn, it takes 1d4 sonic damage.
This power’s damage increases when you reach higher levels. At 5th level, the melee attack deals an extra 1d8 sonic damage to the target, and the secondary damage increases by 1d4. Both damage rolls increase by 1d8 and 1d4, respectively, at 11th level and 17th level.</t>
  </si>
  <si>
    <t>Spare the Dying</t>
  </si>
  <si>
    <t>You touch a living creature that has 0 hit points. The creature becomes stable. This power has no effect on droids or constructs.</t>
  </si>
  <si>
    <t>Storming Shot</t>
  </si>
  <si>
    <t>As a part of the action used to cast this power, you must make a ranged attack with a weapon against one creature within your weapon’s range, otherwise the power fails. On a hit, the target suffers the attack’s normal effects and gains the lightning rod debuff until the end of your next turn, as energy begins to course through them. When this power hits a target, if there is a creature within 30 feet who has the lightning rod debuff, then the energy discharges, creating an arc of lightning between them which removes the debuff and deals 1d6 lightning damage to each of them.
The power’s damage increases when you reach higher levels. At 5th level, the effects of both the ranged weapon attack and discharge deal an extra 1d6 lightning damage. Both damage rolls increase by an additional 1d6 at 11th and 17th level.</t>
  </si>
  <si>
    <t>Targeting Shot</t>
  </si>
  <si>
    <t>As part of the action used to cast this power, you must make a ranged attack with a weapon against one creature within your weapon’s range, otherwise the power fails. On a hit, the target suffers the attack’s normal effects, and a small target only visible to you marks it. The next attack roll you make against the creature before the end of your next turn can’t suffer from disadvantage.
This power deals additional damage when you reach higher levels. At 5th level, the ranged attack deals an extra 1d6 damage. This damage increases by 1d6 again at 11th level and 17th level. The damage is the same type as the weapon’s damage.</t>
  </si>
  <si>
    <t>Temporary Boost</t>
  </si>
  <si>
    <t>Turbulence</t>
  </si>
  <si>
    <t>Choose one creature, or choose two creatures that are within 5 feet of each other, within range. A target must succeed on a Dexterity saving throw or take 1d6 force damage.
This power’s damage increases by 1d6 when you reach 5th, 11th, and 17th level.</t>
  </si>
  <si>
    <t>Venomous Strike</t>
  </si>
  <si>
    <t>As part of the action used to cast this power, you must make a melee attack with a weapon against one creature within your weapon’s reach, otherwise the power fails. On a hit, the target suffers the attack’s normal effects, and if you were hidden from it, it takes an additional 1d4 poison damage.
This power’s damage increases when you reach higher levels. At 5th level, the melee attack deals an extra 1d8 poison damage to the target, and the damage the target takes when you are hidden from it increases to 2d4. Both damage rolls increase by 1d8 and 1d4, respectively, at 11th level and 17th level.</t>
  </si>
  <si>
    <t>Vortex Shot</t>
  </si>
  <si>
    <t>As part of the action used to cast this power, you must make a ranged attack with a weapon against one creature within your weapon’s range, otherwise the power fails. On a hit, the target suffers the attack’s normal effects, and each Large or smaller creature within 10 feet of the target must succeed on a Strength saving throw or be pulled to the nearest unoccupied space adjacent to the target.
This power deals additional damage when you reach higher levels. At 5th level, the ranged attack deals an extra 1d6 damage. This damage increases by 1d6 again at 11th level and 17th level. The damage is the same type as the weapon’s damage.</t>
  </si>
  <si>
    <t>Ward</t>
  </si>
  <si>
    <t>You emit a powerful force field that deflects incoming attacks. Until the end of your next turn, you have resistance against kinetic and energy damage dealt by weapon attacks.</t>
  </si>
  <si>
    <t>Warding Shot</t>
  </si>
  <si>
    <t>As part of the action used to cast this power, you must make a ranged attack with a weapon against one creature within your weapon’s range, otherwise the power fails. On a hit, the target suffers the attack’s normal effects, and a dim barrier surrounds it. The first time it would deal damage before the start of your next turn, that damage is reduced by 1d6.
This power’s damage reduction increases by 1d6 when you reach 5th level (2d6), 11th level (3d6), and 17th level (4d6).</t>
  </si>
  <si>
    <t>Absorb Energy</t>
  </si>
  <si>
    <t>1 reaction, which you take when you take acid, cold, energy, fire, ion, kinetic, lightning, or sonic damage</t>
  </si>
  <si>
    <t>The power captures some of the incoming energy, lessening its effect on you and storing it for your next melee attack. You have resistance to the triggering damage type until the start of your next turn. Also, the first time you hit with a melee attack on your next turn, the target takes an extra 1d6 damage of the triggering type, and the power ends.
Overcharge Tech. When you cast this power using a power slot of 2nd level or higher, the extra damage increases by 1d6 for each slot level above 1st.</t>
  </si>
  <si>
    <t>Alarm</t>
  </si>
  <si>
    <t>You set an alarm against unwanted intrusion. Choose a door, a window, or an area within range that is no larger than a 20-foot cube. Until the power ends, an alarm alerts you whenever a Tiny or larger creature touches or enters the warded area. When you cast the power, you can designate creatures that won’t set off the alarm. You also choose whether the alarm is mental or audible.
A silent alarm alerts you with a ping in your mind if you are within 1 mile of the warded area. This ping awakens you if you are sleeping.
An audible alarm produces the sound of a hand bell for 10 seconds within 60 feet.</t>
  </si>
  <si>
    <t>8 hours</t>
  </si>
  <si>
    <t>Analyze</t>
  </si>
  <si>
    <t>You choose one object that you must touch throughout the casting of the power. If it is an enhanced or modified item, you learn its properties and how to use them, whether it requires attunement to use, and how many charges it has, if any. You learn whether any powers are affecting the item and what they are. If the item was created by a power, you learn which power created it.
If you instead touch a creature throughout the casting, you learn what tech powers, if any, are currently affecting it.</t>
  </si>
  <si>
    <t>Battle Precognition</t>
  </si>
  <si>
    <t>Your attunement to the Force warns you when you are about to enter danger. Until the power ends, your base AC becomes 13 + your Dexterity modifier. This power has no effect if you are wearing armor.</t>
  </si>
  <si>
    <t>Beast Trick</t>
  </si>
  <si>
    <t>This power lets you distract a beast. Choose a beast that you can see within range. If the beast’s Intelligence is 4 or higher, the power fails. Otherwise, the beast must succeed on a Wisdom saving throw or be charmed by you for the power’s duration. If you or one of your companions harms the target, the power ends
Force Potency. When you cast this power using a force slot of 2nd level or higher, you can affect one additional beast for each slot level above 1st..</t>
  </si>
  <si>
    <t>24 hours</t>
  </si>
  <si>
    <t>Breath Control</t>
  </si>
  <si>
    <t>You are able to slow your metabolism in such a way that you can stop breathing and resist the effect of toxins in your body. If you are poisoned, you neutralize the poison. If more than one poison afflicts you, you neutralize one poison that you know is present, or you neutralize one at random.
For the duration, you have advantage on saving throws against being poisoned, resistance to poison damage, and you no longer need to breathe.</t>
  </si>
  <si>
    <t>Burst of Speed</t>
  </si>
  <si>
    <t>You touch a creature. The target’s speed increases by 10 feet until the power ends.
Force Potency. When you cast this power using a force slot of 2nd level or higher, you can target one additional creature for each slot level above 1st.</t>
  </si>
  <si>
    <t>Cloud Mind</t>
  </si>
  <si>
    <t>90 feet</t>
  </si>
  <si>
    <t>Roll 5d8; the total is how many hit points of creatures this power can affect. Creatures within 20 feet of a point you choose are affected in order of their current hit points.
Starting with the creature that has the lowest current hit points, each creature affected by this power falls unconscious. If the power ends, the sleeper takes damage, or someone uses an action wake the sleeper, they will be awoken.
Subtract each creature’s hit points from the total before moving on to the creature with the next lowest hit points. A creature’s hit points must be equal to or less than the remaining total for that creature to be affected.
This power has no effect on droids or constructs.
Force Potency. When you cast this power using a force slot of 2nd level or higher, you can roll an additional 2d8 for each slot level above 1st.</t>
  </si>
  <si>
    <t>Condense/Vaporize</t>
  </si>
  <si>
    <t>In an open container, you can create up to 10 gallons of drinkable water. You may also produce a rain that falls within a 30-foot cube and extinguishes open-air flames. You can destroy the same amount of water in an open container, or destroy a 30-foot cube of fog.
Overcharge Tech. When you cast this power using a tech slot of 2nd level or higher, the amount of water you can create increases by 10 gallons, or the size of the cube increases by 5 feet, for each slot level above 1st.</t>
  </si>
  <si>
    <t>Cryogenic Blast</t>
  </si>
  <si>
    <t>You release a shard of cryogenic energy at one creature within range. Make a ranged tech attack against the target. On a hit, the target takes 1d10 kinetic damage. Hit or miss, the shard then explodes. The target and each creature within 5 feet of it must succeed on a Dexterity saving throw or take 2d6 cold damage.
Overcharge Tech. When you cast this power using a tech slot of 2nd level or higher, the cold damage increases by 1d6 for each slot level above 1st.</t>
  </si>
  <si>
    <t>Curse</t>
  </si>
  <si>
    <t>Up to three creatures of your choice that you can see within range must make Charisma saving throws. Whenever a target that fails this saving throw makes an attack roll or a saving throw before the power ends, the target must roll a d4 and subtract the number rolled from the attack roll or saving throw.
Force Potency. When you cast this power using a force slot of 2nd level or higher, you can target one additional creature for each slot level above 1st.</t>
  </si>
  <si>
    <t>Dark Side Tendrils</t>
  </si>
  <si>
    <t>Self (10-foot radius)</t>
  </si>
  <si>
    <t>Tendrils of dark energy erupt from you and batter all creatures within 10 feet of you. Each creature in that area must make a Strength saving throw. On a failed save, a target takes 2d6 necrotic damage and can’t take reactions until its next turn. On a successful save, the creature takes half damage, but suffers no other effect.
Force Potency. When you cast this power using a power slot of 2nd level or higher, the damage increases by 1d6 for each slot level above 1st.</t>
  </si>
  <si>
    <t>Decryption Program</t>
  </si>
  <si>
    <t>You gain insight into an encrypted message you are holding when you cast this power, granting you advantage on ability checks you make to decipher the document.</t>
  </si>
  <si>
    <t>Detect Enhancement</t>
  </si>
  <si>
    <t>For the duration, you sense the presence of any enhancements within 30 feet of you. If you sense an enhancement in this way, you can use your action to see a faint aura around any visible creature or object in the area that bears an enhancement.
The power is blocked by 1 foot of stone, 1 inch of common metal, a thin sheet of lead, or 3 feet of wood or dirt.</t>
  </si>
  <si>
    <t>Up to 10 minutes</t>
  </si>
  <si>
    <t>Disperse Force</t>
  </si>
  <si>
    <t>1 reaction, which you take when you take cold, energy, fire, ion, lightning, or sonic damage</t>
  </si>
  <si>
    <t>This power absorbs damage from incoming energy attacks, lessening its effect on you and distributing it throughout your body. You have resistance to the triggering damage type until the start of your next turn. Also, you gain 5 temporary hit points to potentially absorb the attack. These temporary hit points last until the start of your next turn.
Force Potency. When you cast this power using a force slot of 2nd level or higher, the temporary hit points increases by 5 for each slot level above 1st.</t>
  </si>
  <si>
    <t>Element of Surprise</t>
  </si>
  <si>
    <t>1 reaction, which you take in response to being damaged by a creature within 60 feet of you that you can see</t>
  </si>
  <si>
    <t>You expel a sabotage charge at the creature that attacked you. The creature must make a Dexterity saving throw. It takes 2d10 fire damage on a failed save, or half as much damage on a successful one.
Overcharge Tech. When you cast this power using a tech slot of 2nd level or higher, the damage increases by 1d10 for each slot level above 1st.</t>
  </si>
  <si>
    <t>Energy Shield</t>
  </si>
  <si>
    <t>1 reaction, which you take when you are hit by an attack</t>
  </si>
  <si>
    <t>You quickly create an energy shield. Until the start of your next turn, you have a +5 bonus to AC. This includes the triggering attack.</t>
  </si>
  <si>
    <t>Expeditious Retreat</t>
  </si>
  <si>
    <t>1 bonus action</t>
  </si>
  <si>
    <t>This power gives you a burst of adrenaline that allows you to move at an incredible pace. When you cast this power, and then as a bonus action on each of your turns until the power ends, you can take the Dash action.</t>
  </si>
  <si>
    <t>Fear</t>
  </si>
  <si>
    <t>You awaken the sense of mortality in one creature you can see within range. The target must succeed on a Wisdom saving throw or become frightened for the duration. A target with 25 hit points or fewer makes the saving throw with disadvantage. This power has no effect on constructs or droids.</t>
  </si>
  <si>
    <t>Flame Sweep</t>
  </si>
  <si>
    <t>Self (15-foot cone)</t>
  </si>
  <si>
    <t>A thin sheet of flames shoots forth from you. Each creature in a 15-foot cone must make a Dexterity saving throw. A creature takes 3d6 fire damage on a failed save, or half as much damage on a successful one.
The fire ignites any flammable objects in the area that aren’t being worn or carried.
Overcharge Tech. When you cast this power using a tech slot of 2nd level or higher, the damage increases by 1d6 for each slot level above 1st.</t>
  </si>
  <si>
    <t>Flash</t>
  </si>
  <si>
    <t>You create a massive flash of light and explosion of sound at a point within range. Roll 6d10; the total is how many hit points of creatures this power can affect. Creatures within 20 feet of the point are affected in ascending order of their current hit points (ignoring unconscious creatures).
Starting with the creature that has the lowest current hit points, each creature affected by this power is blinded until the end of your next turn. Subtract each creature’s hit points from the total before moving on to the creature with the next lowest hit points. A creature’s hit points must be equal to or less than the remaining total for that creature to be affected.
Overcharge Tech. When you cast this power using a tech slot of 2nd level or higher, roll an additional 2d10 for each slot level above 1st.</t>
  </si>
  <si>
    <t>Force Body</t>
  </si>
  <si>
    <t>This power enables you to use your health to fuel your force powers. For the duration, when you cast a force power, half the cost is paid by your force points (rounded up) and half the cost is paid by your hit points (rounded down). Additionally, your maximum hit points are decreased by this amount while the power is active.
You may end this effect at any time. If you cast a force power that would reduce your hit points to 0, the power automatically fails and this effect ends.</t>
  </si>
  <si>
    <t>Force Jump</t>
  </si>
  <si>
    <t>Using the force to augment the strength in your legs, you leap up to 30 feet to an unoccupied space you can see.
Force Potency. When you cast this power using a force slot of 2nd level or higher, your jump distance increases by 5 feet for each slot level above 1st.</t>
  </si>
  <si>
    <t>Force Mask</t>
  </si>
  <si>
    <t>Until the power ends or you use an action to dismiss it, you can disguise yourself through use of the Force in many ways. You can appear to be shorter or taller by about a foot and change the appearance of your body and weight, but you cannot change the basic structure of your body. This effect can include your clothes, weapons, and other belongings on your person.
This effect is only visual, so any sort of physical contact will only interact with the real size and shape of you. A creature that uses its action to examine you can identify this effect with a successful Intelligence (Investigation) check against your force save DC. This power has no effect on droids or constructs.</t>
  </si>
  <si>
    <t>Force Throw</t>
  </si>
  <si>
    <t>Choose one or more creatures or objects within 60 feet that weigh up to a combined total of 15 pounds. The creatures or objects immediately move 60 feet in a direction of your choice. If the creatures or objects end this movement in the air, they immediately fall to the ground. If the creatures or objects collide with any one target during its travel, both the creatures or objects and the target take 3d8 kinetic damage. If the target is a creature, it must make a Dexterity saving throw. On a failed save, it takes 3d8 kinetic damage, or half as much on a successful one.
Force Potency. When you cast this power using a force slot of 2nd level or higher, the maximum weight increases by 15 pounds and the damage increases by 1d8 for each slot level above 1st.</t>
  </si>
  <si>
    <t>Gleaming Outline</t>
  </si>
  <si>
    <t>Each object in a 20-foot cube within range is outlined in blue, green, or violet light (your choice). Any creature in the area when the power is cast is also outlined in light if it fails a Dexterity saving throw. For the duration, objects and affected creatures shed dim light in a 10-foot radius.
Any attack roll against an affected creature or object has advantage if the attacker can see it, and the affected creature or object can’t benefit from being invisible.</t>
  </si>
  <si>
    <t>A creature you touch regains a number of hit points equal to 1d8 + your forcecasting ability modifier. This power has no effect on droids or constructs.
Force Potency. When you cast this power using a force slot of 2nd level or higher, the healing increases by 1d8 for each slot level above 1st.</t>
  </si>
  <si>
    <t>Heroism</t>
  </si>
  <si>
    <t>A willing creature you touch is imbued with bravery. Until the power ends, the creature is immune to being frightened and gains temporary hit points equal to your forcecasting ability modifier at the start of each of its turns. When the power ends, the target loses any remaining temporary hit points from this power.
Force Potency. When you cast this power using a force slot of 2nd level or higher, you can target one additional creature for each slot level above 1st.</t>
  </si>
  <si>
    <t>Hex</t>
  </si>
  <si>
    <t>You curse an opponent within range. Until the power ends, you deal an extra 1d6 necrotic damage to the target whenever you hit it with an attack. Also, choose one ability when you cast the power. The target has disadvantage on ability checks made with the chosen ability.
If the target drops to 0 hit points before this power ends, you can use a bonus action on a subsequent turn of yours to curse a new creature.
Force Potency. When you cast this power using a force slot of 3rd or 4th level, you can maintain your concentration on the power for up to 8 hours. When you use a force slot of 5th level or higher, you can maintain your concentration on the power for up to 24 hours.</t>
  </si>
  <si>
    <t>Hologram</t>
  </si>
  <si>
    <t>You create an image that is no larger than a 15-foot cube. The image appears at a spot within range and lasts for the duration. The image is purely visual. If anything passes through it, it is revealed to be an illusion.
You can use your action to cause the image to move to any spot within range. As the image changes location, you can alter its appearance so that its movements appear natural for the image.
A creature that uses its action to examine the image can determine that it is an illusion with a successful Intelligence (Investigation) check against your tech save DC. If a creature discerns the illusion for what it is, the creature can see through the image.</t>
  </si>
  <si>
    <t>Holographic Disguise</t>
  </si>
  <si>
    <t>Until the power ends or you use an action to dismiss it, you can disguise yourself through the use of a hologram emitter. You can appear to be shorter or taller by about a foot and change the appearance of your body weight, but you cannot change the basic structure of your body. The hologram can include your clothes, armor, weapons, and other belongings on your person.
The illusion is only visual, so any sort of physical contact will only interact with the real size and shape of you. Someone may also use an action to make an Investigation check against your techcasting save DC, seeing through the hologram on a success.</t>
  </si>
  <si>
    <t>Homing Rockets</t>
  </si>
  <si>
    <t>You lock on to a target within range and expel a series of three small explosives. Each explosive hits a creature of your choice that you can see within range. An explosive deals 1d4 + 1 fire damage to its target. The explosives all strike simultaneously, and you can direct them to hit one creature or several.
Overcharge Tech. When you cast this power using a tech slot of 2nd level or higher, the power creates one more explosive for each slot level above 1st.</t>
  </si>
  <si>
    <t>Improved Feedback</t>
  </si>
  <si>
    <t>You unleash a blast of psychic energy at a target within range. If the target can hear you (though it need not understand you), it must succeed on an Intelligence saving throw. On a failed save, it takes 3d6 psychic damage and must immediately use its reaction, if available, to move as far as its speed allows away from you. The creature doesn’t move into obviously dangerous ground, such as a fire or a pit. On a successful save, the target takes half as much damage and doesn’t have to move away. A deafened creature automatically succeeds on the save.
Force Potency. When you cast this power using a force slot of 2nd level or higher, the damage increases by 1d6 for each slot level above 1st.</t>
  </si>
  <si>
    <t>Ionic Bond</t>
  </si>
  <si>
    <t>A beam of ion energy lances out toward a creature within range, forming a sustained line between you and the target. Make a ranged tech attack against that creature. On a hit, the target takes 1d8 ion damage, and on each of your turns for the duration, you can use a bonus action to deal 1d8 ion damage to the target automatically. The power ends if you use your bonus action to do anything else. The power also ends if the target is ever outside the power’s range or if it has total cover from you.
Overcharge Tech. When you cast this power using a tech slot of 2nd level or higher, the initial damage increases by 1d8 for each slot level above 1st.</t>
  </si>
  <si>
    <t>Kolto Pack</t>
  </si>
  <si>
    <t>A creature of your choice that you can see within range regains hit points equal to 1d4 + your techcasting ability modifier. This power has no effect on droids or constructs.
Overcharge Tech. When you cast this power using a tech slot of 2nd level or higher, the healing increases by 1d4 for each slot level above 1st.</t>
  </si>
  <si>
    <t>Oil Slick</t>
  </si>
  <si>
    <t>You cover the ground in a 10-foot square within range in oil. For the duration, it is difficult terrain.
When the oil appears, each creature standing in its area must succeed on a Dexterity saving throw or fall prone. A creature that enters the area or ends its turn there must also succeed on a Dexterity saving throw.
The oil is flammable. Any 5 foot square of the oil exposed to fire burns away in one round. Each creature who enters the fire or starts it turn there must make a Dexterity saving throw, taking 3d6 fire damage on a failed save, or half as much on a successful one. The fire ignites any flammable objects in the area that aren’t being worn or carried.</t>
  </si>
  <si>
    <t>Overload</t>
  </si>
  <si>
    <t>Self (15-foot cube)</t>
  </si>
  <si>
    <t>You expel a burst of power. Each creature in a 15-foot cube originating from you must make a Dexterity saving throw. On a failed save, a creature takes 2d6 ion damage and is pushed 10 feet away from you. On a successful save, the creature takes half as much damage and isn’t pushed.
Overcharge Tech. When you cast this power using a tech slot of 2nd level or higher, the damage increases by 1d6 for each slot level above 1st.</t>
  </si>
  <si>
    <t>Phasestrike</t>
  </si>
  <si>
    <t>Until the power ends, your movement doesn’t provoke opportunity attacks.
Once before the power ends, you can give yourself advantage on one weapon attack roll on your turn. That attack deals an extra 1d8 force damage on a hit. Whether you hit or miss, your walking speed increases by 30 feet until the end of that turn.</t>
  </si>
  <si>
    <t>Poison Dart</t>
  </si>
  <si>
    <t>Make a ranged tech attack against a creature within range. On hit, the target takes 2d8 poison damage and must make a Constitution save. On a failed save, it is also poisoned until the end of your next turn.
Overcharge Tech. When you cast this power using a tech slot of 2nd level or higher, the damage increases by 1d8 for each slot level above 1st.</t>
  </si>
  <si>
    <t>Project</t>
  </si>
  <si>
    <t>You lift three piles of debris or small objects from the ground and hurl them. Each pile hits a creature of your choice that you can see within range. The pile deals 1d4+1 force damage to its target. The piles all strike simultaneously and you can direct them to hit one creature or several.
Force Potency. When you cast this power using a force slot of 2nd level or higher, you lift and throw an additional pile of debris for each slot level above 1st.</t>
  </si>
  <si>
    <t>Repair Droid</t>
  </si>
  <si>
    <t>A droid or construct you touch regains a number of hit points equal to 1d8 + your techcasting ability modifier. This power only effects droids and constructs.
Overcharge Tech. When you cast this power using a tech slot of 2nd level or higher, the healing increases by 1d8 for each slot level above 1st.</t>
  </si>
  <si>
    <t>Ring of Fire</t>
  </si>
  <si>
    <t>A wall of flames erupts out of the ground in a ring around you with a radius of 15 feet and a height of 10 feet. Creatures who start their turn in the ring of fire or pass through it on their turn take 1d6 fire damage. Creatures within the ring of fire who willingly try to move through the fire to escape must succeed on a Wisdom saving throw to do so. Creatures who are immune to fear or fire automatically succeed on this saving throw.
Overcharge Tech. When you cast this power using a tech slot of 2nd level or higher, the damage of the ring of fire increases by 1d6 for each slot level above 1st.</t>
  </si>
  <si>
    <t>Sanctuary</t>
  </si>
  <si>
    <t>Until the power ends, any creature who targets the warded creature with an attack, a harmful power, or a hostile action must first make a Wisdom saving throw. On a failed save, the creature must choose a new target or lose the attack or power. This power doesn’t protect the warded creature from area effects.
If the warded creature makes an attack, casts a power that affects an enemy creature, or takes a hostile action this power ends.</t>
  </si>
  <si>
    <t>Sap Vitality</t>
  </si>
  <si>
    <t>Make a melee force attack against a creature you can reach. On a hit, the target takes 3d10 necrotic damage.
Force Potency. When you cast this power using a force slot of 2nd level or higher, the damage increases by 1d10 for each slot level above 1st.</t>
  </si>
  <si>
    <t>Sense Emotion</t>
  </si>
  <si>
    <t>You attune your senses to pick up the emotions of others for the duration. When you cast the power, and as your action on each turn until the power ends, you can focus your senses on one humanoid you can see within 30 feet of you. You instantly learn the target’s prevailing emotion, whether it’s love, anger, pain, fear, calm, or something else. If the target isn’t actually humanoid or it is immune to being charmed, you sense that it is calm.</t>
  </si>
  <si>
    <t>Sense Force</t>
  </si>
  <si>
    <t>For the duration, you sense the use of the Force, or its presence in an inanimate object within 30 feet of you. If you sense the Force in this way, you can use your action to determine the direction from which it originates and, if it’s in line of sight, you see a faint aura around the person or object from which the Force emanates.
Force Potency. When you cast this power using a 3rd-level force slot, the range increases to 60 feet. When you use a 5th-level force slot, the range increases to 500 feet. When you use a 7th-level force slot, the range increases to 1 mile. When you use a 9th-level force slot, the range increases to 10 miles.</t>
  </si>
  <si>
    <t>Slow Descent</t>
  </si>
  <si>
    <t>1 reaction, which you take when you or a creature within 60 feet of you falls</t>
  </si>
  <si>
    <t>Choose up to five falling creatures within range. A falling creature’s rate of descent slows to 60 feet per round until the power ends. If the creature lands before the power ends, it takes no falling damage and can land on its feet, and the power ends for that creature.</t>
  </si>
  <si>
    <t>Smoke Cloud</t>
  </si>
  <si>
    <t>You cause thick smoke to erupt from a point within range, filling a 20-foot-radius sphere. The sphere spreads around corners, and its area is heavily obscured. It lasts for the duration or until a wind of moderate or greater speed (at least 10 miles per hour) disperses it.
Overcharge Tech. When you cast this power using a tech slot of 2nd level or higher, the radius of the smoke cloud increases by 20 feet for each slot level above 1st.</t>
  </si>
  <si>
    <t>Spot the Weakness</t>
  </si>
  <si>
    <t>Up to three creatures of your choice that you can see within range must make Dexterity saving throws. Whenever a target that fails this saving throw makes an attack roll or a saving throw before the power ends, the target must roll a d4 and subtract the number rolled from the attack roll or saving throw.
Overcharge Tech. When you cast this power using a tech slot of 2nd level or higher, you can target one additional creature for each slot level above 1st.</t>
  </si>
  <si>
    <t>Up 1 minute</t>
  </si>
  <si>
    <t>Stack the Deck</t>
  </si>
  <si>
    <t>You boost up to three creatures of your choice within range. Whenever a target makes an attack roll or a saving throw before the power ends, the target can roll a d4 and add the number rolled to the attack roll or saving throw.
Overcharge Tech. When you cast this power using a tech slot of 2nd level or higher, you can target one additional creature for each slot level above 1st.</t>
  </si>
  <si>
    <t>Tactical Barrier</t>
  </si>
  <si>
    <t>A shimmering field appears and surrounds a creature of your choice within range, granting it a +2 bonus to AC for the duration.</t>
  </si>
  <si>
    <t>Target Lock</t>
  </si>
  <si>
    <t>You choose a creature you can see within range and mark it as your quarry. Until the power ends, you deal an extra 1d6 damage to the target whenever you hit it with a weapon attack, the target gains no benefit from half cover and three-quarters cover against you, and if the target is invisible, you can see it as if it were visible. If the target drops to 0 hit points before this power ends, you can use a bonus action on a subsequent turn of yours to mark a new creature.
Overcharge Tech. When you cast this power using a tech slot of 3rd or 4th level, you can maintain your concentration on the power for up to 8 hours. When you use a tech slot of 5th level or higher, you can maintain your concentration on the power for up to 24 hours.</t>
  </si>
  <si>
    <t>Toxin Scan</t>
  </si>
  <si>
    <t>For the duration, you can see the presence and location of poisons and diseases within 30 feet of you. You also identify the kind of poison or disease in each case.</t>
  </si>
  <si>
    <t>Tracer Bolt</t>
  </si>
  <si>
    <t>A flash of light streaks toward a creature of your choice within range. Make a ranged tech attack against the target. On a hit, the target takes 4d6 energy damage, and the next attack roll made against this target before the end of your next turn has advantage.
Overcharge Tech. When you cast this power using a tech slot of 2nd level or higher, the damage increases by 1d6 for each slot level above 1st.</t>
  </si>
  <si>
    <t>Tracker Droid Interface</t>
  </si>
  <si>
    <t>You interface a tracker droid with your tech focus, creating a permanent link.
Your tracker droid acts independently of you, but it always obeys your commands. In combat, it rolls its own initiative and acts on its own turn. A tracker droid can’t attack, but it can take other actions as normal.
While your tracker droid is within 100 feet of you, you can communicate with it via your tech focus. Additionally, as an action, you can see through your droid’s vision and hear what it hears until the start of your next turn, gaining the benefits of any special senses that the droid has. During this time, you are deaf and blind with regard to your own senses.
You can’t maintain an interface between more than one tracker droid and your tech focus at a time.
Finally, when you cast a tech power with a range of touch, your tracker can deliver the power as if it had cast it. Your tracker droid must be within 100 feet of you, and it must use its reaction to deliver the power when you cast it. If the power requires an attack roll, you use your attack modifier for the roll.
Overcharge Tech. When you cast this power using a tech slot of 3rd level or higher, you can maintain a link with one more tracker droid for every two slot levels above 1st. Multiple tracker droids act on the same initiative. You can only see through one droid’s vision at a time, but you can toggle between droids as a bonus action. Each droid must still be within 100 feet of you.</t>
  </si>
  <si>
    <t>Tranquilizer</t>
  </si>
  <si>
    <t>You emit a tranquilizing dart that knocks a creature unconscious. Roll 5d8; if the creature’s remaining hit points are less than the total, the creature falls unconscious until the power ends, the sleeper takes damage, or someone uses an action to shake or slap the sleeper awake. This power has no effect on droids or constructs.
Overcharge Tech. When you cast this power using a tech slot of 2nd level or higher, you can target an additional creature for each slot level above 1st. For each target, roll 5d8 separately.</t>
  </si>
  <si>
    <t>Translation Program</t>
  </si>
  <si>
    <t>For the duration, you understand the literal meaning of any spoken registered language that you hear, as long as you have your tech focus. You also understand any written language that you see, but you must be within reach of the surface on which the words are written. It takes about 1 minute to read one page of text.
This power doesn’t decode secret messages in a text, nor does it interpret a glyph, such as an ancient Sith rune, that isn’t part of a written language.</t>
  </si>
  <si>
    <t>Tremor</t>
  </si>
  <si>
    <t>You cause a tremor in the ground within range. Each creature other than you in a 5-foot-radius sphere centered on that point must make a Dexterity saving throw. On a failed save, a creature takes 1d6 kinetic damage and is knocked prone. If the ground in that area is loose earth or stone, it becomes difficult terrain until cleared, with each 5-foot-diameter portion requiring at least 1 minute to clear by hand.
Force Potency. When you cast this power using a force slot of 2nd level or higher, the damage increases by 1d6 for each slot level above 1st.</t>
  </si>
  <si>
    <t>Valor</t>
  </si>
  <si>
    <t>You bless up to three creatures of your choice within range. Whenever a target makes an attack roll or a saving throw before the power ends, the target can roll a d4 and add the number rolled to the attack roll or saving throw.
Force Potency. When you cast this power using a force slot of 2nd level or higher, you can target one additional creature for each slot level above 1st.</t>
  </si>
  <si>
    <t>Wound</t>
  </si>
  <si>
    <t>You make a piercing gesture at a creature within range. Make a ranged force attack against the target. On a hit, the target takes 2d8 necrotic damage and must make a Constitution saving throw. On a failed save, it is also poisoned until the end of your next turn.
Force Potency. When you cast this power using a force slot of 2nd level or higher, the damage increases by 1d8 for each slot level above 1st.</t>
  </si>
  <si>
    <t>Acid Dart</t>
  </si>
  <si>
    <t>A shimmering green dart streaks toward a target within range and bursts in a spray of acid. Make a ranged tech attack against the target. On a hit, the target takes 4d4 acid damage immediately and 2d4 acid damage at the end of its next turn. On a miss, the dart splashes the target with acid for half as much of the initial damage and no damage at the end of its next turn.
Overcharge Tech. When you cast this power using a tech slot of 3rd level or higher, the damage (both initial and later) increases by 1d4 for each slot level above 2nd.</t>
  </si>
  <si>
    <t>Affliction</t>
  </si>
  <si>
    <t>Choose a creature that you can see within range. That creature must make a Constitution saving throw. On a failed save, the target’s speed is halved, it takes a -2 penalty to AC and Dexterity saving throws, and it can’t use reactions. On its turn, it can use either an action or a bonus action, not both. Regardless of the creature’s abilities or items, it can’t make more than one melee or ranged attack during its turn.
If the creature attempts to cast a power with a casting time of 1 action, roll a d20. On an 11 or higher, the power doesn’t take effect until the creature’s next turn, and the creature must use its action on that turn to complete the power. If it can’t, the power is wasted.
The creatures makes another Wisdom saving throw at the end of its turn. On a successful save, the effect ends.</t>
  </si>
  <si>
    <t>Animate Weapon</t>
  </si>
  <si>
    <t>You select a melee weapon you wield, or one melee weapon within range that is not worn or carried by a conscious creature, and use the Force to cause it to levitate, acting as an extension of your will for the duration or until you cast this power again. When you use this power, you can cause the weapon to move up to 20 feet and make a melee force attack against a creature within 5 feet of it. On a hit, the target takes 1d8 + your forcecasting ability modifier damage. The type is of the normal damage dealt by the weapon.
While the weapon is animated, on each of your turns you can use a bonus action to move the weapon up to 20 feet and repeat the attack against a creature within 5 feet of it. At any time, you can end this force power to return the animated weapon to your hand.
An enemy can attempt to gain control of the weapon by making a Strength (Athletics) check against your force save DC. On a success, the creature gains control of the weapon and the power ends.
Force Potency. When you cast this power using a force slot of 3rd level or higher, the weapon’s damage increases by 1d8 for every two slot levels above 2nd.</t>
  </si>
  <si>
    <t>Battle Meditation</t>
  </si>
  <si>
    <t>Self (5-foot radius)</t>
  </si>
  <si>
    <t>You exude an aura out to 5 feet that boosts the morale and overall battle prowess you and your allies while simultaneously reducing the opposition’s combat-effectiveness by eroding their will to fight.
Whenever you or a friendly creature within your meditation makes an attack roll or a saving throw, they can roll a d4 and add the number rolled to the attack roll or saving throw.
Whenever a hostile creature starts enters your meditation or starts its turn there, it must make a Charisma saving throw. On a failed save, it must roll a d4 and subtract the number rolled from each attack roll or saving throw it makes before the end of your next turn. On a successful save, it is immune to this power for 1 day.</t>
  </si>
  <si>
    <t>Calm Emotions</t>
  </si>
  <si>
    <t>You attempt to suppress strong emotions in a group of people. Each humanoid in a 20-foot-radius sphere centered on a point you choose within range must make a Charisma saving throw a creature can choose to fail this saving throw if it wishes. If a creature fails its saving throw, choose one of the following two effects.
1.You can suppress any effect causing a target to be charmed or frightened. When this power ends, any suppressed effect resumes, provided that its duration has not expired in the meantime.
2.You can make a target indifferent about creatures of your choice that it is hostile toward. This indifference ends if the target is attacked or harmed by a power or if it witnesses any of its friends being harmed.
When the power ends, the creature becomes hostile again, unless the GM rules otherwise.</t>
  </si>
  <si>
    <t>Charge Power Cell</t>
  </si>
  <si>
    <t>You empower and then load a power cell in your weapon. For the duration, when you make a ranged attack with the weapon, it consumes no ammunition, and as a bonus action on each of your turns you can make one attack with the weapon loaded with the power cell. When this power ends, the power cell is expended.
Overcharge Tech. When you cast this power using a tech slot of 5th level or higher, you can make two attacks with your bonus action, instead of one.</t>
  </si>
  <si>
    <t>Coerce Mind</t>
  </si>
  <si>
    <t>You suggest a course of activity (limited to a sentence or two) and influence with the Force a creature you can see within range that can hear and understand you. Creatures that can’t be charmed are immune to this effect. The suggestion must be worded in such a manner as to make the course of action sound reasonable. Asking the creature to harm itself automatically negates the effect of the power.
The target must make a Wisdom saving throw. On a failed save, it pursues the course of action you described to the best of its ability. The suggested course of action can continue for the entire duration. If the suggested activity can be completed in a shorter time, the power ends when the subject finishes what it was asked to do.
You can also specify conditions that will trigger a special activity during the duration. For example, you might suggest that a soldier give her speeder to the first vagrant she meets. If the condition isn’t met before the power expires, the activity isn’t performed.
If you or any of your companions damage the target, the power ends. This power has no effect on droids or constructs.</t>
  </si>
  <si>
    <t>Up to 8 hours</t>
  </si>
  <si>
    <t>Concealed Caltrops</t>
  </si>
  <si>
    <t>150 feet</t>
  </si>
  <si>
    <t>You scatter a large number of caltrops across ground in a 20-foot radius centered on a point within range. These caltrops pierce deep into the feet and boots of anyone who walks upon them. The area becomes difficult terrain for the duration. When a creature moves into or within the area, it takes 2d4 kinetic damage for every 5 feet it travels.
The caltrops are nearly invisible to the naked eye. Any creature that can’t see the area at the time the power is cast must make a Wisdom (Perception) check against your tech save DC to notice the caltrops before entering the area.</t>
  </si>
  <si>
    <t>Cryogenic Volley</t>
  </si>
  <si>
    <t>An explosion of cold energy erupts from a point you choose within range. Each creature in a 5-foot-radius sphere centered on that point must make a Dexterity saving throw. On a failed save, a creature takes 3d6 cold damage, and its speed is reduced by 10 feet until the start of your next turn. On a successful save, a creature takes half as much damage and isn’t slowed.
Overcharge Tech. When you cast this power using a tech slot of 3rd level or higher, the damage increases by 1d6 for each slot level above 2nd.</t>
  </si>
  <si>
    <t>Danger Sense</t>
  </si>
  <si>
    <t>You put your faith in the Force, feeling out the future and seeing whether your actions will lead to fortune or ruin. The GM chooses from the following possible omens:
1.Peace, for results which are not dangerous
2.Danger, for results which are dangerous but perhaps still worth the danger
3.Ruin, for results which are certain to end in death or tragedy
The power doesn’t take into account any possible circumstances that might change the outcome, such as the use of additional powers or the loss or gain of a companion.
If you use this power two or more times before completing your next long rest, there is a cumulative 25 percent chance for each casting after the first that you get a neutral result regardless of the actual outcome.</t>
  </si>
  <si>
    <t>Dark Shear</t>
  </si>
  <si>
    <t>You create a weapon of imperceptible Force energy that lasts until the power ends. It counts as a simple lightweapon with which you are proficient. It deals 2d6 psychic damage, and has the finesse, light, and thrown properties (range 20/60). When you attack while within dim light or darkness, you have advantage.
If you drop the weapon or throw it, it disappears at the end of the turn. While the power lasts, you can use a bonus action to make the weapon reappear in your hand.
Force Potency. When you cast this power using a 3rd or 4th level force slot, the damage increases by 1d6 (3d6). At 5th or 6th level, the damage increases by 2d6 (4d6). At 7th level or higher, the damage increases by 3d6 (5d6).</t>
  </si>
  <si>
    <t>Darkness</t>
  </si>
  <si>
    <t>Darkness spreads from a point you choose within range to fill a 15-foot-radius sphere until the power ends. The darkness spreads around corners. A creature with darkvision can’t see through this darkness, and unenhanced light can’t illuminate it.
If the point you choose is on an object you are holding or one that isn’t being worn or carried, the darkness comes from the object and moves with it. Completely covering the source of the darkness with an opaque object blocks the darkness.
If this power’s area overlaps with light created by a 2nd-level power or lower, this power and the light are dispelled.</t>
  </si>
  <si>
    <t>Darkvision</t>
  </si>
  <si>
    <t>You touch a willing creature to grant it the ability to see in the dark. For the duration, that creature has darkvision out to a range of 60 feet.</t>
  </si>
  <si>
    <t>Detect Invisibility</t>
  </si>
  <si>
    <t>For the duration, you see invisible creatures and objects as if they were visible.</t>
  </si>
  <si>
    <t>Detect Traps</t>
  </si>
  <si>
    <t>You sense the presence, general location, and nature of any trap within 120 feet of you that is within line of sight. A trap, for this power, includes anything that would inflict a sudden or unexpected effect you consider harmful or undesirable, which was specifically intended by its creator.
While the power is active, you have advantage on Wisdom (Perception) and Intelligence (Investigation) checks to find any traps that are within line of sight.</t>
  </si>
  <si>
    <t>Drain Vitality</t>
  </si>
  <si>
    <t>You draw the willpower from a creature you can see within range. Make a ranged force attack against the target. On a hit, the target takes 2d6 necrotic damage and it deals only half damage with weapon attacks that use Strength until the power ends.
At the end of each of the target’s turns, it can make a Constitution saving throw against the power. On a success, the power ends.
Force Potency. When you cast this power using a force slot of 3rd level or higher, the damage increases by 1d6 for each slot level above 2nd.</t>
  </si>
  <si>
    <t>Electromesh</t>
  </si>
  <si>
    <t>You expel a mass of thick, adhesive mesh at a point of your choice within range. The mesh fill a 20-foot cube from that point for the duration. The mesh is difficult terrain and lightly obscures their area.
If the mesh isn’t anchored between two solid masses (such as walls) or layered across a floor, wall, or ceiling, the electromesh collapses on itself, and the power ends at the start of your next turn. Mesh layered over a flat surface has a depth of 5 feet.
Each creature that starts its turn in the mesh or that enters it during its turn must make a Dexterity saving throw. On a failed save, the creature is restrained as long as it remains in the mesh or until it breaks free.
A creature restrained by the mesh can use its action to make a Strength check against your tech save DC. If it succeeds, it is no longer restrained.
The mesh is flammable. Any 5-foot cube of electromesh exposed to fire burns away in 1 round, dealing 2d4 fire damage to any creature that starts its turn in the fire.</t>
  </si>
  <si>
    <t>Force Barrier</t>
  </si>
  <si>
    <t>This power bolsters your allies with toughness and resolve. Choose up to three creatures within range. Each target’s hit point maximum and current hit points increase by 5 for the duration.
Force Potency. When you cast this power using a force slot of 3rd level or higher, a target’s hit points increase by an additional 5 for each slot level above 2nd.</t>
  </si>
  <si>
    <t>Force Blind/Deafen</t>
  </si>
  <si>
    <t>You can blind or deafen a foe. Choose one creature that you can see within range to make a Constitution saving throw. If it fails, the target is either blinded or deafened (your choice) for the duration. At the end of each of its turns, the target can make a Constitution saving throw. On a success, the power ends.
Force Potency. When you cast this power using a force slot of 3rd level or higher, you can target one additional creature for each slot level above 2nd.</t>
  </si>
  <si>
    <t>Force Camouflage</t>
  </si>
  <si>
    <t>You become invisible until the power ends. Anything you are wearing or carrying is invisible as long as it is on your person. The power ends if you attack or cast a power.</t>
  </si>
  <si>
    <t>Force Confusion</t>
  </si>
  <si>
    <t>One humanoid of your choice that you can see within range must succeed on a Wisdom saving throw or become charmed by you for the duration. The charmed target must use its action before moving on each of its turns to make a melee attack against a creature other than itself that you mentally choose.
The target can act normally on its turn if you choose no creature or if none are within its reach.
On your subsequent turns, you must use your action to maintain control over the target, or the power ends. Also, the target can make a Wisdom saving throw at the end of each of its turns. On a success, the power ends.</t>
  </si>
  <si>
    <t>Force Enlightenment</t>
  </si>
  <si>
    <t>You touch a creature and enhance it with the Force. Choose one of the following effects; the target gains that effect until the power ends.
~Endurance. The target has advantage on Constitution checks. It also gains 2d6 temporary hit points, which are lost when the power ends.
~Strength. The target has advantage on Strength checks, and his or her carrying capacity doubles.
~Dexterity. The target has advantage on Dexterity checks. It also doesn’t take damage from falling 20 feet or less if it isn’t incapacitated.
~Splendor. The target has advantage on Charisma checks.
~Cunning. The target has advantage on Intelligence checks.
~Wisdom. The target has advantage on Wisdom checks.
Force Potency. When you cast this power using a force slot of 3rd level or higher, you can target one additional creature for each slot level above 2nd.</t>
  </si>
  <si>
    <t>Force Sight</t>
  </si>
  <si>
    <t>You shift your vision to see through use of the Force; colors fade and inanimate objects appear as shades of gray. You gain the following benefits.
~Living things glow with the power of the Force. Those with an affinity for the light side glow blue, those with an affinity for the dark side glow red, and those with no attunement to either side of the Force glow yellow. How bright they glow is determined by how strong their connection to the Force is.
~You gain blindsight to 30 feet.
~You have advantage on Wisdom (Perception) checks that rely on sight against living targets within 30 feet.</t>
  </si>
  <si>
    <t>Hallucination</t>
  </si>
  <si>
    <t>You craft a dangerous illusion in the mind of a creature that you can see within range. The target must make a Wisdom saving throw. On a failed save, you create a phantasmal object, creature, or other visible phenomenon of your choice that is no larger than a 10-foot cube and that is perceivable only to the target for the duration. This power has no effect on droids or constructs.
The hallucination includes sound, temperature, and other stimuli, also evident only to the creature.
The target can use its action to examine the hallucination with an Intelligence (Investigation) check against your force power save DC. If the check succeeds, the target realizes that the hallucination is an illusion, and the power ends.
While a target is affected by the power, the target treats the hallucination as if it were real. The target rationalizes any illogical outcomes from interacting with the hallucination. For example, a target attempting to walk across a phantasmal bridge that spans a chasm falls once it steps onto the bridge. If the target survives the fall, it still believes that the bridge exists and comes up with some other explanation for its fall - it was pushed, it slipped, or a strong wind might have knocked it off.
An affected target is so convinced of the hallucination’s reality that it can even take damage from the illusion. A hallucination created to appear as a creature can attack the target. Similarly, a hallucination created to appear as fire, a pool of acid, or lava can burn the target. Each round on your turn, the hallucination can deal 1d6 psychic damage to the target if it is in the hallucination’s area or within 5 feet of the hallucination, provided that the illusion is of a creature or hazard that could logically deal damage, such as by attacking. The target perceives the damage as a type appropriate to the illusion.
Force Potency. When you cast this power using a force power slot of 3rd level or higher, the range increases by 20 feet, the image dimensions increase by 5 feet, and you can target one additional creature for every two slot levels above 2nd.</t>
  </si>
  <si>
    <t>Hold Droid</t>
  </si>
  <si>
    <t>You emit a paralyzing dart at a droid or construct that you can see within range. The target must succeed on a Constitution saving throw or be paralyzed for the duration. At the end of each of its turns, the target can make another Constitution saving throw. On a success, the power ends on the target.
Overcharge Tech. When you cast this power using a tech slot of 3rd level or higher, you can target one additional droid or construct for each slot level above 2nd. The targets must be within 30 feet of each other when you target them.</t>
  </si>
  <si>
    <t>Implant Message</t>
  </si>
  <si>
    <t>You implant a message within an object in range, a message that is uttered when a trigger condition is met. Choose an object that you can see and that isn’t being worn or carried by another creature. Then speak the message, which must be 25 words or less, though it can be delivered over as long as 10 minutes. Finally, determine the circumstance that will trigger the power to deliver your message.
When that circumstance occurs, the message is recited in your voice and at the same volume you spoke. When you cast this power, you can have the power end after it delivers its message, or it can remain and repeat its message whenever the trigger occurs.
The triggering circumstance can be as general or as detailed as you like, though it must be based on visual or audible conditions that occur within 30 feet of the object. For example, you could instruct the message to play when any creature moves within 30 feet of the object or when a bell rings within 30 feet of it.</t>
  </si>
  <si>
    <t>Until dispelled</t>
  </si>
  <si>
    <t>Infiltrate</t>
  </si>
  <si>
    <t>A creature you touch becomes invisible. Anything the target is carrying is invisible as long as it is on the target. The power ends if the target that attacks or casts a power.
Overcharge Tech. You can target one additional creature for each slot level above 2nd.</t>
  </si>
  <si>
    <t>Locate Object</t>
  </si>
  <si>
    <t>Describe or name an object. You sense the direction to the object’s location, as long as its within 1000 feet of you. If the object is in motion, you know the direction of its movement. The power can locate a specific object known to you, as long as you have seen it while within 30 feet of it. Alternatively, the power can locate the nearest object of a particular kind. This power can’t locate an object if any thickness of lead blocks a direct path between you and the object.</t>
  </si>
  <si>
    <t>Lock</t>
  </si>
  <si>
    <t>You touch a closed door, window, gate, chest, or other entryway, and it becomes locked for the duration. You and the creatures you designate when you cast this power can open the object normally. You can also set a password that, when spoken within 5 feet of the object, suppresses this power for 1 minute. Otherwise, it is impassable until it is broken or the power is dispelled or suppressed. Casting release on the object suppresses lock for 10 minutes.
While affected by this power, the object is more difficult to break or force open; the DC to break it or pick any locks on it increases by 10.</t>
  </si>
  <si>
    <t>Magnetic Field</t>
  </si>
  <si>
    <t>You create a strong magnetic field around you in a 10-foot radius which moves with you, remaining centered on you. The field lasts for the power’s duration.
The field has the following effects:
~The area is difficult terrain for creatures other than you.
~The attack rolls of ranged weapon attacks which deal kinetic, energy, or ion damage have disadvantage if the attacks pass in or out of the field.
~Communications equipment cannot communicate into or out of the field.</t>
  </si>
  <si>
    <t>Magnetic Hold</t>
  </si>
  <si>
    <t>Until the power ends, one willing creature you touch gains the ability affix itself to and move along any metallic surface. It can move up, down, and across vertical surfaces and upside down along ceilings, all while leaving its hands free, at its normal walking speed.</t>
  </si>
  <si>
    <t>Mind Spike</t>
  </si>
  <si>
    <t>Choose one creature you can see. The target must make a Wisdom saving throw. A creature takes 3d8 psychic damage on a failed save, or half as much damage on a successful one. Additionally, on a failed save, you always know the target’s location, but only while the two of you are on the same planet. The target can’t become hidden from you, and if it’s invisible, it gains no benefits from this condition against you. This power has no effect on droids or constructs.</t>
  </si>
  <si>
    <t>Mirror Image</t>
  </si>
  <si>
    <t>Three illusory duplicates of yourself appear in your space. Until the power ends, the duplicates move with you and mimic your actions, shifting position so it’s impossible to track which image is real. You can use your action to dismiss the illusory duplicates.
Each time a creature targets you with an attack during the power’s duration, roll a d20 to determine whether the attack instead targets one of your duplicates.
If you have three duplicates, you must roll a 6 or higher to change the attack’s target to a duplicate. With two duplicates, you must roll an 8 or higher. With one duplicate, you must roll an 11 or higher.
A duplicate’s AC equals 10 + your Dexterity modifier. If an attack hits a duplicate, the duplicate is destroyed. A duplicate can be destroyed only by an attack that hits it. It ignores all other damage and effects. The power ends when all three duplicates are destroyed.
A creature is unaffected by this power if it can’t see, if it relies on senses other than sight, such as blindsight, or if it can perceive illusions as false, as with truesight.</t>
  </si>
  <si>
    <t>Motivator Boost</t>
  </si>
  <si>
    <t>You imbue a willing droid or construct with heightened speed and maneuverability. Until the power ends, the target’s speed is doubled, it gains a +2 bonus to AC, and it has advantage on Dexterity saving throws.
Overcharge Tech. When you cast this power using a tech slot of 3rd level or higher, you can target one additional droid or construct for each slot level above 2nd.</t>
  </si>
  <si>
    <t>Overheat</t>
  </si>
  <si>
    <t>Choose a manufactured metal object, such as a blaster or a suit of heavy or medium metal armor, that you can see within range. You cause the object to glow red-hot. Any creature in physical contact with the object takes 2d8 fire damage when you cast the power. Until the power ends, you can use a bonus action on each of your subsequent turns to cause this damage again.
If an object is held, worn, or integrated, and a creature takes the damage from it, the creature must succeed on a Constitution saving throw or drop the object if it can. If it doesn’t(or can’t)drop the object, it has disadvantage on attack rolls and ability checks until the start of your next turn.
Overcharge Tech. When you cast this power using a tech slot of 3rd level or higher, the damage increases by 1d8 for each slot level above 2nd.</t>
  </si>
  <si>
    <t>Paralyze Humanoid</t>
  </si>
  <si>
    <t>You emit a paralyzing dart at a humanoid that you can see within range. The target must succeed on a Constitution saving throw or be poisoned for the duration. While poisoned in this way, the target is paralyzed. At the end of each of its turns, the target can make another Constitution saving throw. On a success, the power ends on the target.
Overcharge Tech. When you cast this power using a tech slot of 3rd level or higher, you can target one additional humanoid for each slot level above 2nd. The humanoids must be within 30 feet of each other when you target them.</t>
  </si>
  <si>
    <t>Phasewalk</t>
  </si>
  <si>
    <t>You teleport up to 30 feet to an unoccupied space that you can see.</t>
  </si>
  <si>
    <t>Pyrotechnics</t>
  </si>
  <si>
    <t>Choose an area of unenhanced flame that you can see and that fits within a 5-foot cube within range. You can extinguish the fire in that area, and you create either fireworks or smoke when you do so.
~Fireworks. The target explodes with a dazzling display of colors. Each creature within 10 feet of the target must succeed on a Constitution saving throw or become blinded until the end of your next turn.
~Smoke. Thick black smoke spreads out from the target in a 20-foot radius, moving around corners. The area of the smoke is heavily obscured. The smoke persists for 1 minute or until a strong wind disperses it.</t>
  </si>
  <si>
    <t>Release</t>
  </si>
  <si>
    <t>Choose an object that you can see within range. The object can be a door, a box, a chest, a set of binders, a lock, or another object that contains a mundane or enhanced means that prevents access.
A target that is held shut by a mundane lock or that is stuck or barred becomes unlocked, unstuck, or unbarred. If the object has multiple locks, only one of them is unlocked.
If you choose a target that is held shut with lock, that power is suppressed for 10 minutes, during which time the target can be opened and shut normally.</t>
  </si>
  <si>
    <t>Rescue</t>
  </si>
  <si>
    <t>You pull one willing ally you can see within 30 feet of you to an unoccupied space within 5 feet of you. The target must use their reaction to accept the pull.</t>
  </si>
  <si>
    <t>Restoration</t>
  </si>
  <si>
    <t>You touch a creature and end either one disease or one condition afflicting it. The condition can be blinded, deafened, paralyzed, or poisoned.</t>
  </si>
  <si>
    <t>Scorching Ray</t>
  </si>
  <si>
    <t>You create three ionic rays and hurl them at targets within range. You can hurl them at one target or several. Make a ranged tech attack for each ray. On a hit, the target takes 2d6 ion damage.
Overcharge Tech. When you cast this power using a tech slot of 3rd level or higher, you create one additional ray for each slot level above 2nd.</t>
  </si>
  <si>
    <t>Shared Shielding</t>
  </si>
  <si>
    <t>This power wards a willing creature you touch and creates an energy link between you and the target until the power ends. While the target is within 60 feet of you, it gains a +1 bonus to AC and saving throws, and it has resistance to all damage. Also, each time it takes damage, you take the same amount of damage.
The power ends if you drop to 0 hit points or if you and the target become separated by more than 60 feet. It also ends if the power is cast again on either of the connected creatures. You can also dismiss the power as an action.</t>
  </si>
  <si>
    <t>Shatter</t>
  </si>
  <si>
    <t>A sudden loud ringing noise, painfully intense, erupts from a point of your choice within range. Each creature in a 10-foot-radius sphere centered on that point must make a Constitution saving throw. A creature takes 3d8 sonic damage on a failed save, or half as much damage on a successful one. A creature made of inorganic material such as stone, crystal, or metal has disadvantage on this saving throw.
An unenhanced object that isn’t being worn or carried also takes the damage if it’s in the power’s area.
Overcharge Tech. When you cast this power using a tech slot of 3rd level or higher, the damage increases by 1d8 for each slot level above 2nd.</t>
  </si>
  <si>
    <t>Smuggle</t>
  </si>
  <si>
    <t>You dampen sound and light and dull the scent from creatures in your vicinity. For the duration, each creature you choose within 30 feet of you has a +10 bonus to Dexterity (Stealth) checks and can’t be tracked except by enhanced means. You can choose yourself as well. A creature that receives this bonus leaves behind no traces of its passage.</t>
  </si>
  <si>
    <t>Choose a creature that you can see within range. The target must succeed on a Wisdom saving throw or be paralyzed for the duration. At the end of each of its turns, the target can make another Wisdom saving throw. On a success, the power ends on the target.</t>
  </si>
  <si>
    <t>Stun Droid</t>
  </si>
  <si>
    <t>Choose a droid that you can see within range. The target must succeed on a Constitution saving throw or be paralyzed for the duration. At the beginning of each of its turns, the droid takes energy damage equal to your forcecasting ability modifier. At the end of each of its turns, the target can make another Constitution saving throw. On a success, the power ends on the target.</t>
  </si>
  <si>
    <t>Toxin Purge</t>
  </si>
  <si>
    <t>You touch a creature. If it is poisoned or diseased, you neutralize the poison or disease. If more than one poison or disease afflicts the target, you neutralize one poison or disease that you know is present, or you neutralize one at random.
For the duration, the target has advantage on saving throws against being poisoned or diseased, and it has resistance to poison damage.</t>
  </si>
  <si>
    <t>Translocate</t>
  </si>
  <si>
    <t>Your form shimmers in a holographic configuration, and then collapses. You teleport up to 30 feet to an unoccupied space that you can see.</t>
  </si>
  <si>
    <t>Truth Serum</t>
  </si>
  <si>
    <t>You administer a poison to a creature you touched that prevents it from telling lies. The creature touched must make a Constitution saving throw. On a success, nothing happens. On a failure, the creature can’t speak a deliberate lie until the power ends.
An affected creature is aware of the power and can thus avoid answering questions to which it would normally respond with a lie. Such a creature can be evasive in its answers as long as it remains within the boundaries of the truth.</t>
  </si>
  <si>
    <t>Aura of Vigor</t>
  </si>
  <si>
    <t>Self (30-foot radius)</t>
  </si>
  <si>
    <t>Envigorating energy radiates from you in a 30-foot radius. Until the power ends, the aura moves with you, centered on you. Each nonhostile creature in the aura (including you) deals an extra 1d4 damage with weapon attacks.</t>
  </si>
  <si>
    <t>Beacon of Hope</t>
  </si>
  <si>
    <t>This power bestows hope and vitality. Choose any number of creatures within range. For the duration, each target has advantage on Wisdom saving throws and death saving throws, and regains the maximum number of hit points possible from any healing.</t>
  </si>
  <si>
    <t>Bestow Curse</t>
  </si>
  <si>
    <t>You touch a creature, and that creature must succeed on a Wisdom saving throw or become cursed for the duration of the power. When you cast this power, choose the nature of the curse from the following options:
~Choose one ability score. While cursed, the target has disadvantage on ability checks and saving throws made with that ability score.
~While cursed, the target has disadvantage on attack rolls against you.
~While cursed, the target must make a Wisdom saving throw at the start of each of its turns. lf it fails, it wastes its action that turn doing nothing.
While the target is cursed, your attacks and powers deal an extra 1d8 necrotic damage to the target.
A remove curse power ends this effect. At the GM’s discretion, you may choose an alternative curse effect, but it should be no more powerful than those described above. The GM has final say on such a curse’s effect.</t>
  </si>
  <si>
    <t>Choke</t>
  </si>
  <si>
    <t>You make a constricting gesture at a creature within range. The target must make a Constitution saving throw. On a failed save target takes 5d8 force damage and is restrained until the end of your next turn. On a successful save, the target takes half as much damage and is not restrained.
You can use a bonus action while the target is restrained to move the target up to 5 feet in any direction.
Force Potency. When you cast this power using a force slot of 4th level or higher, the damage increases by 1d8 for each slot level above 3rd.</t>
  </si>
  <si>
    <t>Convulsion</t>
  </si>
  <si>
    <t>Choose a point you can see on the ground within range. A fountain of churned earth and stone erupts in a 20-foot cube centered on that point. Each creature in that area must make a Dexterity saving throw. A creature takes 3d12 kinetic damage on a failed save, or half as much damage on a successful one. Additionally, the ground in that area becomes difficult terrain until cleared. Each 5-foot-square portion of the area requires at least 1 minute to clear by hand.
Force Potency. When you cast this power using a force slot of 4th level or higher, the damage increases by 1d12 for each slot level above 3rd.</t>
  </si>
  <si>
    <t>Cryogenic Suspension</t>
  </si>
  <si>
    <t>Choose up to six creatures of your choice in a 40-foot cube within range. Each target must succeed on a Dexterity saving throw or be affected by this power for the duration.
An affected target’s speed is halved, it takes a -2 penalty to AC and Dexterity saving throws, and it can’t use reactions. On its turn, it can use either an action or a bonus action, not both. Regardless of the creature’s abilities or items, it can’t make more than one melee or ranged attack during its turn.
If the creature attempts to cast a power with a casting time of 1 action, roll a d20. On an 11 or higher, the power doesn’t take effect until the creature’s next turn, and the creature must use its action on that turn to complete the power. If it can’t, the power is wasted.
A creature affected by this power makes another Dexterity saving throw at the end of its turn. On a successful save, the effect ends for it.</t>
  </si>
  <si>
    <t>Dark Aura</t>
  </si>
  <si>
    <t>Self (15-foot radius)</t>
  </si>
  <si>
    <t>You manifest a mantle of malevolent dark side energy to a radius of 15 feet. Each creature who enters this aura or starts its turn there must make a Wisdom saving throw. On a failed save, a creature takes 3d8 necrotic damage and has its speed reduced by half. On a succesful save, a creatures takes half as much damage and isn’t slowed.</t>
  </si>
  <si>
    <t>Debilitating Gas</t>
  </si>
  <si>
    <t>You create a 20-foot-radius sphere of gas centered on a point. The cloud spreads around corners and its area is heavily obscured. It lingers in the air for the duration.
Each creature completely in the cloud at the start of its turn must make a Constitution save against poison. On a failure, the creature does nothing that turn. Creatures that don’t need to breathe or are immune to poison automatically succeed.
A wind of 10mph disperses the cloud after 4 rounds. A wind of 20mph disperses it after 1 round.</t>
  </si>
  <si>
    <t>Diminish Tech</t>
  </si>
  <si>
    <t>Choose one creature, object, or tech effect within range. Any tech power of 3rd level or lower on the target ends. For each tech power of 4th level or higher on the target, make an ability check using your techcasting ability. The DC equals 10 + the power’s level. On a success, the power ends.
Overcharge Tech. When you cast this power using a tech slot of 4th level or higher, you automatically end the effects of a tech power on the target if the power’s level is equal to or less than the level of the tech slot you used.</t>
  </si>
  <si>
    <t>Enhance Weapon</t>
  </si>
  <si>
    <t>An unenhanced weapon you touch becomes an enhanced weapon. Choose one of these damage types: acid, cold, energy, fire, ion, kinetic, or lightning. For the duration, an unenhanced weapon you touch has a +1 to attack rolls and deals an extra 1d4 damage of the chosen type.
Overcharge Tech. When you cast this power using a 5th or 6th level tech slot, the bonus to attack rolls increases to +2 and the extra damage increases to 2d4. When you use a slot of 7th level or higher, the bonus increases to +3 and the extra damage increases to 3d4.</t>
  </si>
  <si>
    <t>Explosion</t>
  </si>
  <si>
    <t>You create an explosion at a point within range. Each creature in a 20-foot-radius sphere centered on that point must make a Dexterity saving throw. A target takes 8d6 fire damage on a failed save, or half as much damage on a successful one.
The fire spreads around corners. It ignites flammable objects in the area that aren’t being worn or carried.
Overcharge Tech. When you cast this power using a tech slot of 4th level or higher, the damage increases by 1d6 for each slot level above 3rd.</t>
  </si>
  <si>
    <t>Fabricate Trap</t>
  </si>
  <si>
    <t>When you cast this power, you create a trap that will later trigger in response to a certain condition. You must attach it either to a surface (such as a table or a section of floor or wall) or within an object that can be closed or turned on (such as a book, door, or computer terminal) to conceal the trap. The trap can cover an area no larger than 10 feet in diameter. At the GM’s discretion, certain actions may cause the trap to break or be rendered inoperative.
The trap is well disguised, and generally and requires a successful Intelligence (Investigation) check against your tech save DC to be found.
You decide what triggers the trap when you cast the power, such as entering a certain area or powering on the object. You can further refine the trigger so the trap activates only under certain circumstances or according to physical characteristics (such as height or weight) or creature kind (for example, the trap could be set to go off only droids or gungans). You can also set conditions for creatures that don’t trigger the glyph, such as those who say a certain password.
You may only have one instance of this trap active at a time. If you cast another trap before the previous one is triggered, the other trap becomes inert.
When you create the trap, choose an explosive trap or a power trap:
~Explosive Trap. When triggered, the trap erupts in a 20-foot-radius sphere centered on the trap. The explosion spreads around corners. Each creature in the area must make a Dexterity saving throw. A creature takes 5d8 acid, cold, fire, lightning, or sonic damage on a failed saving throw (your choice when you create the trap), or half as much damage on a successful one.
~Power Trap. You can store a prepared tech power of 3rd level or lower in the trap by casting it as part of creating the trap. The trap must target a single creature or an area. The power being stored has no immediate effect when cast in this way. When the trap is triggered, the stored power is cast. If the trap has a target, it targets the creature that triggered the trap. If the power affects an area, the area is centered on that creature. If the power requires concentration, it lasts until the end of its full duration.
Overcharge Tech. When you cast this power using a tech slot of 4th level or higher, the damage of an explosive trap increases by 1d8 for each slot level above 3rd. If you create a power trap, you can store any power of up to the same level as the slot you use for this power.</t>
  </si>
  <si>
    <t>Until dispelled or triggered</t>
  </si>
  <si>
    <t>Flaming Shots</t>
  </si>
  <si>
    <t>You channel tech power through a blaster weapon you are wielding. When a target takes damage from the chosen weapon, the target takes an extra 1d6 fire damage. The power ends when twelve shots have been fired.
Overcharge Tech. When you cast this power using a tech slot of 4th level or higher, the number of shots you can take with this power increases by two for each slot level above 3rd.</t>
  </si>
  <si>
    <t>Force Lightning</t>
  </si>
  <si>
    <t>Self (100-foot line)</t>
  </si>
  <si>
    <t>A stroke of lightning forming a line 100 feet long and 5 feet wide blasts out from you in a direction you choose. Each creature in the line must make a Dexterity saving throw. A creature takes 8d6 lightning damage on a failed save, or half as much damage on a successful one.
The lightning ignites flammable objects in the area that aren’t being worn or carried.
Force Potency. When you cast this power using a force slot of 4th level or higher, the damage increases by 1d6 for each slot level above 3rd.</t>
  </si>
  <si>
    <t>Force Repulse</t>
  </si>
  <si>
    <t>Self (20-foot radius)</t>
  </si>
  <si>
    <t>You release an omnidirectional telekinetic burst. Each creature within 20 feet must make a Dexterity saving throw. On a failed save, a creature takes 8d6 force damage and is pushed back 5 feet. On a successful save, a creature takes half damage and isn’t pushed.
All small objects that are not worn or carried are also pushed 5 feet back.
Force Potency. When you cast this power using a force slot of 4th level or higher, the damage increases by 1d6 for each slot level above 3rd.</t>
  </si>
  <si>
    <t>Force Scream</t>
  </si>
  <si>
    <t>You emit a scream imbued with the power of the Force. Each creature you choose within 15 feet of you must succeed on a Constitution saving throw. On a failed save, a creature take 4d6 psychic damage, 4d6 sonic damage, and is deafened until the end of its next turn. On a successful save, it takes half as much damage and isn’t deafened.</t>
  </si>
  <si>
    <t>Force Suppression</t>
  </si>
  <si>
    <t>Choose one creature, object, or force effect within range. Any force power of 3rd level or lower on the target ends. For each force power of 4th level or higher on the target, make an ability check using your forcecasting ability. The DC equals 10 + the power’s level. On a success, the power ends.
Force Potency. When you cast this power using a force slot of 4th level or higher, you automatically end the effects of a force power on the target if the power’s level is equal to or less than the level of the force slot you used.</t>
  </si>
  <si>
    <t>Force Trance</t>
  </si>
  <si>
    <t>You make a calming gesture, and up to three willing creatures of your choice that you can see within range fall unconscious for the power’s duration. The power ends on a target early if it takes damage or someone uses an action to shake or slap it awake. If a target remains unconscious for the full duration, that target gains the benefit of a short rest, and it can’t be affected by this power again until it finishes a long rest.
Force Potency. When you cast this power using a force slot of 4th level or higher, you can target one additional willing creature for each slot level above 3rd.</t>
  </si>
  <si>
    <t>Greater Hologram</t>
  </si>
  <si>
    <t>You create an image no larger than a 20 foot cube. It appears at a spot you can see and lasts for the duration. It seems completely real, sounds and other sensory effects included. You can’t create a sensory effect strong enough to cause damage or a condition.
As long as you are within range of the illusion, you can use your action to make the image to move to any other spot within range. As the image changes location, you can alter it so that its movements appear natural for the image.
Physical interaction with the image reveals it as an illusion. A creature can use its action to determine that it’s an illusion with a successful Investigation check. If a creature learns it’s an illusion, it can see through the image, and the other sensory qualities become faint to it.
Overcharge Tech. The power lasts until dispelled without requiring concentration if cast at 6th-level or higher.</t>
  </si>
  <si>
    <t>Greater Light</t>
  </si>
  <si>
    <t>A 60-foot-radius sphere of light spreads from a point you choose. The sphere is bright light and sheds dim light for an additional 60 feet.
If you chose an object you are holding or one that isn’t being worn or carried, the light shines from and moves with the object. Completely covering the object with something opaque blocks the light.
If any of this power’s area overlaps with enhanced darkness made by a power of 3rd level or lower, the darkness is dispelled.</t>
  </si>
  <si>
    <t>Horror</t>
  </si>
  <si>
    <t>Self (30-foot cone)</t>
  </si>
  <si>
    <t>You project a phantasmal image of a creature’s worst fears. Each creature in a 30-foot cone must succeed on a Wisdom saving throw or drop whatever it is holding and become frightened for the duration. This power has no effect on constructs or droids.
While frightened by this power, a creature must take the Dash action and move away from you by the safest available route on each of its turns, unless there is nowhere to move. If the creature ends its turn in a location where it doesn’t have line of sight to you, the creature can make a Wisdom saving throw. On a successful save, the power ends for that creature.</t>
  </si>
  <si>
    <t>Improved Dark Side Tendrils</t>
  </si>
  <si>
    <t>You summon a 20-foot-radius sphere of inky blackness at a point within range. No light, enhanced or otherwise, can illuminate the area, creatures fully within the area are blinded, and the area is difficult terrain. Any creature that starts its turn in the area takes 2d6 necrotic damage. Any creature that ends its turn in the area must succeed on a Strength saving throw or take 2d6 poison damage as tendrils of dark energy caress it.</t>
  </si>
  <si>
    <t>Invisibility to Cameras</t>
  </si>
  <si>
    <t>Up to four creatures of your choice become undetectable to electronic sensors and cameras. Anything the target is wearing or carrying is also undetectable, so long as it’s on the target’s person. The target is still visible to regular vision.</t>
  </si>
  <si>
    <t>Knight Speed</t>
  </si>
  <si>
    <t>Choose a willing creature that you can see within range. Until the power ends, the target’s speed is doubled, it gains a +2 bonus to AC, it has advantage on Dexterity saving throws, and it gains an additional action on each of its turns. That action can be used only to take the Attack (one weapon attack only), Dash, Disengage, Hide, or Use an Object action.
When the power ends, the target can’t move or take actions until after its next turn, as a wave of lethargy sweeps over it.</t>
  </si>
  <si>
    <t>Kolto Cloud</t>
  </si>
  <si>
    <t>As you expel kolto, up to six creatures of your choice that you can see within range regain hit points equal to 1d4 + your techcasting ability modifier. This power has no effect on droids or constructs.
Overcharge Tech. When you cast this power using a tech slot of 4th level or higher, the healing increases by 1d4 for each slot level above 3rd.</t>
  </si>
  <si>
    <t>Plague</t>
  </si>
  <si>
    <t>Choose up to six creatures of your choice in a 40-foot cube within range. Each target must succeed on a Constitution saving throw or be affected by this power for the duration.
An affected target’s speed is halved, it takes a -2 penalty to AC and Dexterity saving throws, and it can’t use reactions. On its turn, it can use either an action or a bonus action, not both. Regardless of the creature’s abilities or items, it can’t make more than one melee or ranged attack during its turn.
If the creature attempts to cast a power with a casting time of 1 action, roll a d20. On an 11 or higher, the power doesn’t take effect until the creature’s next turn, and the creature must use its action on that turn to complete the power. If it can’t, the power is wasted.
A creature affected by this power makes another Wisdom saving throw at the end of its turn. On a successful save, the effect ends for it.</t>
  </si>
  <si>
    <t>1 action or 8 hours</t>
  </si>
  <si>
    <t>If you cast this power using 1 action, all normal plants in a 100-foot radius centered on a point become overgrown. Moving through the area spends 4 feet of movement for every 1 foot moved. You can exclude areas of any size within the power’s area from being affected.
If you cast this power over 8 hours, all plants in a half-mile radius centered on a point yield twice the normal amount of food when harvested for 1 year.</t>
  </si>
  <si>
    <t>Protection from Energy</t>
  </si>
  <si>
    <t>For the duration, the willing creature you touch has resistance to one damage type of your choice: acid, cold, fire, lightning, or sonic.</t>
  </si>
  <si>
    <t>Remove Curse</t>
  </si>
  <si>
    <t>At your touch, all curses affecting one creature or object end. If the object is a cursed enhanced item, its curse remains, but the power breaks its owner’s attunement to the object so it can be removed or discarded.</t>
  </si>
  <si>
    <t>Sabotage Charges</t>
  </si>
  <si>
    <t>You create six tiny sabotage charges that last for the power’s duration. When you cast the power, and as a bonus action on subsequent turns, you can hurl up to two of the charges to points you choose within 120 feet. Each charge explodes if it reaches the point or hits a solid surface. Each creature within 5 feet of the explosion must make a Dexterity save. The explosion deals 2d6 fire damage on a failure, or half damage on a success.
Overcharge Tech. The number of charges created increases by two for each slot level above 3rd.</t>
  </si>
  <si>
    <t>Scramble Interface</t>
  </si>
  <si>
    <t>You choose one droid or construct you can see within range and scramble its ability to differentiate targets. The target must make an Intelligence saving throw. If the construct has the ‘Piloted’ trait, and has a pilot controlling it that is not incapacitated, it gains a bonus to the saving throw equal to the pilot’s Intelligence modifier. On a failed save, the target loses the ability to distinguish friend from foe, regarding all creatures it can see as enemies until the power ends. Each time the target takes damage, it can repeat the saving throw, ending the effect on itself on a success.
Whenever the affected creature chooses another creature as a target, it must choose the target at random from among the creatures it can see within range of the attack, power, or other ability it’s using. If an enemy provokes an opportunity attack from the affected creature, the creature must make that attack if it is able to.</t>
  </si>
  <si>
    <t>Sending</t>
  </si>
  <si>
    <t>Unlimited</t>
  </si>
  <si>
    <t>You send a short message of twenty-five words or less to a creature with which you are familiar that possesses a commlink. The creature hears the message, recognizes you as the sender if it knows you, and can answer in a like manner immediately.
You can send the message across any distance and even to other planets, but if the target is on a different planet than you, there is a 5 percent chance that the message doesn’t arrive.</t>
  </si>
  <si>
    <t>Sever Force</t>
  </si>
  <si>
    <t>1 reaction</t>
  </si>
  <si>
    <t>You attempt to interrupt a creature in the process of casting a force power. If the creature is casting a power of 3rd level or lower, its power fails and has no effect. If it is casting a power of 4th level or higher, make an ability check using your forcecasting ability. The DC equals 10 + the power’s level. On a success, the creature’s power fails and has no effect.
Force Potency. When you cast this power using a force slot of 4th level or higher, the interrupted power has no effect if its level is less than or equal to the level of the force slot you used.</t>
  </si>
  <si>
    <t>Share Life</t>
  </si>
  <si>
    <t>You sacrifice some of your health to mend another creature’s injuries. You take 4d8 necrotic damage, and one creature of your choice that you can see within range regains a number of hit points equal to twice the necrotic damage you take. This power has no effect on droids or constructs.
Force Potency. When you cast this power using a force slot of 4th level or higher, the damage increases by 1d8 for each slot level above 3rd.</t>
  </si>
  <si>
    <t>Slow-Release Medpac</t>
  </si>
  <si>
    <t>Kolto energy radiates from you in an aura with a 30-foot radius. Until the power ends, the aura moves with you, centered on you. You can use a bonus action to cause one creature in the aura (including you) to regain 2d6 hit points.</t>
  </si>
  <si>
    <t>Tactical Advantage</t>
  </si>
  <si>
    <t>Tech Override</t>
  </si>
  <si>
    <t>You attempt to interrupt a creature in the process of casting a tech power. If the creature is casting a power of 3rd level or lower, its power fails and has no effect. If it is casting a power of 4th level or higher, make an ability check using your techcasting ability. The DC equals 10 + the power’s level. On a success, the creature’s power fails and has no effect.
Overcharge Tech. When you cast this power using a tech slot of 4th level or higher, the interrupted power has no effect if its level is less than or equal to the level of the force slot you used.</t>
  </si>
  <si>
    <t>Telekinetic Storm</t>
  </si>
  <si>
    <t>You stir the force around you, creating a turbulent field of telekinetic energy that buffets enemies around you. The field extends out to a distance of 15 feet around you for the duration.
When you cast this power, you can designate any number of creatures you can see to be unaffected by it. An affected creature’s speed is halved in the area, and when the creature enters the area for the first time on a turn or starts its turn there, it must make a Constitution saving throw. On a failed save, the creature takes 3d8 force damage. On a successful save, the creature takes half as much damage.
Force Potency. When you cast this power using a force power slot of 4th level or higher, the damage increases by 1d8 for each slot level above 3rd.</t>
  </si>
  <si>
    <t>Aura of Purity</t>
  </si>
  <si>
    <t>Purifying energy radiates from you in a 30-foot radius. Until the power ends, the aura moves with you, centered on you. Each nonhostile creature in the aura (including you) can’t become diseased, has resistance to poison damage, and has advantage on saving throws against effects that cause any of the following conditions: blinded, charmed, deafened, frightened, paralyzed, poisoned, and stunned.</t>
  </si>
  <si>
    <t>A flickering blue shield surrounds your body. Until the power ends, you have resistance to kinetic and energy damage.</t>
  </si>
  <si>
    <t>Cloaking Screen</t>
  </si>
  <si>
    <t>You or a creature you touch becomes invisible until the power ends. Anything the target is wearing or carrying is invisible as long as it is on the target’s person.</t>
  </si>
  <si>
    <t>Corrosive Sphere</t>
  </si>
  <si>
    <t>You create a globule of acid and hurl it at a point within range, where it explodes in a 20-foot-radius sphere. Each creature in that area must make a Dexterity saving throw. On a failed save, a creature takes 10d4 acid damage and another 5d4 acid damage at the end of its next turn. On a successful save, a creature takes half the initial damage and no damage at the end of its next turn.</t>
  </si>
  <si>
    <t>Cryogenic Storm</t>
  </si>
  <si>
    <t>A storm of cryogenic energy encompasses the ground in a 20-foot-radius, 40-foot-high cylinder centered on a point within range. Each creature in the cylinder must make a Dexterity saving throw. A creature takes 2d8 kinetic damage and 4d6 cold damage on a failed save, or half as much damage on a successful one.
The storm’s area of effect becomes difficult terrain until the end of your next turn.
Overcharge Tech. When you cast this power using a tech slot of 5th level or higher, the kinetic damage increases by 1d8 for each slot level above 4th.</t>
  </si>
  <si>
    <t>Defibrillate</t>
  </si>
  <si>
    <t>You touch a creature that has died within the last minute and administer a shock to restore it to life. That creature returns to life with 1 hit point. This power can’t return to life a creature that has died of old age, nor can it restore any missing body parts. If the creature is lacking body parts or organs integral for its survival(its head, for instance)the power automatically fails. Once this power has restored a creature to life, it cannot benefit from this power again until it finishes a short or long rest.</t>
  </si>
  <si>
    <t>Disable Droid</t>
  </si>
  <si>
    <t>90 feet (15-foot cube)</t>
  </si>
  <si>
    <t>Choose a point that you can see within range. Each droid must succeed on a Constitution saving throw or be paralyzed for the duration. At the beginning of each of its turns, the droid takes energy damage equal to your forcecasting ability modifier and then repeats this saving throw. On a success, the power ends on the target.</t>
  </si>
  <si>
    <t>Dominate Beast</t>
  </si>
  <si>
    <t>A beast you can see must succeed on a Wisdom save or be charmed. If you or your companions are fighting it, it has advantage on this saving throw.
While it’s charmed, you have a telepathic link to it if you’re on the same planet. You can use this link to issue commands while you are conscious, no action required, which it does its best to obey. You can specify a simple and general course of action. If it completes the order and doesn’t receive further orders, it focuses on defending itself.
You can use your action to take total control of the target. Until the end of your next turn, the beast takes only the actions you decide and nothing you don’t allow it to. You can also have the beast use a reaction, but this takes your reaction as well.
If the beast takes damage, it makes another Wisdom save. On a success, the power ends.
Force Potency. When you cast this power using a 5th-level force slot, the duration is up to 10 minutes. At a 6th-level slot, the duration is up to 1 hour. At a slot of 7th or higher, the duration is up to 8 hours.</t>
  </si>
  <si>
    <t>Drain Life</t>
  </si>
  <si>
    <t>You draw the life force from a creature you can see within range. The target must make a Constitution saving throw. The target takes 8d8 necrotic damage on a failed save, or half as much damage on a successful one. If you reduce a hostile creature to 0, you gain temporary hit points equal to half the damage dealt. This power has no effect on droids or constructs.
Force Potency. When you cast this power using a force slot of 5th level or higher, the damage increases by 1d8 for each slot level above 4th.</t>
  </si>
  <si>
    <t>Elemental Accelerant</t>
  </si>
  <si>
    <t>Choose one creature you can see and one damage type: acid, cold, fire, lightning, or sonic. The target must make a Constitution saving throw. If it fails, the first time on each turn when it takes damage of the chosen type, it takes an extra 2d6 damage of it. The target also loses resistance to the type until the power ends.
Overcharge Tech. You can target one additional creature for each slot level above 4th. The creatures must be within 30 feet of each other when you target them.</t>
  </si>
  <si>
    <t>Force Immunity</t>
  </si>
  <si>
    <t>An immobile, faintly shimmering barrier springs into existence around you and remains for the duration. The barrier moves with you.
Any force power of 3rd level or lower cast from outside the barrier can’t affect you, even if the power is cast using a higher level force slot. Such a power can target you, but the power has no effect on you. Similarly, the area within the barrier is excluded from the areas affected by such powers.
Force Potency. When you cast this power using a force slot of 5th level or higher, the barrier blocks powers of one level higher for each slot level above 4th.</t>
  </si>
  <si>
    <t>Freedom of Movement</t>
  </si>
  <si>
    <t>You touch a willing creature. Its movement is unaffected by difficult terrain, and powers and enhanced effects can’t reduce its speed or cause it to be paralyzed or restrained.
The target can spend 5 feet of movement to automatically escape from unenhanced restraints. Additionally, being underwater imposes no penalties on its movement or attacks.</t>
  </si>
  <si>
    <t>Grasping Vine</t>
  </si>
  <si>
    <t>You make a vine sprout from the ground in an unoccupied space you can see. When you cast this power, you can make the vine whip a creature up to 30 feet from it, if you can see the target. The creature must pass a Dexterity save or be pulled 20 feet directly toward the vine.
Until the power ends, you can use your bonus action to have the vine lash out again.</t>
  </si>
  <si>
    <t>Holding Cell</t>
  </si>
  <si>
    <t>A sphere of shimmering energy springs into being and encloses a creature or object of Large size or smaller within range. An unwilling creature must make a Dexterity saving throw. On a failed save, the creature is enclosed for the duration.
Nothing(not physical objects, energy, or other power effects)can pass through the barrier, in or out, though a creature in the sphere can breathe. The sphere is immune to all damage, and a creature or object inside can’t be damaged by attacks or effects originating from outside, nor can a creature inside the sphere damage anything outside it.
The sphere is weightless and just large enough to contain the creature or object inside. An enclosed creature can use its action to push against the sphere’s walls and thus roll the sphere at up to half the creature’s speed. Similarly, the globe can be picked up and moved by other creatures.
A disintegrate power targeting the globe destroys it without harming anything inside it.</t>
  </si>
  <si>
    <t>Hysteria</t>
  </si>
  <si>
    <t>You tap into the nightmares of a creature you can see within range and create an illusory manifestation of its deepest fears, visible only to that creature. The target becomes frightened for the duration. At the end of each of the target’s turns before the power ends, the target must succeed on a Wisdom saving throw or take 4d10 psychic damage. On a successful save, the power ends. This power has no effect on droids or constructs.
Force Potency. When you cast this power using a force power slot of 5th level or higher, the damage increases by 1d10 for each slot level above 4th.</t>
  </si>
  <si>
    <t>Illusory Terrain</t>
  </si>
  <si>
    <t>300 feet</t>
  </si>
  <si>
    <t>You make natural terrain in a 150-foot cube in range look, sound, and smell like some other sort of natural terrain. Manufactured structures, equipment, and creatures within the area aren’t changed in appearance.
The tactile characteristics of the terrain are unchanged, so creatures entering the area are likely to see through the illusion. If the difference isn’t obvious by touch, a creature carefully examining the illusion can attempt an Intelligence (Investigation) check against your tech save DC to disbelieve it. A creature who discerns the illusion for what it is, sees it as a vague image superimposed on the terrain.</t>
  </si>
  <si>
    <t>Improved Force Camouflage</t>
  </si>
  <si>
    <t>A willing creature you touch becomes invisible until the power ends. Anything the target is wearing or carrying is invisible as long as it is on the target’s person.</t>
  </si>
  <si>
    <t>Kolto Reserve</t>
  </si>
  <si>
    <t>You touch a creature and grant it a small reserve of kolto. The first time the target would drop to 0 hit points as a result of taking damage, the target instead drops to 1 hit point, and the power ends. If the power is still in effect when the target is subjected to an effect that would kill it instantaneously without dealing damage, that effect is instead negated against the target, and the powers ends.</t>
  </si>
  <si>
    <t>Locate Creature</t>
  </si>
  <si>
    <t>Describe or name a creature familiar to you. You sense the direction to the creature’s location, as long as its within 1000 feet of you. If the creature is in motion, you know the direction of its movement. The power can locate a specific creature known to you or the nearest of a specific kind, as long as you have seen it while within 30 feet of it. If the creature is in a different form, the power doesn’t work. This power can’t locate a creature if running water at least 10 feet wide blocks a direct path between you and the creature.</t>
  </si>
  <si>
    <t>Mind Trap</t>
  </si>
  <si>
    <t>You attempt to trap the mind of your target in a psychic cage. The target must make a Charisma saving throw. On a failed save, the creature’s mind is trapped. It can think, but it can’t have any contact with or perceive the outside world. If the creature takes damage, it makes another Charisma save. On a success, the power ends. This power has no effect on droids or constructs.
Force Potency. When you cast this power using a force slot of 6th level or higher, after 1 minute of concentration the power’s duration becomes 24 hours and it no longer requires your concentration.</t>
  </si>
  <si>
    <t>Salvo</t>
  </si>
  <si>
    <t>You launch three projectiles at points you can see within range. Each creature within a 10-foot radius sphere of each point must make a Dexterity saving throw. A creature takes 3d6 fire and 3d6 kinetic damage on a failed save, or half as much damage on a successful one. A creature in the area of more than one sphere is affected only once.
The power damages objects in the area and ignites flammable objects that aren’t being worn or carried.
Overcharge Tech. When you cast this power using a tech slot of 6th level or higher, you create four projectiles. When you cast this power using a tech slot of 8th level or higher, you create five projectiles.</t>
  </si>
  <si>
    <t>Scan Area</t>
  </si>
  <si>
    <t>Program a creature or object that you are familiar with into your tech focus. Using a sonar scan, the tech focus attempts to find a path to the creature’s or objects location, as long as that creature or object is within 1,000 feet of you. If the creature or object is moving, you know the direction of its movement.
The power can locate a specific creature or object known to you, or the nearest creature/object of a specific kind (such as a droid or a bothan), so long as you have seen such a creature up close (within 30 feet) at least once.</t>
  </si>
  <si>
    <t>Sensor Probe</t>
  </si>
  <si>
    <t>You create a small, temporary, invisible probe that hovers in the air for the duration. You mentally receive visual information from the probe. It has darkvision out to 30 feet. The eye can look in every direction.
As an action, you can move the probe up to 30 feet in any direction. There’s no limit on how far away from you it can be. A solid barrier blocks the probe’s movement, but it can pass through an opening at least 1 inch in diameter.</t>
  </si>
  <si>
    <t>Shocking Shield</t>
  </si>
  <si>
    <t>Lightning courses in a sphere surrounding your body, shedding bright light in a 10-foot radius and dim light for an additional 10 feet. You can use your action to end the power early.
Whenever a creature within 5 feet of you hits you with a melee attack, it takes 2d8 lightning damage.</t>
  </si>
  <si>
    <t>Shroud of Darkness</t>
  </si>
  <si>
    <t>You become heavily obscured to others. Dim light within 10 feet of you becomes darkness, and bright light becomes dim light.
Until the power ends, you have resistance to force damage. In addition, whenever a creature within 10 feet of you hits you with an attack, it takes 2d8 necrotic damage.</t>
  </si>
  <si>
    <t>Synchronicity</t>
  </si>
  <si>
    <t>A creature you touch isn’t inconvenienced by mundane delays. Traffic lights are always green, there’s always a waiting elevator, and a taxi is always around the corner. The target can run at full speed through dense crowds and attacks of opportunity provoked by the target’s movement are made with disadvantage.
The power also grants advantage to stealth checks, since cover is always available. Additionally, the target has advantage on all ability checks made to drive a vehicle.
If two or more creatures under the effect of the power are attempting to avoid being inconvenienced by each other, the creatures make Charisma checks each time the effects would oppose each other. The higher check of the two’s power takes effect.</t>
  </si>
  <si>
    <t>Cryogenic Spray</t>
  </si>
  <si>
    <t>A blast of cold air erupts from you. Each creature in a 60-foot cone must make a Constitution saving throw. On a failed save, a creature takes 8d8 cold damage, and its speed is reduced by 10 feet until the start of your next turn. On a successful save, a creature takes half as much damage and isn’t slowed.
A creature killed by this power becomes frozen in carbonite.
Overcharge Tech. When you cast this power using a tech slot of 6th level or higher, the damage increases by 1d8 for each slot level above 5th.</t>
  </si>
  <si>
    <t>Dominate Mind</t>
  </si>
  <si>
    <t>You attempt to beguile a humanoid that you can see within range. It must succeed on a Wisdom saving throw or be charmed by you for the duration. If you or creatures that are friendly to you are fighting it, it has advantage on the saving throw.
While the target is charmed, you have a telepathic link with it as long as you are within 1 mile of it.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power. If the saving throw succeeds, the power ends. This power has no effect on droids or constructs.
Force Potency. When you cast this power using a 6th-level force slot, the duration is 10 minutes. When you use a 7th-level force slot, the duration is 1 hour. When you use a force slot of 8th level or higher, the duration is 8 hours.</t>
  </si>
  <si>
    <t>Force Breach</t>
  </si>
  <si>
    <t>120 feet (20-foot cube)</t>
  </si>
  <si>
    <t>Choose a spot within range. All force powers of 5th level or lower in the area end. For each force power of 6th level or higher in the area, make an ability check using your forcecasting ability. The DC equals 10 + the power’s level. On a successful check, the force power ends.
Force Potency. When you cast this power using a force slot of 6th level or higher, you automatically end the effects of a force power on the target if the power’s level is equal to or less than the level of the force slot you used.</t>
  </si>
  <si>
    <t>Friendly Fire</t>
  </si>
  <si>
    <t>You scramble the targeting protocols of nearby machines. Each droid or construct in a 30-foot-radius sphere centered on a point you choose within range must make an Intelligence saving throw. If a construct has the ‘Piloted’ trait, and has a pilot controlling it that is not incapacitated, it gains a bonus to the saving throw equal to the pilot’s Intelligence modifier. On a failed save, the target loses the ability to distinguish friend from foe, regarding all creatures it can see as enemies until the power ends. Each time the target takes damage, it can repeat the saving throw, ending the effect on itself on a success.
Whenever the affected creature chooses another creature as a target, it must choose the target at random from among the creatures it can see within range of the attack, power, or other ability it's using. If an enemy provokes an opportunity attack from the affected creature, the creature must make that attack if it is able to.</t>
  </si>
  <si>
    <t>Greater Analyze</t>
  </si>
  <si>
    <t>Name or describe a person, place, or object. This power gives you a summary of significant lore about it. If the thing you named isn’t known outside of one planetary system, you gain no information. The more information you already have, the more detailed the information you receive is.</t>
  </si>
  <si>
    <t>Greater Feedback</t>
  </si>
  <si>
    <t>You choose a point within range and cause psychic energy to explode there. Each creature in a 20-foot-radius sphere centered on that point must make an Intelligence saving throw. A creature with an Intelligence score of 2 or lower can’t be affected by this power. A target takes 8d6 psychic damage on a failed save, or half as much damage on a successful one.
After a failed save, a target has muddled thoughts for 1 minute. During that time, it rolls a d6 and subtracts the number rolled from all its attack rolls and ability checks, as well as its Constitution saving throws to maintain concentration. The target can make a Wisdom saving throw at the end of each of its turns, ending the effect on itself on a success.</t>
  </si>
  <si>
    <t>Greater Translocate</t>
  </si>
  <si>
    <t>Your form shimmers in a holographic configuration, and then collapses. You teleport up to 60 feet to an unoccupied space that you can see. On each of your turns before the power ends, you can use a bonus action to teleport in this way again.</t>
  </si>
  <si>
    <t>Group Hologram</t>
  </si>
  <si>
    <t>This power allows you to change the appearance of any number of creatures that you can see within range. You give each target you choose a new, illusory appearance. An unwilling target can make a Charisma saving throw, and if it succeeds, it is unaffected by this power.
The power disguises physical appearance as well as clothing, armor, weapons, and equipment. You can make each creature seem 1 foot shorter or taller and appear thin, fat, or in between. You can’t change a target’s body type, so you must choose a form that has the same basic arrangement of limbs. Otherwise, the extent of the illusion is up to you. The power lasts for the duration, unless you use your action to dismiss it sooner.
The changes wrought by this power fail to hold up to physical inspection. For example, if you use this power to add a hat to a creature’s outfit, objects pass through the hat, and anyone who touches it would feel nothing or would feel the creature’s head and hair. If you use this power to appear thinner than you are, the hand of someone who reaches out to touch you would bump into you while it was seemingly still in midair.
A creature can use its action to inspect a target and make an Intelligence (Investigation) check against your tech save DC. If it succeeds, it becomes aware that the target is disguised.</t>
  </si>
  <si>
    <t>Immolate</t>
  </si>
  <si>
    <t>Flames wreathe one creature you can see within range. The target must make a Dexterity saving throw. It takes 8d6 fire damage on a failed save, or half as much damage on a successful one. On a failed save, the target also burns for the power’s duration. The burning target sheds bright light in a 30-foot radius and dim light for an additional 30 feet. At the end of each of its turns, the target repeats the saving throw. It takes 4d6 fire damage on a failed save, and the power ends on a successful one. These enhanced flames can’t be extinguished by unenhanced means.
If damage from this power kills a target, the target is turned to ash.</t>
  </si>
  <si>
    <t>Improved Battle Meditation</t>
  </si>
  <si>
    <t>You exude an aura out to 15 feet that boosts the morale and overall battle prowess you and your allies while simultaneously reducing the opposition’s combat-effectiveness by eroding their will to fight.
Whenever you or a friendly creature within your meditation makes an attack roll or a saving throw, they can roll a d6 and add the number rolled to the attack roll or saving throw.
Whenever a hostile creature starts enters your meditation or starts its turn there, it must make a Charisma saving throw. On a failed save, it must roll a d6 and subtract the number rolled from each attack roll or saving throw it makes before the end of your next turn. On a successful save, it is immune to this power for 1 day.</t>
  </si>
  <si>
    <t>Improved Force Barrier</t>
  </si>
  <si>
    <t>This power further bolsters your allies with toughness and resolve. Choose up to twelve creatures within range. Each target gains the following benefits:
~The becomes immune to poison and disease. Any currently existing poison or diseases still exist.
~The creature becomes immune to being frightened by powers.
~The creature’s hit point maximum and current hit points increase by 2d10 for the duration.
These benefits last for 24 hours or until the end of your next long rest, whichever happens first.</t>
  </si>
  <si>
    <t>Improved Force Scream</t>
  </si>
  <si>
    <t>You emit a violent scream imbued with the power of the Force. Each creature you choose within 30 feet of you must succeed on a Constitution saving throw. On a failed save, a creature take 5d6 psychic damage, 5d6 sonic damage, is deafened, and is knocked prone. On a successful save, it takes half as much damage and isn’t deafened or knocked prone.</t>
  </si>
  <si>
    <t>Improved Heal</t>
  </si>
  <si>
    <t>A wave of healing energy washes out from a point of your choice within range. Choose up to six creatures in a 30-foot-radius sphere centered on that point. Each target regains hit points equal to 3d8 + your forcecasting ability modifier. This power has no effect on droids or constructs.
Force Potency. When you cast this power using a force slot of 6th level or higher, the healing increases by 1d8 for each slot level above 5th.</t>
  </si>
  <si>
    <t>Choose up to five creatures you can see within range. Make a melee force attack against each one. On hit, a target takes 6d10 force damage. You can then teleport to an unoccupied space you can see within 5 feet of one of the creatures you chose.</t>
  </si>
  <si>
    <t>Improved Phasewalk</t>
  </si>
  <si>
    <t>You teleport up to 60 feet to an unoccupied space you can see. On each of your turns before the power ends, you can use a bonus action to teleport in this way again.</t>
  </si>
  <si>
    <t>Improved Restoration</t>
  </si>
  <si>
    <t>You imbue a creature you touch with positive energy to undo a debilitating effect. You can reduce the target’s exhaustion level by one, or end one of the following effects on the target:
~One effect that charmed the target.
~One curse, including the target’s attunement to a cursed item.
~Any reduction to one of the target’s ability scores.
~One effect reducing the target’s hit point maximum.</t>
  </si>
  <si>
    <t>Insanity</t>
  </si>
  <si>
    <t>This power assaults and twists creatures’ minds, spawning delusions and provoking uncontrolled action. Each creature in a 30-foot-radius sphere centered on you must succeed on a Wisdom saving throw when you cast this power or be affected by it.
An affected target can’t take reactions and must roll a d8 at the start of each of its turns to determine its behavior for that turn. This power has no effect on constructs or droids.
At the end of each of its turns, an affected target can make a Wisdom saving throw. If it succeeds, this effect ends for that target.
Force Potency. When you cast this power using a power slot of 6th level or higher, the radius of the sphere increases by 5 feet for each force slot level above 5th.</t>
  </si>
  <si>
    <t>Attached Table</t>
  </si>
  <si>
    <t>Mass Animation</t>
  </si>
  <si>
    <t>You snag several objects using the force and whip them into the air around you, controlling them to attack at your command. Choose up to ten unenhanced objects within range that are not being worn or carried. Medium targets count as two objects, Large targets count as four objects, Huge targets count as eight objects. You can’t control any object larger than Huge. Each object animates and hovers near you, remaining within 100 feet of you for the duration. An animated object behaves as though it is was a construct, with AC, hit points, and attacks determined by its size, and a flying speed of 30 feet.
As a bonus action, you can mentally direct any object controlled by this power. If you control multiple objects, you can command any or all of them at the same time. You decide what action the object will take and where it will move. The objects act at the end of your turn. If you command an object to attack, it can make a single melee attack against a creature within 5 feet of it. It makes a slam attack with an attack bonus and kinetic damage determined by its size.
Force Potency. If you cast this power using a force slot of 6th level or higher, you can animate two additional objects for each slot level above 5th.</t>
  </si>
  <si>
    <t>Mass Repair Droid</t>
  </si>
  <si>
    <t>Choose up to six droids or constructs in a 30-foot-radius sphere centered on a point. Each target regains hit points equal to 3d8 + your techcasting ability modifier. This power only effects droids and constructs.
Overcharge Tech. When you cast this power using a tech slot of 6th level or higher, the healing increases by 1d8 for each slot level above 5th.</t>
  </si>
  <si>
    <t>Mislead</t>
  </si>
  <si>
    <t>You become invisible at the same time that an illusory double of you appears where you are standing. The double lasts for the duration, but the invisibility ends if you attack or cast a power.
You can use your action to move your illusory double up to twice your speed and make it gesture, speak, and behave in whatever way you choose.
You can see through its eyes and hear through its ears as if you were located where it is. On each of your turns as a bonus action, you can switch from using its senses to using your own, or back again. While you are using its senses, you are blinded and deafened in regard to your own surroundings.</t>
  </si>
  <si>
    <t>Override Interface</t>
  </si>
  <si>
    <t>You choose one droid or construct you can see within range and attempt to remotely override its controls. The target must make an Intelligence saving throw. If the construct has the ‘Piloted’ trait, and has a pilot controlling it that is not incapacitated, it gains a bonus to the saving throw equal to the pilot’s Intelligence modifier. If you or creatures that are friendly to you are fighting it, it has advantage on the saving throw. On a failed save, the creature is charmed by you for the duration.
While the droid is charmed, you have a wireless link with it as long as the two of you are on the same planet. Via your tech focus, you can use this link to issue commands to the creature while you are conscious (no action required), which it does its best to obey. You can specify a simple and general course of action, such as “Attack that creature,” “Move over there,” or “Fetch that object.” If the droid completes the order and doesn’t receive further direction from you, it defends and preserves itself to the best of its ability.
You can use your action to take total and precise control of the target. Until the end of your next turn, the droid takes only the actions you choose, and doesn’t do anything that you don’t allow it to do. During this time, you can also cause the creature to use a reaction, but this requires you to use your own reaction as well.
Each time the target takes damage, it makes a new Intelligence saving throw against the power. If the saving throw succeeds, the power ends.
Overcharge Tech. When you cast this power using a 6th-level tech slot, the duration is 10 minutes. When you use a 7th-level tech slot, the duration is 1 hour. When you use a tech slot of 8th level or higher, the duration is 8 hours.</t>
  </si>
  <si>
    <t>Paralyze Creature</t>
  </si>
  <si>
    <t>You emit a paralyzing dart at a creature that you can see within range. The target must succeed on a Constitution saving throw or be poisoned for the duration. While poisoned in this way, the target is paralyzed. At the end of each of its turns, the target can make another Constitution saving throw. On a success, the power ends on the target.
Overcharge Tech. When you cast this power using a tech slot of 6th level or higher, you can target one additional creature for each slot level above 5th. The creatures must be within 30 feet of each other when you target them.</t>
  </si>
  <si>
    <t>Revitalize</t>
  </si>
  <si>
    <t>You return a dead creature you touch to life, provided that it has been dead no longer than 10 minutes. If the creature’s soul is both willing and at liberty to rejoin the body, the creature returns to life with 1 hit point.
This power also neutralizes any poisons and cures diseases that affected the creature at the time it died.
This power closes all mortal wounds, but it doesn’t restore missing body parts. If the creature is lacking body parts or organs integral for its survival(its head, for instance)the power automatically fails.
Coming back from the dead is an ordeal. The target takes a -4 penalty to all attack rolls, saving throws, and ability checks. Every time the target finishes a long rest, the penalty is reduced by 1 until it disappears.</t>
  </si>
  <si>
    <t>Shutdown</t>
  </si>
  <si>
    <t>You emit an electromagnetic pulse, shutting down all electronic devices, with the exception of your tech focus, that are not held by or under the direct control of a creature. If it is, the creature must succeed on an Intelligence saving throw to stop the device from being shut down. While the power is active, no electronic device in range can be started or restarted.</t>
  </si>
  <si>
    <t>Siphon Life</t>
  </si>
  <si>
    <t>A tendril of inky darkness reaches out from you, touching a creature you can see within range to drain life from it. The target must make a Dexterity saving throw. On a successful save, the target takes 2d8 necrotic damage, and the power ends. On a failed save, the target takes 4d8 necrotic damage, and until the power ends, you can use your action on each of your turns to automatically deal 4d8 necrotic damage to the target. The power ends if you use your action to do anything else, if the target is ever outside the power’s range, or if the target has total cover from you.
Whenever the power deals damage to a target, you regain hit points equal to half the amount of necrotic damage the target takes.
Force Potency. When you cast this power using a force slot of 6th level or higher, the damage increases by 1d8 for each slot level above 5th.</t>
  </si>
  <si>
    <t>Skill Empowerment</t>
  </si>
  <si>
    <t>Your power with the Force deepens a creature’s understanding of its own talent. You touch one willing creature and give it expertise in one skill of your choice; until the power ends, the creature doubles its proficiency bonus for ability checks it makes that use the chosen skill.
You must choose a skill in which the target is proficient and that isn’t already benefiting from an effect, such as Expertise, that doubles its proficiency bonus.</t>
  </si>
  <si>
    <t>Stasis</t>
  </si>
  <si>
    <t>Choose up to 3 creatures that you can see within range. Each target must succeed on a Wisdom saving throw or be paralyzed for the duration. This power has no effect on droids or constructs. At the end of each of its turns, a target can make another Wisdom saving throw. On a success, the power ends on the target.
Force Potency. When you cast this power using a force slot of 6th level or higher, you can target an additional creature for each slot level above 5th.</t>
  </si>
  <si>
    <t>Telekinesis</t>
  </si>
  <si>
    <t>You gain the ability to move or manipulate creatures and objects with the Force. When you cast this power, and as your action each round for the duration, you can exert your will on one creature or object that you can see within range, causing the appropriate effect below. You can affect the same target round after round, or choose a new one at any time. If you switch targets, the prior target is no longer affected by the power.
~Creature. You can try to move a Huge or smaller creature. The target must make a Strength saving throw. On a failed save, you move the creature up to 30 feet in any direction, including upward but not beyond the range of this power. Until the end of your next turn, the creature is restrained in your telekinetic grip. A creature lifted upward is suspended in mid-air.
On subsequent rounds, you can use your action to attempt to maintain your telekinetic grip on the creature by repeating the contest.
~Object. You move an object that isn’t being worn or carried and weighs up to 1,000 lbs up to 30 feet in any direction, but not beyond the range of this power.
You can exert fine control on objects with your telekinetic grip, such as manipulating a simple tool, opening a door or a container, stowing or retrieving an item from an open container, or pouring the contents from a vial.</t>
  </si>
  <si>
    <t>Toxic Cloud</t>
  </si>
  <si>
    <t>You create a 20-foot-radius sphere of poisonous, yellow-green fog centered on a point you choose within range. The fog spreads around corners. It lasts for the duration or until strong wind disperses the fog, ending the power. Its area is heavily obscured.
When a creature enters the power’s area for the first time on a turn or starts its turn there, that creature must make a Constitution saving throw. The creature takes 5d8 poison damage on a failed save, or half as much damage on a successful one. Creatures are affected even if they hold their breath or don’t need to breathe.
The fog moves 10 feet away from you at the start of each of your turns, rolling along the surface of the ground. The vapors, being heavier than air, sink to the lowest level of the land, even pouring down openings.
Overcharge Tech. When you cast this power using a tech slot of 6th level or higher, the damage increases by 1d8 for each slot level above 5th.</t>
  </si>
  <si>
    <t>Carbon Fog</t>
  </si>
  <si>
    <t>You create a cloud of icy fog in a 20-foot-radius sphere centered on a point you can see. The sphere extends around corners, and its area is heavily obscured. The fog is semi-solid, and its area is considered difficult terrain. Each creature that enters the power’s area for the first time on a turn or starts its turn there takes 4d6 cold damage and has its speed reduced by 10 feet until the end of its turn. The fog lasts for the duration of the power or until it’s dispersed by a wind of moderate or greater speed (at least 10 mph).</t>
  </si>
  <si>
    <t>Carbonite</t>
  </si>
  <si>
    <t>You attempt to freeze one creature that you can see within range into carbonite. The creature must make a Constitution saving throw. On a failed save, it is restrained as its flesh begins to harden. On a successful save, the creature isn’t affected.
A creature restrained by this power must make another Constitution saving throw at the end of each of its turns. If it successfully saves against this power three times, the power ends. If it fails its saves three times, it is turned to stone and subjected to the petrified condition for the duration. The successes and failures don’t need to be consecutive; keep track of both until the target collects three of a kind.
If the creature is physically broken while frozen in carbonite, it suffers from similar deformities if it reverts to its original state.
If you maintain your concentration on this power for the entire possible duration, the creature is frozen in carbonite until the effect is removed.</t>
  </si>
  <si>
    <t>Contingency</t>
  </si>
  <si>
    <t>Choose a tech power of 5th-level or lower that you can cast, that has a casting time of 1 action, and that can target you. You cast that power, called the contingent power, as part of casting contingency, expending tech points for both, but the contingent power doesn’t come into effect. Instead, it takes effect when a certain circumstance occurs. You describe that circumstance when you cast the two powers.
The contingent power takes effect immediately after the circumstance is met for the first time, whether or not you want it to, and then contingency ends.
The contingent power takes effect only on you, even if it can normally target others. You can use only one contingency power at a time. If you cast this power again, the effect of another contingency power on you ends. Also, contingency ends on you if your tech focus is ever not on your person.</t>
  </si>
  <si>
    <t>10 days</t>
  </si>
  <si>
    <t>Crush</t>
  </si>
  <si>
    <t>You make a crushing gesture at a creature within range. The target must make a Constitution saving throw. On a failed save target takes 10d8 force damage and is paralyzed until the end of your next turn. On a successful save, the target takes half as much damage and is not paralyzed.
You can use a bonus action while the target is paralyzed to move the target up to 10 feet in any direction.
Force Potency. When you cast this power using a force slot of 7th level or higher, the damage increases by 1d8 for each slot level above 6th.</t>
  </si>
  <si>
    <t>Disintegrate</t>
  </si>
  <si>
    <t>A blast of corrosive energy emits from you. Choose a target within range.
A creature targeted by this power must make a Dexterity saving throw. On a failed save, the target takes 10d6 + 40 acid damage. If this damage reduces the target to 0 hit points, it is disintegrated.
A disintegrated creature and everything it is wearing and carrying are reduced to a pile of fine gray dust. A creature destroyed in this way can not be revitalized.
This power automatically disintegrates a Large or smaller object. If the target is a Huge or larger object, this power disintegrates a 10-foot-cube portion of it.
Overcharge Tech. When you cast this power using a tech slot of 7th level or higher, the damage increases by 3d6 for each slot level above 6th.</t>
  </si>
  <si>
    <t>Disperse Energy</t>
  </si>
  <si>
    <t>You have resistance to acid, cold, fire, lightning, and sonic damage for the power’s duration.
When you take damage of one of those types, you can use your reaction to gain immunity to that type of damage, including against the triggering damage. If you do so, the resistances end, and you have the immunity until the end of your next turn, at which time the power ends.</t>
  </si>
  <si>
    <t>Eruption</t>
  </si>
  <si>
    <t>You cause up to six pillars of stone to burst from places on the ground that you can see within range. Each pillar is a cylinder that has a diameter of 5 feet and a height of up to 30 feet. The ground where a pillar appears must be wide enough for its diameter, and you can target the ground under a creature if that creature is Medium or smaller. Each pillar has AC 5 and 30 hit points. When reduced to 0 hit points, a pillar crumbles into rubble, which creates an area of difficult terrain with a 10 - foot radius that lasts until the rubble is cleared. Each 5-foot-diameter portion of the area requires at least 1 minute to clear by hand.
If a pillar is created under a creature, that creature must succeed on a Dexterity saving throw or be lifted by the pillar. A creature can choose to fail the save.
If a pillar is prevented from reaching its full height because of a ceiling or other obstacle, a creature on the pillar takes 6d6 kinetic damage and is restrained, pinched between the pillar and the obstacle. The restrained creature can use an action to make a Strength or Dexterity check (the creature’s choice) against the power’s save DC. On a success, the creature is no longer restrained and must either move off the pillar or fall off it.
Force Potency. When you cast this power using a force slot of 7th level or higher, you can create two additional pillars for each slot level above 6th.</t>
  </si>
  <si>
    <t>Find the Path</t>
  </si>
  <si>
    <t>This power calculates out the shortest, most direct physical route to a specific fixed location that you are familiar with on the same planet. If you name a destination that moves (such as a mobile fortress), or a destination that isn’t specific (such as “a Black Sun lair”), the power fails.
For the duration, as long as you are on the same planet as the destination, you know how far it is and in what direction it lies. While you are traveling there, whenever you are presented with a choice of paths along the way, you automatically determine which path is the shortest and most direct route (but not necessarily the safest route) to the destination.</t>
  </si>
  <si>
    <t>Up to 1 day</t>
  </si>
  <si>
    <t>Firestorm</t>
  </si>
  <si>
    <t>Choose a point on the ground within range, incinerating everything in a 15-foot radius. All creatures must make a Dexterity saving throw, taking 8d8 fire damage on a failure or half as much on a success. All large or smaller creatures are pushed to the edge of the power’s radius. You may choose one creature to be at the very center of the firestorm, if you do so that creature has disadvantage on its saving throw and is knocked prone on a failure.
Overcharge Tech. When you cast this power using a tech slot of 7th level or higher, the damage increases by 1d8 and the radius increases by 5 feet for each slot level above 6th.</t>
  </si>
  <si>
    <t>Force Chain Lightning</t>
  </si>
  <si>
    <t>You create a bolt of lightning that arcs toward a target of your choice that you can see within range. Three bolts then leap from that target to as many as three other targets, each of which must be within 30 feet of the first target. A target can be a creature or an object and can be targeted by only one of the bolts.
A target must make a Dexterity saving throw. The target takes 10d8 lightning damage on a failed save, or half as much damage on a successful one.
Force Potency. When you cast this power using a force slot of 7th level or higher, one additional bolt leaps from the first target to another target for each slot level above 6th.</t>
  </si>
  <si>
    <t>Choose a creature that you can see within range. A surge of positive energy washes through the creature, causing it to regain 70 hit points. This power also ends blindness, deafness, and any diseases affecting the target. This power has no effect on droids or constructs.
Force Potency. When you cast this power using a force slot of 7th level or higher, the healing increases by 10 for each slot level above 6th.</t>
  </si>
  <si>
    <t>Improved Force Immunity</t>
  </si>
  <si>
    <t>An immobile, faintly shimmering barrier springs into existence in a 15-foot radius around you and remains for the duration. The barrier moves with you.
Any force power of 5th level or lower cast from outside the barrier can’t affect creatures or objects within it, even if the power is cast using a higher level force slot. Such a power can target creatures and objects within the barrier, but the power has no effect on them. Similarly, the area within the barrier is excluded from the areas affected by such powers.
Force Potency. When you cast this power using a force slot of 7th level or higher, the barrier blocks powers of one level higher for each slot level above 6th.</t>
  </si>
  <si>
    <t>Kolto Infusion</t>
  </si>
  <si>
    <t>Choose a creature that you can see within range. A surge of kolto energy washes over the creature, causing it to regain 70 hit points. This power also ends blindness, deafness, and any diseases affecting the target. This power has no effect on droids or constructs.
Overcharge Tech. When you cast this power using a tech slot of 7th level or higher, the amount of healing increases by 10 for each slot level above 6th.</t>
  </si>
  <si>
    <t>Mass Coerce Mind</t>
  </si>
  <si>
    <t>You suggest a course of activity (limited to a sentence or two) and influence with the Force up to twelve creatures of your choice that you can see within range and that can hear and understand you. Creatures that can’t be charmed are immune to this effect. The suggestion must be worded in such a manner as to make the course of action sound reasonable. Asking the creature to harm itself automatically negates the effect of the power.
Each target must make a Wisdom saving throw. On a failed save, it pursues the course of action you described to the best of its ability. The suggested course of action can continue for the entire duration. If the suggested activity can be completed in a shorter time, the power ends when the subject finishes what it was asked to do.
You can also specify conditions that will trigger a special activity during the duration. For example, you might suggest that a group of soldiers give all their money to the first beggar they meet. If the condition isn’t met before the power ends, the activity isn’t performed. If you or any of your companions damage a creature affected by this power, the power ends for that creature. This power has no effect on droids or constructs.
Force Potency. When you cast this power using a 7th-level force slot, the duration is 10 days. When you use an 8th-level force slot, the duration is 30 days. When you use a 9th-level force slot, the duration is a year and a day.</t>
  </si>
  <si>
    <t>Programmed Illusion</t>
  </si>
  <si>
    <t>You create an illusion of an object, a creature, or some other visible phenomenon within range that activates when a specific condition occurs. The illusion is imperceptible until then. It must be no larger than a 30-foot cube, and you decide when you cast the power how the illusion behaves and what sounds it makes. This scripted performance can last up to 5 minutes.
When the condition you specify occurs, the illusion springs into existence and performs in the manner you described. Once the illusion finishes performing, it disappears and remains dormant for 10 minutes. After this time, the illusion can be activated again.
The triggering condition can be as general or as detailed as you like, though it must be based on visual or audible conditions that occur within 30 feet of the area. For example, you could create an illusion of yourself to appear and warn off others who attempt to open a trapped door, or you could set the illusion to trigger only when a creature says the correct word or phrase.
Physical interaction with the image reveals it to be an illusion, because things can pass through it. A creature that uses its action to examine the image can determine that it is an illusion with a successful Intelligence (Investigation) check against your tech save DC. If a creature discerns the illusion for what it is, the creature can see through the image, and any noise it makes sounds hollow to the creature.</t>
  </si>
  <si>
    <t>Rage</t>
  </si>
  <si>
    <t>You endow yourself with endurance and martial prowess fueled by the Force. Until the power ends, you can’t cast powers, and you gain the following benefits:
~You gain 50 temporary hit points. If any of these remain when the power ends, they are lost.
~You have advantage on attack rolls that you make with lightweapons and vibroweapons.
~When you hit a target with a weapon attack, that target takes an extra 2d12 force damage.
~You have proficiency with all armor, lightweapons, and vibroweapons.
~You have proficiency in Strength and Constitution saving throws.
~You can attack twice, instead of once, when you take the Attack action on your turn. You ignore this benefit if you already have a feature, like Extra Attack, that gives you extra attacks.
Immediately after the power ends, you must succeed on a DC 15 Constitution saving throw or suffer one level of exhaustion.</t>
  </si>
  <si>
    <t>Scourge</t>
  </si>
  <si>
    <t>For the power’s duration, your eyes become an inky void imbued with dread power. One creature of your choice within 60 feet of you that you can see must succeed on a Constitution saving throw or be affected by one of the following effects of your choice for the duration. On each of your turns until the power ends, you can use your action to target another creature but can’t target a creature again if it has succeeded on a saving throw against this casting of scourge.
~Asleep. The target falls unconscious. It wakes up if it takes any damage or if another creature uses its action to shake the sleeper awake.
~Panicked. The target is frightened of you. On each of its turns, the frightened creature must take the Dash action and move away from you by the safest and shortest available route, unless there is nowhere to move. If the target moves to a place at least 60 feet away from you where it can no longer see you, this effect ends.
~Sickened. The target has disadvantage on attack rolls and ability checks. At the end of each of its turns, it can make another Wisdom saving throw. If it succeeds, the effect ends.</t>
  </si>
  <si>
    <t>Scrambling Shield</t>
  </si>
  <si>
    <t>An immobile, faintly shimmering barrier springs into existence in a 10-foot radius around you and remains for the duration.
Any tech power of 5th level or lower cast from outside the barrier can’t affect creatures or objects within it, even if the power is cast using a higher level tech slot. Such a power can target creatures and objects within the barrier, but the power has no effect on them. Similarly, the area within the barrier is excluded from the areas affected by such powers.
Overcharge Tech. When you cast this power using a tech slot of 7th level or higher, the barrier blocks powers of one level higher for each slot level above 6th.</t>
  </si>
  <si>
    <t>Security Protocols</t>
  </si>
  <si>
    <t>You create a ward that protects up to 2,500 square feet of floor space (an area 50 feet square, or one hundred 5-foot squares or twenty-five 10-foot squares). The secured area can be up to 20 feet tall, and shaped as you desire. You can ward several stories of a stronghold by dividing the area among them, as long as you can walk into each contiguous area while you are casting the power.
When you cast this power, you can specify individuals that are unaffected by any or all of the effects that you choose. You can also specify a password that, when spoken aloud, makes the speaker immune to these effects.
When commanded (no action required), security protocols creates the following effects within the secured area.
~Corridors. Fog fills all the secured corridors, making them heavily obscured. In addition, at each intersection or branching passage offering a choice of direction, there is a 50 percent chance that a creature other than you will believe it is going in the opposite direction from the one it chooses.
~Doors. All doors in the secured area are locked, as if sealed by the lock power. In addition, you can cover up to ten doors with an image (equivalent to the illusory object function of the minor hologram power) to make them appear as plain sections of wall.
~Stairs. Electromesh fills all stairs in the secured area from top to bottom, as the electromesh power. This mesh regrows in 10 minutes if it is burned or torn away while security protocols lasts.
~Other power effect. You can place your choice of one of the following enhanced effects within the secured area of the stronghold.
~Place mobile lights in four corridors. You can designate a simple program that the lights repeat as long as security protocols lasts.
~Place implant message in two locations.
~Place debilitating gas in two locations. The vapors appear in the places you designate; they return within 10 minutes if dispersed by wind while security protocols lasts.
The whole secured area radiates power. A dimish tech cast on a specific effect, if successful, removes only that effect.
You can create a permanently guarded and secured structure by casting this power there every day for one year.</t>
  </si>
  <si>
    <t>Telekinetic Burst</t>
  </si>
  <si>
    <t>Self (60-foot line)</t>
  </si>
  <si>
    <t>A beam of Force energy flashes out from your hand in a 5-foot-wide, 60-foot-long line. Each creature in the line must make a Constitution saving throw. On a failed save, a creature takes 8d6 force damage and is knocked prone. On a successful save, it takes half as much damage and isn’t knocked prone.
You can create a new telekinetic gust as your action on your turn until the power ends.
Force Potency. When you cast this power using a force slot of 7th level or higher, the damage increases by 2d6 for each slot level above 6th.</t>
  </si>
  <si>
    <t>True Sight</t>
  </si>
  <si>
    <t>You shift your vision to see through use of the Force, giving you the ability to see things as they actually are. For the duration, you have truesight and notice secret doors hidden by powers, all out to a range of 120 feet.</t>
  </si>
  <si>
    <t>Wall of Light</t>
  </si>
  <si>
    <t>You conjure an immense manifestation of destructive light side Force energy. The wall appears within range and lasts for the duration. You can make a straight wall up to 100 feet long, 20 feet high, and 5 feet thick, or a ringed wall up to 60 feet in diameter, 20 feet high, and 5 feet thick. The wall provides three-quarters cover and its space is difficult terrain.
When a creature enters the wall’s area for the first time on a turn or starts its turn there, it must make a Dexterity saving throw. On a failed save, the creature takes 6d10 force damage, or half as much on a success.</t>
  </si>
  <si>
    <t>Wrack</t>
  </si>
  <si>
    <t>You wrack the body of a creature that you can see with a virulent, disease-like condition. The target must make a Constitution saving throw. On a failed save, it takes 14d6 necrotic damage, or half as much damage on a successful save. The damage can’t reduce the target’s hit points below 1. If the target fails the saving throw, its hit point maximum is reduced for 1 hour by an amount equal to the necrotic damage it took. Any effect that removes a disease allows a creature’s hit point maximum to return to normal before that time passes.
Force Potency. If you cast this power using a force slot of 7th level or higher, the power deals an extra 2d6 damage for each slot level above 6th.</t>
  </si>
  <si>
    <t>Cage</t>
  </si>
  <si>
    <t>100 feet</t>
  </si>
  <si>
    <t>An immobile, Invisible, cube-shaped prison composed of energy springs into existence around an area you choose within range. The prison can be a cage or a solid box as you choose.
A prison in the shape of a cage can be up to 20 feet on a side and is made from 1/2-inch diameter bars spaced 1/2 inch apart.
A prison in the shape of a box can be up to 10 feet on a side, creating a solid barrier that prevents any matter from passing through it and blocking any powers cast into or out of the area.
When you cast the power, any creature that is completely inside the cage’s area is trapped. Creatures only partially within the area, or those too large to fit inside the area, are pushed away from the center of the area until they are completely outside the area.
A creature inside the cage can’t leave it by unenhanced means. If the creature tries to teleport to leave the cage, it must first make a Charisma saving throw. On a success, the creature can use that power to exit the cage. On a failure, the creature can’t exit the cage and wastes the use of the power or effect.
This power can’t be dispelled.</t>
  </si>
  <si>
    <t>Delayed Explosion</t>
  </si>
  <si>
    <t>You create a delayed explosion at a point within range. When the power ends, either because your concentration is broken or because you decide to end it, the explosion occurs. Each creature in a 20-foot-radius sphere centered on that point must make a Dexterity saving throw. A creature takes fire damage equal to the total accumulated damage on a failed save, or half as much damage on a successful one.
The power’s base damage is 12d6. If at the end of your turn the explosion has not yet occurred, the damage increases by 1d6.
If the explosion is touched before the interval has expired, the creature touching it must make a Dexterity saving throw. On a failed save, the power ends immediately, causing the explosion.
The fire spreads around corners. It ignites flammable objects in the area that aren’t being worn or carried.
Overcharge Tech. When you cast this power using a tech slot of 8th level or higher, the base damage increases by 1d6 for each slot level above 7th.</t>
  </si>
  <si>
    <t>120 feet (30-foot cube)</t>
  </si>
  <si>
    <t>Choose a point that you can see within range. Each droid must succeed on a Constitution saving throw or be paralyzed for the duration. At the beginning of each of its turns, the droid takes energy damage equal to twice your forcecasting ability modifier and then repeats this saving throw. On a success, the power ends on the target.</t>
  </si>
  <si>
    <t>Force Lightning Cone</t>
  </si>
  <si>
    <t>Self (60-foot cone)</t>
  </si>
  <si>
    <t>Lightning arcs from your hands. Each creature in a 60-foot cone must make a Dexterity saving throw. A creatures takes 12d6 lightning damage on a failed save, or half as much on a successful one.
Force Potency. When you cast this power using a force slot of 8th level or higher, the damage increases by 2d6 for each slot level above 7th.</t>
  </si>
  <si>
    <t>Force Mend</t>
  </si>
  <si>
    <t>You touch a creature and stimulate its natural healing ability. The target regains 4d8+15 hit points. For the duration of the power, the target regains 1 hit point at the start of each of its turns (10 hit points each minute).
If the creature has a severed part you hold it to the stump, the power instantaneously causes the limb to knit to the stump.
This power has no effect on droids or constructs.</t>
  </si>
  <si>
    <t>Force Project</t>
  </si>
  <si>
    <t>You create an illusory copy of yourself that lasts for the duration. The copy can appear at any location that you have seen before, regardless of intervening obstacles. The illusion looks and sounds like you but is intangible. If the illusion takes any damage, it disappears, and the power ends.
You can use your action to move this illusion up to twice your speed, and make it gesture, speak, and behave in whatever way you choose. It mimics your mannerisms perfectly.
You can see through its eyes and hear through its ears as if you were in its space. On your turn as a bonus action, you can switch from using its senses to using your own, or back again. While you are using its senses, you are blinded and deafened in regard to your own surroundings.
Physical interaction with the image reveals it to be an illusion, because things can pass through it. A creature that uses its action to examine the image can determine that it is an illusion with a successful Intelligence (Investigation) check against your force save DC. If a creature discerns the illusion for what it is, the creature can see through the image, and any noise it makes sounds hollow to the creature.</t>
  </si>
  <si>
    <t>Greater Sabotage Charges</t>
  </si>
  <si>
    <t>You create six medium sabotage charges that last for the power’s duration. When you cast the power, and as a bonus action on subsequent turns, you can hurl up to two of the charges to points you choose within 120 feet. Each charge explodes if it reaches the point or hits a solid surface. Each creature within 10 feet of the explosion must make a Dexterity save. The explosion deals 4d6 fire damage on a failure, or half damage on a success.
Overcharge Tech. The number of charges created increases by two for each slot level above 7th.</t>
  </si>
  <si>
    <t>Improved Revitalize</t>
  </si>
  <si>
    <t>You return a dead creature you touch to life, provided that it has been dead no longer than 1 hour. If the creature’s soul is both willing and at liberty to rejoin the body, the creature returns to life with all its hit points.
This power also neutralizes any poisons and cures diseases that affected the creature at the time it died.
This power closes all mortal wounds and restores any missing body parts.
Coming back from the dead is an ordeal. The target takes a -4 penalty to all attack rolls, saving throws, and ability checks. Every time the target finishes a long rest, the penalty is reduced by 1 until it disappears.</t>
  </si>
  <si>
    <t>Master Speed</t>
  </si>
  <si>
    <t>Choose up to two willing creatures that you can see within range. Until the power ends, each targets’ speed is doubled, they gain a +2 bonus to AC, they have advantage on Dexterity saving throws, and they gain an additional action on each of their turns. That action can be used only to take the Attack (one weapon attack only), Dash, Disengage, Hide, or the Use an Object Action.
When the power ends, each target can’t move or take actions until after its next turn, as a wave of lethargy sweeps over it.
Force Potency. When you cast this power using a force slot of 8th-level or higher, you can target one additional creature for each slot level above 7th.</t>
  </si>
  <si>
    <t>Neurotoxin</t>
  </si>
  <si>
    <t>You release a series of darts filled with neurotoxin. Choose any number of creatures you can see within range. Each creature must make a Constitution saving throw. On a failed save, a creature suffers an effect based on its current hit points:
~60 hit points or fewer: poisoned for 1 minute
~50 hit points or fewer: poisoned and deafened for 1 minute
~40 hit points or fewer: poisoned, deafened, and blinded for 10 minutes
~30 hit points or fewer: poisoned, blinded, deafened, and stunned for 1 hour
~20 hit points or fewer: killed instantly
This power has no effect on droids or constructs.</t>
  </si>
  <si>
    <t>Project Hologram</t>
  </si>
  <si>
    <t>500 miles</t>
  </si>
  <si>
    <t>You create an illusory copy of yourself that lasts for the duration. The copy can appear at any location within range that you have seen before, regardless of intervening obstacles. The illusion looks and sounds like you but is intangible. If the illusion takes any damage, it disappears, and the power ends.
You can use your action to move this illusion up to twice your speed, and make it gesture, speak, and behave in whatever way you choose. It mimics your mannerisms perfectly.
You can see through its eyes and hear through its ears as if you were in its space. On your turn as a bonus action, you can switch from using its senses to using your own, or back again. While you are using its senses, you are blinded and deafened in regard to your own surroundings.
Physical interaction with the image reveals it to be an illusion, because things can pass through it. A creature that uses its action to examine the image can determine that it is an illusion with a successful Intelligence (Investigation) check against your tech save DC. If a creature discerns the illusion for what it is, the creature can see through the image, and any noise it makes sounds hollow to the creature.</t>
  </si>
  <si>
    <t>Up to 24 hours</t>
  </si>
  <si>
    <t>Ruin</t>
  </si>
  <si>
    <t>You channel the dark side of the Force to desecrate a creature you can see within range, causing waves of intense pain to assail it. If the target has 100 hit points or fewer, it is subject to crippling pain. Otherwise, the power has no effect on it.
While the target is affected by crippling pain, any speed it has can be no higher than 10 feet. The target also has disadvantage on attack rolls, ability checks, and saving throws, other than Constitution saving throws. Finally, if the target tries to cast a power, it must first succeed on a Constitution saving throw, or the casting fails and the power is wasted.
A target suffering this pain can make a Constitution saving throw at the end of each of its turns. On a successful save, the pain ends.</t>
  </si>
  <si>
    <t>Tactical Superiority</t>
  </si>
  <si>
    <t>Choose up to two willing creatures that you can see within range. Until the power ends, each targets’ speed is doubled, they gain a +2 bonus to AC, they have advantage on Dexterity saving throws, and they gain an additional action on each of their turns. That action can be used only to take the Attack (one weapon attack only), Dash, Disengage, Hide, or the Use an Object Action.
When the power ends, each target can’t move or take actions until after its next turn, as a wave of lethargy sweeps over it.
Overcharge Tech. When you cast this power using a tech slot of 8th-level or higher, you can target one additional creature for each slot level above 7th.</t>
  </si>
  <si>
    <t>Whirlwind</t>
  </si>
  <si>
    <t>A whirlwind howls down to a point that you can see on the ground within range. The whirlwind is a 10-foot-radius, 30-foot-high cylinder centered on that point. Until the power ends, you can use your action to move the whirlwind up to 30 feet in any direction along the ground. The whirlwind sucks up any Medium or smaller objects that aren’t secured to anything and that aren’t worn or carried by anyone.
A creature must make a Dexterity saving throw the first time on a turn that it enters the whirlwind or that the whirlwind enters its space, including when the whirlwind first appears. A creature takes 10d6 kinetic damage on a failed save, or half as much damage on a successful one. In addition, a Large or smaller creature that fails the save must succeed on a Strength saving throw or become restrained in the whirlwind until the power ends. When a creature starts its turn restrained by the whirlwind, the creature is pulled 5 feet higher inside it, unless the creature is at the top. A restrained creature moves with the whirlwind and falls when the power ends, unless the creature has some means to stay aloft.
A restrained creature can use an action to make a Strength or Dexterity check against your force save DC. If successful, the creature is no longer restrained by the whirlwind and is hurled 3d6x10 feet away from it in a random direction.</t>
  </si>
  <si>
    <t>Antipathy/Sympathy</t>
  </si>
  <si>
    <t>This power attracts or repels creatures of your choice. You target something within range, either a Huge or smaller object or creature or an area that is no larger than a 200-foot cube. Then specify a kind of intelligent creature, such as rancors, kath hounds, or twi’leks. You invest the target with an aura that either attracts or repels the specified creatures for the duration. Choose antipathy or sympathy as the aura’s effect.
~Antipathy. The power causes creatures of the kind you designated to feel an intense urge to leave the area and avoid the target. When such a creature can see the target or comes within 60 feet of it, the creature must succeed on a Wisdom saving throw or become frightened. The creature remains frightened while it can see the target or is within 60 feet of it. While frightened by the target, the creature must use its movement to move to the nearest safe spot from which it can’t see the target. If the creature moves more than 60 feet from the target and can’t see it, the creature is no longer frightened, but the creature becomes frightened again if it regains sight of the target or moves within 60 feet of it.
~Sympathy. The power causes the specified creatures to feel an intense urge to approach the target while within 60 feet of it or able to see it. When such a creature can see the target or comes within 60 feet of it, the creature must succeed on a Wisdom saving throw or use its movement on each of its turns to enter the area or move within reach of the target. When the creature has done so, it can’t willingly move away from the target.
If the target damages or otherwise harms an affected creature, the affected creature can make a Wisdom saving throw to end the effect, as described below.
~Ending the Effect. If an affected creature ends its turn while not within 60 feet of the target or able to see it, the creature makes a Wisdom saving throw. On a successful save, the creature is no longer affected by the target and recognizes the feeling of repugnance or attraction as unnatural. In addition, a creature affected by the power is allowed another Wisdom saving throw every 24 hours while the power persists.
A creature that successfully saves against this effect is immune to it for 1 minute, after which time it can be affected again.</t>
  </si>
  <si>
    <t>Death Field</t>
  </si>
  <si>
    <t>90 feet (30-foot cube)</t>
  </si>
  <si>
    <t>You draw the life force from every creature in a 30-foot cube centered on a point you choose within range. Each creature in that area must make a Constitution saving throw. A creature takes 10d8 necrotic damage on a failed save, or half as much damage on a successful one. If you reduce a hostile creature to 0, you gain temporary hit points equal to half the damage dealt. This power has no effect on droids or constructs.</t>
  </si>
  <si>
    <t>Dominate Monster</t>
  </si>
  <si>
    <t>You attempt to beguile a creature that you can see within range. It must succeed on a Wisdom saving throw or be charmed by you for the duration. If you or creatures that are friendly to you are fighting it, it has advantage on the saving throw.
While the creature is charmed, you have a telepathic link with it as long as you are within 1 mile of it.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power. If the saving throw succeeds, the power ends.
Force Potency. When you cast this power with a 9th-level force slot, the duration is concentration, up to 8 hours.</t>
  </si>
  <si>
    <t>Earthquake</t>
  </si>
  <si>
    <t>500 feet</t>
  </si>
  <si>
    <t>You create a seismic disturbance at a point on the ground that you can see within range. For the duration, an intense tremor rips through the ground in a 100-foot-radius circle centered on that point and shakes creatures and structures in contact with the ground in that area.
The ground in the area becomes difficult terrain. Each creature on the ground that is concentrating must make a Constitution saving throw. On a failed save, the creature’s concentration is broken.
When you cast this power and at the end of each turn you spend concentrating on it, each creature on the ground in the area must make a Dexterity saving throw. On a failed save, the creature is knocked prone.
This power can have additional effects depending on the terrain in the area, as determined by the GM.
~Fissures. Fissures open throughout the power’s area at the start of your next turn after you cast the power. A total of 1d6 such fissures open in locations chosen by the GM. Each is 1d10 x 10 feet deep, 10 feet wide, and extends from one edge of the power’s area to the opposite side. A creature standing on a spot where a fissure opens must succeed on a Dexterity saving throw or fall in. A creature that successfully saves moves with the fissure’s edge as it opens.
A fissure that opens beneath a structure causes it to automatically collapse (see below).
~Structures. The tremor deals 50 kinetic damage to any structure in contact with the ground in the area when you cast the power and at the start of each of your turns until the power ends. If a structure drops to 0 hit points, it collapses and potentially damages nearby creatures. A creature within half the distance of a structure’s height must make a Dexterity saving throw. On a failed save, the creature takes 5d6 kinetic damage, is knocked prone, and is buried in the rubble, requiring a DC 20 Strength (Athletics) check as an action to escape. The GM can adjust the DC higher or lower, depending on the nature of the rubble. On a successful save, the creature takes half as much damage and doesn’t fall prone or become buried.</t>
  </si>
  <si>
    <t>Energizing Aura</t>
  </si>
  <si>
    <t>Energizing light radiates out from you in a 30-foot radius. Creatures of your choice in that radius when you cast this power have advantage on all saving throws, and other creatures have disadvantage on attack rolls against them until the power ends.</t>
  </si>
  <si>
    <t>Force Link</t>
  </si>
  <si>
    <t>You create a telepathic link between yourself and a willing creature with which you are familiar. Until the power ends, you and the target can instantaneously share words, images, sounds, and other sensory messages with one another through the link, and the target recognizes you as the creature it is communicating with. The power enables a creature with an Intelligence score of at least 1 to understand the meaning of your words and take in the scope of any sensory messages you send to it.</t>
  </si>
  <si>
    <t>Incendiary Cloud</t>
  </si>
  <si>
    <t>You create a swirling cloud of smoke shot through with white-hot embers in a 20-foot-radius sphere centered on a point within range. The cloud spreads around corners and is heavily obscured. It lasts for the duration or until a wind of moderate or greater speed (at least 10 miles per hour) disperses it.
When the cloud appears, each creature in it must make a Dexterity saving throw. A creature takes 10d8 fire damage on a failed save, or half as much damage on a successful one. A creature must also make this saving throw when it enters the power’s area for the first time on a turn or ends its turn there.
The cloud moves 10 feet directly away from you in a direction that you choose at the start of each of your turns.</t>
  </si>
  <si>
    <t>Maddening Darkness</t>
  </si>
  <si>
    <t>Terrifying darkness spreads from a point you choose within range to fill a 60-foot-radius sphere until the power ends. The darkness spreads around corners. A creature with darkvision can’t see through this darkness. Unenhanced light, as well as light created by powers of 8th level or lower, can’t illuminate the area.
Shrieks, gibbering, and mad laughter can be heard within the sphere. Whenever a creature starts its turn in the sphere, it must make a Wisdom saving throw, taking 8d8 psychic damage on a failed save, or half as much damage on a successful one.</t>
  </si>
  <si>
    <t>Master Force Barrier</t>
  </si>
  <si>
    <t>This power massively bolsters your allies with toughness and resolve. Creatures of your choice in a 30-foot radius around you when you cast this power gain the following benefits:
~The creature sheds dim light in a 5-foot radius.
~The creature has advantage on all saving throws
~Other creatures have disadvantage on attack rolls against them.
~When a dark side creature hits them with a melee attack, that creature must make a Constitution saving throw or be blinded until the power ends.</t>
  </si>
  <si>
    <t>Master Force Immunity</t>
  </si>
  <si>
    <t>Self (10-foot-radius sphere)</t>
  </si>
  <si>
    <t>A 10-foot-radius faintly shimmering barrier surrounds you. Within the sphere, powers can’t be cast and enhanced items become mundane. Until the power ends, the sphere moves with you, centered on you.
Powers and other enhanced effects are suppressed in the sphere and can’t protrude into it. A slot expended to cast a suppressed power is consumed. While an effect is suppressed, it doesn’t function, but the time it spends suppressed counts against its duration.
~Targeted Effects. Powers and other enhanced effects that target a creature or an object in the sphere have no effect on that target.
~Enhanced Areas. The area of another power or enhanced effect, such as force storm, can’t extend into the sphere. If the sphere overlaps an enhanced area, the part of the area that is covered by the sphere is suppressed.
~Powers. Any active power or other enhanced effect on a creature or an object in the sphere is suppressed while the creature or object is in it.
~Enhanced Items. The properties and powers of enhanced items are suppressed in the sphere. For example, a +1 vibrosword in the sphere functions as an unenhanced vibrosword.
An enhanced weapon’s properties and powers are suppressed if it is used against a target in the sphere or wielded by an attacker in the sphere. If an enhanced weapon or a piece of enhanced ammunition fully leaves the sphere (for example, if you fire an enhanced shot or throw an enhanced saberspear at a target outside the sphere), the enhancement of the item ceases to be suppressed as soon as it exits.
~Enhanced Travel. Teleportation fails to work in the sphere, whether the sphere is the destination or the departure point for such enhanced travel. A portal to another location temporarily closes while in the sphere.
~Creatures and Objects. A creature or object summoned or created by powers temporarily winks out of existence in the sphere. Such a creature instantly reappears once the space the creature occupied is no longer within the sphere.
~Tech Override/Sever Force. Powers and enhanced effects such as sever force have no effect on the sphere. Likewise, the spheres created by different scrambling field powers don’t nullify each other.</t>
  </si>
  <si>
    <t>Master Force Scream</t>
  </si>
  <si>
    <t>Self (60-foot radius)</t>
  </si>
  <si>
    <t>You emit a cacophonous scream imbued with the power of the Force. Each creature you choose within 60 feet of you must succeed on a Constitution saving throw. On a failed save, a creature takes 6d6 psychic damage, 6d6 sonic damage, is deafened, knocked prone, and blinded for 1 minute. On a successful save, it takes half as much damage and isn’t deafened, knocked prone, or blinded by this power.
A creature blinded by this power makes another Constitution saving throw at the end of each of its turns. On a successful save, it is no longer blinded.</t>
  </si>
  <si>
    <t>Mind Blank</t>
  </si>
  <si>
    <t>Until the power ends, one willing creature you touch is immune to psychic and sonic damage, any effect that would sense its emotions or read its thoughts, and the charmed condition. The power foils powers or effects of similar power used to affect the target’s mind or to gain information about the target.</t>
  </si>
  <si>
    <t>Scrambling Field</t>
  </si>
  <si>
    <t>A 10-foot-radius shimmering sphere of power suppression surrounds you. Within the sphere, powers can’t be cast and enhanced items become mundane. Until the power ends, the sphere moves with you, centered on you.
Powers and other enhanced effects are suppressed in the sphere and can’t protrude into it. A slot expended to cast a suppressed power is consumed. While an effect is suppressed, it doesn’t function, but the time it spends suppressed counts against its duration.
~Targeted Effects. Powers and other enhanced effects that target a creature or an object in the sphere have no effect on that target.
~Enhanced Areas. The area of another power or enhanced effect, such as explosion, can’t extend into the sphere. If the sphere overlaps an enhanced area, the part of the area that is covered by the sphere is suppressed.
~Powers. Any active power or other enhanced effect on a creature or an object in the sphere is suppressed while the creature or object is in it.
~Enhanced Items. The properties and powers of enhanced items are suppressed in the sphere. For example, a +1 lightsaber in the sphere functions as an unenhanced lightsaber.
An enhanced weapon’s properties and powers are suppressed if it is used against a target in the sphere or wielded by an attacker in the sphere. If an enhanced weapon or a piece of enhanced ammunition fully leaves the sphere (for example, if you fire an enhanced shot or throw an enhanced vibrospear at a target outside the sphere), the enhancement of the item ceases to be suppressed as soon as it exits.
~Enhanced Travel. Teleportation fails to work in the sphere, whether the sphere is the destination or the departure point for such enhanced travel. A portal to another location temporarily closes while in the sphere.
~Creatures and Objects. A creature or object summoned or created by powers temporarily winks out of existence in the sphere. Such a creature instantly reappears once the space the creature occupied is no longer within the sphere.
~Tech Override/Diminish Tech. Powers and enhanced effects such as tech override have no effect on the sphere. Likewise, the spheres created by different scrambling field powers don’t nullify each other.</t>
  </si>
  <si>
    <t>Stasis Field</t>
  </si>
  <si>
    <t>Choose a target that you can see within range. Each creature must succeed on a Wisdom saving throw or be paralyzed for the duration. This power has no effect on droids or constructs. At the end of each of a target’s turns, it can make another Wisdom saving throw. On a success, the power ends on the target.
Force Potency. When you cast this power using a force slot of 9th level, the size of the cube increases to 40 feet.</t>
  </si>
  <si>
    <t>You emit a tiny crippling dart at a target within range. If the target has 150 hit points or fewer, it is stunned. Otherwise, the power has no effect.
The stunned target must make a Constitution saving throw at the end of each of its turns. On a successful save, this stunning effect ends.</t>
  </si>
  <si>
    <t>Telekinetic Wave</t>
  </si>
  <si>
    <t>You manipulate the Force in a 60-foot radius centered on a point you choose within range. Each creature in that area must make a Constitution saving throw. On a failed save, a creature takes 12d6 force damage, is knocked prone, and moved 5 feet in a direction of your choice. On a successful save, it takes half as much damage and isn’t knocked prone or moved.
Force Potency. When you cast this power using a force slot of 9th level, the damage increases by 2d6.</t>
  </si>
  <si>
    <t>Carbonite Explosion</t>
  </si>
  <si>
    <t>250 feet</t>
  </si>
  <si>
    <t>You generate an explosion of cryogenic energy in a 60-foot-radius sphere centered on a point you can see within range. Each creature in the affected area must make a Constitution saving throw. On a failed save, the creature takes 8d6 + 20 cold damage and is restrained for 1 minute as it is encased in carbonite. On a successful save, the creature takes half damage and is restrained until the end of its next turn.
As an action, a restrained creature can make a Strength check against your tech save DC, ending this effect on itself on a success.
A creature reduced to 0 hit points by this power dies instantly, as its body shatters into frozen chunks.</t>
  </si>
  <si>
    <t>Force Storm</t>
  </si>
  <si>
    <t>150 feet (60-foot cylinder)</t>
  </si>
  <si>
    <t>A crackling storm of lightning appears in a location you choose within range. Whenever a creature enters the storm or starts its turn there, it must make a Dexterity saving throw. On a failed save, it takes 30d6 lightning damage or half as much as a successful one.
The power damages objects in the area and ignites flammable objects that aren’t being worn or carried.</t>
  </si>
  <si>
    <t>Greater Explosion</t>
  </si>
  <si>
    <t>You expell a massive explosion at a point within range. Each creature in a 40-foot-radius sphere centered on that point must make a Dexterity saving throw. A target takes 40d6 fire damage and is knocked prone on a failed save, or half as much damage on a successful one but remain standing.
The fire spreads around corners. It ignites flammable objects in the area that aren’t being worn or carried.</t>
  </si>
  <si>
    <t>Greater Salvo</t>
  </si>
  <si>
    <t>You launch four projectiles at points you can see within range. Each creature within a 20-foot-radius sphere of each point must make a Dexterity saving throw. A creature takes 15d6 fire damage and 15d6 kinetic damage on a failed save, or half as much damage on a successful one. A creature in the area of more than one fiery burst is affected only once.
The power damages objects in the area and ignites flammable objects that aren’t being worn or carried.</t>
  </si>
  <si>
    <t>Invulnerability</t>
  </si>
  <si>
    <t>A flickering blue aura shimmers into being around you. Until the power ends, you are immune to all damage.</t>
  </si>
  <si>
    <t>Kill</t>
  </si>
  <si>
    <t>You compel one creature you can see within range to die instantly. If the creature you choose has 100 hit points or fewer, it dies. Otherwise, the power has no effect.</t>
  </si>
  <si>
    <t>Kolto Waves</t>
  </si>
  <si>
    <t>A flood of kolto energy flows from you into injured creatures around you. You restore up to 700 hit points, divided as you choose among any number of creatures that you can see within range. Creatures healed by this power are also cured of all diseases and any effect making them blinded or deafened. This power has no effect on droids or constructs.</t>
  </si>
  <si>
    <t>Mass Hysteria</t>
  </si>
  <si>
    <t>Drawing on the deepest fears of a group of creatures, you create illusory creatures in their minds, manifesting their worst nightmares as an implacable threat visible only to them. Each creature in a 30-foot-radius sphere is frightened for the duration of the power. At the end of each of the frightened creature’s turns, it must succeed on a Wisdom saving throw or take 5d10 psychic damage. On a successful save, the power ends for that creature. This power has no effect on droids or constructs.</t>
  </si>
  <si>
    <t>Master Battle Meditation</t>
  </si>
  <si>
    <t>You exude an aura out to 30 feet that boosts the morale and overall battle prowess you and your allies while simultaneously reducing the opposition’s combat-effectiveness by eroding their will to fight.
Whenever you or a friendly creature within your meditation makes an attack roll or a saving throw, they can roll a d8 and add the number rolled to the attack roll or saving throw.
Whenever a hostile creature starts enters your meditation or starts its turn there, it must make a Charisma saving throw. On a failed save, it must roll a d8 and subtract the number rolled from each attack roll or saving throw it makes before the end of your next turn. On a successful save, it is immune to this power for 1 day.</t>
  </si>
  <si>
    <t>Master Feedback</t>
  </si>
  <si>
    <t>You unleash the power of your mind to blast the intellect of up to ten creatures of your choice that you can see within range. Creatures that have an Intelligence score of 2 or lower are unaffected.
Each target must make an Intelligence saving throw. On a failed save, a target takes 14d6 psychic damage and is stunned. On a successful save, a target takes half as much damage and isn’t stunned.
A stunned target can make a Wisdom saving throw at the end of each of its turns. On a successful save, the stunning effect ends.</t>
  </si>
  <si>
    <t>Master Heal</t>
  </si>
  <si>
    <t>A wave of healing energy washes over the creature you touch. The target regains all its hit points. If the creature is charmed, frightened, paralyzed, or stunned, the condition ends. If the creature is prone, it can use its reaction to stand up. This power has no effect on droids or constructs.</t>
  </si>
  <si>
    <t>Master Revitalize</t>
  </si>
  <si>
    <t>You return a dead creature you touch to life, provided that it has been dead no longer than 1 day. If the creature’s soul is both willing and at liberty to rejoin the body, the creature returns to life with all its hit points.
This power closes all wounds, neutralizes any poison, cures all diseases, and lifts any curses affecting the creature when it died. The power replaces damaged or missing organs and limbs.</t>
  </si>
  <si>
    <t>Your mastery of the force gives you a limited ability to see into the immediate future. For the duration, you can’t be surprised and you have advantage on attack rolls, ability checks, and saving throws. Additionally, other creatures have disadvantage on attack rolls against you for the duration.</t>
  </si>
  <si>
    <t>Predictive AI</t>
  </si>
  <si>
    <t>You touch a willing creature, granting them a limited AI companion that can predict the world around them. For the duration, the target can’t be surprised and has advantage on attack rolls, ability checks, and saving throws. Additionally, other creatures have disadvantage on attack rolls against the target for the duration.
This power immediately ends if you cast it again before its duration ends.</t>
  </si>
  <si>
    <t>Deployment</t>
  </si>
  <si>
    <t>Ranks</t>
  </si>
  <si>
    <t>ACTIONS</t>
  </si>
  <si>
    <t>Weapon</t>
  </si>
  <si>
    <t>Attacks
/Round</t>
  </si>
  <si>
    <t>WEAPONS &amp; AMMUNITIONS</t>
  </si>
  <si>
    <t>NOTES</t>
  </si>
  <si>
    <t>SHIPS FEATURES</t>
  </si>
  <si>
    <t>d8</t>
  </si>
  <si>
    <t>Result</t>
  </si>
  <si>
    <t>The creature uses all its movement to move in a random direction. To determine the direction, roll a d8 and assign a direction to each die face. The creature doesn’t take an action this turn.</t>
  </si>
  <si>
    <t>The creature doesn’t move or take actions this turn.</t>
  </si>
  <si>
    <t>The creature uses its action to make a melee attack against a randomly determined creature within its reach. If there is no creature within its reach, the creature does nothing this turn.</t>
  </si>
  <si>
    <t>Proficiency</t>
  </si>
  <si>
    <t>Multi</t>
  </si>
  <si>
    <t>Prof Mod</t>
  </si>
  <si>
    <t>x2</t>
  </si>
  <si>
    <t>●</t>
  </si>
  <si>
    <t>.5</t>
  </si>
  <si>
    <t>Size</t>
  </si>
  <si>
    <t>HP</t>
  </si>
  <si>
    <t>Tiny</t>
  </si>
  <si>
    <t xml:space="preserve"> =+6 to hit, 1d4 + 3 damage</t>
  </si>
  <si>
    <t>Small</t>
  </si>
  <si>
    <t xml:space="preserve"> =+6 to hit, 1d8 + 2 damage</t>
  </si>
  <si>
    <t>Medium</t>
  </si>
  <si>
    <t xml:space="preserve"> =+5 to hit, 2d6 + 1 damage</t>
  </si>
  <si>
    <t>Large</t>
  </si>
  <si>
    <t xml:space="preserve"> =+6 to hit, 2d10 + 2 damage</t>
  </si>
  <si>
    <t>Huge</t>
  </si>
  <si>
    <t xml:space="preserve"> =+8 to hit, 2d12 + 4 damage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</si>
</sst>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4">
    <font>
      <sz val="10.0"/>
      <color rgb="FF000000"/>
      <name val="Arial"/>
    </font>
    <font>
      <b/>
      <sz val="18.0"/>
      <color rgb="FFFFFFFF"/>
      <name val="Trebuchet MS"/>
    </font>
    <font>
      <sz val="14.0"/>
      <color theme="1"/>
      <name val="Trebuchet MS"/>
    </font>
    <font>
      <b/>
      <sz val="14.0"/>
      <color theme="1"/>
      <name val="Trebuchet MS"/>
    </font>
    <font>
      <b/>
      <u/>
      <sz val="18.0"/>
      <color rgb="FFFFFFFF"/>
      <name val="Trebuchet MS"/>
    </font>
    <font>
      <b/>
      <sz val="14.0"/>
      <color rgb="FF0000FF"/>
      <name val="Trebuchet MS"/>
    </font>
    <font>
      <sz val="10.0"/>
      <color theme="1"/>
      <name val="Trebuchet MS"/>
    </font>
    <font>
      <sz val="14.0"/>
      <color rgb="FFFFFFFF"/>
      <name val="Trebuchet MS"/>
    </font>
    <font/>
    <font>
      <sz val="12.0"/>
      <color theme="1"/>
      <name val="Trebuchet MS"/>
    </font>
    <font>
      <b/>
      <sz val="12.0"/>
      <color theme="1"/>
      <name val="Trebuchet MS"/>
    </font>
    <font>
      <b/>
      <sz val="14.0"/>
      <color rgb="FFFFFFFF"/>
      <name val="Trebuchet MS"/>
    </font>
    <font>
      <b/>
      <sz val="12.0"/>
      <color rgb="FF009899"/>
      <name val="Trebuchet MS"/>
    </font>
    <font>
      <sz val="14.0"/>
      <color rgb="FF000000"/>
      <name val="Arial"/>
    </font>
    <font>
      <sz val="10.0"/>
      <color rgb="FFEFEFEF"/>
      <name val="Trebuchet MS"/>
    </font>
    <font>
      <sz val="24.0"/>
      <color theme="1"/>
      <name val="Trebuchet MS"/>
    </font>
    <font>
      <b/>
      <sz val="10.0"/>
      <color theme="1"/>
      <name val="Trebuchet MS"/>
    </font>
    <font>
      <sz val="6.0"/>
      <color theme="1"/>
      <name val="Trebuchet MS"/>
    </font>
    <font>
      <sz val="24.0"/>
      <color rgb="FFFFFFFF"/>
      <name val="Trebuchet MS"/>
    </font>
    <font>
      <b/>
      <sz val="10.0"/>
      <color rgb="FFFFFFFF"/>
      <name val="Trebuchet MS"/>
    </font>
    <font>
      <sz val="11.0"/>
      <color rgb="FF000000"/>
      <name val="Inconsolata"/>
    </font>
    <font>
      <color theme="1"/>
      <name val="Arial"/>
    </font>
    <font>
      <sz val="8.0"/>
      <color theme="1"/>
      <name val="Trebuchet MS"/>
    </font>
    <font>
      <color theme="1"/>
      <name val="Trebuchet MS"/>
    </font>
    <font>
      <sz val="7.0"/>
      <color theme="1"/>
      <name val="Trebuchet MS"/>
    </font>
    <font>
      <sz val="7.0"/>
      <color theme="1"/>
      <name val="Arial"/>
    </font>
    <font>
      <sz val="8.0"/>
      <color rgb="FF000000"/>
      <name val="Trebuchet MS"/>
    </font>
    <font>
      <u/>
      <sz val="8.0"/>
      <color rgb="FF0000FF"/>
      <name val="Trebuchet MS"/>
    </font>
    <font>
      <u/>
      <sz val="8.0"/>
      <color rgb="FF0000FF"/>
      <name val="Trebuchet MS"/>
    </font>
    <font>
      <u/>
      <sz val="8.0"/>
      <color rgb="FF0000FF"/>
      <name val="Trebuchet MS"/>
    </font>
    <font>
      <u/>
      <sz val="8.0"/>
      <color rgb="FF0000FF"/>
      <name val="Trebuchet MS"/>
    </font>
    <font>
      <sz val="10.0"/>
      <color rgb="FFFFFFFF"/>
      <name val="Trebuchet MS"/>
    </font>
    <font>
      <sz val="8.0"/>
      <color theme="1"/>
      <name val="Arial"/>
    </font>
    <font>
      <color rgb="FFFFFFFF"/>
      <name val="Arial"/>
    </font>
  </fonts>
  <fills count="18">
    <fill>
      <patternFill patternType="none"/>
    </fill>
    <fill>
      <patternFill patternType="lightGray"/>
    </fill>
    <fill>
      <patternFill patternType="solid">
        <fgColor rgb="FFFF0000"/>
        <bgColor rgb="FFFF0000"/>
      </patternFill>
    </fill>
    <fill>
      <patternFill patternType="solid">
        <fgColor rgb="FFCFE2F3"/>
        <bgColor rgb="FFCFE2F3"/>
      </patternFill>
    </fill>
    <fill>
      <patternFill patternType="solid">
        <fgColor rgb="FFE06666"/>
        <bgColor rgb="FFE06666"/>
      </patternFill>
    </fill>
    <fill>
      <patternFill patternType="solid">
        <fgColor rgb="FFFFFFFF"/>
        <bgColor rgb="FFFFFFFF"/>
      </patternFill>
    </fill>
    <fill>
      <patternFill patternType="solid">
        <fgColor rgb="FFCC0000"/>
        <bgColor rgb="FFCC0000"/>
      </patternFill>
    </fill>
    <fill>
      <patternFill patternType="solid">
        <fgColor rgb="FF000000"/>
        <bgColor rgb="FF000000"/>
      </patternFill>
    </fill>
    <fill>
      <patternFill patternType="solid">
        <fgColor rgb="FFEFEFEF"/>
        <bgColor rgb="FFEFEFEF"/>
      </patternFill>
    </fill>
    <fill>
      <patternFill patternType="solid">
        <fgColor rgb="FFF4CCCC"/>
        <bgColor rgb="FFF4CCCC"/>
      </patternFill>
    </fill>
    <fill>
      <patternFill patternType="solid">
        <fgColor rgb="FFC9DAF8"/>
        <bgColor rgb="FFC9DAF8"/>
      </patternFill>
    </fill>
    <fill>
      <patternFill patternType="solid">
        <fgColor rgb="FFEA9999"/>
        <bgColor rgb="FFEA9999"/>
      </patternFill>
    </fill>
    <fill>
      <patternFill patternType="solid">
        <fgColor rgb="FFD9D9D9"/>
        <bgColor rgb="FFD9D9D9"/>
      </patternFill>
    </fill>
    <fill>
      <patternFill patternType="solid">
        <fgColor rgb="FFF9CB9C"/>
        <bgColor rgb="FFF9CB9C"/>
      </patternFill>
    </fill>
    <fill>
      <patternFill patternType="solid">
        <fgColor rgb="FF5B95F9"/>
        <bgColor rgb="FF5B95F9"/>
      </patternFill>
    </fill>
    <fill>
      <patternFill patternType="solid">
        <fgColor rgb="FFE8F0FE"/>
        <bgColor rgb="FFE8F0FE"/>
      </patternFill>
    </fill>
    <fill>
      <patternFill patternType="solid">
        <fgColor rgb="FFACC9FE"/>
        <bgColor rgb="FFACC9FE"/>
      </patternFill>
    </fill>
    <fill>
      <patternFill patternType="solid">
        <fgColor rgb="FFF3F3F3"/>
        <bgColor rgb="FFF3F3F3"/>
      </patternFill>
    </fill>
  </fills>
  <borders count="4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rder>
    <border>
      <left style="double">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style="double">
        <color rgb="FF000000"/>
      </top>
      <bottom style="thin">
        <color rgb="FF000000"/>
      </bottom>
    </border>
    <border>
      <right style="double">
        <color rgb="FF000000"/>
      </right>
      <top style="double">
        <color rgb="FF000000"/>
      </top>
      <bottom style="thin">
        <color rgb="FF000000"/>
      </bottom>
    </border>
    <border>
      <left style="double">
        <color rgb="FF000000"/>
      </left>
      <top style="thin">
        <color rgb="FF000000"/>
      </top>
      <bottom style="thin">
        <color rgb="FF000000"/>
      </bottom>
    </border>
    <border>
      <right style="double">
        <color rgb="FF000000"/>
      </right>
      <top style="thin">
        <color rgb="FF000000"/>
      </top>
      <bottom style="thin">
        <color rgb="FF000000"/>
      </bottom>
    </border>
    <border>
      <left style="double">
        <color rgb="FF000000"/>
      </left>
      <top style="double">
        <color rgb="FF000000"/>
      </top>
      <bottom style="hair">
        <color rgb="FF000000"/>
      </bottom>
    </border>
    <border>
      <top style="double">
        <color rgb="FF000000"/>
      </top>
      <bottom style="hair">
        <color rgb="FF000000"/>
      </bottom>
    </border>
    <border>
      <right style="double">
        <color rgb="FF000000"/>
      </right>
      <top style="double">
        <color rgb="FF000000"/>
      </top>
      <bottom style="hair">
        <color rgb="FF000000"/>
      </bottom>
    </border>
    <border>
      <left style="double">
        <color rgb="FF000000"/>
      </left>
      <top style="hair">
        <color rgb="FF000000"/>
      </top>
      <bottom style="hair">
        <color rgb="FF000000"/>
      </bottom>
    </border>
    <border>
      <top style="hair">
        <color rgb="FF000000"/>
      </top>
      <bottom style="hair">
        <color rgb="FF000000"/>
      </bottom>
    </border>
    <border>
      <right style="double">
        <color rgb="FF000000"/>
      </right>
      <top style="hair">
        <color rgb="FF000000"/>
      </top>
      <bottom style="hair">
        <color rgb="FF000000"/>
      </bottom>
    </border>
    <border>
      <left style="double">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top style="thin">
        <color rgb="FF000000"/>
      </top>
      <bottom style="double">
        <color rgb="FF000000"/>
      </bottom>
    </border>
    <border>
      <right style="double">
        <color rgb="FF000000"/>
      </right>
      <top style="thin">
        <color rgb="FF000000"/>
      </top>
      <bottom style="double">
        <color rgb="FF000000"/>
      </bottom>
    </border>
    <border>
      <left style="double">
        <color rgb="FF000000"/>
      </left>
    </border>
    <border>
      <right style="double">
        <color rgb="FF000000"/>
      </right>
    </border>
    <border>
      <left style="double">
        <color rgb="FF000000"/>
      </left>
      <top style="hair">
        <color rgb="FF000000"/>
      </top>
      <bottom style="double">
        <color rgb="FF000000"/>
      </bottom>
    </border>
    <border>
      <top style="hair">
        <color rgb="FF000000"/>
      </top>
      <bottom style="double">
        <color rgb="FF000000"/>
      </bottom>
    </border>
    <border>
      <right style="double">
        <color rgb="FF000000"/>
      </right>
      <top style="hair">
        <color rgb="FF000000"/>
      </top>
      <bottom style="double">
        <color rgb="FF000000"/>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ttom style="thin">
        <color rgb="FF000000"/>
      </bottom>
    </border>
    <border>
      <left style="double">
        <color rgb="FF000000"/>
      </left>
      <bottom style="double">
        <color rgb="FF000000"/>
      </bottom>
    </border>
    <border>
      <bottom style="double">
        <color rgb="FF000000"/>
      </bottom>
    </border>
    <border>
      <right style="double">
        <color rgb="FF000000"/>
      </right>
      <bottom style="double">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horizontal="center" readingOrder="0"/>
    </xf>
    <xf borderId="0" fillId="3" fontId="3" numFmtId="0" xfId="0" applyAlignment="1" applyFill="1" applyFont="1">
      <alignment horizontal="center" readingOrder="0" shrinkToFit="0" wrapText="1"/>
    </xf>
    <xf borderId="0" fillId="4" fontId="4" numFmtId="0" xfId="0" applyAlignment="1" applyFill="1" applyFont="1">
      <alignment horizontal="center" readingOrder="0" vertical="center"/>
    </xf>
    <xf borderId="0" fillId="0" fontId="5" numFmtId="0" xfId="0" applyAlignment="1" applyFont="1">
      <alignment horizontal="center" readingOrder="0"/>
    </xf>
    <xf borderId="0" fillId="0" fontId="2" numFmtId="0" xfId="0" applyAlignment="1" applyFont="1">
      <alignment readingOrder="0"/>
    </xf>
    <xf borderId="0" fillId="0" fontId="6" numFmtId="0" xfId="0" applyFont="1"/>
    <xf borderId="1" fillId="4" fontId="7" numFmtId="0" xfId="0" applyAlignment="1" applyBorder="1" applyFont="1">
      <alignment readingOrder="0"/>
    </xf>
    <xf borderId="2" fillId="0" fontId="8" numFmtId="0" xfId="0" applyBorder="1" applyFont="1"/>
    <xf borderId="3" fillId="0" fontId="8" numFmtId="0" xfId="0" applyBorder="1" applyFont="1"/>
    <xf borderId="4" fillId="0" fontId="9" numFmtId="0" xfId="0" applyAlignment="1" applyBorder="1" applyFont="1">
      <alignment readingOrder="0" shrinkToFit="0" wrapText="1"/>
    </xf>
    <xf borderId="5" fillId="0" fontId="8" numFmtId="0" xfId="0" applyBorder="1" applyFont="1"/>
    <xf borderId="6" fillId="0" fontId="8" numFmtId="0" xfId="0" applyBorder="1" applyFont="1"/>
    <xf borderId="7" fillId="0" fontId="10" numFmtId="0" xfId="0" applyAlignment="1" applyBorder="1" applyFont="1">
      <alignment readingOrder="0"/>
    </xf>
    <xf borderId="8" fillId="0" fontId="8" numFmtId="0" xfId="0" applyBorder="1" applyFont="1"/>
    <xf borderId="8" fillId="0" fontId="10" numFmtId="0" xfId="0" applyAlignment="1" applyBorder="1" applyFont="1">
      <alignment readingOrder="0"/>
    </xf>
    <xf borderId="9" fillId="0" fontId="8" numFmtId="0" xfId="0" applyBorder="1" applyFont="1"/>
    <xf borderId="0" fillId="0" fontId="2" numFmtId="0" xfId="0" applyFont="1"/>
    <xf borderId="1" fillId="4" fontId="11" numFmtId="0" xfId="0" applyAlignment="1" applyBorder="1" applyFont="1">
      <alignment readingOrder="0"/>
    </xf>
    <xf borderId="7" fillId="0" fontId="12" numFmtId="0" xfId="0" applyAlignment="1" applyBorder="1" applyFont="1">
      <alignment readingOrder="0"/>
    </xf>
    <xf borderId="0" fillId="4" fontId="7" numFmtId="0" xfId="0" applyAlignment="1" applyFont="1">
      <alignment readingOrder="0"/>
    </xf>
    <xf borderId="0" fillId="4" fontId="7" numFmtId="0" xfId="0" applyFont="1"/>
    <xf borderId="4" fillId="0" fontId="9" numFmtId="0" xfId="0" applyAlignment="1" applyBorder="1" applyFont="1">
      <alignment readingOrder="0" shrinkToFit="0" vertical="top" wrapText="1"/>
    </xf>
    <xf borderId="10" fillId="0" fontId="8" numFmtId="0" xfId="0" applyBorder="1" applyFont="1"/>
    <xf borderId="11" fillId="0" fontId="8" numFmtId="0" xfId="0" applyBorder="1" applyFont="1"/>
    <xf borderId="7" fillId="0" fontId="8" numFmtId="0" xfId="0" applyBorder="1" applyFont="1"/>
    <xf borderId="0" fillId="4" fontId="7" numFmtId="0" xfId="0" applyAlignment="1" applyFont="1">
      <alignment readingOrder="0"/>
    </xf>
    <xf borderId="1" fillId="0" fontId="9" numFmtId="0" xfId="0" applyAlignment="1" applyBorder="1" applyFont="1">
      <alignment readingOrder="0" shrinkToFit="0" vertical="top" wrapText="1"/>
    </xf>
    <xf borderId="0" fillId="5" fontId="13" numFmtId="0" xfId="0" applyAlignment="1" applyFill="1" applyFont="1">
      <alignment horizontal="center" readingOrder="0" shrinkToFit="0" wrapText="1"/>
    </xf>
    <xf borderId="1" fillId="6" fontId="11" numFmtId="0" xfId="0" applyAlignment="1" applyBorder="1" applyFill="1" applyFont="1">
      <alignment horizontal="center" readingOrder="0"/>
    </xf>
    <xf borderId="1" fillId="3" fontId="3" numFmtId="0" xfId="0" applyAlignment="1" applyBorder="1" applyFont="1">
      <alignment readingOrder="0"/>
    </xf>
    <xf borderId="1" fillId="0" fontId="9" numFmtId="0" xfId="0" applyAlignment="1" applyBorder="1" applyFont="1">
      <alignment readingOrder="0"/>
    </xf>
    <xf borderId="1" fillId="0" fontId="9" numFmtId="0" xfId="0" applyAlignment="1" applyBorder="1" applyFont="1">
      <alignment readingOrder="0" shrinkToFit="0" wrapText="1"/>
    </xf>
    <xf borderId="0" fillId="0" fontId="6" numFmtId="0" xfId="0" applyAlignment="1" applyFont="1">
      <alignment horizontal="center" readingOrder="0"/>
    </xf>
    <xf borderId="0" fillId="7" fontId="14" numFmtId="0" xfId="0" applyAlignment="1" applyFill="1" applyFont="1">
      <alignment horizontal="center" readingOrder="0"/>
    </xf>
    <xf borderId="0" fillId="8" fontId="6" numFmtId="0" xfId="0" applyAlignment="1" applyFill="1" applyFont="1">
      <alignment horizontal="center" readingOrder="0"/>
    </xf>
    <xf borderId="0" fillId="3" fontId="6" numFmtId="0" xfId="0" applyAlignment="1" applyFont="1">
      <alignment horizontal="center" readingOrder="0"/>
    </xf>
    <xf borderId="0" fillId="2" fontId="6" numFmtId="0" xfId="0" applyAlignment="1" applyFont="1">
      <alignment horizontal="center" readingOrder="0"/>
    </xf>
    <xf borderId="5" fillId="9" fontId="6" numFmtId="0" xfId="0" applyAlignment="1" applyBorder="1" applyFill="1" applyFont="1">
      <alignment horizontal="center" readingOrder="0"/>
    </xf>
    <xf borderId="0" fillId="4" fontId="6" numFmtId="0" xfId="0" applyAlignment="1" applyFont="1">
      <alignment horizontal="center" readingOrder="0"/>
    </xf>
    <xf borderId="8" fillId="3" fontId="6" numFmtId="0" xfId="0" applyAlignment="1" applyBorder="1" applyFont="1">
      <alignment horizontal="center" readingOrder="0"/>
    </xf>
    <xf borderId="8" fillId="4" fontId="6" numFmtId="49" xfId="0" applyAlignment="1" applyBorder="1" applyFont="1" applyNumberFormat="1">
      <alignment horizontal="center" readingOrder="0"/>
    </xf>
    <xf borderId="0" fillId="4" fontId="15" numFmtId="0" xfId="0" applyAlignment="1" applyFont="1">
      <alignment horizontal="center" readingOrder="0"/>
    </xf>
    <xf borderId="0" fillId="9" fontId="6" numFmtId="0" xfId="0" applyAlignment="1" applyFont="1">
      <alignment horizontal="center" readingOrder="0"/>
    </xf>
    <xf borderId="0" fillId="2" fontId="16" numFmtId="0" xfId="0" applyAlignment="1" applyFont="1">
      <alignment horizontal="right" readingOrder="0"/>
    </xf>
    <xf borderId="0" fillId="4" fontId="16" numFmtId="0" xfId="0" applyAlignment="1" applyFont="1">
      <alignment horizontal="center" readingOrder="0"/>
    </xf>
    <xf borderId="0" fillId="7" fontId="16" numFmtId="0" xfId="0" applyAlignment="1" applyFont="1">
      <alignment horizontal="center" readingOrder="0"/>
    </xf>
    <xf borderId="8" fillId="2" fontId="6" numFmtId="0" xfId="0" applyAlignment="1" applyBorder="1" applyFont="1">
      <alignment horizontal="center" readingOrder="0"/>
    </xf>
    <xf borderId="8" fillId="0" fontId="8" numFmtId="0" xfId="0" applyBorder="1" applyFont="1"/>
    <xf borderId="7" fillId="2" fontId="17" numFmtId="0" xfId="0" applyAlignment="1" applyBorder="1" applyFont="1">
      <alignment horizontal="center" readingOrder="0"/>
    </xf>
    <xf borderId="4" fillId="4" fontId="18" numFmtId="0" xfId="0" applyAlignment="1" applyBorder="1" applyFont="1">
      <alignment horizontal="center" readingOrder="0"/>
    </xf>
    <xf borderId="5" fillId="0" fontId="8" numFmtId="0" xfId="0" applyBorder="1" applyFont="1"/>
    <xf borderId="5" fillId="2" fontId="19" numFmtId="0" xfId="0" applyAlignment="1" applyBorder="1" applyFont="1">
      <alignment horizontal="center" readingOrder="0"/>
    </xf>
    <xf borderId="6" fillId="0" fontId="8" numFmtId="0" xfId="0" applyBorder="1" applyFont="1"/>
    <xf borderId="8" fillId="2" fontId="6" numFmtId="0" xfId="0" applyAlignment="1" applyBorder="1" applyFont="1">
      <alignment horizontal="center" readingOrder="0"/>
    </xf>
    <xf borderId="0" fillId="4" fontId="20" numFmtId="0" xfId="0" applyFont="1"/>
    <xf borderId="10" fillId="3" fontId="6" numFmtId="0" xfId="0" applyAlignment="1" applyBorder="1" applyFont="1">
      <alignment horizontal="center" readingOrder="0"/>
    </xf>
    <xf borderId="10" fillId="0" fontId="8" numFmtId="0" xfId="0" applyBorder="1" applyFont="1"/>
    <xf borderId="11" fillId="0" fontId="8" numFmtId="0" xfId="0" applyBorder="1" applyFont="1"/>
    <xf borderId="0" fillId="3" fontId="15" numFmtId="0" xfId="0" applyAlignment="1" applyFont="1">
      <alignment horizontal="center" readingOrder="0"/>
    </xf>
    <xf borderId="5" fillId="3" fontId="6" numFmtId="0" xfId="0" applyAlignment="1" applyBorder="1" applyFont="1">
      <alignment horizontal="center" readingOrder="0" shrinkToFit="0" wrapText="1"/>
    </xf>
    <xf borderId="0" fillId="7" fontId="6" numFmtId="0" xfId="0" applyAlignment="1" applyFont="1">
      <alignment horizontal="center" readingOrder="0"/>
    </xf>
    <xf borderId="10" fillId="3" fontId="6" numFmtId="0" xfId="0" applyAlignment="1" applyBorder="1" applyFont="1">
      <alignment horizontal="center" readingOrder="0"/>
    </xf>
    <xf borderId="0" fillId="4" fontId="6" numFmtId="0" xfId="0" applyAlignment="1" applyFont="1">
      <alignment horizontal="center"/>
    </xf>
    <xf borderId="10" fillId="9" fontId="6" numFmtId="0" xfId="0" applyAlignment="1" applyBorder="1" applyFont="1">
      <alignment horizontal="center" readingOrder="0"/>
    </xf>
    <xf borderId="10" fillId="4" fontId="18" numFmtId="0" xfId="0" applyAlignment="1" applyBorder="1" applyFont="1">
      <alignment horizontal="center" readingOrder="0"/>
    </xf>
    <xf borderId="0" fillId="2" fontId="19" numFmtId="0" xfId="0" applyAlignment="1" applyFont="1">
      <alignment horizontal="center" readingOrder="0"/>
    </xf>
    <xf borderId="10" fillId="2" fontId="6" numFmtId="0" xfId="0" applyAlignment="1" applyBorder="1" applyFont="1">
      <alignment horizontal="center" readingOrder="0"/>
    </xf>
    <xf borderId="7" fillId="3" fontId="6" numFmtId="0" xfId="0" applyAlignment="1" applyBorder="1" applyFont="1">
      <alignment horizontal="center" readingOrder="0"/>
    </xf>
    <xf borderId="5" fillId="2" fontId="16" numFmtId="0" xfId="0" applyAlignment="1" applyBorder="1" applyFont="1">
      <alignment horizontal="center" readingOrder="0"/>
    </xf>
    <xf borderId="0" fillId="8" fontId="21" numFmtId="0" xfId="0" applyFont="1"/>
    <xf borderId="0" fillId="3" fontId="21" numFmtId="0" xfId="0" applyFont="1"/>
    <xf borderId="10" fillId="10" fontId="6" numFmtId="0" xfId="0" applyAlignment="1" applyBorder="1" applyFill="1" applyFont="1">
      <alignment horizontal="center" readingOrder="0"/>
    </xf>
    <xf borderId="0" fillId="10" fontId="6" numFmtId="0" xfId="0" applyAlignment="1" applyFont="1">
      <alignment horizontal="center" readingOrder="0"/>
    </xf>
    <xf borderId="7" fillId="9" fontId="22" numFmtId="0" xfId="0" applyAlignment="1" applyBorder="1" applyFont="1">
      <alignment horizontal="center" readingOrder="0"/>
    </xf>
    <xf borderId="9" fillId="0" fontId="8" numFmtId="0" xfId="0" applyBorder="1" applyFont="1"/>
    <xf borderId="7" fillId="10" fontId="6" numFmtId="0" xfId="0" applyAlignment="1" applyBorder="1" applyFont="1">
      <alignment horizontal="center" readingOrder="0"/>
    </xf>
    <xf borderId="8" fillId="10" fontId="6" numFmtId="0" xfId="0" applyAlignment="1" applyBorder="1" applyFont="1">
      <alignment horizontal="center" readingOrder="0"/>
    </xf>
    <xf borderId="1" fillId="4" fontId="6" numFmtId="0" xfId="0" applyAlignment="1" applyBorder="1" applyFont="1">
      <alignment horizontal="center" readingOrder="0"/>
    </xf>
    <xf borderId="1" fillId="9" fontId="6" numFmtId="0" xfId="0" applyAlignment="1" applyBorder="1" applyFont="1">
      <alignment horizontal="center" readingOrder="0"/>
    </xf>
    <xf borderId="4" fillId="10" fontId="6" numFmtId="0" xfId="0" applyAlignment="1" applyBorder="1" applyFont="1">
      <alignment horizontal="center" readingOrder="0"/>
    </xf>
    <xf borderId="5" fillId="3" fontId="6" numFmtId="0" xfId="0" applyAlignment="1" applyBorder="1" applyFont="1">
      <alignment horizontal="center" readingOrder="0"/>
    </xf>
    <xf borderId="5" fillId="10" fontId="6" numFmtId="0" xfId="0" applyAlignment="1" applyBorder="1" applyFont="1">
      <alignment horizontal="center" readingOrder="0"/>
    </xf>
    <xf borderId="1" fillId="10" fontId="6" numFmtId="0" xfId="0" applyAlignment="1" applyBorder="1" applyFont="1">
      <alignment horizontal="center" readingOrder="0"/>
    </xf>
    <xf borderId="2" fillId="0" fontId="8" numFmtId="0" xfId="0" applyBorder="1" applyFont="1"/>
    <xf borderId="3" fillId="0" fontId="8" numFmtId="0" xfId="0" applyBorder="1" applyFont="1"/>
    <xf borderId="2" fillId="9" fontId="6" numFmtId="0" xfId="0" applyAlignment="1" applyBorder="1" applyFont="1">
      <alignment horizontal="center" readingOrder="0"/>
    </xf>
    <xf borderId="10" fillId="9" fontId="6" numFmtId="0" xfId="0" applyAlignment="1" applyBorder="1" applyFont="1">
      <alignment horizontal="center" readingOrder="0"/>
    </xf>
    <xf borderId="6" fillId="9" fontId="6" numFmtId="0" xfId="0" applyAlignment="1" applyBorder="1" applyFont="1">
      <alignment horizontal="center" readingOrder="0"/>
    </xf>
    <xf borderId="11" fillId="9" fontId="6" numFmtId="0" xfId="0" applyAlignment="1" applyBorder="1" applyFont="1">
      <alignment horizontal="center" readingOrder="0"/>
    </xf>
    <xf borderId="8" fillId="4" fontId="6" numFmtId="0" xfId="0" applyAlignment="1" applyBorder="1" applyFont="1">
      <alignment horizontal="center" readingOrder="0"/>
    </xf>
    <xf borderId="0" fillId="3" fontId="6" numFmtId="0" xfId="0" applyAlignment="1" applyFont="1">
      <alignment horizontal="center" readingOrder="0" shrinkToFit="0" wrapText="1"/>
    </xf>
    <xf borderId="10" fillId="9" fontId="16" numFmtId="0" xfId="0" applyAlignment="1" applyBorder="1" applyFont="1">
      <alignment horizontal="center" readingOrder="0"/>
    </xf>
    <xf borderId="0" fillId="9" fontId="6" numFmtId="0" xfId="0" applyAlignment="1" applyFont="1">
      <alignment horizontal="center" readingOrder="0" shrinkToFit="0" wrapText="1"/>
    </xf>
    <xf borderId="7" fillId="9" fontId="6" numFmtId="0" xfId="0" applyAlignment="1" applyBorder="1" applyFont="1">
      <alignment horizontal="center" readingOrder="0"/>
    </xf>
    <xf borderId="2" fillId="2" fontId="6" numFmtId="0" xfId="0" applyAlignment="1" applyBorder="1" applyFont="1">
      <alignment horizontal="center" readingOrder="0"/>
    </xf>
    <xf borderId="9" fillId="9" fontId="6" numFmtId="0" xfId="0" applyAlignment="1" applyBorder="1" applyFont="1">
      <alignment horizontal="center" readingOrder="0"/>
    </xf>
    <xf borderId="0" fillId="8" fontId="23" numFmtId="0" xfId="0" applyAlignment="1" applyFont="1">
      <alignment horizontal="center" readingOrder="0"/>
    </xf>
    <xf borderId="4" fillId="3" fontId="23" numFmtId="0" xfId="0" applyAlignment="1" applyBorder="1" applyFont="1">
      <alignment horizontal="center" readingOrder="0"/>
    </xf>
    <xf borderId="4" fillId="9" fontId="23" numFmtId="0" xfId="0" applyAlignment="1" applyBorder="1" applyFont="1">
      <alignment horizontal="left" readingOrder="0"/>
    </xf>
    <xf borderId="5" fillId="3" fontId="23" numFmtId="0" xfId="0" applyAlignment="1" applyBorder="1" applyFont="1">
      <alignment horizontal="left" readingOrder="0"/>
    </xf>
    <xf borderId="0" fillId="8" fontId="23" numFmtId="0" xfId="0" applyAlignment="1" applyFont="1">
      <alignment horizontal="center"/>
    </xf>
    <xf borderId="10" fillId="3" fontId="23" numFmtId="0" xfId="0" applyAlignment="1" applyBorder="1" applyFont="1">
      <alignment horizontal="center" readingOrder="0"/>
    </xf>
    <xf borderId="10" fillId="3" fontId="23" numFmtId="0" xfId="0" applyAlignment="1" applyBorder="1" applyFont="1">
      <alignment horizontal="left" readingOrder="0"/>
    </xf>
    <xf borderId="7" fillId="3" fontId="23" numFmtId="0" xfId="0" applyAlignment="1" applyBorder="1" applyFont="1">
      <alignment horizontal="left" readingOrder="0"/>
    </xf>
    <xf borderId="5" fillId="9" fontId="23" numFmtId="0" xfId="0" applyAlignment="1" applyBorder="1" applyFont="1">
      <alignment horizontal="left" readingOrder="0"/>
    </xf>
    <xf borderId="10" fillId="9" fontId="23" numFmtId="0" xfId="0" applyAlignment="1" applyBorder="1" applyFont="1">
      <alignment horizontal="left" readingOrder="0"/>
    </xf>
    <xf borderId="0" fillId="3" fontId="23" numFmtId="0" xfId="0" applyAlignment="1" applyFont="1">
      <alignment horizontal="left" readingOrder="0"/>
    </xf>
    <xf borderId="0" fillId="9" fontId="23" numFmtId="0" xfId="0" applyAlignment="1" applyFont="1">
      <alignment horizontal="left" readingOrder="0"/>
    </xf>
    <xf borderId="7" fillId="9" fontId="23" numFmtId="0" xfId="0" applyAlignment="1" applyBorder="1" applyFont="1">
      <alignment horizontal="left" readingOrder="0"/>
    </xf>
    <xf borderId="8" fillId="3" fontId="23" numFmtId="0" xfId="0" applyAlignment="1" applyBorder="1" applyFont="1">
      <alignment horizontal="left" readingOrder="0"/>
    </xf>
    <xf borderId="8" fillId="9" fontId="23" numFmtId="0" xfId="0" applyAlignment="1" applyBorder="1" applyFont="1">
      <alignment horizontal="left" readingOrder="0"/>
    </xf>
    <xf borderId="7" fillId="2" fontId="23" numFmtId="0" xfId="0" applyAlignment="1" applyBorder="1" applyFont="1">
      <alignment horizontal="center" readingOrder="0"/>
    </xf>
    <xf borderId="0" fillId="8" fontId="23" numFmtId="0" xfId="0" applyAlignment="1" applyFont="1">
      <alignment horizontal="left" readingOrder="0"/>
    </xf>
    <xf borderId="4" fillId="3" fontId="23" numFmtId="0" xfId="0" applyAlignment="1" applyBorder="1" applyFont="1">
      <alignment horizontal="left" readingOrder="0"/>
    </xf>
    <xf borderId="4" fillId="9" fontId="23" numFmtId="0" xfId="0" applyAlignment="1" applyBorder="1" applyFont="1">
      <alignment horizontal="left" readingOrder="0"/>
    </xf>
    <xf borderId="5" fillId="9" fontId="23" numFmtId="0" xfId="0" applyAlignment="1" applyBorder="1" applyFont="1">
      <alignment horizontal="center" readingOrder="0"/>
    </xf>
    <xf borderId="5" fillId="9" fontId="23" numFmtId="0" xfId="0" applyAlignment="1" applyBorder="1" applyFont="1">
      <alignment horizontal="left" readingOrder="0"/>
    </xf>
    <xf borderId="6" fillId="9" fontId="23" numFmtId="0" xfId="0" applyAlignment="1" applyBorder="1" applyFont="1">
      <alignment horizontal="left" readingOrder="0"/>
    </xf>
    <xf borderId="4" fillId="3" fontId="23" numFmtId="0" xfId="0" applyAlignment="1" applyBorder="1" applyFont="1">
      <alignment horizontal="left" readingOrder="0"/>
    </xf>
    <xf borderId="0" fillId="8" fontId="23" numFmtId="0" xfId="0" applyAlignment="1" applyFont="1">
      <alignment horizontal="left"/>
    </xf>
    <xf borderId="10" fillId="3" fontId="23" numFmtId="0" xfId="0" applyAlignment="1" applyBorder="1" applyFont="1">
      <alignment horizontal="left" readingOrder="0"/>
    </xf>
    <xf borderId="0" fillId="3" fontId="23" numFmtId="0" xfId="0" applyAlignment="1" applyFont="1">
      <alignment horizontal="right" readingOrder="0"/>
    </xf>
    <xf borderId="0" fillId="3" fontId="24" numFmtId="0" xfId="0" applyAlignment="1" applyFont="1">
      <alignment horizontal="right" readingOrder="0"/>
    </xf>
    <xf borderId="11" fillId="3" fontId="24" numFmtId="0" xfId="0" applyAlignment="1" applyBorder="1" applyFont="1">
      <alignment horizontal="right" readingOrder="0"/>
    </xf>
    <xf borderId="7" fillId="11" fontId="23" numFmtId="0" xfId="0" applyAlignment="1" applyBorder="1" applyFill="1" applyFont="1">
      <alignment horizontal="center" readingOrder="0"/>
    </xf>
    <xf borderId="0" fillId="3" fontId="23" numFmtId="0" xfId="0" applyAlignment="1" applyFont="1">
      <alignment horizontal="left"/>
    </xf>
    <xf borderId="10" fillId="11" fontId="24" numFmtId="0" xfId="0" applyAlignment="1" applyBorder="1" applyFont="1">
      <alignment horizontal="center" readingOrder="0"/>
    </xf>
    <xf borderId="7" fillId="2" fontId="23" numFmtId="0" xfId="0" applyAlignment="1" applyBorder="1" applyFont="1">
      <alignment horizontal="center" readingOrder="0"/>
    </xf>
    <xf borderId="10" fillId="3" fontId="21" numFmtId="0" xfId="0" applyBorder="1" applyFont="1"/>
    <xf borderId="0" fillId="3" fontId="25" numFmtId="0" xfId="0" applyAlignment="1" applyFont="1">
      <alignment horizontal="right"/>
    </xf>
    <xf borderId="11" fillId="3" fontId="25" numFmtId="0" xfId="0" applyAlignment="1" applyBorder="1" applyFont="1">
      <alignment horizontal="right"/>
    </xf>
    <xf borderId="6" fillId="9" fontId="23" numFmtId="0" xfId="0" applyAlignment="1" applyBorder="1" applyFont="1">
      <alignment horizontal="left"/>
    </xf>
    <xf borderId="10" fillId="9" fontId="23" numFmtId="0" xfId="0" applyAlignment="1" applyBorder="1" applyFont="1">
      <alignment horizontal="right" readingOrder="0"/>
    </xf>
    <xf borderId="0" fillId="4" fontId="23" numFmtId="0" xfId="0" applyAlignment="1" applyFont="1">
      <alignment horizontal="center" readingOrder="0"/>
    </xf>
    <xf borderId="0" fillId="9" fontId="23" numFmtId="0" xfId="0" applyAlignment="1" applyFont="1">
      <alignment horizontal="left"/>
    </xf>
    <xf borderId="0" fillId="4" fontId="15" numFmtId="0" xfId="0" applyAlignment="1" applyFont="1">
      <alignment horizontal="center"/>
    </xf>
    <xf borderId="10" fillId="9" fontId="23" numFmtId="0" xfId="0" applyAlignment="1" applyBorder="1" applyFont="1">
      <alignment horizontal="center" readingOrder="0"/>
    </xf>
    <xf borderId="0" fillId="4" fontId="15" numFmtId="0" xfId="0" applyAlignment="1" applyFont="1">
      <alignment horizontal="center" readingOrder="0" vertical="center"/>
    </xf>
    <xf borderId="8" fillId="9" fontId="23" numFmtId="0" xfId="0" applyAlignment="1" applyBorder="1" applyFont="1">
      <alignment horizontal="left" readingOrder="0"/>
    </xf>
    <xf borderId="0" fillId="9" fontId="23" numFmtId="0" xfId="0" applyAlignment="1" applyFont="1">
      <alignment horizontal="center" readingOrder="0"/>
    </xf>
    <xf borderId="5" fillId="9" fontId="22" numFmtId="0" xfId="0" applyAlignment="1" applyBorder="1" applyFont="1">
      <alignment horizontal="center" readingOrder="0"/>
    </xf>
    <xf borderId="0" fillId="9" fontId="22" numFmtId="0" xfId="0" applyAlignment="1" applyFont="1">
      <alignment horizontal="center" readingOrder="0"/>
    </xf>
    <xf borderId="10" fillId="9" fontId="23" numFmtId="0" xfId="0" applyAlignment="1" applyBorder="1" applyFont="1">
      <alignment horizontal="left" readingOrder="0"/>
    </xf>
    <xf borderId="4" fillId="8" fontId="23" numFmtId="0" xfId="0" applyAlignment="1" applyBorder="1" applyFont="1">
      <alignment horizontal="left" readingOrder="0"/>
    </xf>
    <xf borderId="12" fillId="8" fontId="23" numFmtId="0" xfId="0" applyAlignment="1" applyBorder="1" applyFont="1">
      <alignment horizontal="left" readingOrder="0"/>
    </xf>
    <xf borderId="4" fillId="3" fontId="15" numFmtId="0" xfId="0" applyAlignment="1" applyBorder="1" applyFont="1">
      <alignment horizontal="center" readingOrder="0"/>
    </xf>
    <xf borderId="4" fillId="9" fontId="23" numFmtId="0" xfId="0" applyAlignment="1" applyBorder="1" applyFont="1">
      <alignment horizontal="right" readingOrder="0"/>
    </xf>
    <xf borderId="4" fillId="4" fontId="15" numFmtId="0" xfId="0" applyAlignment="1" applyBorder="1" applyFont="1">
      <alignment horizontal="center" readingOrder="0"/>
    </xf>
    <xf borderId="5" fillId="12" fontId="15" numFmtId="0" xfId="0" applyAlignment="1" applyBorder="1" applyFill="1" applyFont="1">
      <alignment horizontal="left" readingOrder="0"/>
    </xf>
    <xf borderId="4" fillId="9" fontId="23" numFmtId="0" xfId="0" applyAlignment="1" applyBorder="1" applyFont="1">
      <alignment horizontal="right" vertical="bottom"/>
    </xf>
    <xf borderId="5" fillId="4" fontId="15" numFmtId="0" xfId="0" applyAlignment="1" applyBorder="1" applyFont="1">
      <alignment horizontal="center" readingOrder="0"/>
    </xf>
    <xf borderId="10" fillId="8" fontId="23" numFmtId="0" xfId="0" applyAlignment="1" applyBorder="1" applyFont="1">
      <alignment horizontal="left" readingOrder="0"/>
    </xf>
    <xf borderId="12" fillId="0" fontId="8" numFmtId="0" xfId="0" applyBorder="1" applyFont="1"/>
    <xf borderId="10" fillId="4" fontId="15" numFmtId="0" xfId="0" applyAlignment="1" applyBorder="1" applyFont="1">
      <alignment horizontal="center" readingOrder="0"/>
    </xf>
    <xf borderId="10" fillId="9" fontId="23" numFmtId="0" xfId="0" applyAlignment="1" applyBorder="1" applyFont="1">
      <alignment horizontal="right" vertical="bottom"/>
    </xf>
    <xf borderId="7" fillId="9" fontId="23" numFmtId="0" xfId="0" applyAlignment="1" applyBorder="1" applyFont="1">
      <alignment horizontal="center" readingOrder="0"/>
    </xf>
    <xf borderId="4" fillId="9" fontId="23" numFmtId="0" xfId="0" applyAlignment="1" applyBorder="1" applyFont="1">
      <alignment horizontal="center" readingOrder="0"/>
    </xf>
    <xf borderId="10" fillId="4" fontId="22" numFmtId="0" xfId="0" applyAlignment="1" applyBorder="1" applyFont="1">
      <alignment horizontal="center" readingOrder="0" shrinkToFit="0" wrapText="1"/>
    </xf>
    <xf borderId="0" fillId="3" fontId="22" numFmtId="0" xfId="0" applyAlignment="1" applyFont="1">
      <alignment horizontal="center" readingOrder="0" shrinkToFit="0" wrapText="1"/>
    </xf>
    <xf borderId="0" fillId="13" fontId="22" numFmtId="0" xfId="0" applyAlignment="1" applyFill="1" applyFont="1">
      <alignment horizontal="center" readingOrder="0" shrinkToFit="0" wrapText="1"/>
    </xf>
    <xf borderId="8" fillId="2" fontId="23" numFmtId="0" xfId="0" applyAlignment="1" applyBorder="1" applyFont="1">
      <alignment horizontal="center" readingOrder="0"/>
    </xf>
    <xf borderId="8" fillId="2" fontId="23" numFmtId="0" xfId="0" applyAlignment="1" applyBorder="1" applyFont="1">
      <alignment horizontal="center" readingOrder="0" shrinkToFit="0" wrapText="1"/>
    </xf>
    <xf borderId="0" fillId="0" fontId="23" numFmtId="0" xfId="0" applyAlignment="1" applyFont="1">
      <alignment horizontal="center" readingOrder="0" shrinkToFit="0" vertical="top" wrapText="1"/>
    </xf>
    <xf borderId="0" fillId="0" fontId="23" numFmtId="0" xfId="0" applyAlignment="1" applyFont="1">
      <alignment horizontal="center" shrinkToFit="0" vertical="top" wrapText="1"/>
    </xf>
    <xf borderId="0" fillId="14" fontId="22" numFmtId="0" xfId="0" applyAlignment="1" applyFill="1" applyFont="1">
      <alignment horizontal="center" readingOrder="0" shrinkToFit="0" vertical="top" wrapText="1"/>
    </xf>
    <xf borderId="0" fillId="5" fontId="22" numFmtId="0" xfId="0" applyAlignment="1" applyFont="1">
      <alignment horizontal="center" shrinkToFit="0" vertical="top" wrapText="1"/>
    </xf>
    <xf borderId="0" fillId="5" fontId="22" numFmtId="0" xfId="0" applyAlignment="1" applyFont="1">
      <alignment horizontal="center" readingOrder="0" shrinkToFit="0" vertical="top" wrapText="1"/>
    </xf>
    <xf borderId="0" fillId="15" fontId="22" numFmtId="0" xfId="0" applyAlignment="1" applyFill="1" applyFont="1">
      <alignment horizontal="center" shrinkToFit="0" vertical="top" wrapText="1"/>
    </xf>
    <xf borderId="0" fillId="15" fontId="22" numFmtId="0" xfId="0" applyAlignment="1" applyFont="1">
      <alignment horizontal="center" readingOrder="0" shrinkToFit="0" vertical="top" wrapText="1"/>
    </xf>
    <xf borderId="0" fillId="5" fontId="22" numFmtId="0" xfId="0" applyAlignment="1" applyFont="1">
      <alignment horizontal="center" readingOrder="0" shrinkToFit="0" vertical="top" wrapText="1"/>
    </xf>
    <xf borderId="0" fillId="5" fontId="20" numFmtId="0" xfId="0" applyFont="1"/>
    <xf borderId="0" fillId="5" fontId="26" numFmtId="0" xfId="0" applyAlignment="1" applyFont="1">
      <alignment horizontal="center" readingOrder="0" shrinkToFit="0" vertical="top" wrapText="1"/>
    </xf>
    <xf borderId="0" fillId="15" fontId="22" numFmtId="0" xfId="0" applyAlignment="1" applyFont="1">
      <alignment horizontal="center" readingOrder="0" shrinkToFit="0" vertical="top" wrapText="1"/>
    </xf>
    <xf borderId="0" fillId="15" fontId="26" numFmtId="0" xfId="0" applyAlignment="1" applyFont="1">
      <alignment horizontal="center" readingOrder="0" shrinkToFit="0" vertical="top" wrapText="1"/>
    </xf>
    <xf borderId="0" fillId="5" fontId="27" numFmtId="0" xfId="0" applyAlignment="1" applyFont="1">
      <alignment horizontal="center" readingOrder="0" shrinkToFit="0" vertical="top" wrapText="1"/>
    </xf>
    <xf borderId="0" fillId="5" fontId="28" numFmtId="0" xfId="0" applyAlignment="1" applyFont="1">
      <alignment horizontal="center" shrinkToFit="0" vertical="top" wrapText="1"/>
    </xf>
    <xf borderId="0" fillId="15" fontId="29" numFmtId="0" xfId="0" applyAlignment="1" applyFont="1">
      <alignment horizontal="center" readingOrder="0" shrinkToFit="0" vertical="top" wrapText="1"/>
    </xf>
    <xf borderId="0" fillId="15" fontId="30" numFmtId="0" xfId="0" applyAlignment="1" applyFont="1">
      <alignment horizontal="center" shrinkToFit="0" vertical="top" wrapText="1"/>
    </xf>
    <xf borderId="0" fillId="5" fontId="26" numFmtId="0" xfId="0" applyAlignment="1" applyFont="1">
      <alignment horizontal="center" readingOrder="0" shrinkToFit="0" vertical="top" wrapText="1"/>
    </xf>
    <xf borderId="0" fillId="16" fontId="22" numFmtId="0" xfId="0" applyAlignment="1" applyFill="1" applyFont="1">
      <alignment horizontal="center" shrinkToFit="0" vertical="top" wrapText="1"/>
    </xf>
    <xf borderId="0" fillId="16" fontId="22" numFmtId="0" xfId="0" applyAlignment="1" applyFont="1">
      <alignment horizontal="center" readingOrder="0" shrinkToFit="0" vertical="top" wrapText="1"/>
    </xf>
    <xf borderId="0" fillId="17" fontId="6" numFmtId="0" xfId="0" applyAlignment="1" applyFill="1" applyFont="1">
      <alignment horizontal="center" readingOrder="0"/>
    </xf>
    <xf borderId="13" fillId="2" fontId="31" numFmtId="0" xfId="0" applyAlignment="1" applyBorder="1" applyFont="1">
      <alignment horizontal="center" readingOrder="0"/>
    </xf>
    <xf borderId="14" fillId="0" fontId="8" numFmtId="0" xfId="0" applyBorder="1" applyFont="1"/>
    <xf borderId="15" fillId="0" fontId="8" numFmtId="0" xfId="0" applyBorder="1" applyFont="1"/>
    <xf borderId="16" fillId="2" fontId="31" numFmtId="0" xfId="0" applyAlignment="1" applyBorder="1" applyFont="1">
      <alignment horizontal="center" readingOrder="0"/>
    </xf>
    <xf borderId="17" fillId="0" fontId="8" numFmtId="0" xfId="0" applyBorder="1" applyFont="1"/>
    <xf borderId="0" fillId="17" fontId="21" numFmtId="0" xfId="0" applyFont="1"/>
    <xf borderId="18" fillId="3" fontId="6" numFmtId="0" xfId="0" applyAlignment="1" applyBorder="1" applyFont="1">
      <alignment horizontal="center" readingOrder="0"/>
    </xf>
    <xf borderId="1" fillId="3" fontId="6" numFmtId="0" xfId="0" applyAlignment="1" applyBorder="1" applyFont="1">
      <alignment horizontal="center" readingOrder="0"/>
    </xf>
    <xf borderId="19" fillId="0" fontId="8" numFmtId="0" xfId="0" applyBorder="1" applyFont="1"/>
    <xf borderId="20" fillId="3" fontId="6" numFmtId="0" xfId="0" applyAlignment="1" applyBorder="1" applyFont="1">
      <alignment horizontal="center" readingOrder="0"/>
    </xf>
    <xf borderId="21" fillId="0" fontId="8" numFmtId="0" xfId="0" applyBorder="1" applyFont="1"/>
    <xf borderId="22" fillId="0" fontId="8" numFmtId="0" xfId="0" applyBorder="1" applyFont="1"/>
    <xf borderId="23" fillId="3" fontId="6" numFmtId="0" xfId="0" applyAlignment="1" applyBorder="1" applyFont="1">
      <alignment horizontal="center" readingOrder="0"/>
    </xf>
    <xf borderId="24" fillId="0" fontId="8" numFmtId="0" xfId="0" applyBorder="1" applyFont="1"/>
    <xf borderId="25" fillId="0" fontId="8" numFmtId="0" xfId="0" applyBorder="1" applyFont="1"/>
    <xf borderId="26" fillId="3" fontId="6" numFmtId="0" xfId="0" applyAlignment="1" applyBorder="1" applyFont="1">
      <alignment horizontal="center" readingOrder="0"/>
    </xf>
    <xf borderId="27" fillId="0" fontId="8" numFmtId="0" xfId="0" applyBorder="1" applyFont="1"/>
    <xf borderId="28" fillId="0" fontId="8" numFmtId="0" xfId="0" applyBorder="1" applyFont="1"/>
    <xf borderId="29" fillId="3" fontId="6" numFmtId="0" xfId="0" applyAlignment="1" applyBorder="1" applyFont="1">
      <alignment horizontal="center" readingOrder="0"/>
    </xf>
    <xf borderId="30" fillId="0" fontId="8" numFmtId="0" xfId="0" applyBorder="1" applyFont="1"/>
    <xf borderId="31" fillId="3" fontId="21" numFmtId="0" xfId="0" applyBorder="1" applyFont="1"/>
    <xf borderId="32" fillId="0" fontId="8" numFmtId="0" xfId="0" applyBorder="1" applyFont="1"/>
    <xf borderId="33" fillId="2" fontId="31" numFmtId="0" xfId="0" applyAlignment="1" applyBorder="1" applyFont="1">
      <alignment horizontal="center" readingOrder="0"/>
    </xf>
    <xf borderId="34" fillId="0" fontId="8" numFmtId="0" xfId="0" applyBorder="1" applyFont="1"/>
    <xf borderId="35" fillId="0" fontId="8" numFmtId="0" xfId="0" applyBorder="1" applyFont="1"/>
    <xf borderId="36" fillId="17" fontId="32" numFmtId="0" xfId="0" applyAlignment="1" applyBorder="1" applyFont="1">
      <alignment readingOrder="0" vertical="bottom"/>
    </xf>
    <xf borderId="37" fillId="0" fontId="8" numFmtId="0" xfId="0" applyBorder="1" applyFont="1"/>
    <xf borderId="37" fillId="17" fontId="32" numFmtId="0" xfId="0" applyAlignment="1" applyBorder="1" applyFont="1">
      <alignment readingOrder="0" vertical="bottom"/>
    </xf>
    <xf borderId="38" fillId="0" fontId="8" numFmtId="0" xfId="0" applyBorder="1" applyFont="1"/>
    <xf borderId="31" fillId="0" fontId="8" numFmtId="0" xfId="0" applyBorder="1" applyFont="1"/>
    <xf borderId="31" fillId="3" fontId="6" numFmtId="0" xfId="0" applyAlignment="1" applyBorder="1" applyFont="1">
      <alignment horizontal="center" readingOrder="0"/>
    </xf>
    <xf borderId="39" fillId="3" fontId="6" numFmtId="0" xfId="0" applyAlignment="1" applyBorder="1" applyFont="1">
      <alignment horizontal="center" readingOrder="0"/>
    </xf>
    <xf borderId="0" fillId="17" fontId="21" numFmtId="0" xfId="0" applyAlignment="1" applyFont="1">
      <alignment vertical="bottom"/>
    </xf>
    <xf borderId="31" fillId="3" fontId="32" numFmtId="0" xfId="0" applyAlignment="1" applyBorder="1" applyFont="1">
      <alignment readingOrder="0"/>
    </xf>
    <xf borderId="0" fillId="3" fontId="32" numFmtId="0" xfId="0" applyAlignment="1" applyFont="1">
      <alignment vertical="bottom"/>
    </xf>
    <xf borderId="0" fillId="3" fontId="32" numFmtId="0" xfId="0" applyAlignment="1" applyFont="1">
      <alignment readingOrder="0" vertical="bottom"/>
    </xf>
    <xf borderId="32" fillId="3" fontId="32" numFmtId="0" xfId="0" applyAlignment="1" applyBorder="1" applyFont="1">
      <alignment vertical="bottom"/>
    </xf>
    <xf borderId="31" fillId="3" fontId="32" numFmtId="0" xfId="0" applyBorder="1" applyFont="1"/>
    <xf borderId="40" fillId="2" fontId="33" numFmtId="0" xfId="0" applyAlignment="1" applyBorder="1" applyFont="1">
      <alignment horizontal="center" readingOrder="0" vertical="bottom"/>
    </xf>
    <xf borderId="41" fillId="0" fontId="8" numFmtId="0" xfId="0" applyBorder="1" applyFont="1"/>
    <xf borderId="42" fillId="0" fontId="8" numFmtId="0" xfId="0" applyBorder="1" applyFont="1"/>
    <xf borderId="36" fillId="3" fontId="21" numFmtId="0" xfId="0" applyAlignment="1" applyBorder="1" applyFont="1">
      <alignment readingOrder="0" vertical="bottom"/>
    </xf>
    <xf borderId="37" fillId="3" fontId="6" numFmtId="0" xfId="0" applyAlignment="1" applyBorder="1" applyFont="1">
      <alignment horizontal="center" readingOrder="0"/>
    </xf>
    <xf borderId="37" fillId="3" fontId="32" numFmtId="0" xfId="0" applyAlignment="1" applyBorder="1" applyFont="1">
      <alignment readingOrder="0"/>
    </xf>
    <xf borderId="37" fillId="3" fontId="32" numFmtId="0" xfId="0" applyBorder="1" applyFont="1"/>
    <xf borderId="38" fillId="3" fontId="32" numFmtId="0" xfId="0" applyBorder="1" applyFont="1"/>
    <xf borderId="31" fillId="3" fontId="21" numFmtId="0" xfId="0" applyAlignment="1" applyBorder="1" applyFont="1">
      <alignment readingOrder="0" vertical="bottom"/>
    </xf>
    <xf borderId="0" fillId="3" fontId="32" numFmtId="0" xfId="0" applyAlignment="1" applyFont="1">
      <alignment readingOrder="0"/>
    </xf>
    <xf borderId="0" fillId="3" fontId="32" numFmtId="0" xfId="0" applyFont="1"/>
    <xf borderId="32" fillId="3" fontId="32" numFmtId="0" xfId="0" applyBorder="1" applyFont="1"/>
    <xf borderId="40" fillId="3" fontId="6" numFmtId="0" xfId="0" applyAlignment="1" applyBorder="1" applyFont="1">
      <alignment horizontal="center" readingOrder="0"/>
    </xf>
    <xf borderId="0" fillId="2" fontId="33" numFmtId="0" xfId="0" applyAlignment="1" applyFont="1">
      <alignment horizontal="center" readingOrder="0" vertical="bottom"/>
    </xf>
    <xf borderId="0" fillId="0" fontId="23" numFmtId="164" xfId="0" applyAlignment="1" applyFont="1" applyNumberFormat="1">
      <alignment horizontal="center" readingOrder="0" shrinkToFit="0" vertical="top" wrapText="1"/>
    </xf>
    <xf borderId="0" fillId="0" fontId="21" numFmtId="0" xfId="0" applyAlignment="1" applyFont="1">
      <alignment shrinkToFit="0" vertical="bottom" wrapText="1"/>
    </xf>
    <xf borderId="0" fillId="0" fontId="21" numFmtId="3" xfId="0" applyAlignment="1" applyFont="1" applyNumberFormat="1">
      <alignment horizontal="right" shrinkToFit="0" vertical="bottom" wrapText="1"/>
    </xf>
    <xf borderId="0" fillId="0" fontId="21" numFmtId="0" xfId="0" applyAlignment="1" applyFont="1">
      <alignment horizontal="right" shrinkToFit="0" vertical="bottom" wrapText="1"/>
    </xf>
    <xf borderId="0" fillId="0" fontId="21" numFmtId="3" xfId="0" applyAlignment="1" applyFont="1" applyNumberFormat="1">
      <alignment shrinkToFit="0" vertical="bottom" wrapText="1"/>
    </xf>
    <xf borderId="0" fillId="5" fontId="20" numFmtId="0" xfId="0" applyAlignment="1" applyFont="1">
      <alignment shrinkToFit="0" vertical="bottom" wrapText="1"/>
    </xf>
    <xf borderId="0" fillId="0" fontId="21" numFmtId="49" xfId="0" applyAlignment="1" applyFont="1" applyNumberFormat="1">
      <alignment shrinkToFit="0" vertical="bottom"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10</xdr:row>
      <xdr:rowOff>0</xdr:rowOff>
    </xdr:from>
    <xdr:ext cx="14287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0</xdr:row>
      <xdr:rowOff>0</xdr:rowOff>
    </xdr:from>
    <xdr:ext cx="2133600" cy="847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0</xdr:rowOff>
    </xdr:from>
    <xdr:ext cx="2009775" cy="8382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4.43" defaultRowHeight="15.75"/>
  <cols>
    <col customWidth="1" min="1" max="5" width="13.71"/>
    <col customWidth="1" min="6" max="6" width="10.14"/>
    <col customWidth="1" min="7" max="7" width="27.71"/>
    <col customWidth="1" min="8" max="8" width="30.43"/>
  </cols>
  <sheetData>
    <row r="1" ht="42.0" customHeight="1">
      <c r="A1" s="1" t="s">
        <v>0</v>
      </c>
    </row>
    <row r="2" ht="30.75" customHeight="1">
      <c r="A2" s="2" t="s">
        <v>1</v>
      </c>
    </row>
    <row r="3" ht="30.75" customHeight="1">
      <c r="A3" s="3" t="s">
        <v>2</v>
      </c>
    </row>
    <row r="4" ht="27.0" customHeight="1">
      <c r="A4" s="4" t="str">
        <f>HYPERLINK("https://docs.google.com/spreadsheets/d/1lWo4y3CWmfW9ZHkL-dFhET8pskByaXZ6AAoAxJHODaM/edit?usp=sharing/copy","🔗 Get a copy here")</f>
        <v>🔗 Get a copy here</v>
      </c>
    </row>
    <row r="5">
      <c r="A5" s="5"/>
      <c r="B5" s="5"/>
      <c r="C5" s="5"/>
      <c r="D5" s="5"/>
      <c r="E5" s="5"/>
      <c r="F5" s="5"/>
      <c r="G5" s="5"/>
      <c r="H5" s="5"/>
    </row>
    <row r="6">
      <c r="A6" s="6"/>
      <c r="B6" s="7"/>
      <c r="C6" s="7"/>
      <c r="D6" s="7"/>
      <c r="E6" s="7"/>
      <c r="F6" s="7"/>
      <c r="G6" s="7"/>
      <c r="H6" s="7"/>
    </row>
    <row r="7">
      <c r="A7" s="8" t="s">
        <v>3</v>
      </c>
      <c r="B7" s="9"/>
      <c r="C7" s="9"/>
      <c r="D7" s="9"/>
      <c r="E7" s="9"/>
      <c r="F7" s="9"/>
      <c r="G7" s="9"/>
      <c r="H7" s="10"/>
    </row>
    <row r="8">
      <c r="A8" s="11" t="s">
        <v>4</v>
      </c>
      <c r="B8" s="12"/>
      <c r="C8" s="12"/>
      <c r="D8" s="12"/>
      <c r="E8" s="12"/>
      <c r="F8" s="12"/>
      <c r="G8" s="12"/>
      <c r="H8" s="13"/>
    </row>
    <row r="9">
      <c r="A9" s="14" t="s">
        <v>5</v>
      </c>
      <c r="B9" s="15"/>
      <c r="C9" s="15"/>
      <c r="D9" s="15"/>
      <c r="E9" s="16"/>
      <c r="F9" s="15"/>
      <c r="G9" s="15"/>
      <c r="H9" s="17"/>
    </row>
    <row r="10">
      <c r="A10" s="18"/>
      <c r="B10" s="18"/>
      <c r="C10" s="18"/>
      <c r="D10" s="18"/>
      <c r="E10" s="18"/>
      <c r="F10" s="18"/>
      <c r="G10" s="18"/>
      <c r="H10" s="18"/>
    </row>
    <row r="11">
      <c r="A11" s="19" t="s">
        <v>6</v>
      </c>
      <c r="B11" s="9"/>
      <c r="C11" s="9"/>
      <c r="D11" s="9"/>
      <c r="E11" s="10"/>
      <c r="F11" s="18"/>
      <c r="G11" s="18"/>
    </row>
    <row r="12">
      <c r="A12" s="11" t="s">
        <v>7</v>
      </c>
      <c r="B12" s="12"/>
      <c r="C12" s="12"/>
      <c r="D12" s="12"/>
      <c r="E12" s="13"/>
      <c r="F12" s="18"/>
    </row>
    <row r="13" ht="5.25" customHeight="1">
      <c r="A13" s="20" t="s">
        <v>8</v>
      </c>
      <c r="B13" s="15"/>
      <c r="C13" s="15"/>
      <c r="D13" s="15"/>
      <c r="E13" s="17"/>
      <c r="F13" s="18"/>
    </row>
    <row r="14">
      <c r="A14" s="18"/>
      <c r="B14" s="18"/>
      <c r="C14" s="18"/>
      <c r="D14" s="18"/>
      <c r="E14" s="18"/>
      <c r="F14" s="18"/>
    </row>
    <row r="15">
      <c r="A15" s="21" t="s">
        <v>9</v>
      </c>
      <c r="D15" s="22"/>
      <c r="E15" s="22"/>
      <c r="F15" s="18"/>
    </row>
    <row r="16">
      <c r="A16" s="23" t="s">
        <v>10</v>
      </c>
      <c r="B16" s="12"/>
      <c r="C16" s="12"/>
      <c r="D16" s="12"/>
      <c r="E16" s="13"/>
      <c r="F16" s="18"/>
    </row>
    <row r="17">
      <c r="A17" s="24"/>
      <c r="E17" s="25"/>
      <c r="F17" s="18"/>
    </row>
    <row r="18">
      <c r="A18" s="24"/>
      <c r="E18" s="25"/>
      <c r="F18" s="18"/>
    </row>
    <row r="19">
      <c r="A19" s="24"/>
      <c r="E19" s="25"/>
      <c r="F19" s="18"/>
    </row>
    <row r="20">
      <c r="A20" s="24"/>
      <c r="E20" s="25"/>
      <c r="F20" s="18"/>
    </row>
    <row r="21">
      <c r="A21" s="24"/>
      <c r="E21" s="25"/>
      <c r="F21" s="18"/>
    </row>
    <row r="22">
      <c r="A22" s="24"/>
      <c r="E22" s="25"/>
      <c r="F22" s="18"/>
    </row>
    <row r="23">
      <c r="A23" s="24"/>
      <c r="E23" s="25"/>
      <c r="F23" s="18"/>
    </row>
    <row r="24" ht="45.0" customHeight="1">
      <c r="A24" s="26"/>
      <c r="B24" s="15"/>
      <c r="C24" s="15"/>
      <c r="D24" s="15"/>
      <c r="E24" s="17"/>
      <c r="F24" s="18"/>
    </row>
    <row r="25">
      <c r="A25" s="18"/>
      <c r="B25" s="18"/>
      <c r="C25" s="18"/>
      <c r="D25" s="18"/>
      <c r="E25" s="18"/>
      <c r="F25" s="18"/>
    </row>
    <row r="26">
      <c r="A26" s="27" t="s">
        <v>11</v>
      </c>
      <c r="B26" s="22"/>
      <c r="C26" s="22"/>
      <c r="D26" s="22"/>
      <c r="E26" s="22"/>
      <c r="F26" s="18"/>
      <c r="G26" s="27" t="s">
        <v>12</v>
      </c>
    </row>
    <row r="27" ht="76.5" customHeight="1">
      <c r="A27" s="28" t="s">
        <v>13</v>
      </c>
      <c r="B27" s="9"/>
      <c r="C27" s="9"/>
      <c r="D27" s="9"/>
      <c r="E27" s="10"/>
      <c r="F27" s="18"/>
      <c r="G27" s="28" t="s">
        <v>14</v>
      </c>
      <c r="H27" s="10"/>
    </row>
    <row r="28">
      <c r="A28" s="18"/>
      <c r="B28" s="18"/>
      <c r="C28" s="18"/>
      <c r="D28" s="18"/>
      <c r="E28" s="18"/>
      <c r="F28" s="18"/>
      <c r="G28" s="18"/>
      <c r="H28" s="18"/>
    </row>
    <row r="29">
      <c r="A29" s="29" t="s">
        <v>15</v>
      </c>
    </row>
    <row r="30">
      <c r="A30" s="18"/>
      <c r="B30" s="18"/>
      <c r="C30" s="18"/>
      <c r="D30" s="18"/>
      <c r="E30" s="18"/>
      <c r="F30" s="18"/>
      <c r="G30" s="18"/>
      <c r="H30" s="18"/>
    </row>
    <row r="31">
      <c r="A31" s="30" t="s">
        <v>16</v>
      </c>
      <c r="B31" s="9"/>
      <c r="C31" s="9"/>
      <c r="D31" s="9"/>
      <c r="E31" s="9"/>
      <c r="F31" s="9"/>
      <c r="G31" s="9"/>
      <c r="H31" s="10"/>
    </row>
    <row r="32">
      <c r="A32" s="31" t="s">
        <v>17</v>
      </c>
      <c r="B32" s="9"/>
      <c r="C32" s="9"/>
      <c r="D32" s="9"/>
      <c r="E32" s="9"/>
      <c r="F32" s="9"/>
      <c r="G32" s="9"/>
      <c r="H32" s="10"/>
    </row>
    <row r="33">
      <c r="A33" s="32" t="s">
        <v>18</v>
      </c>
      <c r="B33" s="9"/>
      <c r="C33" s="9"/>
      <c r="D33" s="9"/>
      <c r="E33" s="9"/>
      <c r="F33" s="9"/>
      <c r="G33" s="9"/>
      <c r="H33" s="10"/>
    </row>
    <row r="34">
      <c r="A34" s="31" t="s">
        <v>19</v>
      </c>
      <c r="B34" s="9"/>
      <c r="C34" s="9"/>
      <c r="D34" s="9"/>
      <c r="E34" s="9"/>
      <c r="F34" s="9"/>
      <c r="G34" s="9"/>
      <c r="H34" s="10"/>
    </row>
    <row r="35">
      <c r="A35" s="33" t="s">
        <v>20</v>
      </c>
      <c r="B35" s="9"/>
      <c r="C35" s="9"/>
      <c r="D35" s="9"/>
      <c r="E35" s="9"/>
      <c r="F35" s="9"/>
      <c r="G35" s="9"/>
      <c r="H35" s="10"/>
    </row>
    <row r="38">
      <c r="A38" s="18"/>
      <c r="B38" s="18"/>
      <c r="C38" s="18"/>
      <c r="D38" s="18"/>
      <c r="E38" s="18"/>
      <c r="F38" s="18"/>
      <c r="G38" s="18"/>
      <c r="H38" s="18"/>
    </row>
    <row r="39">
      <c r="A39" s="18"/>
      <c r="B39" s="18"/>
      <c r="C39" s="18"/>
      <c r="D39" s="18"/>
      <c r="E39" s="18"/>
      <c r="F39" s="18"/>
      <c r="G39" s="18"/>
      <c r="H39" s="18"/>
    </row>
    <row r="40">
      <c r="A40" s="18"/>
      <c r="B40" s="18"/>
      <c r="C40" s="18"/>
      <c r="D40" s="18"/>
      <c r="E40" s="18"/>
      <c r="F40" s="18"/>
      <c r="G40" s="18"/>
      <c r="H40" s="18"/>
    </row>
    <row r="41">
      <c r="A41" s="18"/>
      <c r="B41" s="18"/>
      <c r="C41" s="18"/>
      <c r="D41" s="18"/>
      <c r="E41" s="18"/>
      <c r="F41" s="18"/>
      <c r="G41" s="18"/>
      <c r="H41" s="18"/>
    </row>
    <row r="42">
      <c r="A42" s="18"/>
      <c r="B42" s="18"/>
      <c r="C42" s="18"/>
      <c r="D42" s="18"/>
      <c r="E42" s="18"/>
      <c r="F42" s="18"/>
      <c r="G42" s="18"/>
      <c r="H42" s="18"/>
    </row>
    <row r="43">
      <c r="A43" s="18"/>
      <c r="B43" s="18"/>
      <c r="C43" s="18"/>
      <c r="D43" s="18"/>
      <c r="E43" s="18"/>
      <c r="F43" s="18"/>
      <c r="G43" s="18"/>
      <c r="H43" s="18"/>
    </row>
    <row r="44">
      <c r="A44" s="18"/>
      <c r="B44" s="18"/>
      <c r="C44" s="18"/>
      <c r="D44" s="18"/>
      <c r="E44" s="18"/>
      <c r="F44" s="18"/>
      <c r="G44" s="18"/>
      <c r="H44" s="18"/>
    </row>
    <row r="45">
      <c r="A45" s="18"/>
      <c r="B45" s="18"/>
      <c r="C45" s="18"/>
      <c r="D45" s="18"/>
      <c r="E45" s="18"/>
      <c r="F45" s="18"/>
      <c r="G45" s="18"/>
      <c r="H45" s="18"/>
    </row>
    <row r="46">
      <c r="A46" s="18"/>
      <c r="B46" s="18"/>
      <c r="C46" s="18"/>
      <c r="D46" s="18"/>
      <c r="E46" s="18"/>
      <c r="F46" s="18"/>
      <c r="G46" s="18"/>
      <c r="H46" s="18"/>
    </row>
    <row r="47">
      <c r="A47" s="18"/>
      <c r="B47" s="18"/>
      <c r="C47" s="18"/>
      <c r="D47" s="18"/>
      <c r="E47" s="18"/>
      <c r="F47" s="18"/>
      <c r="G47" s="18"/>
      <c r="H47" s="18"/>
    </row>
    <row r="48">
      <c r="A48" s="18"/>
      <c r="B48" s="18"/>
      <c r="C48" s="18"/>
      <c r="D48" s="18"/>
      <c r="E48" s="18"/>
      <c r="F48" s="18"/>
      <c r="G48" s="18"/>
      <c r="H48" s="18"/>
    </row>
    <row r="49">
      <c r="A49" s="18"/>
      <c r="B49" s="18"/>
      <c r="C49" s="18"/>
      <c r="D49" s="18"/>
      <c r="E49" s="18"/>
      <c r="F49" s="18"/>
      <c r="G49" s="18"/>
      <c r="H49" s="18"/>
    </row>
    <row r="50">
      <c r="A50" s="18"/>
      <c r="B50" s="18"/>
      <c r="C50" s="18"/>
      <c r="D50" s="18"/>
      <c r="E50" s="18"/>
      <c r="F50" s="18"/>
      <c r="G50" s="18"/>
      <c r="H50" s="18"/>
    </row>
    <row r="51">
      <c r="A51" s="18"/>
      <c r="B51" s="18"/>
      <c r="C51" s="18"/>
      <c r="D51" s="18"/>
      <c r="E51" s="18"/>
      <c r="F51" s="18"/>
      <c r="G51" s="18"/>
      <c r="H51" s="18"/>
    </row>
    <row r="52">
      <c r="A52" s="18"/>
      <c r="B52" s="18"/>
      <c r="C52" s="18"/>
      <c r="D52" s="18"/>
      <c r="E52" s="18"/>
      <c r="F52" s="18"/>
      <c r="G52" s="18"/>
      <c r="H52" s="18"/>
    </row>
    <row r="53">
      <c r="A53" s="18"/>
      <c r="B53" s="18"/>
      <c r="C53" s="18"/>
      <c r="D53" s="18"/>
      <c r="E53" s="18"/>
      <c r="F53" s="18"/>
      <c r="G53" s="18"/>
      <c r="H53" s="18"/>
    </row>
    <row r="54">
      <c r="A54" s="18"/>
      <c r="B54" s="18"/>
      <c r="C54" s="18"/>
      <c r="D54" s="18"/>
      <c r="E54" s="18"/>
      <c r="F54" s="18"/>
      <c r="G54" s="18"/>
      <c r="H54" s="18"/>
    </row>
    <row r="55">
      <c r="A55" s="18"/>
      <c r="B55" s="18"/>
      <c r="C55" s="18"/>
      <c r="D55" s="18"/>
      <c r="E55" s="18"/>
      <c r="F55" s="18"/>
      <c r="G55" s="18"/>
      <c r="H55" s="18"/>
    </row>
    <row r="56">
      <c r="A56" s="18"/>
      <c r="B56" s="18"/>
      <c r="C56" s="18"/>
      <c r="D56" s="18"/>
      <c r="E56" s="18"/>
      <c r="F56" s="18"/>
      <c r="G56" s="18"/>
      <c r="H56" s="18"/>
    </row>
    <row r="57">
      <c r="A57" s="18"/>
      <c r="B57" s="18"/>
      <c r="C57" s="18"/>
      <c r="D57" s="18"/>
      <c r="E57" s="18"/>
      <c r="F57" s="18"/>
      <c r="G57" s="18"/>
      <c r="H57" s="18"/>
    </row>
    <row r="58">
      <c r="A58" s="18"/>
      <c r="B58" s="18"/>
      <c r="C58" s="18"/>
      <c r="D58" s="18"/>
      <c r="E58" s="18"/>
      <c r="F58" s="18"/>
      <c r="G58" s="18"/>
      <c r="H58" s="18"/>
    </row>
    <row r="59">
      <c r="A59" s="18"/>
      <c r="B59" s="18"/>
      <c r="C59" s="18"/>
      <c r="D59" s="18"/>
      <c r="E59" s="18"/>
      <c r="F59" s="18"/>
      <c r="G59" s="18"/>
      <c r="H59" s="18"/>
    </row>
    <row r="60">
      <c r="A60" s="18"/>
      <c r="B60" s="18"/>
      <c r="C60" s="18"/>
      <c r="D60" s="18"/>
      <c r="E60" s="18"/>
      <c r="F60" s="18"/>
      <c r="G60" s="18"/>
      <c r="H60" s="18"/>
    </row>
    <row r="61">
      <c r="A61" s="18"/>
      <c r="B61" s="18"/>
      <c r="C61" s="18"/>
      <c r="D61" s="18"/>
      <c r="E61" s="18"/>
      <c r="F61" s="18"/>
      <c r="G61" s="18"/>
      <c r="H61" s="18"/>
    </row>
    <row r="62">
      <c r="A62" s="18"/>
      <c r="B62" s="18"/>
      <c r="C62" s="18"/>
      <c r="D62" s="18"/>
      <c r="E62" s="18"/>
      <c r="F62" s="18"/>
      <c r="G62" s="18"/>
      <c r="H62" s="18"/>
    </row>
    <row r="63">
      <c r="A63" s="18"/>
      <c r="B63" s="18"/>
      <c r="C63" s="18"/>
      <c r="D63" s="18"/>
      <c r="E63" s="18"/>
      <c r="F63" s="18"/>
      <c r="G63" s="18"/>
      <c r="H63" s="18"/>
    </row>
    <row r="64">
      <c r="A64" s="18"/>
      <c r="B64" s="18"/>
      <c r="C64" s="18"/>
      <c r="D64" s="18"/>
      <c r="E64" s="18"/>
      <c r="F64" s="18"/>
      <c r="G64" s="18"/>
      <c r="H64" s="18"/>
    </row>
    <row r="65">
      <c r="A65" s="18"/>
      <c r="B65" s="18"/>
      <c r="C65" s="18"/>
      <c r="D65" s="18"/>
      <c r="E65" s="18"/>
      <c r="F65" s="18"/>
      <c r="G65" s="18"/>
      <c r="H65" s="18"/>
    </row>
    <row r="66">
      <c r="A66" s="18"/>
      <c r="B66" s="18"/>
      <c r="C66" s="18"/>
      <c r="D66" s="18"/>
      <c r="E66" s="18"/>
      <c r="F66" s="18"/>
      <c r="G66" s="18"/>
      <c r="H66" s="18"/>
    </row>
    <row r="67">
      <c r="A67" s="18"/>
      <c r="B67" s="18"/>
      <c r="C67" s="18"/>
      <c r="D67" s="18"/>
      <c r="E67" s="18"/>
      <c r="F67" s="18"/>
      <c r="G67" s="18"/>
      <c r="H67" s="18"/>
    </row>
    <row r="68">
      <c r="A68" s="18"/>
      <c r="B68" s="18"/>
      <c r="C68" s="18"/>
      <c r="D68" s="18"/>
      <c r="E68" s="18"/>
      <c r="F68" s="18"/>
      <c r="G68" s="18"/>
      <c r="H68" s="18"/>
    </row>
    <row r="69">
      <c r="A69" s="18"/>
      <c r="B69" s="18"/>
      <c r="C69" s="18"/>
      <c r="D69" s="18"/>
      <c r="E69" s="18"/>
      <c r="F69" s="18"/>
      <c r="G69" s="18"/>
      <c r="H69" s="18"/>
    </row>
    <row r="70">
      <c r="A70" s="18"/>
      <c r="B70" s="18"/>
      <c r="C70" s="18"/>
      <c r="D70" s="18"/>
      <c r="E70" s="18"/>
      <c r="F70" s="18"/>
      <c r="G70" s="18"/>
      <c r="H70" s="18"/>
    </row>
    <row r="71">
      <c r="A71" s="18"/>
      <c r="B71" s="18"/>
      <c r="C71" s="18"/>
      <c r="D71" s="18"/>
      <c r="E71" s="18"/>
      <c r="F71" s="18"/>
      <c r="G71" s="18"/>
      <c r="H71" s="18"/>
    </row>
    <row r="72">
      <c r="A72" s="18"/>
      <c r="B72" s="18"/>
      <c r="C72" s="18"/>
      <c r="D72" s="18"/>
      <c r="E72" s="18"/>
      <c r="F72" s="18"/>
      <c r="G72" s="18"/>
      <c r="H72" s="18"/>
    </row>
    <row r="73">
      <c r="A73" s="18"/>
      <c r="B73" s="18"/>
      <c r="C73" s="18"/>
      <c r="D73" s="18"/>
      <c r="E73" s="18"/>
      <c r="F73" s="18"/>
      <c r="G73" s="18"/>
      <c r="H73" s="18"/>
    </row>
    <row r="74">
      <c r="A74" s="18"/>
      <c r="B74" s="18"/>
      <c r="C74" s="18"/>
      <c r="D74" s="18"/>
      <c r="E74" s="18"/>
      <c r="F74" s="18"/>
      <c r="G74" s="18"/>
      <c r="H74" s="18"/>
    </row>
    <row r="75">
      <c r="A75" s="18"/>
      <c r="B75" s="18"/>
      <c r="C75" s="18"/>
      <c r="D75" s="18"/>
      <c r="E75" s="18"/>
      <c r="F75" s="18"/>
      <c r="G75" s="18"/>
      <c r="H75" s="18"/>
    </row>
    <row r="76">
      <c r="A76" s="18"/>
      <c r="B76" s="18"/>
      <c r="C76" s="18"/>
      <c r="D76" s="18"/>
      <c r="E76" s="18"/>
      <c r="F76" s="18"/>
      <c r="G76" s="18"/>
      <c r="H76" s="18"/>
    </row>
    <row r="77">
      <c r="A77" s="18"/>
      <c r="B77" s="18"/>
      <c r="C77" s="18"/>
      <c r="D77" s="18"/>
      <c r="E77" s="18"/>
      <c r="F77" s="18"/>
      <c r="G77" s="18"/>
      <c r="H77" s="18"/>
    </row>
    <row r="78">
      <c r="A78" s="18"/>
      <c r="B78" s="18"/>
      <c r="C78" s="18"/>
      <c r="D78" s="18"/>
      <c r="E78" s="18"/>
      <c r="F78" s="18"/>
      <c r="G78" s="18"/>
      <c r="H78" s="18"/>
    </row>
    <row r="79">
      <c r="A79" s="18"/>
      <c r="B79" s="18"/>
      <c r="C79" s="18"/>
      <c r="D79" s="18"/>
      <c r="E79" s="18"/>
      <c r="F79" s="18"/>
      <c r="G79" s="18"/>
      <c r="H79" s="18"/>
    </row>
    <row r="80">
      <c r="A80" s="18"/>
      <c r="B80" s="18"/>
      <c r="C80" s="18"/>
      <c r="D80" s="18"/>
      <c r="E80" s="18"/>
      <c r="F80" s="18"/>
      <c r="G80" s="18"/>
      <c r="H80" s="18"/>
    </row>
    <row r="81">
      <c r="A81" s="18"/>
      <c r="B81" s="18"/>
      <c r="C81" s="18"/>
      <c r="D81" s="18"/>
      <c r="E81" s="18"/>
      <c r="F81" s="18"/>
      <c r="G81" s="18"/>
      <c r="H81" s="18"/>
    </row>
    <row r="82">
      <c r="A82" s="18"/>
      <c r="B82" s="18"/>
      <c r="C82" s="18"/>
      <c r="D82" s="18"/>
      <c r="E82" s="18"/>
      <c r="F82" s="18"/>
      <c r="G82" s="18"/>
      <c r="H82" s="18"/>
    </row>
    <row r="83">
      <c r="A83" s="18"/>
      <c r="B83" s="18"/>
      <c r="C83" s="18"/>
      <c r="D83" s="18"/>
      <c r="E83" s="18"/>
      <c r="F83" s="18"/>
      <c r="G83" s="18"/>
      <c r="H83" s="18"/>
    </row>
    <row r="84">
      <c r="A84" s="18"/>
      <c r="B84" s="18"/>
      <c r="C84" s="18"/>
      <c r="D84" s="18"/>
      <c r="E84" s="18"/>
      <c r="F84" s="18"/>
      <c r="G84" s="18"/>
      <c r="H84" s="18"/>
    </row>
    <row r="85">
      <c r="A85" s="18"/>
      <c r="B85" s="18"/>
      <c r="C85" s="18"/>
      <c r="D85" s="18"/>
      <c r="E85" s="18"/>
      <c r="F85" s="18"/>
      <c r="G85" s="18"/>
      <c r="H85" s="18"/>
    </row>
    <row r="86">
      <c r="A86" s="18"/>
      <c r="B86" s="18"/>
      <c r="C86" s="18"/>
      <c r="D86" s="18"/>
      <c r="E86" s="18"/>
      <c r="F86" s="18"/>
      <c r="G86" s="18"/>
      <c r="H86" s="18"/>
    </row>
    <row r="87">
      <c r="A87" s="18"/>
      <c r="B87" s="18"/>
      <c r="C87" s="18"/>
      <c r="D87" s="18"/>
      <c r="E87" s="18"/>
      <c r="F87" s="18"/>
      <c r="G87" s="18"/>
      <c r="H87" s="18"/>
    </row>
    <row r="88">
      <c r="A88" s="18"/>
      <c r="B88" s="18"/>
      <c r="C88" s="18"/>
      <c r="D88" s="18"/>
      <c r="E88" s="18"/>
      <c r="F88" s="18"/>
      <c r="G88" s="18"/>
      <c r="H88" s="18"/>
    </row>
    <row r="89">
      <c r="A89" s="18"/>
      <c r="B89" s="18"/>
      <c r="C89" s="18"/>
      <c r="D89" s="18"/>
      <c r="E89" s="18"/>
      <c r="F89" s="18"/>
      <c r="G89" s="18"/>
      <c r="H89" s="18"/>
    </row>
    <row r="90">
      <c r="A90" s="18"/>
      <c r="B90" s="18"/>
      <c r="C90" s="18"/>
      <c r="D90" s="18"/>
      <c r="E90" s="18"/>
      <c r="F90" s="18"/>
      <c r="G90" s="18"/>
      <c r="H90" s="18"/>
    </row>
    <row r="91">
      <c r="A91" s="18"/>
      <c r="B91" s="18"/>
      <c r="C91" s="18"/>
      <c r="D91" s="18"/>
      <c r="E91" s="18"/>
      <c r="F91" s="18"/>
      <c r="G91" s="18"/>
      <c r="H91" s="18"/>
    </row>
    <row r="92">
      <c r="A92" s="18"/>
      <c r="B92" s="18"/>
      <c r="C92" s="18"/>
      <c r="D92" s="18"/>
      <c r="E92" s="18"/>
      <c r="F92" s="18"/>
      <c r="G92" s="18"/>
      <c r="H92" s="18"/>
    </row>
    <row r="93">
      <c r="A93" s="18"/>
      <c r="B93" s="18"/>
      <c r="C93" s="18"/>
      <c r="D93" s="18"/>
      <c r="E93" s="18"/>
      <c r="F93" s="18"/>
      <c r="G93" s="18"/>
      <c r="H93" s="18"/>
    </row>
    <row r="94">
      <c r="A94" s="18"/>
      <c r="B94" s="18"/>
      <c r="C94" s="18"/>
      <c r="D94" s="18"/>
      <c r="E94" s="18"/>
      <c r="F94" s="18"/>
      <c r="G94" s="18"/>
      <c r="H94" s="18"/>
    </row>
    <row r="95">
      <c r="A95" s="18"/>
      <c r="B95" s="18"/>
      <c r="C95" s="18"/>
      <c r="D95" s="18"/>
      <c r="E95" s="18"/>
      <c r="F95" s="18"/>
      <c r="G95" s="18"/>
      <c r="H95" s="18"/>
    </row>
    <row r="96">
      <c r="A96" s="18"/>
      <c r="B96" s="18"/>
      <c r="C96" s="18"/>
      <c r="D96" s="18"/>
      <c r="E96" s="18"/>
      <c r="F96" s="18"/>
      <c r="G96" s="18"/>
      <c r="H96" s="18"/>
    </row>
    <row r="97">
      <c r="A97" s="18"/>
      <c r="B97" s="18"/>
      <c r="C97" s="18"/>
      <c r="D97" s="18"/>
      <c r="E97" s="18"/>
      <c r="F97" s="18"/>
      <c r="G97" s="18"/>
      <c r="H97" s="18"/>
    </row>
    <row r="98">
      <c r="A98" s="18"/>
      <c r="B98" s="18"/>
      <c r="C98" s="18"/>
      <c r="D98" s="18"/>
      <c r="E98" s="18"/>
      <c r="F98" s="18"/>
      <c r="G98" s="18"/>
      <c r="H98" s="18"/>
    </row>
    <row r="99">
      <c r="A99" s="18"/>
      <c r="B99" s="18"/>
      <c r="C99" s="18"/>
      <c r="D99" s="18"/>
      <c r="E99" s="18"/>
      <c r="F99" s="18"/>
      <c r="G99" s="18"/>
      <c r="H99" s="18"/>
    </row>
    <row r="100">
      <c r="A100" s="18"/>
      <c r="B100" s="18"/>
      <c r="C100" s="18"/>
      <c r="D100" s="18"/>
      <c r="E100" s="18"/>
      <c r="F100" s="18"/>
      <c r="G100" s="18"/>
      <c r="H100" s="18"/>
    </row>
    <row r="101">
      <c r="A101" s="18"/>
      <c r="B101" s="18"/>
      <c r="C101" s="18"/>
      <c r="D101" s="18"/>
      <c r="E101" s="18"/>
      <c r="F101" s="18"/>
      <c r="G101" s="18"/>
      <c r="H101" s="18"/>
    </row>
    <row r="102">
      <c r="A102" s="18"/>
      <c r="B102" s="18"/>
      <c r="C102" s="18"/>
      <c r="D102" s="18"/>
      <c r="E102" s="18"/>
      <c r="F102" s="18"/>
      <c r="G102" s="18"/>
      <c r="H102" s="18"/>
    </row>
    <row r="103">
      <c r="A103" s="18"/>
      <c r="B103" s="18"/>
      <c r="C103" s="18"/>
      <c r="D103" s="18"/>
      <c r="E103" s="18"/>
      <c r="F103" s="18"/>
      <c r="G103" s="18"/>
      <c r="H103" s="18"/>
    </row>
  </sheetData>
  <mergeCells count="23">
    <mergeCell ref="A1:H1"/>
    <mergeCell ref="A2:H2"/>
    <mergeCell ref="A3:H3"/>
    <mergeCell ref="A4:H4"/>
    <mergeCell ref="A7:H7"/>
    <mergeCell ref="A8:H8"/>
    <mergeCell ref="E9:H9"/>
    <mergeCell ref="A9:D9"/>
    <mergeCell ref="A11:E11"/>
    <mergeCell ref="G11:H25"/>
    <mergeCell ref="A12:E12"/>
    <mergeCell ref="A13:E13"/>
    <mergeCell ref="A15:C15"/>
    <mergeCell ref="A16:E24"/>
    <mergeCell ref="A34:H34"/>
    <mergeCell ref="A35:H35"/>
    <mergeCell ref="G26:H26"/>
    <mergeCell ref="A27:E27"/>
    <mergeCell ref="G27:H27"/>
    <mergeCell ref="A29:H29"/>
    <mergeCell ref="A31:H31"/>
    <mergeCell ref="A32:H32"/>
    <mergeCell ref="A33:H3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3.43"/>
    <col customWidth="1" min="3" max="3" width="3.29"/>
    <col customWidth="1" min="4" max="4" width="32.43"/>
  </cols>
  <sheetData>
    <row r="1">
      <c r="A1" s="164" t="s">
        <v>925</v>
      </c>
      <c r="B1" s="164" t="s">
        <v>926</v>
      </c>
      <c r="C1" s="164" t="s">
        <v>37</v>
      </c>
      <c r="D1" s="164" t="s">
        <v>66</v>
      </c>
    </row>
    <row r="2">
      <c r="A2" s="164" t="s">
        <v>927</v>
      </c>
      <c r="B2" s="164">
        <v>20.0</v>
      </c>
      <c r="C2" s="164">
        <v>16.0</v>
      </c>
      <c r="D2" s="164" t="s">
        <v>928</v>
      </c>
    </row>
    <row r="3">
      <c r="A3" s="164" t="s">
        <v>929</v>
      </c>
      <c r="B3" s="164">
        <v>25.0</v>
      </c>
      <c r="C3" s="164">
        <v>15.0</v>
      </c>
      <c r="D3" s="164" t="s">
        <v>930</v>
      </c>
    </row>
    <row r="4">
      <c r="A4" s="164" t="s">
        <v>931</v>
      </c>
      <c r="B4" s="164">
        <v>40.0</v>
      </c>
      <c r="C4" s="164">
        <v>13.0</v>
      </c>
      <c r="D4" s="164" t="s">
        <v>932</v>
      </c>
    </row>
    <row r="5">
      <c r="A5" s="164" t="s">
        <v>933</v>
      </c>
      <c r="B5" s="164">
        <v>50.0</v>
      </c>
      <c r="C5" s="164">
        <v>10.0</v>
      </c>
      <c r="D5" s="164" t="s">
        <v>934</v>
      </c>
    </row>
    <row r="6">
      <c r="A6" s="164" t="s">
        <v>935</v>
      </c>
      <c r="B6" s="164">
        <v>80.0</v>
      </c>
      <c r="C6" s="164">
        <v>10.0</v>
      </c>
      <c r="D6" s="164" t="s">
        <v>936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9" width="2.14"/>
    <col customWidth="1" min="10" max="10" width="4.14"/>
    <col customWidth="1" min="11" max="11" width="2.14"/>
    <col customWidth="1" min="12" max="12" width="3.71"/>
    <col customWidth="1" min="13" max="66" width="2.14"/>
  </cols>
  <sheetData>
    <row r="1" ht="17.25" customHeight="1">
      <c r="A1" s="34"/>
      <c r="S1" s="35" t="s">
        <v>21</v>
      </c>
      <c r="AJ1" s="36"/>
      <c r="AK1" s="37"/>
      <c r="AP1" s="36"/>
      <c r="AQ1" s="37"/>
      <c r="BC1" s="36"/>
      <c r="BD1" s="37"/>
      <c r="BN1" s="36"/>
    </row>
    <row r="2" ht="17.25" customHeight="1">
      <c r="S2" s="38" t="s">
        <v>22</v>
      </c>
      <c r="Z2" s="38" t="s">
        <v>23</v>
      </c>
      <c r="AB2" s="38" t="s">
        <v>24</v>
      </c>
      <c r="AF2" s="38" t="s">
        <v>25</v>
      </c>
      <c r="AH2" s="38" t="s">
        <v>26</v>
      </c>
      <c r="AK2" s="39" t="s">
        <v>27</v>
      </c>
      <c r="AL2" s="12"/>
      <c r="AM2" s="12"/>
      <c r="AN2" s="12"/>
      <c r="AO2" s="12"/>
      <c r="AQ2" s="39" t="s">
        <v>28</v>
      </c>
      <c r="AR2" s="12"/>
      <c r="AS2" s="12"/>
      <c r="AT2" s="12"/>
      <c r="AU2" s="12"/>
      <c r="AV2" s="12"/>
      <c r="AW2" s="12"/>
      <c r="AX2" s="12"/>
      <c r="AY2" s="12"/>
      <c r="AZ2" s="12"/>
      <c r="BA2" s="12"/>
      <c r="BB2" s="12"/>
      <c r="BD2" s="39" t="s">
        <v>29</v>
      </c>
      <c r="BE2" s="12"/>
      <c r="BF2" s="12"/>
      <c r="BG2" s="12"/>
      <c r="BH2" s="12"/>
      <c r="BI2" s="12"/>
      <c r="BJ2" s="12"/>
      <c r="BK2" s="12"/>
      <c r="BL2" s="12"/>
      <c r="BM2" s="12"/>
    </row>
    <row r="3" ht="17.25" customHeight="1">
      <c r="S3" s="37" t="s">
        <v>30</v>
      </c>
      <c r="Z3" s="37">
        <v>1.0</v>
      </c>
      <c r="AB3" s="37" t="s">
        <v>31</v>
      </c>
      <c r="AF3" s="37">
        <v>6.0</v>
      </c>
      <c r="AH3" s="40">
        <f>ConMod*Z3</f>
        <v>1</v>
      </c>
      <c r="AK3" s="41"/>
      <c r="AL3" s="15"/>
      <c r="AM3" s="15"/>
      <c r="AN3" s="15"/>
      <c r="AO3" s="15"/>
      <c r="AP3" s="15"/>
      <c r="AQ3" s="15"/>
      <c r="AR3" s="15"/>
      <c r="AS3" s="15"/>
      <c r="AT3" s="36"/>
      <c r="AU3" s="37"/>
      <c r="BE3" s="36"/>
      <c r="BF3" s="41"/>
      <c r="BG3" s="15"/>
      <c r="BH3" s="15"/>
      <c r="BI3" s="15"/>
      <c r="BJ3" s="15"/>
      <c r="BK3" s="15"/>
      <c r="BL3" s="15"/>
      <c r="BM3" s="15"/>
    </row>
    <row r="4" ht="17.25" customHeight="1">
      <c r="S4" s="37"/>
      <c r="Z4" s="37"/>
      <c r="AB4" s="37"/>
      <c r="AF4" s="37"/>
      <c r="AH4" s="40"/>
      <c r="AK4" s="39" t="s">
        <v>32</v>
      </c>
      <c r="AL4" s="12"/>
      <c r="AM4" s="12"/>
      <c r="AN4" s="12"/>
      <c r="AO4" s="12"/>
      <c r="AP4" s="12"/>
      <c r="AQ4" s="12"/>
      <c r="AR4" s="12"/>
      <c r="AS4" s="12"/>
      <c r="AU4" s="39" t="s">
        <v>33</v>
      </c>
      <c r="AV4" s="12"/>
      <c r="AW4" s="12"/>
      <c r="AX4" s="12"/>
      <c r="AY4" s="12"/>
      <c r="AZ4" s="12"/>
      <c r="BA4" s="12"/>
      <c r="BB4" s="12"/>
      <c r="BC4" s="12"/>
      <c r="BD4" s="12"/>
      <c r="BF4" s="39" t="s">
        <v>34</v>
      </c>
      <c r="BG4" s="12"/>
      <c r="BH4" s="12"/>
      <c r="BI4" s="12"/>
      <c r="BJ4" s="12"/>
      <c r="BK4" s="12"/>
      <c r="BL4" s="12"/>
      <c r="BM4" s="12"/>
    </row>
    <row r="5" ht="17.25" customHeight="1">
      <c r="A5" s="36"/>
      <c r="B5" s="41"/>
      <c r="C5" s="15"/>
      <c r="D5" s="15"/>
      <c r="E5" s="15"/>
      <c r="F5" s="15"/>
      <c r="G5" s="15"/>
      <c r="H5" s="15"/>
      <c r="I5" s="15"/>
      <c r="J5" s="15"/>
      <c r="K5" s="36"/>
      <c r="L5" s="42">
        <f>Z7</f>
        <v>1</v>
      </c>
      <c r="M5" s="15"/>
      <c r="N5" s="15"/>
      <c r="O5" s="15"/>
      <c r="P5" s="15"/>
      <c r="Q5" s="36"/>
      <c r="S5" s="37"/>
      <c r="Z5" s="37"/>
      <c r="AB5" s="37"/>
      <c r="AF5" s="37"/>
      <c r="AH5" s="40"/>
      <c r="AK5" s="43">
        <f>ROUNDUP(lvl/4)+1</f>
        <v>2</v>
      </c>
      <c r="AN5" s="38" t="s">
        <v>35</v>
      </c>
      <c r="AV5" s="36"/>
      <c r="AW5" s="43">
        <f>DexMod</f>
        <v>2</v>
      </c>
      <c r="AZ5" s="38" t="s">
        <v>36</v>
      </c>
      <c r="BF5" s="43">
        <f>sum(AY8,AW8,AW9,AW10,)</f>
        <v>12</v>
      </c>
      <c r="BI5" s="38" t="s">
        <v>37</v>
      </c>
    </row>
    <row r="6" ht="17.25" customHeight="1">
      <c r="B6" s="44" t="s">
        <v>38</v>
      </c>
      <c r="L6" s="44" t="s">
        <v>39</v>
      </c>
      <c r="S6" s="37"/>
      <c r="Z6" s="37"/>
      <c r="AB6" s="37"/>
      <c r="AF6" s="37"/>
      <c r="AH6" s="40"/>
      <c r="AN6" s="36"/>
      <c r="AZ6" s="36"/>
      <c r="BI6" s="36"/>
    </row>
    <row r="7" ht="17.25" customHeight="1">
      <c r="B7" s="36"/>
      <c r="K7" s="44" t="s">
        <v>40</v>
      </c>
      <c r="M7" s="44" t="s">
        <v>41</v>
      </c>
      <c r="O7" s="44" t="s">
        <v>42</v>
      </c>
      <c r="S7" s="45" t="s">
        <v>43</v>
      </c>
      <c r="Z7" s="46">
        <f>Sum(Z3:AA6)</f>
        <v>1</v>
      </c>
      <c r="AB7" s="47"/>
      <c r="AF7" s="46">
        <f>Sum(AF3:AG6)</f>
        <v>6</v>
      </c>
      <c r="AH7" s="46">
        <f>Sum(AH3:AI6)</f>
        <v>1</v>
      </c>
      <c r="AK7" s="48" t="s">
        <v>44</v>
      </c>
      <c r="AL7" s="49"/>
      <c r="AM7" s="49"/>
      <c r="AN7" s="49"/>
      <c r="AO7" s="49"/>
      <c r="AP7" s="49"/>
      <c r="AQ7" s="49"/>
      <c r="AR7" s="49"/>
      <c r="AS7" s="49"/>
      <c r="AT7" s="49"/>
      <c r="AU7" s="48" t="s">
        <v>45</v>
      </c>
      <c r="AV7" s="49"/>
      <c r="AW7" s="48" t="s">
        <v>37</v>
      </c>
      <c r="AX7" s="49"/>
      <c r="AY7" s="48" t="s">
        <v>46</v>
      </c>
      <c r="AZ7" s="49"/>
      <c r="BA7" s="48" t="s">
        <v>47</v>
      </c>
      <c r="BB7" s="49"/>
      <c r="BC7" s="48" t="s">
        <v>48</v>
      </c>
      <c r="BD7" s="49"/>
      <c r="BE7" s="50" t="s">
        <v>49</v>
      </c>
      <c r="BF7" s="15"/>
      <c r="BG7" s="15"/>
      <c r="BH7" s="15"/>
      <c r="BI7" s="15"/>
      <c r="BJ7" s="15"/>
      <c r="BK7" s="15"/>
      <c r="BL7" s="15"/>
      <c r="BM7" s="17"/>
    </row>
    <row r="8" ht="17.25" customHeight="1">
      <c r="B8" s="51">
        <f>ROUNDDOWN(Str/2)-5</f>
        <v>-1</v>
      </c>
      <c r="C8" s="52"/>
      <c r="D8" s="52"/>
      <c r="E8" s="53" t="s">
        <v>50</v>
      </c>
      <c r="F8" s="52"/>
      <c r="G8" s="52"/>
      <c r="H8" s="52"/>
      <c r="I8" s="52"/>
      <c r="J8" s="52"/>
      <c r="K8" s="52"/>
      <c r="L8" s="52"/>
      <c r="M8" s="52"/>
      <c r="N8" s="52"/>
      <c r="O8" s="52"/>
      <c r="P8" s="54"/>
      <c r="S8" s="55" t="s">
        <v>51</v>
      </c>
      <c r="T8" s="15"/>
      <c r="U8" s="15"/>
      <c r="V8" s="15"/>
      <c r="W8" s="15"/>
      <c r="X8" s="36"/>
      <c r="Y8" s="55" t="s">
        <v>52</v>
      </c>
      <c r="Z8" s="15"/>
      <c r="AA8" s="15"/>
      <c r="AB8" s="15"/>
      <c r="AC8" s="15"/>
      <c r="AD8" s="36"/>
      <c r="AE8" s="38" t="s">
        <v>24</v>
      </c>
      <c r="AK8" s="37" t="s">
        <v>53</v>
      </c>
      <c r="AU8" s="37"/>
      <c r="AW8" s="37">
        <v>10.0</v>
      </c>
      <c r="AY8" s="56">
        <f>IF(AU8="H",0,IF(AU8="M",2,DexMod))</f>
        <v>2</v>
      </c>
      <c r="BA8" s="37"/>
      <c r="BC8" s="37"/>
      <c r="BE8" s="57"/>
      <c r="BM8" s="25"/>
    </row>
    <row r="9" ht="17.25" customHeight="1">
      <c r="B9" s="58"/>
      <c r="E9" s="44" t="s">
        <v>54</v>
      </c>
      <c r="K9" s="37"/>
      <c r="M9" s="37"/>
      <c r="O9" s="40">
        <f>StrMod+IF(K9&gt;0,prof,0)+M9</f>
        <v>-1</v>
      </c>
      <c r="P9" s="59"/>
      <c r="S9" s="43">
        <f>AF7+AH7</f>
        <v>7</v>
      </c>
      <c r="Y9" s="60"/>
      <c r="AE9" s="61" t="s">
        <v>55</v>
      </c>
      <c r="AF9" s="12"/>
      <c r="AG9" s="12"/>
      <c r="AH9" s="12"/>
      <c r="AI9" s="12"/>
      <c r="AK9" s="37" t="s">
        <v>56</v>
      </c>
      <c r="AU9" s="37"/>
      <c r="AW9" s="37">
        <v>0.0</v>
      </c>
      <c r="AY9" s="62"/>
      <c r="BA9" s="62"/>
      <c r="BC9" s="37"/>
      <c r="BE9" s="57"/>
      <c r="BM9" s="25"/>
    </row>
    <row r="10" ht="17.25" customHeight="1">
      <c r="B10" s="63">
        <v>9.0</v>
      </c>
      <c r="E10" s="44" t="s">
        <v>57</v>
      </c>
      <c r="K10" s="37"/>
      <c r="M10" s="37"/>
      <c r="O10" s="64">
        <f>StrMod+M10+IFERROR(VLOOKUP(K10,SkillProfs,3,false))</f>
        <v>-1</v>
      </c>
      <c r="P10" s="59"/>
      <c r="AK10" s="37" t="s">
        <v>58</v>
      </c>
      <c r="AU10" s="37"/>
      <c r="AW10" s="37">
        <v>0.0</v>
      </c>
      <c r="AY10" s="62"/>
      <c r="BA10" s="62"/>
      <c r="BC10" s="37"/>
      <c r="BE10" s="57"/>
      <c r="BM10" s="25"/>
    </row>
    <row r="11" ht="17.25" customHeight="1">
      <c r="B11" s="65"/>
      <c r="P11" s="59"/>
      <c r="S11" s="55" t="s">
        <v>59</v>
      </c>
      <c r="T11" s="15"/>
      <c r="U11" s="15"/>
      <c r="V11" s="15"/>
      <c r="W11" s="15"/>
      <c r="X11" s="15"/>
      <c r="Y11" s="15"/>
      <c r="Z11" s="15"/>
      <c r="AA11" s="15"/>
      <c r="AB11" s="15"/>
      <c r="AC11" s="15"/>
      <c r="AD11" s="15"/>
      <c r="AE11" s="15"/>
      <c r="AF11" s="15"/>
      <c r="AG11" s="15"/>
      <c r="AH11" s="15"/>
      <c r="AI11" s="15"/>
      <c r="AJ11" s="36"/>
      <c r="BE11" s="57"/>
      <c r="BM11" s="25"/>
    </row>
    <row r="12" ht="17.25" customHeight="1">
      <c r="B12" s="66">
        <f>ROUNDDOWN(Dex/2)-5</f>
        <v>2</v>
      </c>
      <c r="E12" s="67" t="s">
        <v>60</v>
      </c>
      <c r="P12" s="59"/>
      <c r="S12" s="44" t="s">
        <v>61</v>
      </c>
      <c r="AA12" s="37" t="s">
        <v>62</v>
      </c>
      <c r="AD12" s="37" t="s">
        <v>62</v>
      </c>
      <c r="AG12" s="37" t="s">
        <v>62</v>
      </c>
      <c r="BE12" s="57"/>
      <c r="BM12" s="25"/>
    </row>
    <row r="13" ht="17.25" customHeight="1">
      <c r="B13" s="58"/>
      <c r="E13" s="44" t="s">
        <v>54</v>
      </c>
      <c r="K13" s="37"/>
      <c r="M13" s="37"/>
      <c r="O13" s="40">
        <f>DexMod+IF(K13&gt;0,prof,0)+M13</f>
        <v>2</v>
      </c>
      <c r="P13" s="59"/>
      <c r="S13" s="44" t="s">
        <v>63</v>
      </c>
      <c r="AA13" s="37" t="s">
        <v>62</v>
      </c>
      <c r="AD13" s="37" t="s">
        <v>62</v>
      </c>
      <c r="AG13" s="37" t="s">
        <v>62</v>
      </c>
      <c r="BE13" s="57"/>
      <c r="BM13" s="25"/>
    </row>
    <row r="14" ht="17.25" customHeight="1">
      <c r="B14" s="63">
        <v>15.0</v>
      </c>
      <c r="E14" s="44" t="s">
        <v>64</v>
      </c>
      <c r="K14" s="37"/>
      <c r="M14" s="37"/>
      <c r="O14" s="64">
        <f>DexMod+M14+IFERROR(VLOOKUP(K14,SkillProfs,3,false))</f>
        <v>2</v>
      </c>
      <c r="P14" s="59"/>
      <c r="S14" s="68" t="s">
        <v>65</v>
      </c>
      <c r="AG14" s="38" t="s">
        <v>66</v>
      </c>
      <c r="AN14" s="38" t="s">
        <v>67</v>
      </c>
      <c r="BA14" s="38" t="s">
        <v>68</v>
      </c>
      <c r="BJ14" s="38" t="s">
        <v>69</v>
      </c>
      <c r="BM14" s="25"/>
    </row>
    <row r="15" ht="17.25" customHeight="1">
      <c r="B15" s="65"/>
      <c r="E15" s="44" t="s">
        <v>70</v>
      </c>
      <c r="K15" s="37"/>
      <c r="M15" s="37"/>
      <c r="O15" s="64">
        <f>DexMod+M15+IFERROR(VLOOKUP(K15,SkillProfs,3,false))</f>
        <v>2</v>
      </c>
      <c r="P15" s="59"/>
      <c r="S15" s="57" t="s">
        <v>71</v>
      </c>
      <c r="AG15" s="37" t="s">
        <v>72</v>
      </c>
      <c r="AN15" s="37" t="s">
        <v>73</v>
      </c>
      <c r="BA15" s="37" t="s">
        <v>74</v>
      </c>
      <c r="BJ15" s="37">
        <v>4.0</v>
      </c>
      <c r="BM15" s="25"/>
    </row>
    <row r="16" ht="17.25" customHeight="1">
      <c r="B16" s="58"/>
      <c r="E16" s="44" t="s">
        <v>75</v>
      </c>
      <c r="K16" s="37"/>
      <c r="M16" s="37"/>
      <c r="O16" s="64">
        <f>DexMod+M16+IFERROR(VLOOKUP(K16,SkillProfs,3,false))</f>
        <v>2</v>
      </c>
      <c r="P16" s="59"/>
      <c r="S16" s="69" t="s">
        <v>76</v>
      </c>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7"/>
    </row>
    <row r="17" ht="17.25" customHeight="1">
      <c r="B17" s="65"/>
      <c r="P17" s="59"/>
      <c r="S17" s="57"/>
      <c r="AG17" s="37"/>
      <c r="AN17" s="37"/>
      <c r="BA17" s="37"/>
      <c r="BJ17" s="37"/>
      <c r="BM17" s="25"/>
    </row>
    <row r="18" ht="17.25" customHeight="1">
      <c r="B18" s="66">
        <f>ROUNDDOWN(Con/2)-5</f>
        <v>1</v>
      </c>
      <c r="E18" s="67" t="s">
        <v>77</v>
      </c>
      <c r="P18" s="59"/>
      <c r="S18" s="69"/>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7"/>
    </row>
    <row r="19" ht="17.25" customHeight="1">
      <c r="B19" s="58"/>
      <c r="E19" s="44" t="s">
        <v>54</v>
      </c>
      <c r="K19" s="37"/>
      <c r="M19" s="37"/>
      <c r="O19" s="40">
        <f>ConMod+IF(K19&gt;0,prof,0)+M19</f>
        <v>1</v>
      </c>
      <c r="P19" s="59"/>
      <c r="S19" s="57"/>
      <c r="AG19" s="37"/>
      <c r="AN19" s="37"/>
      <c r="BA19" s="37"/>
      <c r="BJ19" s="37"/>
      <c r="BM19" s="25"/>
    </row>
    <row r="20" ht="17.25" customHeight="1">
      <c r="B20" s="63">
        <v>12.0</v>
      </c>
      <c r="E20" s="44"/>
      <c r="P20" s="59"/>
      <c r="S20" s="69"/>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7"/>
    </row>
    <row r="21" ht="17.25" customHeight="1">
      <c r="B21" s="65"/>
      <c r="P21" s="59"/>
      <c r="S21" s="57"/>
      <c r="AG21" s="37"/>
      <c r="AN21" s="37"/>
      <c r="BA21" s="37"/>
      <c r="BJ21" s="37"/>
      <c r="BM21" s="25"/>
    </row>
    <row r="22" ht="17.25" customHeight="1">
      <c r="B22" s="66">
        <f>ROUNDDOWN(Int/2)-5</f>
        <v>0</v>
      </c>
      <c r="E22" s="67" t="s">
        <v>78</v>
      </c>
      <c r="P22" s="59"/>
      <c r="S22" s="69"/>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7"/>
    </row>
    <row r="23" ht="17.25" customHeight="1">
      <c r="B23" s="58"/>
      <c r="E23" s="44" t="s">
        <v>54</v>
      </c>
      <c r="K23" s="37"/>
      <c r="M23" s="37"/>
      <c r="O23" s="40">
        <f>IntMod+IF(K23&gt;0,prof,0)+M23</f>
        <v>0</v>
      </c>
      <c r="P23" s="59"/>
      <c r="S23" s="57"/>
      <c r="AG23" s="37"/>
      <c r="AN23" s="37"/>
      <c r="BA23" s="37"/>
      <c r="BJ23" s="37"/>
      <c r="BM23" s="25"/>
    </row>
    <row r="24" ht="17.25" customHeight="1">
      <c r="B24" s="63">
        <v>10.0</v>
      </c>
      <c r="E24" s="44" t="s">
        <v>79</v>
      </c>
      <c r="K24" s="37"/>
      <c r="M24" s="37"/>
      <c r="O24" s="64">
        <f>IntMod+M24+IFERROR(VLOOKUP(K24,SkillProfs,3,false))</f>
        <v>0</v>
      </c>
      <c r="P24" s="59"/>
      <c r="S24" s="69"/>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7"/>
    </row>
    <row r="25" ht="17.25" customHeight="1">
      <c r="B25" s="65"/>
      <c r="E25" s="44" t="s">
        <v>80</v>
      </c>
      <c r="K25" s="37"/>
      <c r="M25" s="37"/>
      <c r="O25" s="64">
        <f>IntMod+M25+IFERROR(VLOOKUP(K25,SkillProfs,3,false))</f>
        <v>0</v>
      </c>
      <c r="P25" s="59"/>
      <c r="S25" s="57"/>
      <c r="AG25" s="37"/>
      <c r="AN25" s="37"/>
      <c r="BA25" s="37"/>
      <c r="BJ25" s="37"/>
      <c r="BM25" s="25"/>
    </row>
    <row r="26" ht="17.25" customHeight="1">
      <c r="B26" s="58"/>
      <c r="E26" s="44" t="s">
        <v>81</v>
      </c>
      <c r="K26" s="37"/>
      <c r="M26" s="37"/>
      <c r="O26" s="64">
        <f>IntMod+M26+IFERROR(VLOOKUP(K26,SkillProfs,3,false))</f>
        <v>0</v>
      </c>
      <c r="P26" s="59"/>
      <c r="S26" s="69"/>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7"/>
    </row>
    <row r="27" ht="17.25" customHeight="1">
      <c r="B27" s="58"/>
      <c r="E27" s="44" t="s">
        <v>82</v>
      </c>
      <c r="K27" s="37"/>
      <c r="M27" s="37"/>
      <c r="O27" s="64">
        <f>IntMod+M27+IFERROR(VLOOKUP(K27,SkillProfs,3,false))</f>
        <v>0</v>
      </c>
      <c r="P27" s="59"/>
      <c r="S27" s="57"/>
      <c r="AG27" s="37"/>
      <c r="AN27" s="37"/>
      <c r="BA27" s="37"/>
      <c r="BJ27" s="37"/>
      <c r="BM27" s="25"/>
    </row>
    <row r="28" ht="17.25" customHeight="1">
      <c r="B28" s="58"/>
      <c r="E28" s="44" t="s">
        <v>83</v>
      </c>
      <c r="K28" s="37"/>
      <c r="M28" s="37"/>
      <c r="O28" s="64">
        <f>IntMod+M28+IFERROR(VLOOKUP(K28,SkillProfs,3,false))</f>
        <v>0</v>
      </c>
      <c r="P28" s="59"/>
      <c r="S28" s="69"/>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7"/>
    </row>
    <row r="29" ht="17.25" customHeight="1">
      <c r="B29" s="65"/>
      <c r="P29" s="59"/>
      <c r="S29" s="57"/>
      <c r="AG29" s="37"/>
      <c r="AN29" s="37"/>
      <c r="BA29" s="37"/>
      <c r="BJ29" s="37"/>
      <c r="BM29" s="25"/>
    </row>
    <row r="30" ht="17.25" customHeight="1">
      <c r="B30" s="66">
        <f>ROUNDDOWN(Wis/2)-5</f>
        <v>3</v>
      </c>
      <c r="E30" s="67" t="s">
        <v>84</v>
      </c>
      <c r="P30" s="59"/>
      <c r="S30" s="69"/>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7"/>
    </row>
    <row r="31" ht="17.25" customHeight="1">
      <c r="B31" s="58"/>
      <c r="E31" s="44" t="s">
        <v>54</v>
      </c>
      <c r="K31" s="37" t="s">
        <v>85</v>
      </c>
      <c r="M31" s="37"/>
      <c r="O31" s="40">
        <f>WisMod+IF(K31&gt;0,prof,0)+M31</f>
        <v>5</v>
      </c>
      <c r="P31" s="59"/>
      <c r="S31" s="57"/>
      <c r="AG31" s="37"/>
      <c r="AN31" s="37"/>
      <c r="BA31" s="37"/>
      <c r="BJ31" s="37"/>
      <c r="BM31" s="25"/>
    </row>
    <row r="32" ht="17.25" customHeight="1">
      <c r="B32" s="63">
        <v>16.0</v>
      </c>
      <c r="E32" s="44" t="s">
        <v>86</v>
      </c>
      <c r="K32" s="37"/>
      <c r="M32" s="37"/>
      <c r="O32" s="64">
        <f>WisMod+M32+IFERROR(VLOOKUP(K32,SkillProfs,3,false))</f>
        <v>3</v>
      </c>
      <c r="P32" s="59"/>
      <c r="S32" s="69"/>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7"/>
    </row>
    <row r="33" ht="17.25" customHeight="1">
      <c r="B33" s="65"/>
      <c r="E33" s="44" t="s">
        <v>87</v>
      </c>
      <c r="K33" s="37"/>
      <c r="M33" s="37"/>
      <c r="O33" s="64">
        <f>WisMod+M33+IFERROR(VLOOKUP(K33,SkillProfs,3,false))</f>
        <v>3</v>
      </c>
      <c r="P33" s="59"/>
      <c r="S33" s="57"/>
      <c r="AG33" s="37"/>
      <c r="AN33" s="37"/>
      <c r="BA33" s="37"/>
      <c r="BJ33" s="37"/>
      <c r="BM33" s="25"/>
    </row>
    <row r="34" ht="17.25" customHeight="1">
      <c r="B34" s="58"/>
      <c r="E34" s="44" t="s">
        <v>88</v>
      </c>
      <c r="K34" s="37"/>
      <c r="M34" s="37"/>
      <c r="O34" s="64">
        <f>WisMod+M34+IFERROR(VLOOKUP(K34,SkillProfs,3,false))</f>
        <v>3</v>
      </c>
      <c r="P34" s="59"/>
      <c r="S34" s="57"/>
      <c r="BM34" s="25"/>
    </row>
    <row r="35" ht="17.25" customHeight="1">
      <c r="B35" s="58"/>
      <c r="E35" s="44" t="s">
        <v>89</v>
      </c>
      <c r="K35" s="37"/>
      <c r="M35" s="37"/>
      <c r="O35" s="64">
        <f>WisMod+M35+IFERROR(VLOOKUP(K35,SkillProfs,3,false))</f>
        <v>3</v>
      </c>
      <c r="P35" s="59"/>
      <c r="S35" s="70" t="s">
        <v>90</v>
      </c>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3"/>
    </row>
    <row r="36" ht="17.25" customHeight="1">
      <c r="B36" s="58"/>
      <c r="E36" s="44" t="s">
        <v>91</v>
      </c>
      <c r="K36" s="37"/>
      <c r="M36" s="37"/>
      <c r="O36" s="64">
        <f>WisMod+M36+IFERROR(VLOOKUP(K36,SkillProfs,3,false))</f>
        <v>3</v>
      </c>
      <c r="P36" s="59"/>
      <c r="S36" s="57"/>
      <c r="AH36" s="71"/>
      <c r="AI36" s="37"/>
      <c r="AX36" s="36"/>
      <c r="AY36" s="72"/>
      <c r="BM36" s="25"/>
    </row>
    <row r="37" ht="17.25" customHeight="1">
      <c r="B37" s="65"/>
      <c r="P37" s="59"/>
      <c r="S37" s="73" t="s">
        <v>62</v>
      </c>
      <c r="V37" s="74" t="s">
        <v>62</v>
      </c>
      <c r="Y37" s="74" t="s">
        <v>62</v>
      </c>
      <c r="AB37" s="74" t="s">
        <v>62</v>
      </c>
      <c r="AE37" s="74" t="s">
        <v>62</v>
      </c>
      <c r="AI37" s="74" t="s">
        <v>62</v>
      </c>
      <c r="AL37" s="74" t="s">
        <v>62</v>
      </c>
      <c r="AO37" s="74" t="s">
        <v>62</v>
      </c>
      <c r="AR37" s="74" t="s">
        <v>62</v>
      </c>
      <c r="AU37" s="74" t="s">
        <v>62</v>
      </c>
      <c r="AY37" s="74" t="s">
        <v>62</v>
      </c>
      <c r="BB37" s="74" t="s">
        <v>62</v>
      </c>
      <c r="BE37" s="74" t="s">
        <v>62</v>
      </c>
      <c r="BH37" s="74" t="s">
        <v>62</v>
      </c>
      <c r="BK37" s="74" t="s">
        <v>62</v>
      </c>
      <c r="BM37" s="25"/>
    </row>
    <row r="38" ht="17.25" customHeight="1">
      <c r="B38" s="66">
        <f>ROUNDDOWN(Cha/2)-5</f>
        <v>2</v>
      </c>
      <c r="E38" s="67" t="s">
        <v>92</v>
      </c>
      <c r="P38" s="59"/>
      <c r="S38" s="73" t="s">
        <v>62</v>
      </c>
      <c r="V38" s="74" t="s">
        <v>62</v>
      </c>
      <c r="Y38" s="74" t="s">
        <v>62</v>
      </c>
      <c r="AB38" s="74" t="s">
        <v>62</v>
      </c>
      <c r="AE38" s="74" t="s">
        <v>62</v>
      </c>
      <c r="AI38" s="74" t="s">
        <v>62</v>
      </c>
      <c r="AL38" s="74" t="s">
        <v>62</v>
      </c>
      <c r="AO38" s="74" t="s">
        <v>62</v>
      </c>
      <c r="AR38" s="74" t="s">
        <v>62</v>
      </c>
      <c r="AU38" s="74" t="s">
        <v>62</v>
      </c>
      <c r="AY38" s="74" t="s">
        <v>62</v>
      </c>
      <c r="BB38" s="74" t="s">
        <v>62</v>
      </c>
      <c r="BE38" s="74" t="s">
        <v>62</v>
      </c>
      <c r="BH38" s="74" t="s">
        <v>62</v>
      </c>
      <c r="BK38" s="74" t="s">
        <v>62</v>
      </c>
      <c r="BM38" s="25"/>
    </row>
    <row r="39" ht="17.25" customHeight="1">
      <c r="B39" s="58"/>
      <c r="E39" s="44" t="s">
        <v>54</v>
      </c>
      <c r="K39" s="37" t="s">
        <v>85</v>
      </c>
      <c r="M39" s="37"/>
      <c r="O39" s="40">
        <f>ChaMod+IF(K39&gt;0,prof,0)+M39</f>
        <v>4</v>
      </c>
      <c r="P39" s="59"/>
      <c r="S39" s="73" t="s">
        <v>62</v>
      </c>
      <c r="V39" s="74" t="s">
        <v>62</v>
      </c>
      <c r="Y39" s="74" t="s">
        <v>62</v>
      </c>
      <c r="AB39" s="74" t="s">
        <v>62</v>
      </c>
      <c r="AE39" s="74" t="s">
        <v>62</v>
      </c>
      <c r="AI39" s="74" t="s">
        <v>62</v>
      </c>
      <c r="AL39" s="74" t="s">
        <v>62</v>
      </c>
      <c r="AO39" s="74" t="s">
        <v>62</v>
      </c>
      <c r="AR39" s="74" t="s">
        <v>62</v>
      </c>
      <c r="AU39" s="74" t="s">
        <v>62</v>
      </c>
      <c r="AY39" s="74" t="s">
        <v>62</v>
      </c>
      <c r="BB39" s="74" t="s">
        <v>62</v>
      </c>
      <c r="BE39" s="74" t="s">
        <v>62</v>
      </c>
      <c r="BH39" s="74" t="s">
        <v>62</v>
      </c>
      <c r="BK39" s="74" t="s">
        <v>62</v>
      </c>
      <c r="BM39" s="25"/>
    </row>
    <row r="40" ht="17.25" customHeight="1">
      <c r="B40" s="63">
        <v>14.0</v>
      </c>
      <c r="E40" s="44" t="s">
        <v>93</v>
      </c>
      <c r="K40" s="37"/>
      <c r="M40" s="37"/>
      <c r="O40" s="64">
        <f>ChaMod+M40+IFERROR(VLOOKUP(K40,SkillProfs,3,false))</f>
        <v>2</v>
      </c>
      <c r="P40" s="59"/>
      <c r="S40" s="73" t="s">
        <v>62</v>
      </c>
      <c r="V40" s="74" t="s">
        <v>62</v>
      </c>
      <c r="Y40" s="74" t="s">
        <v>62</v>
      </c>
      <c r="AB40" s="74" t="s">
        <v>62</v>
      </c>
      <c r="AE40" s="74" t="s">
        <v>62</v>
      </c>
      <c r="AI40" s="74" t="s">
        <v>62</v>
      </c>
      <c r="AL40" s="74" t="s">
        <v>62</v>
      </c>
      <c r="AO40" s="74" t="s">
        <v>62</v>
      </c>
      <c r="AR40" s="74" t="s">
        <v>62</v>
      </c>
      <c r="AU40" s="74" t="s">
        <v>62</v>
      </c>
      <c r="AY40" s="74" t="s">
        <v>62</v>
      </c>
      <c r="BB40" s="74" t="s">
        <v>62</v>
      </c>
      <c r="BE40" s="74" t="s">
        <v>62</v>
      </c>
      <c r="BH40" s="74" t="s">
        <v>62</v>
      </c>
      <c r="BK40" s="74" t="s">
        <v>62</v>
      </c>
      <c r="BM40" s="25"/>
    </row>
    <row r="41" ht="17.25" customHeight="1">
      <c r="B41" s="65"/>
      <c r="E41" s="44" t="s">
        <v>94</v>
      </c>
      <c r="K41" s="37"/>
      <c r="M41" s="37"/>
      <c r="O41" s="64">
        <f>ChaMod+M41+IFERROR(VLOOKUP(K41,SkillProfs,3,false))</f>
        <v>2</v>
      </c>
      <c r="P41" s="59"/>
      <c r="S41" s="73" t="s">
        <v>62</v>
      </c>
      <c r="V41" s="74" t="s">
        <v>62</v>
      </c>
      <c r="Y41" s="74" t="s">
        <v>62</v>
      </c>
      <c r="AB41" s="74" t="s">
        <v>62</v>
      </c>
      <c r="AE41" s="74" t="s">
        <v>62</v>
      </c>
      <c r="AI41" s="74" t="s">
        <v>62</v>
      </c>
      <c r="AL41" s="74" t="s">
        <v>62</v>
      </c>
      <c r="AO41" s="74" t="s">
        <v>62</v>
      </c>
      <c r="AR41" s="74" t="s">
        <v>62</v>
      </c>
      <c r="AU41" s="74" t="s">
        <v>62</v>
      </c>
      <c r="AY41" s="74" t="s">
        <v>62</v>
      </c>
      <c r="BB41" s="74" t="s">
        <v>62</v>
      </c>
      <c r="BE41" s="74" t="s">
        <v>62</v>
      </c>
      <c r="BH41" s="74" t="s">
        <v>62</v>
      </c>
      <c r="BK41" s="74" t="s">
        <v>62</v>
      </c>
      <c r="BM41" s="25"/>
    </row>
    <row r="42" ht="17.25" customHeight="1">
      <c r="B42" s="58"/>
      <c r="E42" s="44" t="s">
        <v>95</v>
      </c>
      <c r="K42" s="37"/>
      <c r="M42" s="37"/>
      <c r="O42" s="64">
        <f>ChaMod+M42+IFERROR(VLOOKUP(K42,SkillProfs,3,false))</f>
        <v>2</v>
      </c>
      <c r="P42" s="59"/>
      <c r="S42" s="73" t="s">
        <v>62</v>
      </c>
      <c r="V42" s="74" t="s">
        <v>62</v>
      </c>
      <c r="Y42" s="74" t="s">
        <v>62</v>
      </c>
      <c r="AB42" s="74" t="s">
        <v>62</v>
      </c>
      <c r="AE42" s="74" t="s">
        <v>62</v>
      </c>
      <c r="AI42" s="74" t="s">
        <v>62</v>
      </c>
      <c r="AL42" s="74" t="s">
        <v>62</v>
      </c>
      <c r="AO42" s="74" t="s">
        <v>62</v>
      </c>
      <c r="AR42" s="74" t="s">
        <v>62</v>
      </c>
      <c r="AU42" s="74" t="s">
        <v>62</v>
      </c>
      <c r="AY42" s="74" t="s">
        <v>62</v>
      </c>
      <c r="BB42" s="74" t="s">
        <v>62</v>
      </c>
      <c r="BE42" s="74" t="s">
        <v>62</v>
      </c>
      <c r="BH42" s="74" t="s">
        <v>62</v>
      </c>
      <c r="BK42" s="74" t="s">
        <v>62</v>
      </c>
      <c r="BM42" s="25"/>
    </row>
    <row r="43" ht="17.25" customHeight="1">
      <c r="B43" s="58"/>
      <c r="E43" s="44" t="s">
        <v>96</v>
      </c>
      <c r="K43" s="37"/>
      <c r="M43" s="37"/>
      <c r="O43" s="64">
        <f>ChaMod+M43+IFERROR(VLOOKUP(K43,SkillProfs,3,false))</f>
        <v>2</v>
      </c>
      <c r="P43" s="59"/>
      <c r="S43" s="73" t="s">
        <v>62</v>
      </c>
      <c r="V43" s="74" t="s">
        <v>62</v>
      </c>
      <c r="Y43" s="74" t="s">
        <v>62</v>
      </c>
      <c r="AB43" s="74" t="s">
        <v>62</v>
      </c>
      <c r="AE43" s="74" t="s">
        <v>62</v>
      </c>
      <c r="AI43" s="74" t="s">
        <v>62</v>
      </c>
      <c r="AL43" s="74" t="s">
        <v>62</v>
      </c>
      <c r="AO43" s="74" t="s">
        <v>62</v>
      </c>
      <c r="AR43" s="74" t="s">
        <v>62</v>
      </c>
      <c r="AU43" s="74" t="s">
        <v>62</v>
      </c>
      <c r="AY43" s="74" t="s">
        <v>62</v>
      </c>
      <c r="BB43" s="74" t="s">
        <v>62</v>
      </c>
      <c r="BE43" s="74" t="s">
        <v>62</v>
      </c>
      <c r="BH43" s="74" t="s">
        <v>62</v>
      </c>
      <c r="BK43" s="74" t="s">
        <v>62</v>
      </c>
      <c r="BM43" s="25"/>
    </row>
    <row r="44" ht="17.25" customHeight="1">
      <c r="B44" s="75" t="s">
        <v>97</v>
      </c>
      <c r="C44" s="49"/>
      <c r="D44" s="49"/>
      <c r="E44" s="49"/>
      <c r="F44" s="49"/>
      <c r="G44" s="49"/>
      <c r="H44" s="49"/>
      <c r="I44" s="49"/>
      <c r="J44" s="49"/>
      <c r="K44" s="49"/>
      <c r="L44" s="49"/>
      <c r="M44" s="49"/>
      <c r="N44" s="49"/>
      <c r="O44" s="49"/>
      <c r="P44" s="76"/>
      <c r="S44" s="77" t="s">
        <v>62</v>
      </c>
      <c r="T44" s="15"/>
      <c r="U44" s="15"/>
      <c r="V44" s="78" t="s">
        <v>62</v>
      </c>
      <c r="W44" s="15"/>
      <c r="X44" s="15"/>
      <c r="Y44" s="78" t="s">
        <v>62</v>
      </c>
      <c r="Z44" s="15"/>
      <c r="AA44" s="15"/>
      <c r="AB44" s="78" t="s">
        <v>62</v>
      </c>
      <c r="AC44" s="15"/>
      <c r="AD44" s="15"/>
      <c r="AE44" s="78" t="s">
        <v>62</v>
      </c>
      <c r="AF44" s="15"/>
      <c r="AG44" s="15"/>
      <c r="AH44" s="15"/>
      <c r="AI44" s="78" t="s">
        <v>62</v>
      </c>
      <c r="AJ44" s="15"/>
      <c r="AK44" s="15"/>
      <c r="AL44" s="78" t="s">
        <v>62</v>
      </c>
      <c r="AM44" s="15"/>
      <c r="AN44" s="15"/>
      <c r="AO44" s="78" t="s">
        <v>62</v>
      </c>
      <c r="AP44" s="15"/>
      <c r="AQ44" s="15"/>
      <c r="AR44" s="78" t="s">
        <v>62</v>
      </c>
      <c r="AS44" s="15"/>
      <c r="AT44" s="15"/>
      <c r="AU44" s="78" t="s">
        <v>62</v>
      </c>
      <c r="AV44" s="15"/>
      <c r="AW44" s="15"/>
      <c r="AX44" s="15"/>
      <c r="AY44" s="78" t="s">
        <v>62</v>
      </c>
      <c r="AZ44" s="15"/>
      <c r="BA44" s="15"/>
      <c r="BB44" s="78" t="s">
        <v>62</v>
      </c>
      <c r="BC44" s="15"/>
      <c r="BD44" s="15"/>
      <c r="BE44" s="78" t="s">
        <v>62</v>
      </c>
      <c r="BF44" s="15"/>
      <c r="BG44" s="15"/>
      <c r="BH44" s="78" t="s">
        <v>62</v>
      </c>
      <c r="BI44" s="15"/>
      <c r="BJ44" s="15"/>
      <c r="BK44" s="78" t="s">
        <v>62</v>
      </c>
      <c r="BL44" s="15"/>
      <c r="BM44" s="17"/>
    </row>
    <row r="45" ht="17.25" customHeight="1">
      <c r="B45" s="36"/>
      <c r="S45" s="36"/>
    </row>
    <row r="46" ht="17.25" customHeight="1">
      <c r="B46" s="79">
        <f>O33+10</f>
        <v>13</v>
      </c>
      <c r="C46" s="9"/>
      <c r="D46" s="10"/>
      <c r="E46" s="80" t="s">
        <v>98</v>
      </c>
      <c r="F46" s="9"/>
      <c r="G46" s="9"/>
      <c r="H46" s="9"/>
      <c r="I46" s="9"/>
      <c r="J46" s="9"/>
      <c r="K46" s="9"/>
      <c r="L46" s="9"/>
      <c r="M46" s="9"/>
      <c r="N46" s="9"/>
      <c r="O46" s="9"/>
      <c r="P46" s="10"/>
      <c r="S46" s="81" t="s">
        <v>99</v>
      </c>
      <c r="T46" s="12"/>
      <c r="U46" s="12"/>
      <c r="V46" s="8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83" t="s">
        <v>62</v>
      </c>
      <c r="AZ46" s="12"/>
      <c r="BA46" s="12"/>
      <c r="BB46" s="83" t="s">
        <v>62</v>
      </c>
      <c r="BC46" s="12"/>
      <c r="BD46" s="12"/>
      <c r="BE46" s="83" t="s">
        <v>62</v>
      </c>
      <c r="BF46" s="12"/>
      <c r="BG46" s="12"/>
      <c r="BH46" s="83" t="s">
        <v>62</v>
      </c>
      <c r="BI46" s="12"/>
      <c r="BJ46" s="12"/>
      <c r="BK46" s="83" t="s">
        <v>62</v>
      </c>
      <c r="BL46" s="12"/>
      <c r="BM46" s="13"/>
    </row>
    <row r="47" ht="17.25" customHeight="1">
      <c r="B47" s="79">
        <f>O35+10</f>
        <v>13</v>
      </c>
      <c r="C47" s="9"/>
      <c r="D47" s="10"/>
      <c r="E47" s="80" t="s">
        <v>100</v>
      </c>
      <c r="F47" s="9"/>
      <c r="G47" s="9"/>
      <c r="H47" s="9"/>
      <c r="I47" s="9"/>
      <c r="J47" s="9"/>
      <c r="K47" s="9"/>
      <c r="L47" s="9"/>
      <c r="M47" s="9"/>
      <c r="N47" s="9"/>
      <c r="O47" s="9"/>
      <c r="P47" s="10"/>
      <c r="S47" s="73" t="s">
        <v>99</v>
      </c>
      <c r="V47" s="37"/>
      <c r="AY47" s="74" t="s">
        <v>62</v>
      </c>
      <c r="BB47" s="74" t="s">
        <v>62</v>
      </c>
      <c r="BE47" s="74" t="s">
        <v>62</v>
      </c>
      <c r="BH47" s="74" t="s">
        <v>62</v>
      </c>
      <c r="BK47" s="74" t="s">
        <v>62</v>
      </c>
      <c r="BM47" s="25"/>
    </row>
    <row r="48" ht="17.25" customHeight="1">
      <c r="B48" s="36"/>
      <c r="S48" s="73" t="s">
        <v>99</v>
      </c>
      <c r="V48" s="37"/>
      <c r="AY48" s="74" t="s">
        <v>62</v>
      </c>
      <c r="BB48" s="74" t="s">
        <v>62</v>
      </c>
      <c r="BE48" s="74" t="s">
        <v>62</v>
      </c>
      <c r="BH48" s="74" t="s">
        <v>62</v>
      </c>
      <c r="BK48" s="74" t="s">
        <v>62</v>
      </c>
      <c r="BM48" s="25"/>
    </row>
    <row r="49" ht="17.25" customHeight="1">
      <c r="B49" s="84" t="s">
        <v>62</v>
      </c>
      <c r="C49" s="85"/>
      <c r="D49" s="86"/>
      <c r="E49" s="87" t="s">
        <v>101</v>
      </c>
      <c r="F49" s="9"/>
      <c r="G49" s="9"/>
      <c r="H49" s="9"/>
      <c r="I49" s="9"/>
      <c r="J49" s="9"/>
      <c r="K49" s="9"/>
      <c r="L49" s="9"/>
      <c r="M49" s="9"/>
      <c r="N49" s="9"/>
      <c r="O49" s="9"/>
      <c r="P49" s="10"/>
      <c r="S49" s="73" t="s">
        <v>99</v>
      </c>
      <c r="V49" s="37"/>
      <c r="AY49" s="74" t="s">
        <v>62</v>
      </c>
      <c r="BB49" s="74" t="s">
        <v>62</v>
      </c>
      <c r="BE49" s="74" t="s">
        <v>62</v>
      </c>
      <c r="BH49" s="74" t="s">
        <v>62</v>
      </c>
      <c r="BK49" s="74" t="s">
        <v>62</v>
      </c>
      <c r="BM49" s="25"/>
    </row>
    <row r="50" ht="17.25" customHeight="1">
      <c r="B50" s="88"/>
      <c r="C50" s="37"/>
      <c r="P50" s="89"/>
      <c r="S50" s="73" t="s">
        <v>99</v>
      </c>
      <c r="V50" s="37"/>
      <c r="AY50" s="74" t="s">
        <v>62</v>
      </c>
      <c r="BB50" s="74" t="s">
        <v>62</v>
      </c>
      <c r="BE50" s="74" t="s">
        <v>62</v>
      </c>
      <c r="BH50" s="74" t="s">
        <v>62</v>
      </c>
      <c r="BK50" s="74" t="s">
        <v>62</v>
      </c>
      <c r="BM50" s="25"/>
    </row>
    <row r="51" ht="17.25" customHeight="1">
      <c r="B51" s="88"/>
      <c r="C51" s="39" t="s">
        <v>102</v>
      </c>
      <c r="D51" s="12"/>
      <c r="E51" s="12"/>
      <c r="F51" s="12"/>
      <c r="G51" s="12"/>
      <c r="H51" s="12"/>
      <c r="I51" s="12"/>
      <c r="J51" s="12"/>
      <c r="K51" s="12"/>
      <c r="L51" s="12"/>
      <c r="M51" s="12"/>
      <c r="N51" s="12"/>
      <c r="O51" s="12"/>
      <c r="P51" s="90"/>
      <c r="S51" s="73" t="s">
        <v>99</v>
      </c>
      <c r="V51" s="37"/>
      <c r="AY51" s="74" t="s">
        <v>62</v>
      </c>
      <c r="BB51" s="74" t="s">
        <v>62</v>
      </c>
      <c r="BE51" s="74" t="s">
        <v>62</v>
      </c>
      <c r="BH51" s="74" t="s">
        <v>62</v>
      </c>
      <c r="BK51" s="74" t="s">
        <v>62</v>
      </c>
      <c r="BM51" s="25"/>
    </row>
    <row r="52" ht="17.25" customHeight="1">
      <c r="B52" s="88"/>
      <c r="C52" s="41">
        <v>30.0</v>
      </c>
      <c r="D52" s="15"/>
      <c r="E52" s="15"/>
      <c r="F52" s="15"/>
      <c r="G52" s="44"/>
      <c r="H52" s="91">
        <f>C52/10</f>
        <v>3</v>
      </c>
      <c r="I52" s="15"/>
      <c r="J52" s="15"/>
      <c r="K52" s="44"/>
      <c r="L52" s="91">
        <f>H52*8</f>
        <v>24</v>
      </c>
      <c r="M52" s="15"/>
      <c r="N52" s="15"/>
      <c r="O52" s="15"/>
      <c r="P52" s="90"/>
      <c r="S52" s="73" t="s">
        <v>99</v>
      </c>
      <c r="V52" s="37"/>
      <c r="AY52" s="74" t="s">
        <v>62</v>
      </c>
      <c r="BB52" s="74" t="s">
        <v>62</v>
      </c>
      <c r="BE52" s="74" t="s">
        <v>62</v>
      </c>
      <c r="BH52" s="74" t="s">
        <v>62</v>
      </c>
      <c r="BK52" s="74" t="s">
        <v>62</v>
      </c>
      <c r="BM52" s="25"/>
    </row>
    <row r="53" ht="17.25" customHeight="1">
      <c r="B53" s="88"/>
      <c r="C53" s="39" t="s">
        <v>103</v>
      </c>
      <c r="D53" s="12"/>
      <c r="E53" s="12"/>
      <c r="F53" s="12"/>
      <c r="G53" s="44"/>
      <c r="H53" s="39" t="s">
        <v>104</v>
      </c>
      <c r="I53" s="12"/>
      <c r="J53" s="12"/>
      <c r="K53" s="44"/>
      <c r="L53" s="39" t="s">
        <v>105</v>
      </c>
      <c r="M53" s="12"/>
      <c r="N53" s="12"/>
      <c r="O53" s="12"/>
      <c r="P53" s="90"/>
      <c r="S53" s="73" t="s">
        <v>99</v>
      </c>
      <c r="V53" s="37"/>
      <c r="AY53" s="74" t="s">
        <v>62</v>
      </c>
      <c r="BB53" s="74" t="s">
        <v>62</v>
      </c>
      <c r="BE53" s="74" t="s">
        <v>62</v>
      </c>
      <c r="BH53" s="74" t="s">
        <v>62</v>
      </c>
      <c r="BK53" s="74" t="s">
        <v>62</v>
      </c>
      <c r="BM53" s="25"/>
    </row>
    <row r="54" ht="17.25" customHeight="1">
      <c r="B54" s="88"/>
      <c r="C54" s="39" t="s">
        <v>106</v>
      </c>
      <c r="D54" s="12"/>
      <c r="E54" s="12"/>
      <c r="F54" s="12"/>
      <c r="G54" s="12"/>
      <c r="H54" s="12"/>
      <c r="I54" s="12"/>
      <c r="J54" s="12"/>
      <c r="K54" s="12"/>
      <c r="L54" s="12"/>
      <c r="M54" s="12"/>
      <c r="N54" s="12"/>
      <c r="O54" s="12"/>
      <c r="P54" s="90"/>
      <c r="S54" s="73" t="s">
        <v>99</v>
      </c>
      <c r="V54" s="37"/>
      <c r="AY54" s="74" t="s">
        <v>62</v>
      </c>
      <c r="BB54" s="74" t="s">
        <v>62</v>
      </c>
      <c r="BE54" s="74" t="s">
        <v>62</v>
      </c>
      <c r="BH54" s="74" t="s">
        <v>62</v>
      </c>
      <c r="BK54" s="74" t="s">
        <v>62</v>
      </c>
      <c r="BM54" s="25"/>
    </row>
    <row r="55" ht="17.25" customHeight="1">
      <c r="B55" s="88"/>
      <c r="C55" s="92"/>
      <c r="P55" s="90"/>
      <c r="S55" s="73" t="s">
        <v>99</v>
      </c>
      <c r="V55" s="37"/>
      <c r="AY55" s="74" t="s">
        <v>62</v>
      </c>
      <c r="BB55" s="74" t="s">
        <v>62</v>
      </c>
      <c r="BE55" s="74" t="s">
        <v>62</v>
      </c>
      <c r="BH55" s="74" t="s">
        <v>62</v>
      </c>
      <c r="BK55" s="74" t="s">
        <v>62</v>
      </c>
      <c r="BM55" s="25"/>
    </row>
    <row r="56" ht="17.25" customHeight="1">
      <c r="B56" s="88"/>
      <c r="P56" s="90"/>
      <c r="S56" s="73" t="s">
        <v>99</v>
      </c>
      <c r="V56" s="37"/>
      <c r="AY56" s="74" t="s">
        <v>62</v>
      </c>
      <c r="BB56" s="74" t="s">
        <v>62</v>
      </c>
      <c r="BE56" s="74" t="s">
        <v>62</v>
      </c>
      <c r="BH56" s="74" t="s">
        <v>62</v>
      </c>
      <c r="BK56" s="74" t="s">
        <v>62</v>
      </c>
      <c r="BM56" s="25"/>
    </row>
    <row r="57" ht="17.25" customHeight="1">
      <c r="B57" s="88"/>
      <c r="P57" s="90"/>
      <c r="S57" s="93" t="s">
        <v>107</v>
      </c>
      <c r="BM57" s="25"/>
    </row>
    <row r="58" ht="17.25" customHeight="1">
      <c r="B58" s="88"/>
      <c r="C58" s="94" t="s">
        <v>108</v>
      </c>
      <c r="P58" s="90"/>
      <c r="S58" s="88" t="s">
        <v>109</v>
      </c>
      <c r="BM58" s="25"/>
    </row>
    <row r="59" ht="17.25" customHeight="1">
      <c r="B59" s="95"/>
      <c r="C59" s="96" t="s">
        <v>110</v>
      </c>
      <c r="D59" s="9"/>
      <c r="E59" s="9"/>
      <c r="F59" s="9"/>
      <c r="G59" s="9"/>
      <c r="H59" s="9"/>
      <c r="I59" s="9"/>
      <c r="J59" s="9"/>
      <c r="K59" s="9"/>
      <c r="L59" s="9"/>
      <c r="M59" s="9"/>
      <c r="N59" s="9"/>
      <c r="O59" s="9"/>
      <c r="P59" s="97"/>
      <c r="S59" s="95" t="s">
        <v>111</v>
      </c>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7"/>
    </row>
    <row r="60" ht="17.25" customHeight="1">
      <c r="A60" s="36"/>
    </row>
  </sheetData>
  <mergeCells count="537">
    <mergeCell ref="B12:D13"/>
    <mergeCell ref="E12:P12"/>
    <mergeCell ref="E13:J13"/>
    <mergeCell ref="K13:L13"/>
    <mergeCell ref="M13:N13"/>
    <mergeCell ref="O13:P13"/>
    <mergeCell ref="K14:L14"/>
    <mergeCell ref="M14:N14"/>
    <mergeCell ref="K16:L16"/>
    <mergeCell ref="M16:N16"/>
    <mergeCell ref="O16:P16"/>
    <mergeCell ref="B17:P17"/>
    <mergeCell ref="B18:D19"/>
    <mergeCell ref="E18:P18"/>
    <mergeCell ref="E19:J19"/>
    <mergeCell ref="K19:L19"/>
    <mergeCell ref="M19:N19"/>
    <mergeCell ref="O19:P19"/>
    <mergeCell ref="B20:D20"/>
    <mergeCell ref="E20:P21"/>
    <mergeCell ref="B21:D21"/>
    <mergeCell ref="B22:D23"/>
    <mergeCell ref="E22:P22"/>
    <mergeCell ref="O14:P14"/>
    <mergeCell ref="B15:D16"/>
    <mergeCell ref="E15:J15"/>
    <mergeCell ref="K15:L15"/>
    <mergeCell ref="M15:N15"/>
    <mergeCell ref="O15:P15"/>
    <mergeCell ref="E16:J16"/>
    <mergeCell ref="E23:J23"/>
    <mergeCell ref="K23:L23"/>
    <mergeCell ref="M23:N23"/>
    <mergeCell ref="O23:P23"/>
    <mergeCell ref="B24:D24"/>
    <mergeCell ref="E24:J24"/>
    <mergeCell ref="K24:L24"/>
    <mergeCell ref="M24:N24"/>
    <mergeCell ref="K26:L26"/>
    <mergeCell ref="M26:N26"/>
    <mergeCell ref="O26:P26"/>
    <mergeCell ref="E27:J27"/>
    <mergeCell ref="K27:L27"/>
    <mergeCell ref="M27:N27"/>
    <mergeCell ref="O27:P27"/>
    <mergeCell ref="E28:J28"/>
    <mergeCell ref="O28:P28"/>
    <mergeCell ref="K28:L28"/>
    <mergeCell ref="M28:N28"/>
    <mergeCell ref="O24:P24"/>
    <mergeCell ref="B25:D28"/>
    <mergeCell ref="E25:J25"/>
    <mergeCell ref="K25:L25"/>
    <mergeCell ref="M25:N25"/>
    <mergeCell ref="O25:P25"/>
    <mergeCell ref="E26:J26"/>
    <mergeCell ref="B29:P29"/>
    <mergeCell ref="B30:D31"/>
    <mergeCell ref="E30:P30"/>
    <mergeCell ref="E31:J31"/>
    <mergeCell ref="K31:L31"/>
    <mergeCell ref="M31:N31"/>
    <mergeCell ref="O31:P31"/>
    <mergeCell ref="B32:D32"/>
    <mergeCell ref="E32:J32"/>
    <mergeCell ref="K32:L32"/>
    <mergeCell ref="M32:N32"/>
    <mergeCell ref="K34:L34"/>
    <mergeCell ref="M34:N34"/>
    <mergeCell ref="O34:P34"/>
    <mergeCell ref="E35:J35"/>
    <mergeCell ref="O35:P35"/>
    <mergeCell ref="K35:L35"/>
    <mergeCell ref="M35:N35"/>
    <mergeCell ref="E36:J36"/>
    <mergeCell ref="K36:L36"/>
    <mergeCell ref="M36:N36"/>
    <mergeCell ref="O36:P36"/>
    <mergeCell ref="B37:P37"/>
    <mergeCell ref="S37:U37"/>
    <mergeCell ref="V37:X37"/>
    <mergeCell ref="B38:D39"/>
    <mergeCell ref="O32:P32"/>
    <mergeCell ref="B33:D36"/>
    <mergeCell ref="E33:J33"/>
    <mergeCell ref="K33:L33"/>
    <mergeCell ref="M33:N33"/>
    <mergeCell ref="O33:P33"/>
    <mergeCell ref="E34:J34"/>
    <mergeCell ref="E38:P38"/>
    <mergeCell ref="S38:U38"/>
    <mergeCell ref="V38:X38"/>
    <mergeCell ref="E39:J39"/>
    <mergeCell ref="K39:L39"/>
    <mergeCell ref="M39:N39"/>
    <mergeCell ref="O39:P39"/>
    <mergeCell ref="S39:U39"/>
    <mergeCell ref="V39:X39"/>
    <mergeCell ref="B40:D40"/>
    <mergeCell ref="E40:J40"/>
    <mergeCell ref="K40:L40"/>
    <mergeCell ref="M40:N40"/>
    <mergeCell ref="O40:P40"/>
    <mergeCell ref="S40:U40"/>
    <mergeCell ref="E41:J41"/>
    <mergeCell ref="E42:J42"/>
    <mergeCell ref="K42:L42"/>
    <mergeCell ref="M42:N42"/>
    <mergeCell ref="S41:U41"/>
    <mergeCell ref="S42:U42"/>
    <mergeCell ref="V42:X42"/>
    <mergeCell ref="E43:J43"/>
    <mergeCell ref="O43:P43"/>
    <mergeCell ref="S43:U43"/>
    <mergeCell ref="V43:X43"/>
    <mergeCell ref="K43:L43"/>
    <mergeCell ref="M43:N43"/>
    <mergeCell ref="B44:P44"/>
    <mergeCell ref="S44:U44"/>
    <mergeCell ref="V44:X44"/>
    <mergeCell ref="B45:P45"/>
    <mergeCell ref="B46:D46"/>
    <mergeCell ref="E46:P46"/>
    <mergeCell ref="V40:X40"/>
    <mergeCell ref="B41:D43"/>
    <mergeCell ref="K41:L41"/>
    <mergeCell ref="M41:N41"/>
    <mergeCell ref="O41:P41"/>
    <mergeCell ref="V41:X41"/>
    <mergeCell ref="O42:P42"/>
    <mergeCell ref="C53:F53"/>
    <mergeCell ref="H53:J53"/>
    <mergeCell ref="L53:O53"/>
    <mergeCell ref="S53:U53"/>
    <mergeCell ref="C54:O54"/>
    <mergeCell ref="S54:U54"/>
    <mergeCell ref="C55:O57"/>
    <mergeCell ref="S55:U55"/>
    <mergeCell ref="S56:U56"/>
    <mergeCell ref="C58:O58"/>
    <mergeCell ref="C59:O59"/>
    <mergeCell ref="A1:R4"/>
    <mergeCell ref="S3:Y3"/>
    <mergeCell ref="A5:A59"/>
    <mergeCell ref="B5:J5"/>
    <mergeCell ref="K5:K6"/>
    <mergeCell ref="Q5:R59"/>
    <mergeCell ref="B6:J6"/>
    <mergeCell ref="S46:U46"/>
    <mergeCell ref="B47:D47"/>
    <mergeCell ref="E47:P47"/>
    <mergeCell ref="S47:U47"/>
    <mergeCell ref="B48:P48"/>
    <mergeCell ref="S48:U48"/>
    <mergeCell ref="B49:D49"/>
    <mergeCell ref="E49:P49"/>
    <mergeCell ref="S49:U49"/>
    <mergeCell ref="C50:O50"/>
    <mergeCell ref="S50:U50"/>
    <mergeCell ref="C51:O51"/>
    <mergeCell ref="S51:U51"/>
    <mergeCell ref="C52:F52"/>
    <mergeCell ref="H52:J52"/>
    <mergeCell ref="L52:O52"/>
    <mergeCell ref="S52:U52"/>
    <mergeCell ref="BI5:BM5"/>
    <mergeCell ref="BI6:BM6"/>
    <mergeCell ref="BE7:BM7"/>
    <mergeCell ref="BE8:BM8"/>
    <mergeCell ref="BE9:BM9"/>
    <mergeCell ref="BE10:BM10"/>
    <mergeCell ref="BE11:BM11"/>
    <mergeCell ref="BE12:BM12"/>
    <mergeCell ref="BJ15:BM15"/>
    <mergeCell ref="BJ17:BM17"/>
    <mergeCell ref="BJ19:BM19"/>
    <mergeCell ref="BJ21:BM21"/>
    <mergeCell ref="BJ23:BM23"/>
    <mergeCell ref="BJ25:BM25"/>
    <mergeCell ref="BE13:BM13"/>
    <mergeCell ref="BJ14:BM14"/>
    <mergeCell ref="BJ27:BM27"/>
    <mergeCell ref="BJ29:BM29"/>
    <mergeCell ref="BJ31:BM31"/>
    <mergeCell ref="BJ33:BM33"/>
    <mergeCell ref="BE37:BG37"/>
    <mergeCell ref="BH37:BJ37"/>
    <mergeCell ref="BK37:BM37"/>
    <mergeCell ref="BE38:BG38"/>
    <mergeCell ref="BH38:BJ38"/>
    <mergeCell ref="BK38:BM38"/>
    <mergeCell ref="BE39:BG39"/>
    <mergeCell ref="BH39:BJ39"/>
    <mergeCell ref="BE41:BG41"/>
    <mergeCell ref="BH41:BJ41"/>
    <mergeCell ref="BK39:BM39"/>
    <mergeCell ref="BE40:BG40"/>
    <mergeCell ref="BH40:BJ40"/>
    <mergeCell ref="BK40:BM40"/>
    <mergeCell ref="BK41:BM41"/>
    <mergeCell ref="BE42:BG42"/>
    <mergeCell ref="BH42:BJ42"/>
    <mergeCell ref="BK42:BM42"/>
    <mergeCell ref="BE43:BG43"/>
    <mergeCell ref="BH43:BJ43"/>
    <mergeCell ref="BK43:BM43"/>
    <mergeCell ref="BE44:BG44"/>
    <mergeCell ref="BH44:BJ44"/>
    <mergeCell ref="BK44:BM44"/>
    <mergeCell ref="BE46:BG46"/>
    <mergeCell ref="BH46:BJ46"/>
    <mergeCell ref="BK46:BM46"/>
    <mergeCell ref="BE47:BG47"/>
    <mergeCell ref="BH47:BJ47"/>
    <mergeCell ref="BK47:BM47"/>
    <mergeCell ref="BE48:BG48"/>
    <mergeCell ref="BH48:BJ48"/>
    <mergeCell ref="BK54:BM54"/>
    <mergeCell ref="BE55:BG55"/>
    <mergeCell ref="BH55:BJ55"/>
    <mergeCell ref="BK55:BM55"/>
    <mergeCell ref="BD1:BM1"/>
    <mergeCell ref="BN1:BN59"/>
    <mergeCell ref="BD2:BM2"/>
    <mergeCell ref="BE3:BE5"/>
    <mergeCell ref="BF3:BM3"/>
    <mergeCell ref="BF4:BM4"/>
    <mergeCell ref="BF5:BH6"/>
    <mergeCell ref="BK56:BM56"/>
    <mergeCell ref="BK48:BM48"/>
    <mergeCell ref="BE49:BG49"/>
    <mergeCell ref="BH49:BJ49"/>
    <mergeCell ref="BK49:BM49"/>
    <mergeCell ref="BE50:BG50"/>
    <mergeCell ref="BH50:BJ50"/>
    <mergeCell ref="BK50:BM50"/>
    <mergeCell ref="BE51:BG51"/>
    <mergeCell ref="BH51:BJ51"/>
    <mergeCell ref="BK51:BM51"/>
    <mergeCell ref="BE52:BG52"/>
    <mergeCell ref="BH52:BJ52"/>
    <mergeCell ref="BK52:BM52"/>
    <mergeCell ref="BE53:BG53"/>
    <mergeCell ref="BH53:BJ53"/>
    <mergeCell ref="BK53:BM53"/>
    <mergeCell ref="BE54:BG54"/>
    <mergeCell ref="BH54:BJ54"/>
    <mergeCell ref="BE56:BG56"/>
    <mergeCell ref="BH56:BJ56"/>
    <mergeCell ref="S29:AF29"/>
    <mergeCell ref="S31:AF31"/>
    <mergeCell ref="AG31:AM31"/>
    <mergeCell ref="AN31:AZ31"/>
    <mergeCell ref="BA31:BI31"/>
    <mergeCell ref="S32:BM32"/>
    <mergeCell ref="BA33:BI33"/>
    <mergeCell ref="AY37:BA37"/>
    <mergeCell ref="BB37:BD37"/>
    <mergeCell ref="S33:AF33"/>
    <mergeCell ref="S34:BM34"/>
    <mergeCell ref="S35:BM35"/>
    <mergeCell ref="S36:AG36"/>
    <mergeCell ref="AY36:BM36"/>
    <mergeCell ref="Y37:AA37"/>
    <mergeCell ref="AB37:AD37"/>
    <mergeCell ref="AR39:AT39"/>
    <mergeCell ref="AU39:AW39"/>
    <mergeCell ref="AY39:BA39"/>
    <mergeCell ref="BB39:BD39"/>
    <mergeCell ref="AU38:AW38"/>
    <mergeCell ref="AY38:BA38"/>
    <mergeCell ref="BB38:BD38"/>
    <mergeCell ref="Y39:AA39"/>
    <mergeCell ref="AB39:AD39"/>
    <mergeCell ref="AE39:AG39"/>
    <mergeCell ref="AO39:AQ39"/>
    <mergeCell ref="Y41:AA41"/>
    <mergeCell ref="AB41:AD41"/>
    <mergeCell ref="AE41:AG41"/>
    <mergeCell ref="AI41:AK41"/>
    <mergeCell ref="AL41:AN41"/>
    <mergeCell ref="AI39:AK39"/>
    <mergeCell ref="AL39:AN39"/>
    <mergeCell ref="Y40:AA40"/>
    <mergeCell ref="AB40:AD40"/>
    <mergeCell ref="AE40:AG40"/>
    <mergeCell ref="AI40:AK40"/>
    <mergeCell ref="AL40:AN40"/>
    <mergeCell ref="AO40:AQ40"/>
    <mergeCell ref="AR40:AT40"/>
    <mergeCell ref="AY40:BA40"/>
    <mergeCell ref="BB40:BD40"/>
    <mergeCell ref="AI42:AK42"/>
    <mergeCell ref="AL42:AN42"/>
    <mergeCell ref="AO42:AQ42"/>
    <mergeCell ref="AR42:AT42"/>
    <mergeCell ref="AY41:BA41"/>
    <mergeCell ref="AY42:BA42"/>
    <mergeCell ref="AU40:AW40"/>
    <mergeCell ref="AO41:AQ41"/>
    <mergeCell ref="AR41:AT41"/>
    <mergeCell ref="AU41:AW41"/>
    <mergeCell ref="BB41:BD41"/>
    <mergeCell ref="Y42:AA42"/>
    <mergeCell ref="AU42:AW42"/>
    <mergeCell ref="BB42:BD42"/>
    <mergeCell ref="AO43:AQ43"/>
    <mergeCell ref="AR43:AT43"/>
    <mergeCell ref="AI37:AK37"/>
    <mergeCell ref="AI44:AK44"/>
    <mergeCell ref="AL44:AN44"/>
    <mergeCell ref="AO44:AQ44"/>
    <mergeCell ref="AR44:AT44"/>
    <mergeCell ref="AU44:AW44"/>
    <mergeCell ref="AG33:AM33"/>
    <mergeCell ref="AN33:AZ33"/>
    <mergeCell ref="AH36:AH44"/>
    <mergeCell ref="AI36:AW36"/>
    <mergeCell ref="AX36:AX44"/>
    <mergeCell ref="AL37:AN37"/>
    <mergeCell ref="AU43:AW43"/>
    <mergeCell ref="AY48:BA48"/>
    <mergeCell ref="BB48:BD48"/>
    <mergeCell ref="V46:AX46"/>
    <mergeCell ref="AY46:BA46"/>
    <mergeCell ref="BB46:BD46"/>
    <mergeCell ref="V47:AX47"/>
    <mergeCell ref="AY47:BA47"/>
    <mergeCell ref="BB47:BD47"/>
    <mergeCell ref="V48:AX48"/>
    <mergeCell ref="AY51:BA51"/>
    <mergeCell ref="BB51:BD51"/>
    <mergeCell ref="V49:AX49"/>
    <mergeCell ref="AY49:BA49"/>
    <mergeCell ref="BB49:BD49"/>
    <mergeCell ref="V50:AX50"/>
    <mergeCell ref="AY50:BA50"/>
    <mergeCell ref="BB50:BD50"/>
    <mergeCell ref="V51:AX51"/>
    <mergeCell ref="AY54:BA54"/>
    <mergeCell ref="BB54:BD54"/>
    <mergeCell ref="V52:AX52"/>
    <mergeCell ref="AY52:BA52"/>
    <mergeCell ref="BB52:BD52"/>
    <mergeCell ref="V53:AX53"/>
    <mergeCell ref="AY53:BA53"/>
    <mergeCell ref="BB53:BD53"/>
    <mergeCell ref="V54:AX54"/>
    <mergeCell ref="S58:BM58"/>
    <mergeCell ref="S59:BM59"/>
    <mergeCell ref="A60:BN60"/>
    <mergeCell ref="V55:AX55"/>
    <mergeCell ref="AY55:BA55"/>
    <mergeCell ref="BB55:BD55"/>
    <mergeCell ref="V56:AX56"/>
    <mergeCell ref="AY56:BA56"/>
    <mergeCell ref="BB56:BD56"/>
    <mergeCell ref="S57:BM57"/>
    <mergeCell ref="S19:AF19"/>
    <mergeCell ref="S21:AF21"/>
    <mergeCell ref="AG21:AM21"/>
    <mergeCell ref="AN21:AZ21"/>
    <mergeCell ref="BA21:BI21"/>
    <mergeCell ref="S22:BM22"/>
    <mergeCell ref="BA23:BI23"/>
    <mergeCell ref="S23:AF23"/>
    <mergeCell ref="S24:BM24"/>
    <mergeCell ref="S25:AF25"/>
    <mergeCell ref="AG25:AM25"/>
    <mergeCell ref="AN25:AZ25"/>
    <mergeCell ref="BA25:BI25"/>
    <mergeCell ref="S26:BM26"/>
    <mergeCell ref="AN29:AZ29"/>
    <mergeCell ref="BA29:BI29"/>
    <mergeCell ref="S27:AF27"/>
    <mergeCell ref="AG27:AM27"/>
    <mergeCell ref="AN27:AZ27"/>
    <mergeCell ref="BA27:BI27"/>
    <mergeCell ref="S28:BM28"/>
    <mergeCell ref="AG29:AM29"/>
    <mergeCell ref="S30:BM30"/>
    <mergeCell ref="AO37:AQ37"/>
    <mergeCell ref="AR37:AT37"/>
    <mergeCell ref="AB42:AD42"/>
    <mergeCell ref="AE42:AG42"/>
    <mergeCell ref="Y43:AA43"/>
    <mergeCell ref="AB43:AD43"/>
    <mergeCell ref="AE43:AG43"/>
    <mergeCell ref="Y44:AA44"/>
    <mergeCell ref="AB44:AD44"/>
    <mergeCell ref="AE44:AG44"/>
    <mergeCell ref="AI43:AK43"/>
    <mergeCell ref="AL43:AN43"/>
    <mergeCell ref="AY43:BA43"/>
    <mergeCell ref="BB43:BD43"/>
    <mergeCell ref="AY44:BA44"/>
    <mergeCell ref="BB44:BD44"/>
    <mergeCell ref="S45:BM45"/>
    <mergeCell ref="S2:Y2"/>
    <mergeCell ref="Z2:AA2"/>
    <mergeCell ref="AB2:AE2"/>
    <mergeCell ref="AF2:AG2"/>
    <mergeCell ref="AK1:AO1"/>
    <mergeCell ref="AK2:AO2"/>
    <mergeCell ref="Z3:AA3"/>
    <mergeCell ref="AB3:AE3"/>
    <mergeCell ref="AF3:AG3"/>
    <mergeCell ref="AH3:AI3"/>
    <mergeCell ref="AU3:BD3"/>
    <mergeCell ref="AU4:BD4"/>
    <mergeCell ref="AZ5:BD5"/>
    <mergeCell ref="AZ6:BE6"/>
    <mergeCell ref="L5:P5"/>
    <mergeCell ref="L6:P6"/>
    <mergeCell ref="BA7:BB7"/>
    <mergeCell ref="BC7:BD7"/>
    <mergeCell ref="M7:N7"/>
    <mergeCell ref="O7:P7"/>
    <mergeCell ref="AH7:AI7"/>
    <mergeCell ref="AK7:AT7"/>
    <mergeCell ref="AU7:AV7"/>
    <mergeCell ref="AW7:AX7"/>
    <mergeCell ref="AY7:AZ7"/>
    <mergeCell ref="AK3:AS3"/>
    <mergeCell ref="AT3:AT4"/>
    <mergeCell ref="AK4:AS4"/>
    <mergeCell ref="S4:Y4"/>
    <mergeCell ref="Z4:AA4"/>
    <mergeCell ref="AB4:AE4"/>
    <mergeCell ref="AF4:AG4"/>
    <mergeCell ref="AH4:AI4"/>
    <mergeCell ref="S5:Y5"/>
    <mergeCell ref="Z5:AA5"/>
    <mergeCell ref="AB5:AE5"/>
    <mergeCell ref="AF5:AG5"/>
    <mergeCell ref="AH5:AI5"/>
    <mergeCell ref="AK5:AM6"/>
    <mergeCell ref="AN5:AU5"/>
    <mergeCell ref="S7:Y7"/>
    <mergeCell ref="Z7:AA7"/>
    <mergeCell ref="AB7:AE7"/>
    <mergeCell ref="AF7:AG7"/>
    <mergeCell ref="Y8:AC8"/>
    <mergeCell ref="AD8:AD10"/>
    <mergeCell ref="Y9:AC10"/>
    <mergeCell ref="AE8:AI8"/>
    <mergeCell ref="AK8:AT8"/>
    <mergeCell ref="AU8:AV8"/>
    <mergeCell ref="AW8:AX8"/>
    <mergeCell ref="AY8:AZ8"/>
    <mergeCell ref="BA8:BB8"/>
    <mergeCell ref="BC8:BD8"/>
    <mergeCell ref="AE9:AI10"/>
    <mergeCell ref="AK9:AT9"/>
    <mergeCell ref="AU9:AV9"/>
    <mergeCell ref="AW9:AX9"/>
    <mergeCell ref="AY9:AZ9"/>
    <mergeCell ref="BA9:BB9"/>
    <mergeCell ref="BC9:BD9"/>
    <mergeCell ref="BC10:BD10"/>
    <mergeCell ref="B7:J7"/>
    <mergeCell ref="K7:L7"/>
    <mergeCell ref="B8:D9"/>
    <mergeCell ref="E8:P8"/>
    <mergeCell ref="E9:J9"/>
    <mergeCell ref="K9:L9"/>
    <mergeCell ref="M9:N9"/>
    <mergeCell ref="O9:P9"/>
    <mergeCell ref="S8:W8"/>
    <mergeCell ref="X8:X10"/>
    <mergeCell ref="S9:W10"/>
    <mergeCell ref="B10:D10"/>
    <mergeCell ref="E10:J10"/>
    <mergeCell ref="K10:L10"/>
    <mergeCell ref="M10:N10"/>
    <mergeCell ref="O10:P10"/>
    <mergeCell ref="B11:P11"/>
    <mergeCell ref="B14:D14"/>
    <mergeCell ref="E14:J14"/>
    <mergeCell ref="AN19:AZ19"/>
    <mergeCell ref="BA19:BI19"/>
    <mergeCell ref="S17:AF17"/>
    <mergeCell ref="AG17:AM17"/>
    <mergeCell ref="AN17:AZ17"/>
    <mergeCell ref="BA17:BI17"/>
    <mergeCell ref="S18:BM18"/>
    <mergeCell ref="AG19:AM19"/>
    <mergeCell ref="S20:BM20"/>
    <mergeCell ref="AW5:AY6"/>
    <mergeCell ref="S6:Y6"/>
    <mergeCell ref="Z6:AA6"/>
    <mergeCell ref="AB6:AE6"/>
    <mergeCell ref="AF6:AG6"/>
    <mergeCell ref="AH6:AI6"/>
    <mergeCell ref="AN6:AV6"/>
    <mergeCell ref="AK10:AT10"/>
    <mergeCell ref="AU10:AV10"/>
    <mergeCell ref="AJ11:BD13"/>
    <mergeCell ref="AN14:AZ14"/>
    <mergeCell ref="BA14:BI14"/>
    <mergeCell ref="AN15:AZ15"/>
    <mergeCell ref="BA15:BI15"/>
    <mergeCell ref="AW10:AX10"/>
    <mergeCell ref="AY10:AZ10"/>
    <mergeCell ref="S1:AI1"/>
    <mergeCell ref="AJ1:AJ10"/>
    <mergeCell ref="AP1:AP2"/>
    <mergeCell ref="AQ1:BB1"/>
    <mergeCell ref="BC1:BC2"/>
    <mergeCell ref="AH2:AI2"/>
    <mergeCell ref="AQ2:BB2"/>
    <mergeCell ref="BA10:BB10"/>
    <mergeCell ref="S11:AI11"/>
    <mergeCell ref="S12:Z12"/>
    <mergeCell ref="AA12:AC12"/>
    <mergeCell ref="AD12:AF12"/>
    <mergeCell ref="AG12:AI12"/>
    <mergeCell ref="S13:Z13"/>
    <mergeCell ref="AG13:AI13"/>
    <mergeCell ref="AA13:AC13"/>
    <mergeCell ref="AD13:AF13"/>
    <mergeCell ref="S14:AF14"/>
    <mergeCell ref="AG14:AM14"/>
    <mergeCell ref="S15:AF15"/>
    <mergeCell ref="AG15:AM15"/>
    <mergeCell ref="S16:BM16"/>
    <mergeCell ref="AG23:AM23"/>
    <mergeCell ref="AN23:AZ23"/>
    <mergeCell ref="AI38:AK38"/>
    <mergeCell ref="AL38:AN38"/>
    <mergeCell ref="AE37:AG37"/>
    <mergeCell ref="AU37:AW37"/>
    <mergeCell ref="Y38:AA38"/>
    <mergeCell ref="AB38:AD38"/>
    <mergeCell ref="AE38:AG38"/>
    <mergeCell ref="AO38:AQ38"/>
    <mergeCell ref="AR38:AT38"/>
  </mergeCells>
  <dataValidations>
    <dataValidation type="list" allowBlank="1" showInputMessage="1" prompt="Select dot for proficiency." sqref="K9 K13 K19 K31 K39">
      <formula1>"•"</formula1>
    </dataValidation>
    <dataValidation type="list" allowBlank="1" showInputMessage="1" prompt="⬡=refresh after short/long rest ,⬢=refresh after long rest" sqref="S46:S56">
      <formula1>"⬡,⬢"</formula1>
    </dataValidation>
    <dataValidation type="list" allowBlank="1" showInputMessage="1" prompt="Click and enter a value from the list of items" sqref="AA12:AA13 AD12:AD13 AG12:AG13 S37:S44 V37:V44 Y37:Y44 AB37:AB44 AE37:AE44 AI37:AI44 AL37:AL44 AO37:AO44 AR37:AR44 AU37:AU44 B49">
      <formula1>"⦾,⦿"</formula1>
    </dataValidation>
    <dataValidation type="list" allowBlank="1" showInputMessage="1" prompt="⦿=unit remaining" sqref="AY37:AY44 BB37:BB44 BE37:BE44 BH37:BH44 BK37:BK44">
      <formula1>"⦾,⦿"</formula1>
    </dataValidation>
    <dataValidation type="list" allowBlank="1" showInputMessage="1" prompt="● = proficient, .5 and x2 multiply prof." sqref="K10 K14:K16 K24:K28 K32:K36 K40:K43">
      <formula1>"●,0.5,x2"</formula1>
    </dataValidation>
    <dataValidation type="list" allowBlank="1" sqref="BA8">
      <formula1>"X"</formula1>
    </dataValidation>
    <dataValidation type="list" allowBlank="1" showInputMessage="1" prompt="Select dot for proficiency." sqref="K23">
      <formula1>"•"</formula1>
    </dataValidation>
    <dataValidation type="list" allowBlank="1" sqref="AU8">
      <formula1>"None,L,M,H"</formula1>
    </dataValidation>
    <dataValidation type="list" allowBlank="1" showInputMessage="1" prompt="⦿=Use remaining" sqref="AY46:AY56 BB46:BB56 BE46:BE56 BH46:BH56 BK46:BK56">
      <formula1>"⦾,⦿"</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66" width="2.14"/>
  </cols>
  <sheetData>
    <row r="1">
      <c r="A1" s="98"/>
    </row>
    <row r="2">
      <c r="A2" s="98"/>
      <c r="B2" s="99"/>
      <c r="C2" s="52"/>
      <c r="D2" s="52"/>
      <c r="E2" s="52"/>
      <c r="F2" s="52"/>
      <c r="G2" s="52"/>
      <c r="H2" s="52"/>
      <c r="I2" s="52"/>
      <c r="J2" s="52"/>
      <c r="K2" s="52"/>
      <c r="L2" s="52"/>
      <c r="M2" s="52"/>
      <c r="N2" s="52"/>
      <c r="O2" s="52"/>
      <c r="P2" s="54"/>
      <c r="Q2" s="98"/>
      <c r="S2" s="100" t="s">
        <v>112</v>
      </c>
      <c r="T2" s="52"/>
      <c r="U2" s="52"/>
      <c r="V2" s="52"/>
      <c r="W2" s="52"/>
      <c r="X2" s="52"/>
      <c r="Y2" s="52"/>
      <c r="Z2" s="101"/>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4"/>
      <c r="BN2" s="102"/>
    </row>
    <row r="3">
      <c r="B3" s="103"/>
      <c r="P3" s="59"/>
      <c r="S3" s="104"/>
      <c r="BM3" s="59"/>
    </row>
    <row r="4">
      <c r="B4" s="103"/>
      <c r="P4" s="59"/>
      <c r="S4" s="104"/>
      <c r="BM4" s="59"/>
    </row>
    <row r="5">
      <c r="B5" s="103"/>
      <c r="P5" s="59"/>
      <c r="S5" s="105"/>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76"/>
    </row>
    <row r="6">
      <c r="B6" s="103"/>
      <c r="P6" s="59"/>
      <c r="S6" s="100" t="s">
        <v>113</v>
      </c>
      <c r="T6" s="52"/>
      <c r="U6" s="52"/>
      <c r="V6" s="52"/>
      <c r="W6" s="101"/>
      <c r="X6" s="52"/>
      <c r="Y6" s="52"/>
      <c r="Z6" s="52"/>
      <c r="AA6" s="52"/>
      <c r="AB6" s="52"/>
      <c r="AC6" s="52"/>
      <c r="AD6" s="52"/>
      <c r="AE6" s="52"/>
      <c r="AF6" s="52"/>
      <c r="AG6" s="52"/>
      <c r="AH6" s="52"/>
      <c r="AI6" s="52"/>
      <c r="AJ6" s="52"/>
      <c r="AK6" s="52"/>
      <c r="AL6" s="52"/>
      <c r="AM6" s="52"/>
      <c r="AN6" s="52"/>
      <c r="AO6" s="52"/>
      <c r="AP6" s="54"/>
      <c r="AQ6" s="106" t="s">
        <v>114</v>
      </c>
      <c r="AR6" s="52"/>
      <c r="AS6" s="52"/>
      <c r="AT6" s="52"/>
      <c r="AU6" s="101"/>
      <c r="AV6" s="52"/>
      <c r="AW6" s="52"/>
      <c r="AX6" s="52"/>
      <c r="AY6" s="52"/>
      <c r="AZ6" s="52"/>
      <c r="BA6" s="52"/>
      <c r="BB6" s="52"/>
      <c r="BC6" s="52"/>
      <c r="BD6" s="52"/>
      <c r="BE6" s="52"/>
      <c r="BF6" s="52"/>
      <c r="BG6" s="52"/>
      <c r="BH6" s="52"/>
      <c r="BI6" s="52"/>
      <c r="BJ6" s="52"/>
      <c r="BK6" s="52"/>
      <c r="BL6" s="52"/>
      <c r="BM6" s="54"/>
    </row>
    <row r="7">
      <c r="B7" s="103"/>
      <c r="P7" s="59"/>
      <c r="S7" s="107" t="s">
        <v>115</v>
      </c>
      <c r="W7" s="108"/>
      <c r="AP7" s="59"/>
      <c r="AQ7" s="109" t="s">
        <v>116</v>
      </c>
      <c r="AU7" s="108"/>
      <c r="BM7" s="59"/>
    </row>
    <row r="8">
      <c r="B8" s="103"/>
      <c r="P8" s="59"/>
      <c r="S8" s="107" t="s">
        <v>117</v>
      </c>
      <c r="W8" s="108"/>
      <c r="AP8" s="59"/>
      <c r="AQ8" s="109" t="s">
        <v>118</v>
      </c>
      <c r="AU8" s="108"/>
      <c r="BM8" s="59"/>
    </row>
    <row r="9">
      <c r="B9" s="103"/>
      <c r="P9" s="59"/>
      <c r="S9" s="110" t="s">
        <v>119</v>
      </c>
      <c r="T9" s="49"/>
      <c r="U9" s="49"/>
      <c r="V9" s="49"/>
      <c r="W9" s="111"/>
      <c r="X9" s="49"/>
      <c r="Y9" s="49"/>
      <c r="Z9" s="49"/>
      <c r="AA9" s="49"/>
      <c r="AB9" s="49"/>
      <c r="AC9" s="49"/>
      <c r="AD9" s="49"/>
      <c r="AE9" s="49"/>
      <c r="AF9" s="49"/>
      <c r="AG9" s="49"/>
      <c r="AH9" s="49"/>
      <c r="AI9" s="49"/>
      <c r="AJ9" s="49"/>
      <c r="AK9" s="49"/>
      <c r="AL9" s="49"/>
      <c r="AM9" s="49"/>
      <c r="AN9" s="49"/>
      <c r="AO9" s="49"/>
      <c r="AP9" s="76"/>
      <c r="AQ9" s="112" t="s">
        <v>120</v>
      </c>
      <c r="AR9" s="49"/>
      <c r="AS9" s="49"/>
      <c r="AT9" s="49"/>
      <c r="AU9" s="111"/>
      <c r="AV9" s="49"/>
      <c r="AW9" s="49"/>
      <c r="AX9" s="49"/>
      <c r="AY9" s="49"/>
      <c r="AZ9" s="49"/>
      <c r="BA9" s="49"/>
      <c r="BB9" s="49"/>
      <c r="BC9" s="49"/>
      <c r="BD9" s="49"/>
      <c r="BE9" s="49"/>
      <c r="BF9" s="49"/>
      <c r="BG9" s="49"/>
      <c r="BH9" s="49"/>
      <c r="BI9" s="49"/>
      <c r="BJ9" s="49"/>
      <c r="BK9" s="49"/>
      <c r="BL9" s="49"/>
      <c r="BM9" s="76"/>
    </row>
    <row r="10">
      <c r="B10" s="103"/>
      <c r="P10" s="59"/>
      <c r="S10" s="100" t="s">
        <v>121</v>
      </c>
      <c r="T10" s="52"/>
      <c r="U10" s="52"/>
      <c r="V10" s="52"/>
      <c r="W10" s="52"/>
      <c r="X10" s="52"/>
      <c r="Y10" s="101"/>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4"/>
    </row>
    <row r="11">
      <c r="B11" s="113" t="s">
        <v>122</v>
      </c>
      <c r="C11" s="49"/>
      <c r="D11" s="49"/>
      <c r="E11" s="49"/>
      <c r="F11" s="49"/>
      <c r="G11" s="49"/>
      <c r="H11" s="49"/>
      <c r="I11" s="49"/>
      <c r="J11" s="49"/>
      <c r="K11" s="49"/>
      <c r="L11" s="49"/>
      <c r="M11" s="49"/>
      <c r="N11" s="49"/>
      <c r="O11" s="49"/>
      <c r="P11" s="76"/>
      <c r="S11" s="104"/>
      <c r="BM11" s="59"/>
    </row>
    <row r="12">
      <c r="B12" s="98"/>
      <c r="S12" s="105"/>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76"/>
    </row>
    <row r="13">
      <c r="B13" s="99"/>
      <c r="C13" s="52"/>
      <c r="D13" s="52"/>
      <c r="E13" s="52"/>
      <c r="F13" s="52"/>
      <c r="G13" s="52"/>
      <c r="H13" s="52"/>
      <c r="I13" s="52"/>
      <c r="J13" s="52"/>
      <c r="K13" s="52"/>
      <c r="L13" s="52"/>
      <c r="M13" s="52"/>
      <c r="N13" s="52"/>
      <c r="O13" s="52"/>
      <c r="P13" s="54"/>
      <c r="S13" s="100" t="s">
        <v>123</v>
      </c>
      <c r="T13" s="52"/>
      <c r="U13" s="52"/>
      <c r="V13" s="52"/>
      <c r="W13" s="52"/>
      <c r="X13" s="52"/>
      <c r="Y13" s="52"/>
      <c r="Z13" s="52"/>
      <c r="AA13" s="101"/>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4"/>
    </row>
    <row r="14">
      <c r="B14" s="103"/>
      <c r="P14" s="59"/>
      <c r="S14" s="104"/>
      <c r="BM14" s="59"/>
    </row>
    <row r="15">
      <c r="B15" s="103"/>
      <c r="P15" s="59"/>
      <c r="S15" s="104"/>
      <c r="BM15" s="59"/>
    </row>
    <row r="16">
      <c r="B16" s="103"/>
      <c r="P16" s="59"/>
      <c r="S16" s="105"/>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76"/>
    </row>
    <row r="17">
      <c r="B17" s="103"/>
      <c r="P17" s="59"/>
      <c r="S17" s="100" t="s">
        <v>124</v>
      </c>
      <c r="T17" s="52"/>
      <c r="U17" s="52"/>
      <c r="V17" s="101"/>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4"/>
    </row>
    <row r="18">
      <c r="B18" s="113" t="s">
        <v>125</v>
      </c>
      <c r="C18" s="49"/>
      <c r="D18" s="49"/>
      <c r="E18" s="49"/>
      <c r="F18" s="49"/>
      <c r="G18" s="49"/>
      <c r="H18" s="49"/>
      <c r="I18" s="49"/>
      <c r="J18" s="49"/>
      <c r="K18" s="49"/>
      <c r="L18" s="49"/>
      <c r="M18" s="49"/>
      <c r="N18" s="49"/>
      <c r="O18" s="49"/>
      <c r="P18" s="76"/>
      <c r="S18" s="104"/>
      <c r="BM18" s="59"/>
    </row>
    <row r="19">
      <c r="B19" s="98"/>
      <c r="S19" s="105"/>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76"/>
    </row>
    <row r="20">
      <c r="B20" s="99"/>
      <c r="C20" s="52"/>
      <c r="D20" s="52"/>
      <c r="E20" s="52"/>
      <c r="F20" s="52"/>
      <c r="G20" s="52"/>
      <c r="H20" s="52"/>
      <c r="I20" s="52"/>
      <c r="J20" s="52"/>
      <c r="K20" s="52"/>
      <c r="L20" s="52"/>
      <c r="M20" s="52"/>
      <c r="N20" s="52"/>
      <c r="O20" s="52"/>
      <c r="P20" s="54"/>
      <c r="S20" s="100" t="s">
        <v>126</v>
      </c>
      <c r="T20" s="52"/>
      <c r="U20" s="52"/>
      <c r="V20" s="101"/>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4"/>
    </row>
    <row r="21">
      <c r="B21" s="103"/>
      <c r="P21" s="59"/>
      <c r="S21" s="104"/>
      <c r="BM21" s="59"/>
    </row>
    <row r="22">
      <c r="B22" s="103"/>
      <c r="P22" s="59"/>
      <c r="S22" s="105"/>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76"/>
    </row>
    <row r="23">
      <c r="B23" s="103"/>
      <c r="P23" s="59"/>
      <c r="S23" s="100" t="s">
        <v>127</v>
      </c>
      <c r="T23" s="52"/>
      <c r="U23" s="52"/>
      <c r="V23" s="101"/>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4"/>
    </row>
    <row r="24">
      <c r="B24" s="103"/>
      <c r="P24" s="59"/>
      <c r="S24" s="104"/>
      <c r="BM24" s="59"/>
    </row>
    <row r="25">
      <c r="B25" s="103"/>
      <c r="P25" s="59"/>
      <c r="S25" s="105"/>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76"/>
    </row>
    <row r="26">
      <c r="B26" s="103"/>
      <c r="P26" s="59"/>
      <c r="S26" s="100" t="s">
        <v>128</v>
      </c>
      <c r="T26" s="52"/>
      <c r="U26" s="52"/>
      <c r="V26" s="52"/>
      <c r="W26" s="52"/>
      <c r="X26" s="52"/>
      <c r="Y26" s="52"/>
      <c r="Z26" s="52"/>
      <c r="AA26" s="52"/>
      <c r="AB26" s="101"/>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4"/>
    </row>
    <row r="27">
      <c r="B27" s="103"/>
      <c r="P27" s="59"/>
      <c r="S27" s="104"/>
      <c r="BM27" s="59"/>
    </row>
    <row r="28">
      <c r="B28" s="103"/>
      <c r="P28" s="59"/>
      <c r="S28" s="104"/>
      <c r="BM28" s="59"/>
    </row>
    <row r="29">
      <c r="B29" s="103"/>
      <c r="P29" s="59"/>
      <c r="S29" s="104"/>
      <c r="BM29" s="59"/>
    </row>
    <row r="30">
      <c r="B30" s="103"/>
      <c r="P30" s="59"/>
      <c r="S30" s="104"/>
      <c r="BM30" s="59"/>
    </row>
    <row r="31">
      <c r="B31" s="103"/>
      <c r="P31" s="59"/>
      <c r="S31" s="104"/>
      <c r="BM31" s="59"/>
    </row>
    <row r="32">
      <c r="B32" s="103"/>
      <c r="P32" s="59"/>
      <c r="S32" s="104"/>
      <c r="BM32" s="59"/>
    </row>
    <row r="33">
      <c r="B33" s="103"/>
      <c r="P33" s="59"/>
      <c r="S33" s="104"/>
      <c r="BM33" s="59"/>
    </row>
    <row r="34">
      <c r="B34" s="103"/>
      <c r="P34" s="59"/>
      <c r="S34" s="104"/>
      <c r="BM34" s="59"/>
    </row>
    <row r="35">
      <c r="B35" s="103"/>
      <c r="P35" s="59"/>
      <c r="S35" s="104"/>
      <c r="BM35" s="59"/>
    </row>
    <row r="36">
      <c r="B36" s="103"/>
      <c r="P36" s="59"/>
      <c r="S36" s="104"/>
      <c r="BM36" s="59"/>
    </row>
    <row r="37">
      <c r="B37" s="103"/>
      <c r="P37" s="59"/>
      <c r="S37" s="104"/>
      <c r="BM37" s="59"/>
    </row>
    <row r="38">
      <c r="B38" s="103"/>
      <c r="P38" s="59"/>
      <c r="S38" s="104"/>
      <c r="BM38" s="59"/>
    </row>
    <row r="39">
      <c r="B39" s="103"/>
      <c r="P39" s="59"/>
      <c r="S39" s="113" t="s">
        <v>129</v>
      </c>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76"/>
    </row>
    <row r="40">
      <c r="B40" s="103"/>
      <c r="P40" s="59"/>
      <c r="S40" s="114"/>
    </row>
    <row r="41">
      <c r="B41" s="103"/>
      <c r="P41" s="59"/>
      <c r="S41" s="115"/>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4"/>
    </row>
    <row r="42">
      <c r="B42" s="103"/>
      <c r="P42" s="59"/>
      <c r="S42" s="104"/>
      <c r="BM42" s="59"/>
    </row>
    <row r="43">
      <c r="B43" s="103"/>
      <c r="P43" s="59"/>
      <c r="S43" s="104"/>
      <c r="BM43" s="59"/>
    </row>
    <row r="44">
      <c r="B44" s="103"/>
      <c r="P44" s="59"/>
      <c r="S44" s="104"/>
      <c r="BM44" s="59"/>
    </row>
    <row r="45">
      <c r="B45" s="103"/>
      <c r="P45" s="59"/>
      <c r="S45" s="104"/>
      <c r="BM45" s="59"/>
    </row>
    <row r="46">
      <c r="B46" s="103"/>
      <c r="P46" s="59"/>
      <c r="S46" s="104"/>
      <c r="BM46" s="59"/>
    </row>
    <row r="47">
      <c r="B47" s="103"/>
      <c r="P47" s="59"/>
      <c r="S47" s="104"/>
      <c r="BM47" s="59"/>
    </row>
    <row r="48">
      <c r="B48" s="103"/>
      <c r="P48" s="59"/>
      <c r="S48" s="104"/>
      <c r="BM48" s="59"/>
    </row>
    <row r="49">
      <c r="B49" s="103"/>
      <c r="P49" s="59"/>
      <c r="S49" s="104"/>
      <c r="BM49" s="59"/>
    </row>
    <row r="50">
      <c r="B50" s="103"/>
      <c r="P50" s="59"/>
      <c r="S50" s="104"/>
      <c r="BM50" s="59"/>
    </row>
    <row r="51">
      <c r="B51" s="103"/>
      <c r="P51" s="59"/>
      <c r="S51" s="104"/>
      <c r="BM51" s="59"/>
    </row>
    <row r="52">
      <c r="B52" s="103"/>
      <c r="P52" s="59"/>
      <c r="S52" s="104"/>
      <c r="BM52" s="59"/>
    </row>
    <row r="53">
      <c r="B53" s="103"/>
      <c r="P53" s="59"/>
      <c r="S53" s="104"/>
      <c r="BM53" s="59"/>
    </row>
    <row r="54">
      <c r="B54" s="103"/>
      <c r="P54" s="59"/>
      <c r="S54" s="104"/>
      <c r="BM54" s="59"/>
    </row>
    <row r="55">
      <c r="B55" s="103"/>
      <c r="P55" s="59"/>
      <c r="S55" s="104"/>
      <c r="BM55" s="59"/>
    </row>
    <row r="56">
      <c r="B56" s="103"/>
      <c r="P56" s="59"/>
      <c r="S56" s="104"/>
      <c r="BM56" s="59"/>
    </row>
    <row r="57">
      <c r="B57" s="103"/>
      <c r="P57" s="59"/>
      <c r="S57" s="104"/>
      <c r="BM57" s="59"/>
    </row>
    <row r="58">
      <c r="B58" s="103"/>
      <c r="P58" s="59"/>
      <c r="S58" s="104"/>
      <c r="BM58" s="59"/>
    </row>
    <row r="59">
      <c r="B59" s="113" t="s">
        <v>130</v>
      </c>
      <c r="C59" s="49"/>
      <c r="D59" s="49"/>
      <c r="E59" s="49"/>
      <c r="F59" s="49"/>
      <c r="G59" s="49"/>
      <c r="H59" s="49"/>
      <c r="I59" s="49"/>
      <c r="J59" s="49"/>
      <c r="K59" s="49"/>
      <c r="L59" s="49"/>
      <c r="M59" s="49"/>
      <c r="N59" s="49"/>
      <c r="O59" s="49"/>
      <c r="P59" s="76"/>
      <c r="S59" s="113" t="s">
        <v>131</v>
      </c>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76"/>
    </row>
    <row r="60">
      <c r="A60" s="98"/>
    </row>
  </sheetData>
  <mergeCells count="140">
    <mergeCell ref="AB26:BM26"/>
    <mergeCell ref="B27:P27"/>
    <mergeCell ref="S27:BM27"/>
    <mergeCell ref="B56:P56"/>
    <mergeCell ref="S56:BM56"/>
    <mergeCell ref="B57:P57"/>
    <mergeCell ref="S57:BM57"/>
    <mergeCell ref="B58:P58"/>
    <mergeCell ref="S58:BM58"/>
    <mergeCell ref="B59:P59"/>
    <mergeCell ref="S59:BM59"/>
    <mergeCell ref="A1:BN1"/>
    <mergeCell ref="A2:A59"/>
    <mergeCell ref="Q2:R59"/>
    <mergeCell ref="S2:Y2"/>
    <mergeCell ref="Z2:BM2"/>
    <mergeCell ref="BN2:BN59"/>
    <mergeCell ref="AU6:BM6"/>
    <mergeCell ref="A60:BN60"/>
    <mergeCell ref="B49:P49"/>
    <mergeCell ref="S49:BM49"/>
    <mergeCell ref="B50:P50"/>
    <mergeCell ref="S50:BM50"/>
    <mergeCell ref="B51:P51"/>
    <mergeCell ref="S51:BM51"/>
    <mergeCell ref="B52:P52"/>
    <mergeCell ref="S52:BM52"/>
    <mergeCell ref="B53:P53"/>
    <mergeCell ref="S53:BM53"/>
    <mergeCell ref="B54:P54"/>
    <mergeCell ref="S54:BM54"/>
    <mergeCell ref="B55:P55"/>
    <mergeCell ref="S55:BM55"/>
    <mergeCell ref="B3:P3"/>
    <mergeCell ref="S3:BM3"/>
    <mergeCell ref="B4:P4"/>
    <mergeCell ref="S4:BM4"/>
    <mergeCell ref="B5:P5"/>
    <mergeCell ref="S5:BM5"/>
    <mergeCell ref="B6:P6"/>
    <mergeCell ref="S6:V6"/>
    <mergeCell ref="W6:AP6"/>
    <mergeCell ref="AQ6:AT6"/>
    <mergeCell ref="S7:V7"/>
    <mergeCell ref="W7:AP7"/>
    <mergeCell ref="AQ7:AT7"/>
    <mergeCell ref="AU7:BM7"/>
    <mergeCell ref="B2:P2"/>
    <mergeCell ref="B7:P7"/>
    <mergeCell ref="B8:P8"/>
    <mergeCell ref="S8:V8"/>
    <mergeCell ref="W8:AP8"/>
    <mergeCell ref="AQ8:AT8"/>
    <mergeCell ref="AU8:BM8"/>
    <mergeCell ref="B9:P9"/>
    <mergeCell ref="S9:V9"/>
    <mergeCell ref="W9:AP9"/>
    <mergeCell ref="AQ9:AT9"/>
    <mergeCell ref="AU9:BM9"/>
    <mergeCell ref="B10:P10"/>
    <mergeCell ref="S10:X10"/>
    <mergeCell ref="B12:P12"/>
    <mergeCell ref="S12:BM12"/>
    <mergeCell ref="B13:P13"/>
    <mergeCell ref="S13:Z13"/>
    <mergeCell ref="Y10:BM10"/>
    <mergeCell ref="B11:P11"/>
    <mergeCell ref="S11:BM11"/>
    <mergeCell ref="AA13:BM13"/>
    <mergeCell ref="B14:P14"/>
    <mergeCell ref="S14:BM14"/>
    <mergeCell ref="B15:P15"/>
    <mergeCell ref="S15:BM15"/>
    <mergeCell ref="B16:P16"/>
    <mergeCell ref="S16:BM16"/>
    <mergeCell ref="B17:P17"/>
    <mergeCell ref="S17:U17"/>
    <mergeCell ref="B19:P19"/>
    <mergeCell ref="S19:BM19"/>
    <mergeCell ref="B20:P20"/>
    <mergeCell ref="S20:U20"/>
    <mergeCell ref="V17:BM17"/>
    <mergeCell ref="B18:P18"/>
    <mergeCell ref="S18:BM18"/>
    <mergeCell ref="V20:BM20"/>
    <mergeCell ref="B21:P21"/>
    <mergeCell ref="S21:BM21"/>
    <mergeCell ref="B22:P22"/>
    <mergeCell ref="S22:BM22"/>
    <mergeCell ref="B23:P23"/>
    <mergeCell ref="S23:U23"/>
    <mergeCell ref="V23:BM23"/>
    <mergeCell ref="B24:P24"/>
    <mergeCell ref="S24:BM24"/>
    <mergeCell ref="B25:P25"/>
    <mergeCell ref="S25:BM25"/>
    <mergeCell ref="B26:P26"/>
    <mergeCell ref="S26:AA26"/>
    <mergeCell ref="B28:P28"/>
    <mergeCell ref="S28:BM28"/>
    <mergeCell ref="B29:P29"/>
    <mergeCell ref="S29:BM29"/>
    <mergeCell ref="B30:P30"/>
    <mergeCell ref="S30:BM30"/>
    <mergeCell ref="B31:P31"/>
    <mergeCell ref="S31:BM31"/>
    <mergeCell ref="B32:P32"/>
    <mergeCell ref="S32:BM32"/>
    <mergeCell ref="B33:P33"/>
    <mergeCell ref="S33:BM33"/>
    <mergeCell ref="B34:P34"/>
    <mergeCell ref="S34:BM34"/>
    <mergeCell ref="B35:P35"/>
    <mergeCell ref="S35:BM35"/>
    <mergeCell ref="B36:P36"/>
    <mergeCell ref="S36:BM36"/>
    <mergeCell ref="B37:P37"/>
    <mergeCell ref="S37:BM37"/>
    <mergeCell ref="B38:P38"/>
    <mergeCell ref="S38:BM38"/>
    <mergeCell ref="B39:P39"/>
    <mergeCell ref="S39:BM39"/>
    <mergeCell ref="B40:P40"/>
    <mergeCell ref="S40:BM40"/>
    <mergeCell ref="B41:P41"/>
    <mergeCell ref="S41:BM41"/>
    <mergeCell ref="B42:P42"/>
    <mergeCell ref="S42:BM42"/>
    <mergeCell ref="B43:P43"/>
    <mergeCell ref="S43:BM43"/>
    <mergeCell ref="B44:P44"/>
    <mergeCell ref="S44:BM44"/>
    <mergeCell ref="B45:P45"/>
    <mergeCell ref="S45:BM45"/>
    <mergeCell ref="B46:P46"/>
    <mergeCell ref="S46:BM46"/>
    <mergeCell ref="B47:P47"/>
    <mergeCell ref="S47:BM47"/>
    <mergeCell ref="B48:P48"/>
    <mergeCell ref="S48:BM4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66" width="2.14"/>
  </cols>
  <sheetData>
    <row r="1">
      <c r="A1" s="114"/>
    </row>
    <row r="2">
      <c r="A2" s="114"/>
      <c r="B2" s="116" t="s">
        <v>132</v>
      </c>
      <c r="C2" s="12"/>
      <c r="D2" s="12"/>
      <c r="E2" s="12"/>
      <c r="F2" s="12"/>
      <c r="G2" s="12"/>
      <c r="H2" s="12"/>
      <c r="I2" s="12"/>
      <c r="J2" s="12"/>
      <c r="K2" s="12"/>
      <c r="L2" s="12"/>
      <c r="M2" s="12"/>
      <c r="N2" s="12"/>
      <c r="O2" s="12"/>
      <c r="P2" s="12"/>
      <c r="Q2" s="12"/>
      <c r="R2" s="12"/>
      <c r="S2" s="117" t="s">
        <v>69</v>
      </c>
      <c r="T2" s="12"/>
      <c r="U2" s="12"/>
      <c r="V2" s="118" t="s">
        <v>133</v>
      </c>
      <c r="W2" s="12"/>
      <c r="X2" s="12"/>
      <c r="Y2" s="12"/>
      <c r="Z2" s="118" t="s">
        <v>134</v>
      </c>
      <c r="AA2" s="12"/>
      <c r="AB2" s="12"/>
      <c r="AC2" s="118" t="s">
        <v>135</v>
      </c>
      <c r="AD2" s="118" t="s">
        <v>136</v>
      </c>
      <c r="AE2" s="119" t="s">
        <v>137</v>
      </c>
      <c r="AF2" s="114"/>
      <c r="AI2" s="120"/>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3"/>
      <c r="BN2" s="121"/>
    </row>
    <row r="3">
      <c r="B3" s="122" t="s">
        <v>138</v>
      </c>
      <c r="S3" s="108">
        <v>5.0</v>
      </c>
      <c r="V3" s="108">
        <v>1.0</v>
      </c>
      <c r="Z3" s="123">
        <f t="shared" ref="Z3:Z52" si="1">S3*V3</f>
        <v>5</v>
      </c>
      <c r="AC3" s="124" t="b">
        <v>1</v>
      </c>
      <c r="AD3" s="124" t="b">
        <v>0</v>
      </c>
      <c r="AE3" s="125" t="b">
        <v>0</v>
      </c>
      <c r="AI3" s="122"/>
      <c r="BM3" s="25"/>
    </row>
    <row r="4">
      <c r="B4" s="122" t="s">
        <v>139</v>
      </c>
      <c r="S4" s="108">
        <v>1.0</v>
      </c>
      <c r="V4" s="108">
        <v>14.0</v>
      </c>
      <c r="Z4" s="123">
        <f t="shared" si="1"/>
        <v>14</v>
      </c>
      <c r="AC4" s="124" t="b">
        <v>0</v>
      </c>
      <c r="AD4" s="124" t="b">
        <v>1</v>
      </c>
      <c r="AE4" s="125" t="b">
        <v>0</v>
      </c>
      <c r="AI4" s="122"/>
      <c r="BM4" s="25"/>
    </row>
    <row r="5">
      <c r="B5" s="122" t="s">
        <v>140</v>
      </c>
      <c r="S5" s="108">
        <v>0.1</v>
      </c>
      <c r="V5" s="108">
        <v>80.0</v>
      </c>
      <c r="Z5" s="123">
        <f t="shared" si="1"/>
        <v>8</v>
      </c>
      <c r="AC5" s="124" t="b">
        <v>0</v>
      </c>
      <c r="AD5" s="124" t="b">
        <v>0</v>
      </c>
      <c r="AE5" s="125" t="b">
        <v>1</v>
      </c>
      <c r="AI5" s="122"/>
      <c r="BM5" s="25"/>
    </row>
    <row r="6">
      <c r="B6" s="122"/>
      <c r="S6" s="108"/>
      <c r="V6" s="108"/>
      <c r="Z6" s="123">
        <f t="shared" si="1"/>
        <v>0</v>
      </c>
      <c r="AC6" s="124" t="b">
        <v>0</v>
      </c>
      <c r="AD6" s="124" t="b">
        <v>0</v>
      </c>
      <c r="AE6" s="125" t="b">
        <v>0</v>
      </c>
      <c r="AI6" s="122"/>
      <c r="BM6" s="25"/>
    </row>
    <row r="7">
      <c r="B7" s="122"/>
      <c r="S7" s="108"/>
      <c r="V7" s="108"/>
      <c r="Z7" s="123">
        <f t="shared" si="1"/>
        <v>0</v>
      </c>
      <c r="AC7" s="124" t="b">
        <v>0</v>
      </c>
      <c r="AD7" s="124" t="b">
        <v>0</v>
      </c>
      <c r="AE7" s="125" t="b">
        <v>0</v>
      </c>
      <c r="AI7" s="122"/>
      <c r="BM7" s="25"/>
    </row>
    <row r="8">
      <c r="B8" s="122"/>
      <c r="S8" s="108"/>
      <c r="V8" s="108"/>
      <c r="Z8" s="123">
        <f t="shared" si="1"/>
        <v>0</v>
      </c>
      <c r="AC8" s="124" t="b">
        <v>0</v>
      </c>
      <c r="AD8" s="124" t="b">
        <v>0</v>
      </c>
      <c r="AE8" s="125" t="b">
        <v>0</v>
      </c>
      <c r="AI8" s="122"/>
      <c r="BM8" s="25"/>
    </row>
    <row r="9">
      <c r="B9" s="122"/>
      <c r="S9" s="108"/>
      <c r="V9" s="108"/>
      <c r="Z9" s="123">
        <f t="shared" si="1"/>
        <v>0</v>
      </c>
      <c r="AC9" s="124" t="b">
        <v>0</v>
      </c>
      <c r="AD9" s="124" t="b">
        <v>0</v>
      </c>
      <c r="AE9" s="125" t="b">
        <v>0</v>
      </c>
      <c r="AI9" s="122"/>
      <c r="BM9" s="25"/>
    </row>
    <row r="10">
      <c r="B10" s="122"/>
      <c r="S10" s="108"/>
      <c r="V10" s="108"/>
      <c r="Z10" s="123">
        <f t="shared" si="1"/>
        <v>0</v>
      </c>
      <c r="AC10" s="124" t="b">
        <v>0</v>
      </c>
      <c r="AD10" s="124" t="b">
        <v>0</v>
      </c>
      <c r="AE10" s="125" t="b">
        <v>0</v>
      </c>
      <c r="AI10" s="126" t="s">
        <v>141</v>
      </c>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7"/>
    </row>
    <row r="11">
      <c r="B11" s="122"/>
      <c r="S11" s="108"/>
      <c r="V11" s="108"/>
      <c r="Z11" s="123">
        <f t="shared" si="1"/>
        <v>0</v>
      </c>
      <c r="AC11" s="124" t="b">
        <v>0</v>
      </c>
      <c r="AD11" s="124" t="b">
        <v>0</v>
      </c>
      <c r="AE11" s="125" t="b">
        <v>0</v>
      </c>
      <c r="AI11" s="120"/>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3"/>
    </row>
    <row r="12">
      <c r="B12" s="122"/>
      <c r="S12" s="108"/>
      <c r="V12" s="108"/>
      <c r="Z12" s="123">
        <f t="shared" si="1"/>
        <v>0</v>
      </c>
      <c r="AC12" s="124" t="b">
        <v>0</v>
      </c>
      <c r="AD12" s="124" t="b">
        <v>0</v>
      </c>
      <c r="AE12" s="125" t="b">
        <v>0</v>
      </c>
      <c r="AI12" s="122"/>
      <c r="BM12" s="25"/>
    </row>
    <row r="13">
      <c r="B13" s="122"/>
      <c r="S13" s="108"/>
      <c r="V13" s="108"/>
      <c r="Z13" s="123">
        <f t="shared" si="1"/>
        <v>0</v>
      </c>
      <c r="AC13" s="124" t="b">
        <v>0</v>
      </c>
      <c r="AD13" s="124" t="b">
        <v>0</v>
      </c>
      <c r="AE13" s="125" t="b">
        <v>0</v>
      </c>
      <c r="AI13" s="122"/>
      <c r="BM13" s="25"/>
    </row>
    <row r="14">
      <c r="B14" s="122"/>
      <c r="S14" s="108"/>
      <c r="V14" s="108"/>
      <c r="Z14" s="123">
        <f t="shared" si="1"/>
        <v>0</v>
      </c>
      <c r="AC14" s="124" t="b">
        <v>0</v>
      </c>
      <c r="AD14" s="124" t="b">
        <v>0</v>
      </c>
      <c r="AE14" s="125" t="b">
        <v>0</v>
      </c>
      <c r="AI14" s="122"/>
      <c r="BM14" s="25"/>
    </row>
    <row r="15">
      <c r="B15" s="122"/>
      <c r="S15" s="108"/>
      <c r="V15" s="108"/>
      <c r="Z15" s="123">
        <f t="shared" si="1"/>
        <v>0</v>
      </c>
      <c r="AC15" s="124" t="b">
        <v>0</v>
      </c>
      <c r="AD15" s="124" t="b">
        <v>0</v>
      </c>
      <c r="AE15" s="125" t="b">
        <v>0</v>
      </c>
      <c r="AI15" s="122"/>
      <c r="BM15" s="25"/>
    </row>
    <row r="16">
      <c r="B16" s="122"/>
      <c r="S16" s="108"/>
      <c r="V16" s="108"/>
      <c r="Z16" s="123">
        <f t="shared" si="1"/>
        <v>0</v>
      </c>
      <c r="AC16" s="124" t="b">
        <v>0</v>
      </c>
      <c r="AD16" s="124" t="b">
        <v>0</v>
      </c>
      <c r="AE16" s="125" t="b">
        <v>0</v>
      </c>
      <c r="AI16" s="122"/>
      <c r="BM16" s="25"/>
    </row>
    <row r="17">
      <c r="B17" s="122"/>
      <c r="S17" s="108"/>
      <c r="V17" s="108"/>
      <c r="Z17" s="123">
        <f t="shared" si="1"/>
        <v>0</v>
      </c>
      <c r="AC17" s="124" t="b">
        <v>0</v>
      </c>
      <c r="AD17" s="124" t="b">
        <v>0</v>
      </c>
      <c r="AE17" s="125" t="b">
        <v>0</v>
      </c>
      <c r="AI17" s="122"/>
      <c r="BM17" s="25"/>
    </row>
    <row r="18">
      <c r="B18" s="122"/>
      <c r="S18" s="108"/>
      <c r="V18" s="108"/>
      <c r="Z18" s="123">
        <f t="shared" si="1"/>
        <v>0</v>
      </c>
      <c r="AC18" s="124" t="b">
        <v>0</v>
      </c>
      <c r="AD18" s="124" t="b">
        <v>0</v>
      </c>
      <c r="AE18" s="125" t="b">
        <v>0</v>
      </c>
      <c r="AI18" s="122"/>
      <c r="BM18" s="25"/>
    </row>
    <row r="19">
      <c r="B19" s="122"/>
      <c r="S19" s="108"/>
      <c r="V19" s="108"/>
      <c r="Z19" s="123">
        <f t="shared" si="1"/>
        <v>0</v>
      </c>
      <c r="AC19" s="124" t="b">
        <v>0</v>
      </c>
      <c r="AD19" s="124" t="b">
        <v>0</v>
      </c>
      <c r="AE19" s="125" t="b">
        <v>0</v>
      </c>
      <c r="AI19" s="126" t="s">
        <v>142</v>
      </c>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7"/>
    </row>
    <row r="20">
      <c r="B20" s="122"/>
      <c r="S20" s="108"/>
      <c r="V20" s="108"/>
      <c r="Z20" s="123">
        <f t="shared" si="1"/>
        <v>0</v>
      </c>
      <c r="AC20" s="124" t="b">
        <v>0</v>
      </c>
      <c r="AD20" s="124" t="b">
        <v>0</v>
      </c>
      <c r="AE20" s="125" t="b">
        <v>0</v>
      </c>
      <c r="AI20" s="116" t="s">
        <v>143</v>
      </c>
      <c r="AJ20" s="12"/>
      <c r="AK20" s="12"/>
      <c r="AL20" s="12"/>
      <c r="AM20" s="12"/>
      <c r="AN20" s="12"/>
      <c r="AO20" s="12"/>
      <c r="AP20" s="12"/>
      <c r="AQ20" s="12"/>
      <c r="AR20" s="12"/>
      <c r="AS20" s="12"/>
      <c r="AT20" s="12"/>
      <c r="AU20" s="12"/>
      <c r="AV20" s="12"/>
      <c r="AW20" s="12"/>
      <c r="AX20" s="12"/>
      <c r="AY20" s="118" t="s">
        <v>144</v>
      </c>
      <c r="AZ20" s="12"/>
      <c r="BA20" s="12"/>
      <c r="BB20" s="12"/>
      <c r="BC20" s="12"/>
      <c r="BD20" s="12"/>
      <c r="BE20" s="12"/>
      <c r="BF20" s="12"/>
      <c r="BG20" s="118" t="s">
        <v>145</v>
      </c>
      <c r="BH20" s="12"/>
      <c r="BI20" s="12"/>
      <c r="BJ20" s="12"/>
      <c r="BK20" s="12"/>
      <c r="BL20" s="12"/>
      <c r="BM20" s="13"/>
    </row>
    <row r="21">
      <c r="B21" s="122"/>
      <c r="S21" s="108"/>
      <c r="V21" s="108"/>
      <c r="Z21" s="123">
        <f t="shared" si="1"/>
        <v>0</v>
      </c>
      <c r="AC21" s="124" t="b">
        <v>0</v>
      </c>
      <c r="AD21" s="124" t="b">
        <v>0</v>
      </c>
      <c r="AE21" s="125" t="b">
        <v>0</v>
      </c>
      <c r="AI21" s="122"/>
      <c r="AY21" s="108"/>
      <c r="BG21" s="127"/>
      <c r="BM21" s="25"/>
    </row>
    <row r="22">
      <c r="B22" s="122"/>
      <c r="S22" s="108"/>
      <c r="V22" s="108"/>
      <c r="Z22" s="123">
        <f t="shared" si="1"/>
        <v>0</v>
      </c>
      <c r="AC22" s="124" t="b">
        <v>0</v>
      </c>
      <c r="AD22" s="124" t="b">
        <v>0</v>
      </c>
      <c r="AE22" s="125" t="b">
        <v>0</v>
      </c>
      <c r="AI22" s="122"/>
      <c r="AY22" s="108"/>
      <c r="BG22" s="127"/>
      <c r="BM22" s="25"/>
    </row>
    <row r="23">
      <c r="B23" s="122"/>
      <c r="S23" s="108"/>
      <c r="V23" s="108"/>
      <c r="Z23" s="123">
        <f t="shared" si="1"/>
        <v>0</v>
      </c>
      <c r="AC23" s="124" t="b">
        <v>0</v>
      </c>
      <c r="AD23" s="124" t="b">
        <v>0</v>
      </c>
      <c r="AE23" s="125" t="b">
        <v>0</v>
      </c>
      <c r="AI23" s="122"/>
      <c r="AY23" s="108"/>
      <c r="BG23" s="127"/>
      <c r="BM23" s="25"/>
    </row>
    <row r="24">
      <c r="B24" s="122"/>
      <c r="S24" s="108"/>
      <c r="V24" s="108"/>
      <c r="Z24" s="123">
        <f t="shared" si="1"/>
        <v>0</v>
      </c>
      <c r="AC24" s="124" t="b">
        <v>0</v>
      </c>
      <c r="AD24" s="124" t="b">
        <v>0</v>
      </c>
      <c r="AE24" s="125" t="b">
        <v>0</v>
      </c>
      <c r="AI24" s="122"/>
      <c r="AY24" s="108"/>
      <c r="BG24" s="127"/>
      <c r="BM24" s="25"/>
    </row>
    <row r="25">
      <c r="B25" s="122"/>
      <c r="S25" s="108"/>
      <c r="V25" s="108"/>
      <c r="Z25" s="123">
        <f t="shared" si="1"/>
        <v>0</v>
      </c>
      <c r="AC25" s="124" t="b">
        <v>0</v>
      </c>
      <c r="AD25" s="124" t="b">
        <v>0</v>
      </c>
      <c r="AE25" s="125" t="b">
        <v>0</v>
      </c>
      <c r="AI25" s="122"/>
      <c r="AY25" s="108"/>
      <c r="BG25" s="127"/>
      <c r="BM25" s="25"/>
    </row>
    <row r="26">
      <c r="B26" s="122"/>
      <c r="S26" s="108"/>
      <c r="V26" s="108"/>
      <c r="Z26" s="123">
        <f t="shared" si="1"/>
        <v>0</v>
      </c>
      <c r="AC26" s="124" t="b">
        <v>0</v>
      </c>
      <c r="AD26" s="124" t="b">
        <v>0</v>
      </c>
      <c r="AE26" s="125" t="b">
        <v>0</v>
      </c>
      <c r="AI26" s="122"/>
      <c r="AY26" s="108"/>
      <c r="BG26" s="127"/>
      <c r="BM26" s="25"/>
    </row>
    <row r="27">
      <c r="B27" s="122"/>
      <c r="S27" s="108"/>
      <c r="V27" s="108"/>
      <c r="Z27" s="123">
        <f t="shared" si="1"/>
        <v>0</v>
      </c>
      <c r="AC27" s="124" t="b">
        <v>0</v>
      </c>
      <c r="AD27" s="124" t="b">
        <v>0</v>
      </c>
      <c r="AE27" s="125" t="b">
        <v>0</v>
      </c>
      <c r="AI27" s="128" t="s">
        <v>146</v>
      </c>
      <c r="BM27" s="25"/>
    </row>
    <row r="28">
      <c r="B28" s="122"/>
      <c r="S28" s="108"/>
      <c r="V28" s="108"/>
      <c r="Z28" s="123">
        <f t="shared" si="1"/>
        <v>0</v>
      </c>
      <c r="AC28" s="124" t="b">
        <v>0</v>
      </c>
      <c r="AD28" s="124" t="b">
        <v>0</v>
      </c>
      <c r="AE28" s="125" t="b">
        <v>0</v>
      </c>
      <c r="AI28" s="129" t="s">
        <v>147</v>
      </c>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7"/>
    </row>
    <row r="29">
      <c r="B29" s="122"/>
      <c r="S29" s="108"/>
      <c r="V29" s="108"/>
      <c r="Z29" s="123">
        <f t="shared" si="1"/>
        <v>0</v>
      </c>
      <c r="AC29" s="124" t="b">
        <v>0</v>
      </c>
      <c r="AD29" s="124" t="b">
        <v>0</v>
      </c>
      <c r="AE29" s="125" t="b">
        <v>0</v>
      </c>
      <c r="AI29" s="114"/>
    </row>
    <row r="30">
      <c r="B30" s="122"/>
      <c r="S30" s="108"/>
      <c r="V30" s="108"/>
      <c r="Z30" s="123">
        <f t="shared" si="1"/>
        <v>0</v>
      </c>
      <c r="AC30" s="124" t="b">
        <v>0</v>
      </c>
      <c r="AD30" s="124" t="b">
        <v>0</v>
      </c>
      <c r="AE30" s="125" t="b">
        <v>0</v>
      </c>
      <c r="AI30" s="120"/>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3"/>
    </row>
    <row r="31">
      <c r="B31" s="122"/>
      <c r="S31" s="108"/>
      <c r="V31" s="108"/>
      <c r="Z31" s="123">
        <f t="shared" si="1"/>
        <v>0</v>
      </c>
      <c r="AC31" s="124" t="b">
        <v>0</v>
      </c>
      <c r="AD31" s="124" t="b">
        <v>0</v>
      </c>
      <c r="AE31" s="125" t="b">
        <v>0</v>
      </c>
      <c r="AI31" s="122"/>
      <c r="BM31" s="25"/>
    </row>
    <row r="32">
      <c r="B32" s="122"/>
      <c r="S32" s="108"/>
      <c r="V32" s="108"/>
      <c r="Z32" s="123">
        <f t="shared" si="1"/>
        <v>0</v>
      </c>
      <c r="AC32" s="124" t="b">
        <v>0</v>
      </c>
      <c r="AD32" s="124" t="b">
        <v>0</v>
      </c>
      <c r="AE32" s="125" t="b">
        <v>0</v>
      </c>
      <c r="AI32" s="122"/>
      <c r="BM32" s="25"/>
    </row>
    <row r="33">
      <c r="B33" s="122"/>
      <c r="S33" s="108"/>
      <c r="V33" s="108"/>
      <c r="Z33" s="123">
        <f t="shared" si="1"/>
        <v>0</v>
      </c>
      <c r="AC33" s="124" t="b">
        <v>0</v>
      </c>
      <c r="AD33" s="124" t="b">
        <v>0</v>
      </c>
      <c r="AE33" s="125" t="b">
        <v>0</v>
      </c>
      <c r="AI33" s="122"/>
      <c r="BM33" s="25"/>
    </row>
    <row r="34">
      <c r="B34" s="122"/>
      <c r="S34" s="108"/>
      <c r="V34" s="108"/>
      <c r="Z34" s="123">
        <f t="shared" si="1"/>
        <v>0</v>
      </c>
      <c r="AC34" s="124" t="b">
        <v>0</v>
      </c>
      <c r="AD34" s="124" t="b">
        <v>0</v>
      </c>
      <c r="AE34" s="125" t="b">
        <v>0</v>
      </c>
      <c r="AI34" s="122"/>
      <c r="BM34" s="25"/>
    </row>
    <row r="35">
      <c r="B35" s="122"/>
      <c r="S35" s="108"/>
      <c r="V35" s="108"/>
      <c r="Z35" s="123">
        <f t="shared" si="1"/>
        <v>0</v>
      </c>
      <c r="AC35" s="124" t="b">
        <v>0</v>
      </c>
      <c r="AD35" s="124" t="b">
        <v>0</v>
      </c>
      <c r="AE35" s="125" t="b">
        <v>0</v>
      </c>
      <c r="AI35" s="122"/>
      <c r="BM35" s="25"/>
    </row>
    <row r="36">
      <c r="B36" s="122"/>
      <c r="S36" s="108"/>
      <c r="V36" s="108"/>
      <c r="Z36" s="123">
        <f t="shared" si="1"/>
        <v>0</v>
      </c>
      <c r="AC36" s="124" t="b">
        <v>0</v>
      </c>
      <c r="AD36" s="124" t="b">
        <v>0</v>
      </c>
      <c r="AE36" s="125" t="b">
        <v>0</v>
      </c>
      <c r="AI36" s="122"/>
      <c r="BM36" s="25"/>
    </row>
    <row r="37">
      <c r="B37" s="122"/>
      <c r="S37" s="108"/>
      <c r="V37" s="108"/>
      <c r="Z37" s="123">
        <f t="shared" si="1"/>
        <v>0</v>
      </c>
      <c r="AC37" s="124" t="b">
        <v>0</v>
      </c>
      <c r="AD37" s="124" t="b">
        <v>0</v>
      </c>
      <c r="AE37" s="125" t="b">
        <v>0</v>
      </c>
      <c r="AI37" s="122"/>
      <c r="BM37" s="25"/>
    </row>
    <row r="38">
      <c r="B38" s="122"/>
      <c r="S38" s="108"/>
      <c r="V38" s="108"/>
      <c r="Z38" s="123">
        <f t="shared" si="1"/>
        <v>0</v>
      </c>
      <c r="AC38" s="124" t="b">
        <v>0</v>
      </c>
      <c r="AD38" s="124" t="b">
        <v>0</v>
      </c>
      <c r="AE38" s="125" t="b">
        <v>0</v>
      </c>
      <c r="AI38" s="122"/>
      <c r="BM38" s="25"/>
    </row>
    <row r="39">
      <c r="B39" s="122"/>
      <c r="S39" s="108"/>
      <c r="V39" s="108"/>
      <c r="Z39" s="123">
        <f t="shared" si="1"/>
        <v>0</v>
      </c>
      <c r="AC39" s="124" t="b">
        <v>0</v>
      </c>
      <c r="AD39" s="124" t="b">
        <v>0</v>
      </c>
      <c r="AE39" s="125" t="b">
        <v>0</v>
      </c>
      <c r="AI39" s="122"/>
      <c r="BM39" s="25"/>
    </row>
    <row r="40">
      <c r="B40" s="122"/>
      <c r="S40" s="108"/>
      <c r="V40" s="108"/>
      <c r="Z40" s="123">
        <f t="shared" si="1"/>
        <v>0</v>
      </c>
      <c r="AC40" s="124" t="b">
        <v>0</v>
      </c>
      <c r="AD40" s="124" t="b">
        <v>0</v>
      </c>
      <c r="AE40" s="125" t="b">
        <v>0</v>
      </c>
      <c r="AI40" s="122"/>
      <c r="BM40" s="25"/>
    </row>
    <row r="41">
      <c r="B41" s="122"/>
      <c r="S41" s="108"/>
      <c r="V41" s="108"/>
      <c r="Z41" s="123">
        <f t="shared" si="1"/>
        <v>0</v>
      </c>
      <c r="AC41" s="124" t="b">
        <v>0</v>
      </c>
      <c r="AD41" s="124" t="b">
        <v>0</v>
      </c>
      <c r="AE41" s="125" t="b">
        <v>0</v>
      </c>
      <c r="AI41" s="122"/>
      <c r="BM41" s="25"/>
    </row>
    <row r="42">
      <c r="B42" s="122"/>
      <c r="S42" s="108"/>
      <c r="V42" s="108"/>
      <c r="Z42" s="123">
        <f t="shared" si="1"/>
        <v>0</v>
      </c>
      <c r="AC42" s="124" t="b">
        <v>0</v>
      </c>
      <c r="AD42" s="124" t="b">
        <v>0</v>
      </c>
      <c r="AE42" s="125" t="b">
        <v>0</v>
      </c>
      <c r="AI42" s="122"/>
      <c r="BM42" s="25"/>
    </row>
    <row r="43">
      <c r="B43" s="122"/>
      <c r="S43" s="108"/>
      <c r="V43" s="108"/>
      <c r="Z43" s="123">
        <f t="shared" si="1"/>
        <v>0</v>
      </c>
      <c r="AC43" s="124" t="b">
        <v>0</v>
      </c>
      <c r="AD43" s="124" t="b">
        <v>0</v>
      </c>
      <c r="AE43" s="125" t="b">
        <v>0</v>
      </c>
      <c r="AI43" s="122"/>
      <c r="BM43" s="25"/>
    </row>
    <row r="44">
      <c r="B44" s="122"/>
      <c r="S44" s="108"/>
      <c r="V44" s="108"/>
      <c r="Z44" s="123">
        <f t="shared" si="1"/>
        <v>0</v>
      </c>
      <c r="AC44" s="124" t="b">
        <v>0</v>
      </c>
      <c r="AD44" s="124" t="b">
        <v>0</v>
      </c>
      <c r="AE44" s="125" t="b">
        <v>0</v>
      </c>
      <c r="AI44" s="122"/>
      <c r="BM44" s="25"/>
    </row>
    <row r="45">
      <c r="B45" s="122"/>
      <c r="S45" s="108"/>
      <c r="V45" s="108"/>
      <c r="Z45" s="123">
        <f t="shared" si="1"/>
        <v>0</v>
      </c>
      <c r="AC45" s="124" t="b">
        <v>0</v>
      </c>
      <c r="AD45" s="124" t="b">
        <v>0</v>
      </c>
      <c r="AE45" s="125" t="b">
        <v>0</v>
      </c>
      <c r="AI45" s="122"/>
      <c r="BM45" s="25"/>
    </row>
    <row r="46">
      <c r="B46" s="122"/>
      <c r="S46" s="108"/>
      <c r="V46" s="108"/>
      <c r="Z46" s="123">
        <f t="shared" si="1"/>
        <v>0</v>
      </c>
      <c r="AC46" s="124" t="b">
        <v>0</v>
      </c>
      <c r="AD46" s="124" t="b">
        <v>0</v>
      </c>
      <c r="AE46" s="125" t="b">
        <v>0</v>
      </c>
      <c r="AI46" s="122"/>
      <c r="BM46" s="25"/>
    </row>
    <row r="47">
      <c r="B47" s="122"/>
      <c r="S47" s="108"/>
      <c r="V47" s="108"/>
      <c r="Z47" s="123">
        <f t="shared" si="1"/>
        <v>0</v>
      </c>
      <c r="AC47" s="124" t="b">
        <v>0</v>
      </c>
      <c r="AD47" s="124" t="b">
        <v>0</v>
      </c>
      <c r="AE47" s="125" t="b">
        <v>0</v>
      </c>
      <c r="AI47" s="122"/>
      <c r="BM47" s="25"/>
    </row>
    <row r="48">
      <c r="B48" s="122"/>
      <c r="S48" s="108"/>
      <c r="V48" s="108"/>
      <c r="Z48" s="123">
        <f t="shared" si="1"/>
        <v>0</v>
      </c>
      <c r="AC48" s="124" t="b">
        <v>0</v>
      </c>
      <c r="AD48" s="124" t="b">
        <v>0</v>
      </c>
      <c r="AE48" s="125" t="b">
        <v>0</v>
      </c>
      <c r="AI48" s="122"/>
      <c r="BM48" s="25"/>
    </row>
    <row r="49">
      <c r="B49" s="122"/>
      <c r="S49" s="108"/>
      <c r="V49" s="108"/>
      <c r="Z49" s="123">
        <f t="shared" si="1"/>
        <v>0</v>
      </c>
      <c r="AC49" s="124" t="b">
        <v>0</v>
      </c>
      <c r="AD49" s="124" t="b">
        <v>0</v>
      </c>
      <c r="AE49" s="125" t="b">
        <v>0</v>
      </c>
      <c r="AI49" s="122"/>
      <c r="BM49" s="25"/>
    </row>
    <row r="50">
      <c r="B50" s="130"/>
      <c r="S50" s="72"/>
      <c r="V50" s="72"/>
      <c r="Z50" s="123">
        <f t="shared" si="1"/>
        <v>0</v>
      </c>
      <c r="AC50" s="131" t="b">
        <v>0</v>
      </c>
      <c r="AD50" s="131" t="b">
        <v>0</v>
      </c>
      <c r="AE50" s="132" t="b">
        <v>0</v>
      </c>
      <c r="AI50" s="129" t="s">
        <v>148</v>
      </c>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7"/>
    </row>
    <row r="51">
      <c r="B51" s="130"/>
      <c r="S51" s="72"/>
      <c r="V51" s="72"/>
      <c r="Z51" s="123">
        <f t="shared" si="1"/>
        <v>0</v>
      </c>
      <c r="AC51" s="131" t="b">
        <v>0</v>
      </c>
      <c r="AD51" s="131" t="b">
        <v>0</v>
      </c>
      <c r="AE51" s="132" t="b">
        <v>0</v>
      </c>
      <c r="AI51" s="114"/>
    </row>
    <row r="52">
      <c r="B52" s="122"/>
      <c r="S52" s="108"/>
      <c r="V52" s="108"/>
      <c r="Z52" s="123">
        <f t="shared" si="1"/>
        <v>0</v>
      </c>
      <c r="AC52" s="124" t="b">
        <v>0</v>
      </c>
      <c r="AD52" s="124" t="b">
        <v>0</v>
      </c>
      <c r="AE52" s="125" t="b">
        <v>0</v>
      </c>
      <c r="AI52" s="116"/>
      <c r="AJ52" s="117" t="s">
        <v>149</v>
      </c>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33"/>
    </row>
    <row r="53">
      <c r="B53" s="134" t="s">
        <v>150</v>
      </c>
      <c r="H53" s="109" t="s">
        <v>151</v>
      </c>
      <c r="Z53" s="135">
        <f>SUMIF(AC3:AC52, true,Z3:Z52)</f>
        <v>5</v>
      </c>
      <c r="AE53" s="25"/>
      <c r="AI53" s="24"/>
      <c r="AJ53" s="109" t="s">
        <v>152</v>
      </c>
      <c r="AP53" s="109"/>
      <c r="AQ53" s="109" t="s">
        <v>153</v>
      </c>
      <c r="AX53" s="109"/>
      <c r="AY53" s="109" t="s">
        <v>154</v>
      </c>
      <c r="BE53" s="136"/>
      <c r="BF53" s="109" t="s">
        <v>155</v>
      </c>
      <c r="BM53" s="25"/>
    </row>
    <row r="54">
      <c r="B54" s="134"/>
      <c r="H54" s="109" t="s">
        <v>156</v>
      </c>
      <c r="Z54" s="135">
        <f>SUMIF(AD3:AD52, true,Z3:Z52)</f>
        <v>14</v>
      </c>
      <c r="AE54" s="25"/>
      <c r="AI54" s="24"/>
      <c r="AJ54" s="43">
        <f>Str*5</f>
        <v>45</v>
      </c>
      <c r="AQ54" s="43">
        <f>Str*10</f>
        <v>90</v>
      </c>
      <c r="AY54" s="43">
        <f>Str*15</f>
        <v>135</v>
      </c>
      <c r="BF54" s="137">
        <f>Str*30</f>
        <v>270</v>
      </c>
      <c r="BM54" s="25"/>
    </row>
    <row r="55">
      <c r="B55" s="24"/>
      <c r="H55" s="109" t="s">
        <v>157</v>
      </c>
      <c r="Z55" s="135">
        <f>SUMIF(AE3:AE52, true,Z3:Z52)</f>
        <v>8</v>
      </c>
      <c r="AE55" s="25"/>
      <c r="AI55" s="24"/>
      <c r="BM55" s="25"/>
    </row>
    <row r="56">
      <c r="B56" s="138"/>
      <c r="V56" s="139">
        <f>sum(Z53:AE55)</f>
        <v>27</v>
      </c>
      <c r="AE56" s="25"/>
      <c r="AI56" s="24"/>
      <c r="AJ56" s="140"/>
      <c r="AK56" s="15"/>
      <c r="AL56" s="15"/>
      <c r="AM56" s="15"/>
      <c r="AN56" s="15"/>
      <c r="AO56" s="15"/>
      <c r="AP56" s="15"/>
      <c r="AQ56" s="15"/>
      <c r="AR56" s="15"/>
      <c r="AS56" s="109"/>
      <c r="AT56" s="140"/>
      <c r="AU56" s="15"/>
      <c r="AV56" s="15"/>
      <c r="AW56" s="15"/>
      <c r="AX56" s="15"/>
      <c r="AY56" s="15"/>
      <c r="AZ56" s="15"/>
      <c r="BA56" s="15"/>
      <c r="BB56" s="15"/>
      <c r="BC56" s="15"/>
      <c r="BD56" s="15"/>
      <c r="BE56" s="136"/>
      <c r="BM56" s="25"/>
    </row>
    <row r="57">
      <c r="B57" s="141" t="s">
        <v>158</v>
      </c>
      <c r="AE57" s="25"/>
      <c r="AI57" s="24"/>
      <c r="AJ57" s="142" t="s">
        <v>159</v>
      </c>
      <c r="AK57" s="12"/>
      <c r="AL57" s="12"/>
      <c r="AM57" s="12"/>
      <c r="AN57" s="12"/>
      <c r="AO57" s="12"/>
      <c r="AP57" s="12"/>
      <c r="AQ57" s="12"/>
      <c r="AR57" s="12"/>
      <c r="AT57" s="143" t="s">
        <v>160</v>
      </c>
      <c r="BM57" s="25"/>
    </row>
    <row r="58">
      <c r="B58" s="138"/>
      <c r="AE58" s="25"/>
      <c r="AI58" s="144"/>
      <c r="AS58" s="143" t="s">
        <v>161</v>
      </c>
      <c r="BF58" s="136"/>
      <c r="BM58" s="25"/>
    </row>
    <row r="59">
      <c r="B59" s="129" t="s">
        <v>162</v>
      </c>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7"/>
      <c r="AI59" s="129" t="s">
        <v>163</v>
      </c>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7"/>
    </row>
    <row r="60">
      <c r="A60" s="114"/>
    </row>
  </sheetData>
  <mergeCells count="310">
    <mergeCell ref="B3:R3"/>
    <mergeCell ref="S3:U3"/>
    <mergeCell ref="V3:Y3"/>
    <mergeCell ref="Z3:AB3"/>
    <mergeCell ref="B4:R4"/>
    <mergeCell ref="S4:U4"/>
    <mergeCell ref="V4:Y4"/>
    <mergeCell ref="Z4:AB4"/>
    <mergeCell ref="B5:R5"/>
    <mergeCell ref="S5:U5"/>
    <mergeCell ref="V5:Y5"/>
    <mergeCell ref="Z5:AB5"/>
    <mergeCell ref="B6:R6"/>
    <mergeCell ref="S6:U6"/>
    <mergeCell ref="V6:Y6"/>
    <mergeCell ref="Z6:AB6"/>
    <mergeCell ref="B7:R7"/>
    <mergeCell ref="S7:U7"/>
    <mergeCell ref="V7:Y7"/>
    <mergeCell ref="Z7:AB7"/>
    <mergeCell ref="B8:R8"/>
    <mergeCell ref="S8:U8"/>
    <mergeCell ref="V8:Y8"/>
    <mergeCell ref="Z8:AB8"/>
    <mergeCell ref="B9:R9"/>
    <mergeCell ref="S9:U9"/>
    <mergeCell ref="V9:Y9"/>
    <mergeCell ref="Z9:AB9"/>
    <mergeCell ref="AI8:BM8"/>
    <mergeCell ref="AI9:BM9"/>
    <mergeCell ref="B10:R10"/>
    <mergeCell ref="S10:U10"/>
    <mergeCell ref="V10:Y10"/>
    <mergeCell ref="Z10:AB10"/>
    <mergeCell ref="B11:R11"/>
    <mergeCell ref="S11:U11"/>
    <mergeCell ref="V11:Y11"/>
    <mergeCell ref="Z11:AB11"/>
    <mergeCell ref="AI10:BM10"/>
    <mergeCell ref="AI11:BM11"/>
    <mergeCell ref="B12:R12"/>
    <mergeCell ref="S12:U12"/>
    <mergeCell ref="V12:Y12"/>
    <mergeCell ref="Z12:AB12"/>
    <mergeCell ref="B13:R13"/>
    <mergeCell ref="S13:U13"/>
    <mergeCell ref="V13:Y13"/>
    <mergeCell ref="Z13:AB13"/>
    <mergeCell ref="AI12:BM12"/>
    <mergeCell ref="AI13:BM13"/>
    <mergeCell ref="B14:R14"/>
    <mergeCell ref="S14:U14"/>
    <mergeCell ref="V14:Y14"/>
    <mergeCell ref="Z14:AB14"/>
    <mergeCell ref="B15:R15"/>
    <mergeCell ref="S15:U15"/>
    <mergeCell ref="V15:Y15"/>
    <mergeCell ref="Z15:AB15"/>
    <mergeCell ref="AI14:BM14"/>
    <mergeCell ref="AI15:BM15"/>
    <mergeCell ref="B16:R16"/>
    <mergeCell ref="S16:U16"/>
    <mergeCell ref="V16:Y16"/>
    <mergeCell ref="Z16:AB16"/>
    <mergeCell ref="B17:R17"/>
    <mergeCell ref="S17:U17"/>
    <mergeCell ref="V17:Y17"/>
    <mergeCell ref="Z17:AB17"/>
    <mergeCell ref="AI16:BM16"/>
    <mergeCell ref="AI17:BM17"/>
    <mergeCell ref="B18:R18"/>
    <mergeCell ref="S18:U18"/>
    <mergeCell ref="V18:Y18"/>
    <mergeCell ref="Z18:AB18"/>
    <mergeCell ref="B19:R19"/>
    <mergeCell ref="S19:U19"/>
    <mergeCell ref="V19:Y19"/>
    <mergeCell ref="Z19:AB19"/>
    <mergeCell ref="AI18:BM18"/>
    <mergeCell ref="AI19:BM19"/>
    <mergeCell ref="B20:R20"/>
    <mergeCell ref="S20:U20"/>
    <mergeCell ref="V20:Y20"/>
    <mergeCell ref="Z20:AB20"/>
    <mergeCell ref="AI20:AX20"/>
    <mergeCell ref="AY20:BF20"/>
    <mergeCell ref="BG20:BM20"/>
    <mergeCell ref="B21:R21"/>
    <mergeCell ref="S21:U21"/>
    <mergeCell ref="V21:Y21"/>
    <mergeCell ref="Z21:AB21"/>
    <mergeCell ref="BG21:BM21"/>
    <mergeCell ref="AI21:AX21"/>
    <mergeCell ref="AY21:BF21"/>
    <mergeCell ref="B22:R22"/>
    <mergeCell ref="S22:U22"/>
    <mergeCell ref="V22:Y22"/>
    <mergeCell ref="Z22:AB22"/>
    <mergeCell ref="AI22:AX22"/>
    <mergeCell ref="AY22:BF22"/>
    <mergeCell ref="BG22:BM22"/>
    <mergeCell ref="B23:R23"/>
    <mergeCell ref="B42:R42"/>
    <mergeCell ref="S42:U42"/>
    <mergeCell ref="V42:Y42"/>
    <mergeCell ref="Z42:AB42"/>
    <mergeCell ref="AI41:BM41"/>
    <mergeCell ref="AI42:BM42"/>
    <mergeCell ref="B43:R43"/>
    <mergeCell ref="S43:U43"/>
    <mergeCell ref="V43:Y43"/>
    <mergeCell ref="Z43:AB43"/>
    <mergeCell ref="B44:R44"/>
    <mergeCell ref="S44:U44"/>
    <mergeCell ref="V44:Y44"/>
    <mergeCell ref="Z44:AB44"/>
    <mergeCell ref="AI43:BM43"/>
    <mergeCell ref="AI44:BM44"/>
    <mergeCell ref="B45:R45"/>
    <mergeCell ref="S45:U45"/>
    <mergeCell ref="V45:Y45"/>
    <mergeCell ref="Z45:AB45"/>
    <mergeCell ref="B46:R46"/>
    <mergeCell ref="S46:U46"/>
    <mergeCell ref="V46:Y46"/>
    <mergeCell ref="Z46:AB46"/>
    <mergeCell ref="AI45:BM45"/>
    <mergeCell ref="AI46:BM46"/>
    <mergeCell ref="B47:R47"/>
    <mergeCell ref="S47:U47"/>
    <mergeCell ref="V47:Y47"/>
    <mergeCell ref="Z47:AB47"/>
    <mergeCell ref="B48:R48"/>
    <mergeCell ref="S48:U48"/>
    <mergeCell ref="V48:Y48"/>
    <mergeCell ref="Z48:AB48"/>
    <mergeCell ref="AI47:BM47"/>
    <mergeCell ref="AI48:BM48"/>
    <mergeCell ref="B49:R49"/>
    <mergeCell ref="S49:U49"/>
    <mergeCell ref="V49:Y49"/>
    <mergeCell ref="Z49:AB49"/>
    <mergeCell ref="B50:R50"/>
    <mergeCell ref="S50:U50"/>
    <mergeCell ref="V50:Y50"/>
    <mergeCell ref="Z50:AB50"/>
    <mergeCell ref="AI49:BM49"/>
    <mergeCell ref="AI50:BM50"/>
    <mergeCell ref="B51:R51"/>
    <mergeCell ref="S51:U51"/>
    <mergeCell ref="V51:Y51"/>
    <mergeCell ref="Z51:AB51"/>
    <mergeCell ref="B52:R52"/>
    <mergeCell ref="S52:U52"/>
    <mergeCell ref="B57:U57"/>
    <mergeCell ref="V52:Y52"/>
    <mergeCell ref="Z52:AB52"/>
    <mergeCell ref="AI51:BM51"/>
    <mergeCell ref="AI52:AI57"/>
    <mergeCell ref="AJ56:AR56"/>
    <mergeCell ref="AS56:AS57"/>
    <mergeCell ref="AT56:BD56"/>
    <mergeCell ref="BE56:BM57"/>
    <mergeCell ref="AJ57:AR57"/>
    <mergeCell ref="AT57:BD57"/>
    <mergeCell ref="AI58:AR58"/>
    <mergeCell ref="AS58:BE58"/>
    <mergeCell ref="AI2:BM2"/>
    <mergeCell ref="BN2:BN59"/>
    <mergeCell ref="AI3:BM3"/>
    <mergeCell ref="AI4:BM4"/>
    <mergeCell ref="AI5:BM5"/>
    <mergeCell ref="AI6:BM6"/>
    <mergeCell ref="AI7:BM7"/>
    <mergeCell ref="AI59:BM59"/>
    <mergeCell ref="B58:U58"/>
    <mergeCell ref="BF58:BM58"/>
    <mergeCell ref="B59:AE59"/>
    <mergeCell ref="A60:BN60"/>
    <mergeCell ref="A1:BN1"/>
    <mergeCell ref="A2:A59"/>
    <mergeCell ref="B2:R2"/>
    <mergeCell ref="S2:U2"/>
    <mergeCell ref="V2:Y2"/>
    <mergeCell ref="Z2:AB2"/>
    <mergeCell ref="AF2:AH59"/>
    <mergeCell ref="B53:G53"/>
    <mergeCell ref="H53:Y53"/>
    <mergeCell ref="AJ53:AO53"/>
    <mergeCell ref="AP53:AP55"/>
    <mergeCell ref="Z53:AE53"/>
    <mergeCell ref="B54:G55"/>
    <mergeCell ref="H54:Y54"/>
    <mergeCell ref="Z54:AE54"/>
    <mergeCell ref="H55:Y55"/>
    <mergeCell ref="Z55:AE55"/>
    <mergeCell ref="AQ53:AW53"/>
    <mergeCell ref="AQ54:AW55"/>
    <mergeCell ref="AJ52:BL52"/>
    <mergeCell ref="BM52:BM55"/>
    <mergeCell ref="AX53:AX55"/>
    <mergeCell ref="AY53:BD53"/>
    <mergeCell ref="BE53:BE55"/>
    <mergeCell ref="BF53:BL53"/>
    <mergeCell ref="AJ54:AO55"/>
    <mergeCell ref="AY54:BD55"/>
    <mergeCell ref="BF54:BL55"/>
    <mergeCell ref="B56:U56"/>
    <mergeCell ref="V56:AE58"/>
    <mergeCell ref="S23:U23"/>
    <mergeCell ref="V23:Y23"/>
    <mergeCell ref="AI23:AX23"/>
    <mergeCell ref="AY23:BF23"/>
    <mergeCell ref="Z23:AB23"/>
    <mergeCell ref="BG23:BM23"/>
    <mergeCell ref="B24:R24"/>
    <mergeCell ref="S24:U24"/>
    <mergeCell ref="V24:Y24"/>
    <mergeCell ref="Z24:AB24"/>
    <mergeCell ref="AI24:AX24"/>
    <mergeCell ref="AY24:BF24"/>
    <mergeCell ref="BG24:BM24"/>
    <mergeCell ref="B25:R25"/>
    <mergeCell ref="S25:U25"/>
    <mergeCell ref="V25:Y25"/>
    <mergeCell ref="AI25:AX25"/>
    <mergeCell ref="AY25:BF25"/>
    <mergeCell ref="Z25:AB25"/>
    <mergeCell ref="BG25:BM25"/>
    <mergeCell ref="B26:R26"/>
    <mergeCell ref="S26:U26"/>
    <mergeCell ref="V26:Y26"/>
    <mergeCell ref="Z26:AB26"/>
    <mergeCell ref="AI26:AX26"/>
    <mergeCell ref="AY26:BF26"/>
    <mergeCell ref="BG26:BM26"/>
    <mergeCell ref="B27:R27"/>
    <mergeCell ref="S27:U27"/>
    <mergeCell ref="V27:Y27"/>
    <mergeCell ref="Z27:AB27"/>
    <mergeCell ref="B28:R28"/>
    <mergeCell ref="S28:U28"/>
    <mergeCell ref="V28:Y28"/>
    <mergeCell ref="Z28:AB28"/>
    <mergeCell ref="AI27:BM27"/>
    <mergeCell ref="AI28:BM28"/>
    <mergeCell ref="B29:R29"/>
    <mergeCell ref="S29:U29"/>
    <mergeCell ref="V29:Y29"/>
    <mergeCell ref="Z29:AB29"/>
    <mergeCell ref="B30:R30"/>
    <mergeCell ref="S30:U30"/>
    <mergeCell ref="V30:Y30"/>
    <mergeCell ref="Z30:AB30"/>
    <mergeCell ref="AI29:BM29"/>
    <mergeCell ref="AI30:BM30"/>
    <mergeCell ref="B31:R31"/>
    <mergeCell ref="S31:U31"/>
    <mergeCell ref="V31:Y31"/>
    <mergeCell ref="Z31:AB31"/>
    <mergeCell ref="B32:R32"/>
    <mergeCell ref="S32:U32"/>
    <mergeCell ref="V32:Y32"/>
    <mergeCell ref="Z32:AB32"/>
    <mergeCell ref="AI31:BM31"/>
    <mergeCell ref="AI32:BM32"/>
    <mergeCell ref="B33:R33"/>
    <mergeCell ref="S33:U33"/>
    <mergeCell ref="V33:Y33"/>
    <mergeCell ref="Z33:AB33"/>
    <mergeCell ref="B34:R34"/>
    <mergeCell ref="S34:U34"/>
    <mergeCell ref="V34:Y34"/>
    <mergeCell ref="Z34:AB34"/>
    <mergeCell ref="AI33:BM33"/>
    <mergeCell ref="AI34:BM34"/>
    <mergeCell ref="B35:R35"/>
    <mergeCell ref="S35:U35"/>
    <mergeCell ref="V35:Y35"/>
    <mergeCell ref="Z35:AB35"/>
    <mergeCell ref="B36:R36"/>
    <mergeCell ref="S36:U36"/>
    <mergeCell ref="V36:Y36"/>
    <mergeCell ref="Z36:AB36"/>
    <mergeCell ref="AI35:BM35"/>
    <mergeCell ref="AI36:BM36"/>
    <mergeCell ref="B37:R37"/>
    <mergeCell ref="S37:U37"/>
    <mergeCell ref="V37:Y37"/>
    <mergeCell ref="Z37:AB37"/>
    <mergeCell ref="B38:R38"/>
    <mergeCell ref="S38:U38"/>
    <mergeCell ref="V38:Y38"/>
    <mergeCell ref="Z38:AB38"/>
    <mergeCell ref="AI37:BM37"/>
    <mergeCell ref="AI38:BM38"/>
    <mergeCell ref="B39:R39"/>
    <mergeCell ref="S39:U39"/>
    <mergeCell ref="V39:Y39"/>
    <mergeCell ref="Z39:AB39"/>
    <mergeCell ref="B40:R40"/>
    <mergeCell ref="S40:U40"/>
    <mergeCell ref="V40:Y40"/>
    <mergeCell ref="Z40:AB40"/>
    <mergeCell ref="AI39:BM39"/>
    <mergeCell ref="AI40:BM40"/>
    <mergeCell ref="B41:R41"/>
    <mergeCell ref="S41:U41"/>
    <mergeCell ref="V41:Y41"/>
    <mergeCell ref="Z41:AB4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9.0" topLeftCell="A10" activePane="bottomLeft" state="frozen"/>
      <selection activeCell="B11" sqref="B11" pane="bottomLeft"/>
    </sheetView>
  </sheetViews>
  <sheetFormatPr customHeight="1" defaultColWidth="14.43" defaultRowHeight="15.75"/>
  <cols>
    <col customWidth="1" min="1" max="66" width="2.14"/>
  </cols>
  <sheetData>
    <row r="1">
      <c r="A1" s="145"/>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row>
    <row r="2">
      <c r="A2" s="146"/>
      <c r="B2" s="147">
        <v>0.0</v>
      </c>
      <c r="C2" s="12"/>
      <c r="D2" s="12"/>
      <c r="E2" s="12"/>
      <c r="F2" s="12"/>
      <c r="G2" s="12"/>
      <c r="H2" s="12"/>
      <c r="I2" s="12"/>
      <c r="J2" s="12"/>
      <c r="K2" s="12"/>
      <c r="L2" s="13"/>
      <c r="M2" s="148" t="s">
        <v>164</v>
      </c>
      <c r="N2" s="12"/>
      <c r="O2" s="12"/>
      <c r="P2" s="12"/>
      <c r="Q2" s="12"/>
      <c r="R2" s="12"/>
      <c r="S2" s="12"/>
      <c r="T2" s="12"/>
      <c r="U2" s="12"/>
      <c r="V2" s="12"/>
      <c r="W2" s="12"/>
      <c r="X2" s="12"/>
      <c r="Y2" s="12"/>
      <c r="Z2" s="12"/>
      <c r="AA2" s="12"/>
      <c r="AB2" s="13"/>
      <c r="AC2" s="149" t="str">
        <f>"+"&amp;IntMod+prof</f>
        <v>+2</v>
      </c>
      <c r="AD2" s="12"/>
      <c r="AE2" s="12"/>
      <c r="AF2" s="13"/>
      <c r="AG2" s="150"/>
      <c r="AH2" s="12"/>
      <c r="AI2" s="151" t="s">
        <v>165</v>
      </c>
      <c r="AJ2" s="12"/>
      <c r="AK2" s="12"/>
      <c r="AL2" s="12"/>
      <c r="AM2" s="12"/>
      <c r="AN2" s="12"/>
      <c r="AO2" s="12"/>
      <c r="AP2" s="12"/>
      <c r="AQ2" s="12"/>
      <c r="AR2" s="12"/>
      <c r="AS2" s="12"/>
      <c r="AT2" s="12"/>
      <c r="AU2" s="12"/>
      <c r="AV2" s="12"/>
      <c r="AW2" s="12"/>
      <c r="AX2" s="13"/>
      <c r="AY2" s="152">
        <f>8+prof+IntMod</f>
        <v>10</v>
      </c>
      <c r="AZ2" s="12"/>
      <c r="BA2" s="12"/>
      <c r="BB2" s="12"/>
      <c r="BC2" s="147">
        <v>4.0</v>
      </c>
      <c r="BD2" s="12"/>
      <c r="BE2" s="12"/>
      <c r="BF2" s="12"/>
      <c r="BG2" s="12"/>
      <c r="BH2" s="12"/>
      <c r="BI2" s="12"/>
      <c r="BJ2" s="12"/>
      <c r="BK2" s="12"/>
      <c r="BL2" s="12"/>
      <c r="BM2" s="13"/>
      <c r="BN2" s="153"/>
    </row>
    <row r="3">
      <c r="A3" s="154"/>
      <c r="B3" s="24"/>
      <c r="L3" s="25"/>
      <c r="M3" s="24"/>
      <c r="AB3" s="25"/>
      <c r="AC3" s="24"/>
      <c r="AF3" s="25"/>
      <c r="AI3" s="24"/>
      <c r="AX3" s="25"/>
      <c r="BC3" s="24"/>
      <c r="BM3" s="25"/>
      <c r="BN3" s="24"/>
    </row>
    <row r="4">
      <c r="A4" s="154"/>
      <c r="B4" s="24"/>
      <c r="L4" s="25"/>
      <c r="M4" s="134" t="s">
        <v>166</v>
      </c>
      <c r="AB4" s="25"/>
      <c r="AC4" s="155" t="str">
        <f>"+"&amp;max(ChaMod,WisMod)+prof</f>
        <v>+5</v>
      </c>
      <c r="AF4" s="25"/>
      <c r="AI4" s="156" t="s">
        <v>167</v>
      </c>
      <c r="AX4" s="25"/>
      <c r="AY4" s="43">
        <f>8+max(ChaMod,WisMod)+prof</f>
        <v>13</v>
      </c>
      <c r="BC4" s="24"/>
      <c r="BM4" s="25"/>
      <c r="BN4" s="24"/>
    </row>
    <row r="5">
      <c r="A5" s="154"/>
      <c r="B5" s="157" t="s">
        <v>168</v>
      </c>
      <c r="C5" s="15"/>
      <c r="D5" s="15"/>
      <c r="E5" s="15"/>
      <c r="F5" s="15"/>
      <c r="G5" s="15"/>
      <c r="H5" s="15"/>
      <c r="I5" s="15"/>
      <c r="J5" s="15"/>
      <c r="K5" s="15"/>
      <c r="L5" s="17"/>
      <c r="M5" s="24"/>
      <c r="AB5" s="25"/>
      <c r="AC5" s="24"/>
      <c r="AF5" s="25"/>
      <c r="AI5" s="24"/>
      <c r="AX5" s="25"/>
      <c r="BC5" s="157" t="s">
        <v>169</v>
      </c>
      <c r="BD5" s="15"/>
      <c r="BE5" s="15"/>
      <c r="BF5" s="15"/>
      <c r="BG5" s="15"/>
      <c r="BH5" s="15"/>
      <c r="BI5" s="15"/>
      <c r="BJ5" s="15"/>
      <c r="BK5" s="15"/>
      <c r="BL5" s="15"/>
      <c r="BM5" s="17"/>
      <c r="BN5" s="24"/>
    </row>
    <row r="6">
      <c r="A6" s="154"/>
      <c r="B6" s="147">
        <v>0.0</v>
      </c>
      <c r="C6" s="12"/>
      <c r="D6" s="12"/>
      <c r="E6" s="12"/>
      <c r="F6" s="12"/>
      <c r="G6" s="12"/>
      <c r="H6" s="12"/>
      <c r="I6" s="12"/>
      <c r="J6" s="12"/>
      <c r="K6" s="12"/>
      <c r="L6" s="13"/>
      <c r="M6" s="134" t="s">
        <v>170</v>
      </c>
      <c r="AB6" s="25"/>
      <c r="AC6" s="155" t="str">
        <f>"+"&amp;WisMod+prof</f>
        <v>+5</v>
      </c>
      <c r="AF6" s="25"/>
      <c r="AI6" s="156" t="s">
        <v>171</v>
      </c>
      <c r="AX6" s="25"/>
      <c r="AY6" s="43">
        <f>8+prof+WisMod</f>
        <v>13</v>
      </c>
      <c r="BC6" s="147">
        <v>0.0</v>
      </c>
      <c r="BD6" s="12"/>
      <c r="BE6" s="12"/>
      <c r="BF6" s="12"/>
      <c r="BG6" s="12"/>
      <c r="BH6" s="12"/>
      <c r="BI6" s="12"/>
      <c r="BJ6" s="12"/>
      <c r="BK6" s="12"/>
      <c r="BL6" s="12"/>
      <c r="BM6" s="13"/>
      <c r="BN6" s="24"/>
    </row>
    <row r="7">
      <c r="A7" s="154"/>
      <c r="B7" s="24"/>
      <c r="L7" s="25"/>
      <c r="M7" s="24"/>
      <c r="AB7" s="25"/>
      <c r="AC7" s="24"/>
      <c r="AF7" s="25"/>
      <c r="AI7" s="24"/>
      <c r="AX7" s="25"/>
      <c r="BC7" s="24"/>
      <c r="BM7" s="25"/>
      <c r="BN7" s="24"/>
    </row>
    <row r="8">
      <c r="A8" s="154"/>
      <c r="B8" s="24"/>
      <c r="L8" s="25"/>
      <c r="M8" s="134" t="s">
        <v>172</v>
      </c>
      <c r="AB8" s="25"/>
      <c r="AC8" s="155" t="str">
        <f>"+"&amp;ChaMod+prof</f>
        <v>+4</v>
      </c>
      <c r="AF8" s="25"/>
      <c r="AI8" s="156" t="s">
        <v>173</v>
      </c>
      <c r="AX8" s="25"/>
      <c r="AY8" s="137">
        <f>8+prof+ChaMod</f>
        <v>12</v>
      </c>
      <c r="BC8" s="24"/>
      <c r="BM8" s="25"/>
      <c r="BN8" s="24"/>
    </row>
    <row r="9">
      <c r="A9" s="154"/>
      <c r="B9" s="157" t="s">
        <v>174</v>
      </c>
      <c r="C9" s="15"/>
      <c r="D9" s="15"/>
      <c r="E9" s="15"/>
      <c r="F9" s="15"/>
      <c r="G9" s="15"/>
      <c r="H9" s="15"/>
      <c r="I9" s="15"/>
      <c r="J9" s="15"/>
      <c r="K9" s="15"/>
      <c r="L9" s="17"/>
      <c r="M9" s="26"/>
      <c r="N9" s="15"/>
      <c r="O9" s="15"/>
      <c r="P9" s="15"/>
      <c r="Q9" s="15"/>
      <c r="R9" s="15"/>
      <c r="S9" s="15"/>
      <c r="T9" s="15"/>
      <c r="U9" s="15"/>
      <c r="V9" s="15"/>
      <c r="W9" s="15"/>
      <c r="X9" s="15"/>
      <c r="Y9" s="15"/>
      <c r="Z9" s="15"/>
      <c r="AA9" s="15"/>
      <c r="AB9" s="17"/>
      <c r="AC9" s="26"/>
      <c r="AD9" s="15"/>
      <c r="AE9" s="15"/>
      <c r="AF9" s="17"/>
      <c r="AG9" s="15"/>
      <c r="AH9" s="15"/>
      <c r="AI9" s="26"/>
      <c r="AJ9" s="15"/>
      <c r="AK9" s="15"/>
      <c r="AL9" s="15"/>
      <c r="AM9" s="15"/>
      <c r="AN9" s="15"/>
      <c r="AO9" s="15"/>
      <c r="AP9" s="15"/>
      <c r="AQ9" s="15"/>
      <c r="AR9" s="15"/>
      <c r="AS9" s="15"/>
      <c r="AT9" s="15"/>
      <c r="AU9" s="15"/>
      <c r="AV9" s="15"/>
      <c r="AW9" s="15"/>
      <c r="AX9" s="17"/>
      <c r="AY9" s="15"/>
      <c r="AZ9" s="15"/>
      <c r="BA9" s="15"/>
      <c r="BB9" s="15"/>
      <c r="BC9" s="157" t="s">
        <v>174</v>
      </c>
      <c r="BD9" s="15"/>
      <c r="BE9" s="15"/>
      <c r="BF9" s="15"/>
      <c r="BG9" s="15"/>
      <c r="BH9" s="15"/>
      <c r="BI9" s="15"/>
      <c r="BJ9" s="15"/>
      <c r="BK9" s="15"/>
      <c r="BL9" s="15"/>
      <c r="BM9" s="17"/>
      <c r="BN9" s="24"/>
    </row>
    <row r="10">
      <c r="A10" s="146"/>
      <c r="B10" s="158" t="s">
        <v>27</v>
      </c>
      <c r="C10" s="12"/>
      <c r="D10" s="12"/>
      <c r="E10" s="12"/>
      <c r="F10" s="12"/>
      <c r="G10" s="117" t="s">
        <v>175</v>
      </c>
      <c r="H10" s="12"/>
      <c r="I10" s="12"/>
      <c r="J10" s="12"/>
      <c r="K10" s="12"/>
      <c r="L10" s="12"/>
      <c r="M10" s="141" t="s">
        <v>176</v>
      </c>
      <c r="S10" s="141" t="s">
        <v>68</v>
      </c>
      <c r="W10" s="141" t="s">
        <v>177</v>
      </c>
      <c r="BA10" s="117" t="s">
        <v>178</v>
      </c>
      <c r="BB10" s="12"/>
      <c r="BC10" s="12"/>
      <c r="BD10" s="12"/>
      <c r="BE10" s="12"/>
      <c r="BF10" s="12"/>
      <c r="BG10" s="117" t="s">
        <v>179</v>
      </c>
      <c r="BH10" s="12"/>
      <c r="BI10" s="12"/>
      <c r="BJ10" s="12"/>
      <c r="BK10" s="12"/>
      <c r="BL10" s="12"/>
      <c r="BM10" s="12"/>
      <c r="BN10" s="153"/>
    </row>
    <row r="11">
      <c r="A11" s="146"/>
      <c r="B11" s="159" t="str">
        <f>if(G11="","", vlookup(G11,'Power List'!C:K,2, false))</f>
        <v>Universal</v>
      </c>
      <c r="G11" s="160" t="s">
        <v>180</v>
      </c>
      <c r="M11" s="161" t="str">
        <f>if(G11="","", vlookup(G11,'Power List'!C:K,3, false))</f>
        <v>1 action</v>
      </c>
      <c r="S11" s="161" t="str">
        <f>if(G11="","", vlookup(G11,'Power List'!C:K,4, false))</f>
        <v>Self (5-foot sphere)</v>
      </c>
      <c r="W11" s="161" t="str">
        <f>if(G11="","", vlookup(G11,'Power List'!C:K,5, false))</f>
        <v>You cause the earth to burst from beneath your feet. Each creature within range, other than you, must succeed on a Dexterity saving throw or take 1d6 kinetic damage.
This power’s damage increases by 1d6 when you reach 5th level (2d6), 11th level (3d6), and 17th level (4d6).</v>
      </c>
      <c r="BA11" s="161" t="str">
        <f>if(G11="","", vlookup(G11,'Power List'!C:K,6, false))</f>
        <v>Instantaneous</v>
      </c>
      <c r="BG11" s="161" t="str">
        <f>if(G11="","", vlookup(G11,'Power List'!C:K,7, false))</f>
        <v>-</v>
      </c>
      <c r="BM11" s="25"/>
      <c r="BN11" s="153"/>
    </row>
    <row r="12">
      <c r="A12" s="146"/>
      <c r="B12" s="159" t="str">
        <f>if(G12="","", vlookup(G12,'Power List'!C:K,2, false))</f>
        <v>#N/A</v>
      </c>
      <c r="G12" s="160" t="s">
        <v>181</v>
      </c>
      <c r="M12" s="161" t="str">
        <f>if(G12="","", vlookup(G12,'Power List'!C:K,3, false))</f>
        <v>#N/A</v>
      </c>
      <c r="S12" s="161" t="str">
        <f>if(G12="","", vlookup(G12,'Power List'!C:K,4, false))</f>
        <v>#N/A</v>
      </c>
      <c r="W12" s="161" t="str">
        <f>if(G12="","", vlookup(G12,'Power List'!C:K,5, false))</f>
        <v>#N/A</v>
      </c>
      <c r="BA12" s="161" t="str">
        <f>if(G12="","", vlookup(G12,'Power List'!C:K,6, false))</f>
        <v>#N/A</v>
      </c>
      <c r="BG12" s="161" t="str">
        <f>if(G12="","", vlookup(G12,'Power List'!C:K,7, false))</f>
        <v>#N/A</v>
      </c>
      <c r="BM12" s="25"/>
      <c r="BN12" s="153"/>
    </row>
    <row r="13">
      <c r="A13" s="146"/>
      <c r="B13" s="159" t="str">
        <f>if(G13="","", vlookup(G13,'Power List'!C:K,2, false))</f>
        <v/>
      </c>
      <c r="G13" s="160"/>
      <c r="M13" s="161" t="str">
        <f>if(G13="","", vlookup(G13,'Power List'!C:K,3, false))</f>
        <v/>
      </c>
      <c r="S13" s="161" t="str">
        <f>if(G13="","", vlookup(G13,'Power List'!C:K,4, false))</f>
        <v/>
      </c>
      <c r="W13" s="161" t="str">
        <f>if(G13="","", vlookup(G13,'Power List'!C:K,5, false))</f>
        <v/>
      </c>
      <c r="BA13" s="161" t="str">
        <f>if(G13="","", vlookup(G13,'Power List'!C:K,6, false))</f>
        <v/>
      </c>
      <c r="BG13" s="161" t="str">
        <f>if(G13="","", vlookup(G13,'Power List'!C:K,7, false))</f>
        <v/>
      </c>
      <c r="BM13" s="25"/>
      <c r="BN13" s="153"/>
    </row>
    <row r="14">
      <c r="A14" s="146"/>
      <c r="B14" s="159" t="str">
        <f>if(G14="","", vlookup(G14,'Power List'!C:K,2, false))</f>
        <v/>
      </c>
      <c r="G14" s="160"/>
      <c r="M14" s="161" t="str">
        <f>if(G14="","", vlookup(G14,'Power List'!C:K,3, false))</f>
        <v/>
      </c>
      <c r="S14" s="161" t="str">
        <f>if(G14="","", vlookup(G14,'Power List'!C:K,4, false))</f>
        <v/>
      </c>
      <c r="W14" s="161" t="str">
        <f>if(G14="","", vlookup(G14,'Power List'!C:K,5, false))</f>
        <v/>
      </c>
      <c r="BA14" s="161" t="str">
        <f>if(G14="","", vlookup(G14,'Power List'!C:K,6, false))</f>
        <v/>
      </c>
      <c r="BG14" s="161" t="str">
        <f>if(G14="","", vlookup(G14,'Power List'!C:K,7, false))</f>
        <v/>
      </c>
      <c r="BM14" s="25"/>
      <c r="BN14" s="153"/>
    </row>
    <row r="15">
      <c r="A15" s="146"/>
      <c r="B15" s="159" t="str">
        <f>if(G15="","", vlookup(G15,'Power List'!C:K,2, false))</f>
        <v/>
      </c>
      <c r="G15" s="160"/>
      <c r="M15" s="161" t="str">
        <f>if(G15="","", vlookup(G15,'Power List'!C:K,3, false))</f>
        <v/>
      </c>
      <c r="S15" s="161" t="str">
        <f>if(G15="","", vlookup(G15,'Power List'!C:K,4, false))</f>
        <v/>
      </c>
      <c r="W15" s="161" t="str">
        <f>if(G15="","", vlookup(G15,'Power List'!C:K,5, false))</f>
        <v/>
      </c>
      <c r="BA15" s="161" t="str">
        <f>if(G15="","", vlookup(G15,'Power List'!C:K,6, false))</f>
        <v/>
      </c>
      <c r="BG15" s="161" t="str">
        <f>if(G15="","", vlookup(G15,'Power List'!C:K,7, false))</f>
        <v/>
      </c>
      <c r="BM15" s="25"/>
      <c r="BN15" s="153"/>
    </row>
    <row r="16">
      <c r="A16" s="146"/>
      <c r="B16" s="159" t="str">
        <f>if(G16="","", vlookup(G16,'Power List'!C:K,2, false))</f>
        <v/>
      </c>
      <c r="G16" s="160"/>
      <c r="M16" s="161" t="str">
        <f>if(G16="","", vlookup(G16,'Power List'!C:K,3, false))</f>
        <v/>
      </c>
      <c r="S16" s="161" t="str">
        <f>if(G16="","", vlookup(G16,'Power List'!C:K,4, false))</f>
        <v/>
      </c>
      <c r="W16" s="161" t="str">
        <f>if(G16="","", vlookup(G16,'Power List'!C:K,5, false))</f>
        <v/>
      </c>
      <c r="BA16" s="161" t="str">
        <f>if(G16="","", vlookup(G16,'Power List'!C:K,6, false))</f>
        <v/>
      </c>
      <c r="BG16" s="161" t="str">
        <f>if(G16="","", vlookup(G16,'Power List'!C:K,7, false))</f>
        <v/>
      </c>
      <c r="BM16" s="25"/>
      <c r="BN16" s="153"/>
    </row>
    <row r="17">
      <c r="A17" s="146"/>
      <c r="B17" s="159" t="str">
        <f>if(G17="","", vlookup(G17,'Power List'!C:K,2, false))</f>
        <v/>
      </c>
      <c r="G17" s="160"/>
      <c r="M17" s="161" t="str">
        <f>if(G17="","", vlookup(G17,'Power List'!C:K,3, false))</f>
        <v/>
      </c>
      <c r="S17" s="161" t="str">
        <f>if(G17="","", vlookup(G17,'Power List'!C:K,4, false))</f>
        <v/>
      </c>
      <c r="W17" s="161" t="str">
        <f>if(G17="","", vlookup(G17,'Power List'!C:K,5, false))</f>
        <v/>
      </c>
      <c r="BA17" s="161" t="str">
        <f>if(G17="","", vlookup(G17,'Power List'!C:K,6, false))</f>
        <v/>
      </c>
      <c r="BG17" s="161" t="str">
        <f>if(G17="","", vlookup(G17,'Power List'!C:K,7, false))</f>
        <v/>
      </c>
      <c r="BM17" s="25"/>
      <c r="BN17" s="153"/>
    </row>
    <row r="18">
      <c r="A18" s="146"/>
      <c r="B18" s="159" t="str">
        <f>if(G18="","", vlookup(G18,'Power List'!C:K,2, false))</f>
        <v/>
      </c>
      <c r="G18" s="160"/>
      <c r="M18" s="161" t="str">
        <f>if(G18="","", vlookup(G18,'Power List'!C:K,3, false))</f>
        <v/>
      </c>
      <c r="S18" s="161" t="str">
        <f>if(G18="","", vlookup(G18,'Power List'!C:K,4, false))</f>
        <v/>
      </c>
      <c r="W18" s="161" t="str">
        <f>if(G18="","", vlookup(G18,'Power List'!C:K,5, false))</f>
        <v/>
      </c>
      <c r="BA18" s="161" t="str">
        <f>if(G18="","", vlookup(G18,'Power List'!C:K,6, false))</f>
        <v/>
      </c>
      <c r="BG18" s="161" t="str">
        <f>if(G18="","", vlookup(G18,'Power List'!C:K,7, false))</f>
        <v/>
      </c>
      <c r="BM18" s="25"/>
      <c r="BN18" s="153"/>
    </row>
    <row r="19">
      <c r="A19" s="146"/>
      <c r="B19" s="159" t="str">
        <f>if(G19="","", vlookup(G19,'Power List'!C:K,2, false))</f>
        <v/>
      </c>
      <c r="G19" s="160"/>
      <c r="M19" s="161" t="str">
        <f>if(G19="","", vlookup(G19,'Power List'!C:K,3, false))</f>
        <v/>
      </c>
      <c r="S19" s="161" t="str">
        <f>if(G19="","", vlookup(G19,'Power List'!C:K,4, false))</f>
        <v/>
      </c>
      <c r="W19" s="161" t="str">
        <f>if(G19="","", vlookup(G19,'Power List'!C:K,5, false))</f>
        <v/>
      </c>
      <c r="BA19" s="161" t="str">
        <f>if(G19="","", vlookup(G19,'Power List'!C:K,6, false))</f>
        <v/>
      </c>
      <c r="BG19" s="161" t="str">
        <f>if(G19="","", vlookup(G19,'Power List'!C:K,7, false))</f>
        <v/>
      </c>
      <c r="BM19" s="25"/>
      <c r="BN19" s="153"/>
    </row>
    <row r="20">
      <c r="A20" s="146"/>
      <c r="B20" s="159" t="str">
        <f>if(G20="","", vlookup(G20,'Power List'!C:K,2, false))</f>
        <v/>
      </c>
      <c r="G20" s="160"/>
      <c r="M20" s="161" t="str">
        <f>if(G20="","", vlookup(G20,'Power List'!C:K,3, false))</f>
        <v/>
      </c>
      <c r="S20" s="161" t="str">
        <f>if(G20="","", vlookup(G20,'Power List'!C:K,4, false))</f>
        <v/>
      </c>
      <c r="W20" s="161" t="str">
        <f>if(G20="","", vlookup(G20,'Power List'!C:K,5, false))</f>
        <v/>
      </c>
      <c r="BA20" s="161" t="str">
        <f>if(G20="","", vlookup(G20,'Power List'!C:K,6, false))</f>
        <v/>
      </c>
      <c r="BG20" s="161" t="str">
        <f>if(G20="","", vlookup(G20,'Power List'!C:K,7, false))</f>
        <v/>
      </c>
      <c r="BM20" s="25"/>
      <c r="BN20" s="153"/>
    </row>
    <row r="21">
      <c r="A21" s="146"/>
      <c r="B21" s="159" t="str">
        <f>if(G21="","", vlookup(G21,'Power List'!C:K,2, false))</f>
        <v/>
      </c>
      <c r="G21" s="160"/>
      <c r="M21" s="161" t="str">
        <f>if(G21="","", vlookup(G21,'Power List'!C:K,3, false))</f>
        <v/>
      </c>
      <c r="S21" s="161" t="str">
        <f>if(G21="","", vlookup(G21,'Power List'!C:K,4, false))</f>
        <v/>
      </c>
      <c r="W21" s="161" t="str">
        <f>if(G21="","", vlookup(G21,'Power List'!C:K,5, false))</f>
        <v/>
      </c>
      <c r="BA21" s="161" t="str">
        <f>if(G21="","", vlookup(G21,'Power List'!C:K,6, false))</f>
        <v/>
      </c>
      <c r="BG21" s="161" t="str">
        <f>if(G21="","", vlookup(G21,'Power List'!C:K,7, false))</f>
        <v/>
      </c>
      <c r="BM21" s="25"/>
      <c r="BN21" s="153"/>
    </row>
    <row r="22">
      <c r="A22" s="146"/>
      <c r="B22" s="129" t="s">
        <v>182</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7"/>
      <c r="BN22" s="153"/>
    </row>
    <row r="23">
      <c r="A23" s="146"/>
      <c r="B23" s="159" t="str">
        <f>if(G23="","", vlookup(G23,'Power List'!C:K,2, false))</f>
        <v>Light</v>
      </c>
      <c r="G23" s="160" t="s">
        <v>183</v>
      </c>
      <c r="M23" s="161" t="str">
        <f>if(G23="","", vlookup(G23,'Power List'!C:K,3, false))</f>
        <v>1 action</v>
      </c>
      <c r="S23" s="161" t="str">
        <f>if(G23="","", vlookup(G23,'Power List'!C:K,4, false))</f>
        <v>Touch</v>
      </c>
      <c r="W23" s="161" t="str">
        <f>if(G23="","", vlookup(G23,'Power List'!C:K,5, false))</f>
        <v>A creature you touch regains a number of hit points equal to 1d8 + your forcecasting ability modifier. This power has no effect on droids or constructs.
Force Potency. When you cast this power using a force slot of 2nd level or higher, the healing increases by 1d8 for each slot level above 1st.</v>
      </c>
      <c r="BA23" s="161" t="str">
        <f>if(G23="","", vlookup(G23,'Power List'!C:K,6, false))</f>
        <v>Instantaneous</v>
      </c>
      <c r="BG23" s="161" t="str">
        <f>if(G23="","", vlookup(G23,'Power List'!C:K,7, false))</f>
        <v>-</v>
      </c>
      <c r="BM23" s="25"/>
      <c r="BN23" s="153"/>
    </row>
    <row r="24">
      <c r="A24" s="146"/>
      <c r="B24" s="159" t="str">
        <f>if(G24="","", vlookup(G24,'Power List'!C:K,2, false))</f>
        <v/>
      </c>
      <c r="G24" s="160"/>
      <c r="M24" s="161" t="str">
        <f>if(G24="","", vlookup(G24,'Power List'!C:K,3, false))</f>
        <v/>
      </c>
      <c r="S24" s="161" t="str">
        <f>if(G24="","", vlookup(G24,'Power List'!C:K,4, false))</f>
        <v/>
      </c>
      <c r="W24" s="161" t="str">
        <f>if(G24="","", vlookup(G24,'Power List'!C:K,5, false))</f>
        <v/>
      </c>
      <c r="BA24" s="161" t="str">
        <f>if(G24="","", vlookup(G24,'Power List'!C:K,6, false))</f>
        <v/>
      </c>
      <c r="BG24" s="161" t="str">
        <f>if(G24="","", vlookup(G24,'Power List'!C:K,7, false))</f>
        <v/>
      </c>
      <c r="BM24" s="25"/>
      <c r="BN24" s="153"/>
    </row>
    <row r="25">
      <c r="A25" s="146"/>
      <c r="B25" s="159" t="str">
        <f>if(G25="","", vlookup(G25,'Power List'!C:K,2, false))</f>
        <v/>
      </c>
      <c r="G25" s="160"/>
      <c r="M25" s="161" t="str">
        <f>if(G25="","", vlookup(G25,'Power List'!C:K,3, false))</f>
        <v/>
      </c>
      <c r="S25" s="161" t="str">
        <f>if(G25="","", vlookup(G25,'Power List'!C:K,4, false))</f>
        <v/>
      </c>
      <c r="W25" s="161" t="str">
        <f>if(G25="","", vlookup(G25,'Power List'!C:K,5, false))</f>
        <v/>
      </c>
      <c r="BA25" s="161" t="str">
        <f>if(G25="","", vlookup(G25,'Power List'!C:K,6, false))</f>
        <v/>
      </c>
      <c r="BG25" s="161" t="str">
        <f>if(G25="","", vlookup(G25,'Power List'!C:K,7, false))</f>
        <v/>
      </c>
      <c r="BM25" s="25"/>
      <c r="BN25" s="153"/>
    </row>
    <row r="26">
      <c r="A26" s="146"/>
      <c r="B26" s="159" t="str">
        <f>if(G26="","", vlookup(G26,'Power List'!C:K,2, false))</f>
        <v/>
      </c>
      <c r="G26" s="160"/>
      <c r="M26" s="161" t="str">
        <f>if(G26="","", vlookup(G26,'Power List'!C:K,3, false))</f>
        <v/>
      </c>
      <c r="S26" s="161" t="str">
        <f>if(G26="","", vlookup(G26,'Power List'!C:K,4, false))</f>
        <v/>
      </c>
      <c r="W26" s="161" t="str">
        <f>if(G26="","", vlookup(G26,'Power List'!C:K,5, false))</f>
        <v/>
      </c>
      <c r="BA26" s="161" t="str">
        <f>if(G26="","", vlookup(G26,'Power List'!C:K,6, false))</f>
        <v/>
      </c>
      <c r="BG26" s="161" t="str">
        <f>if(G26="","", vlookup(G26,'Power List'!C:K,7, false))</f>
        <v/>
      </c>
      <c r="BM26" s="25"/>
      <c r="BN26" s="153"/>
    </row>
    <row r="27">
      <c r="A27" s="146"/>
      <c r="B27" s="159" t="str">
        <f>if(G27="","", vlookup(G27,'Power List'!C:K,2, false))</f>
        <v/>
      </c>
      <c r="G27" s="160"/>
      <c r="M27" s="161" t="str">
        <f>if(G27="","", vlookup(G27,'Power List'!C:K,3, false))</f>
        <v/>
      </c>
      <c r="S27" s="161" t="str">
        <f>if(G27="","", vlookup(G27,'Power List'!C:K,4, false))</f>
        <v/>
      </c>
      <c r="W27" s="161" t="str">
        <f>if(G27="","", vlookup(G27,'Power List'!C:K,5, false))</f>
        <v/>
      </c>
      <c r="BA27" s="161" t="str">
        <f>if(G27="","", vlookup(G27,'Power List'!C:K,6, false))</f>
        <v/>
      </c>
      <c r="BG27" s="161" t="str">
        <f>if(G27="","", vlookup(G27,'Power List'!C:K,7, false))</f>
        <v/>
      </c>
      <c r="BM27" s="25"/>
      <c r="BN27" s="153"/>
    </row>
    <row r="28">
      <c r="A28" s="146"/>
      <c r="B28" s="159" t="str">
        <f>if(G28="","", vlookup(G28,'Power List'!C:K,2, false))</f>
        <v/>
      </c>
      <c r="G28" s="160"/>
      <c r="M28" s="161" t="str">
        <f>if(G28="","", vlookup(G28,'Power List'!C:K,3, false))</f>
        <v/>
      </c>
      <c r="S28" s="161" t="str">
        <f>if(G28="","", vlookup(G28,'Power List'!C:K,4, false))</f>
        <v/>
      </c>
      <c r="W28" s="161" t="str">
        <f>if(G28="","", vlookup(G28,'Power List'!C:K,5, false))</f>
        <v/>
      </c>
      <c r="BA28" s="161" t="str">
        <f>if(G28="","", vlookup(G28,'Power List'!C:K,6, false))</f>
        <v/>
      </c>
      <c r="BG28" s="161" t="str">
        <f>if(G28="","", vlookup(G28,'Power List'!C:K,7, false))</f>
        <v/>
      </c>
      <c r="BM28" s="25"/>
      <c r="BN28" s="153"/>
    </row>
    <row r="29">
      <c r="A29" s="146"/>
      <c r="B29" s="159" t="str">
        <f>if(G29="","", vlookup(G29,'Power List'!C:K,2, false))</f>
        <v/>
      </c>
      <c r="G29" s="160"/>
      <c r="M29" s="161" t="str">
        <f>if(G29="","", vlookup(G29,'Power List'!C:K,3, false))</f>
        <v/>
      </c>
      <c r="S29" s="161" t="str">
        <f>if(G29="","", vlookup(G29,'Power List'!C:K,4, false))</f>
        <v/>
      </c>
      <c r="W29" s="161" t="str">
        <f>if(G29="","", vlookup(G29,'Power List'!C:K,5, false))</f>
        <v/>
      </c>
      <c r="BA29" s="161" t="str">
        <f>if(G29="","", vlookup(G29,'Power List'!C:K,6, false))</f>
        <v/>
      </c>
      <c r="BG29" s="161" t="str">
        <f>if(G29="","", vlookup(G29,'Power List'!C:K,7, false))</f>
        <v/>
      </c>
      <c r="BM29" s="25"/>
      <c r="BN29" s="153"/>
    </row>
    <row r="30">
      <c r="A30" s="146"/>
      <c r="B30" s="159" t="str">
        <f>if(G30="","", vlookup(G30,'Power List'!C:K,2, false))</f>
        <v/>
      </c>
      <c r="G30" s="160"/>
      <c r="M30" s="161" t="str">
        <f>if(G30="","", vlookup(G30,'Power List'!C:K,3, false))</f>
        <v/>
      </c>
      <c r="S30" s="161" t="str">
        <f>if(G30="","", vlookup(G30,'Power List'!C:K,4, false))</f>
        <v/>
      </c>
      <c r="W30" s="161" t="str">
        <f>if(G30="","", vlookup(G30,'Power List'!C:K,5, false))</f>
        <v/>
      </c>
      <c r="BA30" s="161" t="str">
        <f>if(G30="","", vlookup(G30,'Power List'!C:K,6, false))</f>
        <v/>
      </c>
      <c r="BG30" s="161" t="str">
        <f>if(G30="","", vlookup(G30,'Power List'!C:K,7, false))</f>
        <v/>
      </c>
      <c r="BM30" s="25"/>
      <c r="BN30" s="153"/>
    </row>
    <row r="31">
      <c r="A31" s="146"/>
      <c r="B31" s="159" t="str">
        <f>if(G31="","", vlookup(G31,'Power List'!C:K,2, false))</f>
        <v/>
      </c>
      <c r="G31" s="160"/>
      <c r="M31" s="161" t="str">
        <f>if(G31="","", vlookup(G31,'Power List'!C:K,3, false))</f>
        <v/>
      </c>
      <c r="S31" s="161" t="str">
        <f>if(G31="","", vlookup(G31,'Power List'!C:K,4, false))</f>
        <v/>
      </c>
      <c r="W31" s="161" t="str">
        <f>if(G31="","", vlookup(G31,'Power List'!C:K,5, false))</f>
        <v/>
      </c>
      <c r="BA31" s="161" t="str">
        <f>if(G31="","", vlookup(G31,'Power List'!C:K,6, false))</f>
        <v/>
      </c>
      <c r="BG31" s="161" t="str">
        <f>if(G31="","", vlookup(G31,'Power List'!C:K,7, false))</f>
        <v/>
      </c>
      <c r="BM31" s="25"/>
      <c r="BN31" s="153"/>
    </row>
    <row r="32">
      <c r="A32" s="146"/>
      <c r="B32" s="159" t="str">
        <f>if(G32="","", vlookup(G32,'Power List'!C:K,2, false))</f>
        <v/>
      </c>
      <c r="G32" s="160"/>
      <c r="M32" s="161" t="str">
        <f>if(G32="","", vlookup(G32,'Power List'!C:K,3, false))</f>
        <v/>
      </c>
      <c r="S32" s="161" t="str">
        <f>if(G32="","", vlookup(G32,'Power List'!C:K,4, false))</f>
        <v/>
      </c>
      <c r="W32" s="161" t="str">
        <f>if(G32="","", vlookup(G32,'Power List'!C:K,5, false))</f>
        <v/>
      </c>
      <c r="BA32" s="161" t="str">
        <f>if(G32="","", vlookup(G32,'Power List'!C:K,6, false))</f>
        <v/>
      </c>
      <c r="BG32" s="161" t="str">
        <f>if(G32="","", vlookup(G32,'Power List'!C:K,7, false))</f>
        <v/>
      </c>
      <c r="BM32" s="25"/>
      <c r="BN32" s="153"/>
    </row>
    <row r="33">
      <c r="A33" s="146"/>
      <c r="B33" s="159" t="str">
        <f>if(G33="","", vlookup(G33,'Power List'!C:K,2, false))</f>
        <v/>
      </c>
      <c r="G33" s="160"/>
      <c r="M33" s="161" t="str">
        <f>if(G33="","", vlookup(G33,'Power List'!C:K,3, false))</f>
        <v/>
      </c>
      <c r="S33" s="161" t="str">
        <f>if(G33="","", vlookup(G33,'Power List'!C:K,4, false))</f>
        <v/>
      </c>
      <c r="W33" s="161" t="str">
        <f>if(G33="","", vlookup(G33,'Power List'!C:K,5, false))</f>
        <v/>
      </c>
      <c r="BA33" s="161" t="str">
        <f>if(G33="","", vlookup(G33,'Power List'!C:K,6, false))</f>
        <v/>
      </c>
      <c r="BG33" s="161" t="str">
        <f>if(G33="","", vlookup(G33,'Power List'!C:K,7, false))</f>
        <v/>
      </c>
      <c r="BM33" s="25"/>
      <c r="BN33" s="153"/>
    </row>
    <row r="34">
      <c r="A34" s="146"/>
      <c r="B34" s="129" t="s">
        <v>184</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3"/>
    </row>
    <row r="35">
      <c r="A35" s="146"/>
      <c r="B35" s="159" t="str">
        <f>if(G35="","", vlookup(G35,'Power List'!C:K,2, false))</f>
        <v>Light</v>
      </c>
      <c r="G35" s="160" t="s">
        <v>185</v>
      </c>
      <c r="M35" s="161" t="str">
        <f>if(G35="","", vlookup(G35,'Power List'!C:K,3, false))</f>
        <v>1 action</v>
      </c>
      <c r="S35" s="161" t="str">
        <f>if(G35="","", vlookup(G35,'Power List'!C:K,4, false))</f>
        <v>60 feet</v>
      </c>
      <c r="W35" s="161" t="str">
        <f>if(G35="","", vlookup(G35,'Power List'!C:K,5, false))</f>
        <v>Choose a creature that you can see within range. The target must succeed on a Wisdom saving throw or be paralyzed for the duration. At the end of each of its turns, the target can make another Wisdom saving throw. On a success, the power ends on the target.</v>
      </c>
      <c r="BA35" s="161" t="str">
        <f>if(G35="","", vlookup(G35,'Power List'!C:K,6, false))</f>
        <v>Up to 1 minute</v>
      </c>
      <c r="BG35" s="161" t="str">
        <f>if(G35="","", vlookup(G35,'Power List'!C:K,7, false))</f>
        <v>Concentration</v>
      </c>
      <c r="BM35" s="25"/>
      <c r="BN35" s="153"/>
    </row>
    <row r="36">
      <c r="A36" s="146"/>
      <c r="B36" s="159" t="str">
        <f>if(G36="","", vlookup(G36,'Power List'!C:K,2, false))</f>
        <v/>
      </c>
      <c r="G36" s="160"/>
      <c r="M36" s="161" t="str">
        <f>if(G36="","", vlookup(G36,'Power List'!C:K,3, false))</f>
        <v/>
      </c>
      <c r="S36" s="161" t="str">
        <f>if(G36="","", vlookup(G36,'Power List'!C:K,4, false))</f>
        <v/>
      </c>
      <c r="W36" s="161" t="str">
        <f>if(G36="","", vlookup(G36,'Power List'!C:K,5, false))</f>
        <v/>
      </c>
      <c r="BA36" s="161" t="str">
        <f>if(G36="","", vlookup(G36,'Power List'!C:K,6, false))</f>
        <v/>
      </c>
      <c r="BG36" s="161" t="str">
        <f>if(G36="","", vlookup(G36,'Power List'!C:K,7, false))</f>
        <v/>
      </c>
      <c r="BM36" s="25"/>
      <c r="BN36" s="153"/>
    </row>
    <row r="37">
      <c r="A37" s="146"/>
      <c r="B37" s="159" t="str">
        <f>if(G37="","", vlookup(G37,'Power List'!C:K,2, false))</f>
        <v/>
      </c>
      <c r="G37" s="160"/>
      <c r="M37" s="161" t="str">
        <f>if(G37="","", vlookup(G37,'Power List'!C:K,3, false))</f>
        <v/>
      </c>
      <c r="S37" s="161" t="str">
        <f>if(G37="","", vlookup(G37,'Power List'!C:K,4, false))</f>
        <v/>
      </c>
      <c r="W37" s="161" t="str">
        <f>if(G37="","", vlookup(G37,'Power List'!C:K,5, false))</f>
        <v/>
      </c>
      <c r="BA37" s="161" t="str">
        <f>if(G37="","", vlookup(G37,'Power List'!C:K,6, false))</f>
        <v/>
      </c>
      <c r="BG37" s="161" t="str">
        <f>if(G37="","", vlookup(G37,'Power List'!C:K,7, false))</f>
        <v/>
      </c>
      <c r="BM37" s="25"/>
      <c r="BN37" s="153"/>
    </row>
    <row r="38">
      <c r="A38" s="146"/>
      <c r="B38" s="159" t="str">
        <f>if(G38="","", vlookup(G38,'Power List'!C:K,2, false))</f>
        <v/>
      </c>
      <c r="G38" s="160"/>
      <c r="M38" s="161" t="str">
        <f>if(G38="","", vlookup(G38,'Power List'!C:K,3, false))</f>
        <v/>
      </c>
      <c r="S38" s="161" t="str">
        <f>if(G38="","", vlookup(G38,'Power List'!C:K,4, false))</f>
        <v/>
      </c>
      <c r="W38" s="161" t="str">
        <f>if(G38="","", vlookup(G38,'Power List'!C:K,5, false))</f>
        <v/>
      </c>
      <c r="BA38" s="161" t="str">
        <f>if(G38="","", vlookup(G38,'Power List'!C:K,6, false))</f>
        <v/>
      </c>
      <c r="BG38" s="161" t="str">
        <f>if(G38="","", vlookup(G38,'Power List'!C:K,7, false))</f>
        <v/>
      </c>
      <c r="BM38" s="25"/>
      <c r="BN38" s="153"/>
    </row>
    <row r="39">
      <c r="A39" s="146"/>
      <c r="B39" s="159" t="str">
        <f>if(G39="","", vlookup(G39,'Power List'!C:K,2, false))</f>
        <v/>
      </c>
      <c r="G39" s="160"/>
      <c r="M39" s="161" t="str">
        <f>if(G39="","", vlookup(G39,'Power List'!C:K,3, false))</f>
        <v/>
      </c>
      <c r="S39" s="161" t="str">
        <f>if(G39="","", vlookup(G39,'Power List'!C:K,4, false))</f>
        <v/>
      </c>
      <c r="W39" s="161" t="str">
        <f>if(G39="","", vlookup(G39,'Power List'!C:K,5, false))</f>
        <v/>
      </c>
      <c r="BA39" s="161" t="str">
        <f>if(G39="","", vlookup(G39,'Power List'!C:K,6, false))</f>
        <v/>
      </c>
      <c r="BG39" s="161" t="str">
        <f>if(G39="","", vlookup(G39,'Power List'!C:K,7, false))</f>
        <v/>
      </c>
      <c r="BM39" s="25"/>
      <c r="BN39" s="153"/>
    </row>
    <row r="40">
      <c r="A40" s="146"/>
      <c r="B40" s="159" t="str">
        <f>if(G40="","", vlookup(G40,'Power List'!C:K,2, false))</f>
        <v/>
      </c>
      <c r="G40" s="160"/>
      <c r="M40" s="161" t="str">
        <f>if(G40="","", vlookup(G40,'Power List'!C:K,3, false))</f>
        <v/>
      </c>
      <c r="S40" s="161" t="str">
        <f>if(G40="","", vlookup(G40,'Power List'!C:K,4, false))</f>
        <v/>
      </c>
      <c r="W40" s="161" t="str">
        <f>if(G40="","", vlookup(G40,'Power List'!C:K,5, false))</f>
        <v/>
      </c>
      <c r="BA40" s="161" t="str">
        <f>if(G40="","", vlookup(G40,'Power List'!C:K,6, false))</f>
        <v/>
      </c>
      <c r="BG40" s="161" t="str">
        <f>if(G40="","", vlookup(G40,'Power List'!C:K,7, false))</f>
        <v/>
      </c>
      <c r="BM40" s="25"/>
      <c r="BN40" s="153"/>
    </row>
    <row r="41">
      <c r="A41" s="146"/>
      <c r="B41" s="159" t="str">
        <f>if(G41="","", vlookup(G41,'Power List'!C:K,2, false))</f>
        <v/>
      </c>
      <c r="G41" s="160"/>
      <c r="M41" s="161" t="str">
        <f>if(G41="","", vlookup(G41,'Power List'!C:K,3, false))</f>
        <v/>
      </c>
      <c r="S41" s="161" t="str">
        <f>if(G41="","", vlookup(G41,'Power List'!C:K,4, false))</f>
        <v/>
      </c>
      <c r="W41" s="161" t="str">
        <f>if(G41="","", vlookup(G41,'Power List'!C:K,5, false))</f>
        <v/>
      </c>
      <c r="BA41" s="161" t="str">
        <f>if(G41="","", vlookup(G41,'Power List'!C:K,6, false))</f>
        <v/>
      </c>
      <c r="BG41" s="161" t="str">
        <f>if(G41="","", vlookup(G41,'Power List'!C:K,7, false))</f>
        <v/>
      </c>
      <c r="BM41" s="25"/>
      <c r="BN41" s="153"/>
    </row>
    <row r="42">
      <c r="A42" s="146"/>
      <c r="B42" s="159" t="str">
        <f>if(G42="","", vlookup(G42,'Power List'!C:K,2, false))</f>
        <v/>
      </c>
      <c r="G42" s="160"/>
      <c r="M42" s="161" t="str">
        <f>if(G42="","", vlookup(G42,'Power List'!C:K,3, false))</f>
        <v/>
      </c>
      <c r="S42" s="161" t="str">
        <f>if(G42="","", vlookup(G42,'Power List'!C:K,4, false))</f>
        <v/>
      </c>
      <c r="W42" s="161" t="str">
        <f>if(G42="","", vlookup(G42,'Power List'!C:K,5, false))</f>
        <v/>
      </c>
      <c r="BA42" s="161" t="str">
        <f>if(G42="","", vlookup(G42,'Power List'!C:K,6, false))</f>
        <v/>
      </c>
      <c r="BG42" s="161" t="str">
        <f>if(G42="","", vlookup(G42,'Power List'!C:K,7, false))</f>
        <v/>
      </c>
      <c r="BM42" s="25"/>
      <c r="BN42" s="153"/>
    </row>
    <row r="43">
      <c r="A43" s="146"/>
      <c r="B43" s="159" t="str">
        <f>if(G43="","", vlookup(G43,'Power List'!C:K,2, false))</f>
        <v/>
      </c>
      <c r="G43" s="160"/>
      <c r="M43" s="161" t="str">
        <f>if(G43="","", vlookup(G43,'Power List'!C:K,3, false))</f>
        <v/>
      </c>
      <c r="S43" s="161" t="str">
        <f>if(G43="","", vlookup(G43,'Power List'!C:K,4, false))</f>
        <v/>
      </c>
      <c r="W43" s="161" t="str">
        <f>if(G43="","", vlookup(G43,'Power List'!C:K,5, false))</f>
        <v/>
      </c>
      <c r="BA43" s="161" t="str">
        <f>if(G43="","", vlookup(G43,'Power List'!C:K,6, false))</f>
        <v/>
      </c>
      <c r="BG43" s="161" t="str">
        <f>if(G43="","", vlookup(G43,'Power List'!C:K,7, false))</f>
        <v/>
      </c>
      <c r="BM43" s="25"/>
      <c r="BN43" s="153"/>
    </row>
    <row r="44">
      <c r="A44" s="146"/>
      <c r="B44" s="129" t="s">
        <v>186</v>
      </c>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3"/>
    </row>
    <row r="45">
      <c r="A45" s="146"/>
      <c r="B45" s="159" t="str">
        <f>if(G45="","", vlookup(G45,'Power List'!C:K,2, false))</f>
        <v>Light</v>
      </c>
      <c r="G45" s="160" t="s">
        <v>187</v>
      </c>
      <c r="M45" s="161" t="str">
        <f>if(G45="","", vlookup(G45,'Power List'!C:K,3, false))</f>
        <v>1 action or 8 hours</v>
      </c>
      <c r="S45" s="161" t="str">
        <f>if(G45="","", vlookup(G45,'Power List'!C:K,4, false))</f>
        <v>150 feet</v>
      </c>
      <c r="W45" s="161" t="str">
        <f>if(G45="","", vlookup(G45,'Power List'!C:K,5, false))</f>
        <v>If you cast this power using 1 action, all normal plants in a 100-foot radius centered on a point become overgrown. Moving through the area spends 4 feet of movement for every 1 foot moved. You can exclude areas of any size within the power’s area from being affected.
If you cast this power over 8 hours, all plants in a half-mile radius centered on a point yield twice the normal amount of food when harvested for 1 year.</v>
      </c>
      <c r="BA45" s="161" t="str">
        <f>if(G45="","", vlookup(G45,'Power List'!C:K,6, false))</f>
        <v>Instantaneous</v>
      </c>
      <c r="BG45" s="161" t="str">
        <f>if(G45="","", vlookup(G45,'Power List'!C:K,7, false))</f>
        <v>-</v>
      </c>
      <c r="BM45" s="25"/>
      <c r="BN45" s="153"/>
    </row>
    <row r="46">
      <c r="A46" s="146"/>
      <c r="B46" s="159" t="str">
        <f>if(G46="","", vlookup(G46,'Power List'!C:K,2, false))</f>
        <v/>
      </c>
      <c r="G46" s="160"/>
      <c r="M46" s="161" t="str">
        <f>if(G46="","", vlookup(G46,'Power List'!C:K,3, false))</f>
        <v/>
      </c>
      <c r="S46" s="161" t="str">
        <f>if(G46="","", vlookup(G46,'Power List'!C:K,4, false))</f>
        <v/>
      </c>
      <c r="W46" s="161" t="str">
        <f>if(G46="","", vlookup(G46,'Power List'!C:K,5, false))</f>
        <v/>
      </c>
      <c r="BA46" s="161" t="str">
        <f>if(G46="","", vlookup(G46,'Power List'!C:K,6, false))</f>
        <v/>
      </c>
      <c r="BG46" s="161" t="str">
        <f>if(G46="","", vlookup(G46,'Power List'!C:K,7, false))</f>
        <v/>
      </c>
      <c r="BM46" s="25"/>
      <c r="BN46" s="153"/>
    </row>
    <row r="47">
      <c r="A47" s="146"/>
      <c r="B47" s="159" t="str">
        <f>if(G47="","", vlookup(G47,'Power List'!C:K,2, false))</f>
        <v/>
      </c>
      <c r="G47" s="160"/>
      <c r="M47" s="161" t="str">
        <f>if(G47="","", vlookup(G47,'Power List'!C:K,3, false))</f>
        <v/>
      </c>
      <c r="S47" s="161" t="str">
        <f>if(G47="","", vlookup(G47,'Power List'!C:K,4, false))</f>
        <v/>
      </c>
      <c r="W47" s="161" t="str">
        <f>if(G47="","", vlookup(G47,'Power List'!C:K,5, false))</f>
        <v/>
      </c>
      <c r="BA47" s="161" t="str">
        <f>if(G47="","", vlookup(G47,'Power List'!C:K,6, false))</f>
        <v/>
      </c>
      <c r="BG47" s="161" t="str">
        <f>if(G47="","", vlookup(G47,'Power List'!C:K,7, false))</f>
        <v/>
      </c>
      <c r="BM47" s="25"/>
      <c r="BN47" s="153"/>
    </row>
    <row r="48">
      <c r="A48" s="146"/>
      <c r="B48" s="159" t="str">
        <f>if(G48="","", vlookup(G48,'Power List'!C:K,2, false))</f>
        <v/>
      </c>
      <c r="G48" s="160"/>
      <c r="M48" s="161" t="str">
        <f>if(G48="","", vlookup(G48,'Power List'!C:K,3, false))</f>
        <v/>
      </c>
      <c r="S48" s="161" t="str">
        <f>if(G48="","", vlookup(G48,'Power List'!C:K,4, false))</f>
        <v/>
      </c>
      <c r="W48" s="161" t="str">
        <f>if(G48="","", vlookup(G48,'Power List'!C:K,5, false))</f>
        <v/>
      </c>
      <c r="BA48" s="161" t="str">
        <f>if(G48="","", vlookup(G48,'Power List'!C:K,6, false))</f>
        <v/>
      </c>
      <c r="BG48" s="161" t="str">
        <f>if(G48="","", vlookup(G48,'Power List'!C:K,7, false))</f>
        <v/>
      </c>
      <c r="BM48" s="25"/>
      <c r="BN48" s="153"/>
    </row>
    <row r="49">
      <c r="A49" s="146"/>
      <c r="B49" s="159" t="str">
        <f>if(G49="","", vlookup(G49,'Power List'!C:K,2, false))</f>
        <v/>
      </c>
      <c r="G49" s="160"/>
      <c r="M49" s="161" t="str">
        <f>if(G49="","", vlookup(G49,'Power List'!C:K,3, false))</f>
        <v/>
      </c>
      <c r="S49" s="161" t="str">
        <f>if(G49="","", vlookup(G49,'Power List'!C:K,4, false))</f>
        <v/>
      </c>
      <c r="W49" s="161" t="str">
        <f>if(G49="","", vlookup(G49,'Power List'!C:K,5, false))</f>
        <v/>
      </c>
      <c r="BA49" s="161" t="str">
        <f>if(G49="","", vlookup(G49,'Power List'!C:K,6, false))</f>
        <v/>
      </c>
      <c r="BG49" s="161" t="str">
        <f>if(G49="","", vlookup(G49,'Power List'!C:K,7, false))</f>
        <v/>
      </c>
      <c r="BM49" s="25"/>
      <c r="BN49" s="153"/>
    </row>
    <row r="50">
      <c r="A50" s="146"/>
      <c r="B50" s="159" t="str">
        <f>if(G50="","", vlookup(G50,'Power List'!C:K,2, false))</f>
        <v/>
      </c>
      <c r="G50" s="160"/>
      <c r="M50" s="161" t="str">
        <f>if(G50="","", vlookup(G50,'Power List'!C:K,3, false))</f>
        <v/>
      </c>
      <c r="S50" s="161" t="str">
        <f>if(G50="","", vlookup(G50,'Power List'!C:K,4, false))</f>
        <v/>
      </c>
      <c r="W50" s="161" t="str">
        <f>if(G50="","", vlookup(G50,'Power List'!C:K,5, false))</f>
        <v/>
      </c>
      <c r="BA50" s="161" t="str">
        <f>if(G50="","", vlookup(G50,'Power List'!C:K,6, false))</f>
        <v/>
      </c>
      <c r="BG50" s="161" t="str">
        <f>if(G50="","", vlookup(G50,'Power List'!C:K,7, false))</f>
        <v/>
      </c>
      <c r="BM50" s="25"/>
      <c r="BN50" s="153"/>
    </row>
    <row r="51">
      <c r="A51" s="146"/>
      <c r="B51" s="159" t="str">
        <f>if(G51="","", vlookup(G51,'Power List'!C:K,2, false))</f>
        <v/>
      </c>
      <c r="G51" s="160"/>
      <c r="M51" s="161" t="str">
        <f>if(G51="","", vlookup(G51,'Power List'!C:K,3, false))</f>
        <v/>
      </c>
      <c r="S51" s="161" t="str">
        <f>if(G51="","", vlookup(G51,'Power List'!C:K,4, false))</f>
        <v/>
      </c>
      <c r="W51" s="161" t="str">
        <f>if(G51="","", vlookup(G51,'Power List'!C:K,5, false))</f>
        <v/>
      </c>
      <c r="BA51" s="161" t="str">
        <f>if(G51="","", vlookup(G51,'Power List'!C:K,6, false))</f>
        <v/>
      </c>
      <c r="BG51" s="161" t="str">
        <f>if(G51="","", vlookup(G51,'Power List'!C:K,7, false))</f>
        <v/>
      </c>
      <c r="BM51" s="25"/>
      <c r="BN51" s="153"/>
    </row>
    <row r="52">
      <c r="A52" s="146"/>
      <c r="B52" s="159" t="str">
        <f>if(G52="","", vlookup(G52,'Power List'!C:K,2, false))</f>
        <v/>
      </c>
      <c r="G52" s="160"/>
      <c r="M52" s="161" t="str">
        <f>if(G52="","", vlookup(G52,'Power List'!C:K,3, false))</f>
        <v/>
      </c>
      <c r="S52" s="161" t="str">
        <f>if(G52="","", vlookup(G52,'Power List'!C:K,4, false))</f>
        <v/>
      </c>
      <c r="W52" s="161" t="str">
        <f>if(G52="","", vlookup(G52,'Power List'!C:K,5, false))</f>
        <v/>
      </c>
      <c r="BA52" s="161" t="str">
        <f>if(G52="","", vlookup(G52,'Power List'!C:K,6, false))</f>
        <v/>
      </c>
      <c r="BG52" s="161" t="str">
        <f>if(G52="","", vlookup(G52,'Power List'!C:K,7, false))</f>
        <v/>
      </c>
      <c r="BM52" s="25"/>
      <c r="BN52" s="153"/>
    </row>
    <row r="53">
      <c r="A53" s="146"/>
      <c r="B53" s="159" t="str">
        <f>if(G53="","", vlookup(G53,'Power List'!C:K,2, false))</f>
        <v/>
      </c>
      <c r="G53" s="160"/>
      <c r="M53" s="161" t="str">
        <f>if(G53="","", vlookup(G53,'Power List'!C:K,3, false))</f>
        <v/>
      </c>
      <c r="S53" s="161" t="str">
        <f>if(G53="","", vlookup(G53,'Power List'!C:K,4, false))</f>
        <v/>
      </c>
      <c r="W53" s="161" t="str">
        <f>if(G53="","", vlookup(G53,'Power List'!C:K,5, false))</f>
        <v/>
      </c>
      <c r="BA53" s="161" t="str">
        <f>if(G53="","", vlookup(G53,'Power List'!C:K,6, false))</f>
        <v/>
      </c>
      <c r="BG53" s="161" t="str">
        <f>if(G53="","", vlookup(G53,'Power List'!C:K,7, false))</f>
        <v/>
      </c>
      <c r="BM53" s="25"/>
      <c r="BN53" s="153"/>
    </row>
    <row r="54">
      <c r="A54" s="146"/>
      <c r="B54" s="129" t="s">
        <v>188</v>
      </c>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3"/>
    </row>
    <row r="55">
      <c r="A55" s="146"/>
      <c r="B55" s="159" t="str">
        <f>if(G55="","", vlookup(G55,'Power List'!C:K,2, false))</f>
        <v>Tech</v>
      </c>
      <c r="G55" s="160" t="s">
        <v>189</v>
      </c>
      <c r="M55" s="161" t="str">
        <f>if(G55="","", vlookup(G55,'Power List'!C:K,3, false))</f>
        <v>1 action</v>
      </c>
      <c r="S55" s="161" t="str">
        <f>if(G55="","", vlookup(G55,'Power List'!C:K,4, false))</f>
        <v>Self</v>
      </c>
      <c r="W55" s="161" t="str">
        <f>if(G55="","", vlookup(G55,'Power List'!C:K,5, false))</f>
        <v>A flickering blue shield surrounds your body. Until the power ends, you have resistance to kinetic and energy damage.</v>
      </c>
      <c r="BA55" s="161" t="str">
        <f>if(G55="","", vlookup(G55,'Power List'!C:K,6, false))</f>
        <v>Up to 1 hour</v>
      </c>
      <c r="BG55" s="161" t="str">
        <f>if(G55="","", vlookup(G55,'Power List'!C:K,7, false))</f>
        <v>Concentration</v>
      </c>
      <c r="BM55" s="25"/>
      <c r="BN55" s="153"/>
    </row>
    <row r="56">
      <c r="A56" s="146"/>
      <c r="B56" s="159" t="str">
        <f>if(G56="","", vlookup(G56,'Power List'!C:K,2, false))</f>
        <v/>
      </c>
      <c r="G56" s="160"/>
      <c r="M56" s="161" t="str">
        <f>if(G56="","", vlookup(G56,'Power List'!C:K,3, false))</f>
        <v/>
      </c>
      <c r="S56" s="161" t="str">
        <f>if(G56="","", vlookup(G56,'Power List'!C:K,4, false))</f>
        <v/>
      </c>
      <c r="W56" s="161" t="str">
        <f>if(G56="","", vlookup(G56,'Power List'!C:K,5, false))</f>
        <v/>
      </c>
      <c r="BA56" s="161" t="str">
        <f>if(G56="","", vlookup(G56,'Power List'!C:K,6, false))</f>
        <v/>
      </c>
      <c r="BG56" s="161" t="str">
        <f>if(G56="","", vlookup(G56,'Power List'!C:K,7, false))</f>
        <v/>
      </c>
      <c r="BM56" s="25"/>
      <c r="BN56" s="153"/>
    </row>
    <row r="57">
      <c r="A57" s="146"/>
      <c r="B57" s="159" t="str">
        <f>if(G57="","", vlookup(G57,'Power List'!C:K,2, false))</f>
        <v/>
      </c>
      <c r="G57" s="160"/>
      <c r="M57" s="161" t="str">
        <f>if(G57="","", vlookup(G57,'Power List'!C:K,3, false))</f>
        <v/>
      </c>
      <c r="S57" s="161" t="str">
        <f>if(G57="","", vlookup(G57,'Power List'!C:K,4, false))</f>
        <v/>
      </c>
      <c r="W57" s="161" t="str">
        <f>if(G57="","", vlookup(G57,'Power List'!C:K,5, false))</f>
        <v/>
      </c>
      <c r="BA57" s="161" t="str">
        <f>if(G57="","", vlookup(G57,'Power List'!C:K,6, false))</f>
        <v/>
      </c>
      <c r="BG57" s="161" t="str">
        <f>if(G57="","", vlookup(G57,'Power List'!C:K,7, false))</f>
        <v/>
      </c>
      <c r="BM57" s="25"/>
      <c r="BN57" s="153"/>
    </row>
    <row r="58">
      <c r="A58" s="146"/>
      <c r="B58" s="159" t="str">
        <f>if(G58="","", vlookup(G58,'Power List'!C:K,2, false))</f>
        <v/>
      </c>
      <c r="G58" s="160"/>
      <c r="M58" s="161" t="str">
        <f>if(G58="","", vlookup(G58,'Power List'!C:K,3, false))</f>
        <v/>
      </c>
      <c r="S58" s="161" t="str">
        <f>if(G58="","", vlookup(G58,'Power List'!C:K,4, false))</f>
        <v/>
      </c>
      <c r="W58" s="161" t="str">
        <f>if(G58="","", vlookup(G58,'Power List'!C:K,5, false))</f>
        <v/>
      </c>
      <c r="BA58" s="161" t="str">
        <f>if(G58="","", vlookup(G58,'Power List'!C:K,6, false))</f>
        <v/>
      </c>
      <c r="BG58" s="161" t="str">
        <f>if(G58="","", vlookup(G58,'Power List'!C:K,7, false))</f>
        <v/>
      </c>
      <c r="BM58" s="25"/>
      <c r="BN58" s="153"/>
    </row>
    <row r="59">
      <c r="A59" s="146"/>
      <c r="B59" s="159" t="str">
        <f>if(G59="","", vlookup(G59,'Power List'!C:K,2, false))</f>
        <v/>
      </c>
      <c r="G59" s="160"/>
      <c r="M59" s="161" t="str">
        <f>if(G59="","", vlookup(G59,'Power List'!C:K,3, false))</f>
        <v/>
      </c>
      <c r="S59" s="161" t="str">
        <f>if(G59="","", vlookup(G59,'Power List'!C:K,4, false))</f>
        <v/>
      </c>
      <c r="W59" s="161" t="str">
        <f>if(G59="","", vlookup(G59,'Power List'!C:K,5, false))</f>
        <v/>
      </c>
      <c r="BA59" s="161" t="str">
        <f>if(G59="","", vlookup(G59,'Power List'!C:K,6, false))</f>
        <v/>
      </c>
      <c r="BG59" s="161" t="str">
        <f>if(G59="","", vlookup(G59,'Power List'!C:K,7, false))</f>
        <v/>
      </c>
      <c r="BM59" s="25"/>
      <c r="BN59" s="153"/>
    </row>
    <row r="60">
      <c r="A60" s="146"/>
      <c r="B60" s="159" t="str">
        <f>if(G60="","", vlookup(G60,'Power List'!C:K,2, false))</f>
        <v/>
      </c>
      <c r="G60" s="160"/>
      <c r="M60" s="161" t="str">
        <f>if(G60="","", vlookup(G60,'Power List'!C:K,3, false))</f>
        <v/>
      </c>
      <c r="S60" s="161" t="str">
        <f>if(G60="","", vlookup(G60,'Power List'!C:K,4, false))</f>
        <v/>
      </c>
      <c r="W60" s="161" t="str">
        <f>if(G60="","", vlookup(G60,'Power List'!C:K,5, false))</f>
        <v/>
      </c>
      <c r="BA60" s="161" t="str">
        <f>if(G60="","", vlookup(G60,'Power List'!C:K,6, false))</f>
        <v/>
      </c>
      <c r="BG60" s="161" t="str">
        <f>if(G60="","", vlookup(G60,'Power List'!C:K,7, false))</f>
        <v/>
      </c>
      <c r="BM60" s="25"/>
      <c r="BN60" s="153"/>
    </row>
    <row r="61">
      <c r="A61" s="146"/>
      <c r="B61" s="159" t="str">
        <f>if(G61="","", vlookup(G61,'Power List'!C:K,2, false))</f>
        <v/>
      </c>
      <c r="G61" s="160"/>
      <c r="M61" s="161" t="str">
        <f>if(G61="","", vlookup(G61,'Power List'!C:K,3, false))</f>
        <v/>
      </c>
      <c r="S61" s="161" t="str">
        <f>if(G61="","", vlookup(G61,'Power List'!C:K,4, false))</f>
        <v/>
      </c>
      <c r="W61" s="161" t="str">
        <f>if(G61="","", vlookup(G61,'Power List'!C:K,5, false))</f>
        <v/>
      </c>
      <c r="BA61" s="161" t="str">
        <f>if(G61="","", vlookup(G61,'Power List'!C:K,6, false))</f>
        <v/>
      </c>
      <c r="BG61" s="161" t="str">
        <f>if(G61="","", vlookup(G61,'Power List'!C:K,7, false))</f>
        <v/>
      </c>
      <c r="BM61" s="25"/>
      <c r="BN61" s="153"/>
    </row>
    <row r="62">
      <c r="A62" s="146"/>
      <c r="B62" s="159" t="str">
        <f>if(G62="","", vlookup(G62,'Power List'!C:K,2, false))</f>
        <v/>
      </c>
      <c r="G62" s="160"/>
      <c r="M62" s="161" t="str">
        <f>if(G62="","", vlookup(G62,'Power List'!C:K,3, false))</f>
        <v/>
      </c>
      <c r="S62" s="161" t="str">
        <f>if(G62="","", vlookup(G62,'Power List'!C:K,4, false))</f>
        <v/>
      </c>
      <c r="W62" s="161" t="str">
        <f>if(G62="","", vlookup(G62,'Power List'!C:K,5, false))</f>
        <v/>
      </c>
      <c r="BA62" s="161" t="str">
        <f>if(G62="","", vlookup(G62,'Power List'!C:K,6, false))</f>
        <v/>
      </c>
      <c r="BG62" s="161" t="str">
        <f>if(G62="","", vlookup(G62,'Power List'!C:K,7, false))</f>
        <v/>
      </c>
      <c r="BM62" s="25"/>
      <c r="BN62" s="153"/>
    </row>
    <row r="63">
      <c r="A63" s="146"/>
      <c r="B63" s="162" t="s">
        <v>190</v>
      </c>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3"/>
    </row>
    <row r="64">
      <c r="A64" s="146"/>
      <c r="B64" s="159" t="str">
        <f>if(G64="","", vlookup(G64,'Power List'!C:K,2, false))</f>
        <v>Universal</v>
      </c>
      <c r="G64" s="160" t="s">
        <v>191</v>
      </c>
      <c r="M64" s="161" t="str">
        <f>if(G64="","", vlookup(G64,'Power List'!C:K,3, false))</f>
        <v>1 action</v>
      </c>
      <c r="S64" s="161" t="str">
        <f>if(G64="","", vlookup(G64,'Power List'!C:K,4, false))</f>
        <v>30 feet</v>
      </c>
      <c r="W64" s="161" t="str">
        <f>if(G64="","", vlookup(G64,'Power List'!C:K,5, false))</f>
        <v>Choose up to five creatures you can see within range. Make a melee force attack against each one. On hit, a target takes 6d10 force damage. You can then teleport to an unoccupied space you can see within 5 feet of one of the creatures you chose.</v>
      </c>
      <c r="BA64" s="161" t="str">
        <f>if(G64="","", vlookup(G64,'Power List'!C:K,6, false))</f>
        <v>Instantaneous</v>
      </c>
      <c r="BG64" s="161" t="str">
        <f>if(G64="","", vlookup(G64,'Power List'!C:K,7, false))</f>
        <v>-</v>
      </c>
      <c r="BM64" s="25"/>
      <c r="BN64" s="153"/>
    </row>
    <row r="65">
      <c r="A65" s="146"/>
      <c r="B65" s="159" t="str">
        <f>if(G65="","", vlookup(G65,'Power List'!C:K,2, false))</f>
        <v/>
      </c>
      <c r="G65" s="160"/>
      <c r="M65" s="161" t="str">
        <f>if(G65="","", vlookup(G65,'Power List'!C:K,3, false))</f>
        <v/>
      </c>
      <c r="S65" s="161" t="str">
        <f>if(G65="","", vlookup(G65,'Power List'!C:K,4, false))</f>
        <v/>
      </c>
      <c r="W65" s="161" t="str">
        <f>if(G65="","", vlookup(G65,'Power List'!C:K,5, false))</f>
        <v/>
      </c>
      <c r="BA65" s="161" t="str">
        <f>if(G65="","", vlookup(G65,'Power List'!C:K,6, false))</f>
        <v/>
      </c>
      <c r="BG65" s="161" t="str">
        <f>if(G65="","", vlookup(G65,'Power List'!C:K,7, false))</f>
        <v/>
      </c>
      <c r="BM65" s="25"/>
      <c r="BN65" s="153"/>
    </row>
    <row r="66">
      <c r="A66" s="146"/>
      <c r="B66" s="159" t="str">
        <f>if(G66="","", vlookup(G66,'Power List'!C:K,2, false))</f>
        <v/>
      </c>
      <c r="G66" s="160"/>
      <c r="M66" s="161" t="str">
        <f>if(G66="","", vlookup(G66,'Power List'!C:K,3, false))</f>
        <v/>
      </c>
      <c r="S66" s="161" t="str">
        <f>if(G66="","", vlookup(G66,'Power List'!C:K,4, false))</f>
        <v/>
      </c>
      <c r="W66" s="161" t="str">
        <f>if(G66="","", vlookup(G66,'Power List'!C:K,5, false))</f>
        <v/>
      </c>
      <c r="BA66" s="161" t="str">
        <f>if(G66="","", vlookup(G66,'Power List'!C:K,6, false))</f>
        <v/>
      </c>
      <c r="BG66" s="161" t="str">
        <f>if(G66="","", vlookup(G66,'Power List'!C:K,7, false))</f>
        <v/>
      </c>
      <c r="BM66" s="25"/>
      <c r="BN66" s="153"/>
    </row>
    <row r="67">
      <c r="A67" s="146"/>
      <c r="B67" s="159" t="str">
        <f>if(G67="","", vlookup(G67,'Power List'!C:K,2, false))</f>
        <v/>
      </c>
      <c r="G67" s="160"/>
      <c r="M67" s="161" t="str">
        <f>if(G67="","", vlookup(G67,'Power List'!C:K,3, false))</f>
        <v/>
      </c>
      <c r="S67" s="161" t="str">
        <f>if(G67="","", vlookup(G67,'Power List'!C:K,4, false))</f>
        <v/>
      </c>
      <c r="W67" s="161" t="str">
        <f>if(G67="","", vlookup(G67,'Power List'!C:K,5, false))</f>
        <v/>
      </c>
      <c r="BA67" s="161" t="str">
        <f>if(G67="","", vlookup(G67,'Power List'!C:K,6, false))</f>
        <v/>
      </c>
      <c r="BG67" s="161" t="str">
        <f>if(G67="","", vlookup(G67,'Power List'!C:K,7, false))</f>
        <v/>
      </c>
      <c r="BM67" s="25"/>
      <c r="BN67" s="153"/>
    </row>
    <row r="68">
      <c r="A68" s="146"/>
      <c r="B68" s="159" t="str">
        <f>if(G68="","", vlookup(G68,'Power List'!C:K,2, false))</f>
        <v/>
      </c>
      <c r="G68" s="160"/>
      <c r="M68" s="161" t="str">
        <f>if(G68="","", vlookup(G68,'Power List'!C:K,3, false))</f>
        <v/>
      </c>
      <c r="S68" s="161" t="str">
        <f>if(G68="","", vlookup(G68,'Power List'!C:K,4, false))</f>
        <v/>
      </c>
      <c r="W68" s="161" t="str">
        <f>if(G68="","", vlookup(G68,'Power List'!C:K,5, false))</f>
        <v/>
      </c>
      <c r="BA68" s="161" t="str">
        <f>if(G68="","", vlookup(G68,'Power List'!C:K,6, false))</f>
        <v/>
      </c>
      <c r="BG68" s="161" t="str">
        <f>if(G68="","", vlookup(G68,'Power List'!C:K,7, false))</f>
        <v/>
      </c>
      <c r="BM68" s="25"/>
      <c r="BN68" s="153"/>
    </row>
    <row r="69">
      <c r="A69" s="146"/>
      <c r="B69" s="159" t="str">
        <f>if(G69="","", vlookup(G69,'Power List'!C:K,2, false))</f>
        <v/>
      </c>
      <c r="G69" s="160"/>
      <c r="M69" s="161" t="str">
        <f>if(G69="","", vlookup(G69,'Power List'!C:K,3, false))</f>
        <v/>
      </c>
      <c r="S69" s="161" t="str">
        <f>if(G69="","", vlookup(G69,'Power List'!C:K,4, false))</f>
        <v/>
      </c>
      <c r="W69" s="161" t="str">
        <f>if(G69="","", vlookup(G69,'Power List'!C:K,5, false))</f>
        <v/>
      </c>
      <c r="BA69" s="161" t="str">
        <f>if(G69="","", vlookup(G69,'Power List'!C:K,6, false))</f>
        <v/>
      </c>
      <c r="BG69" s="161" t="str">
        <f>if(G69="","", vlookup(G69,'Power List'!C:K,7, false))</f>
        <v/>
      </c>
      <c r="BM69" s="25"/>
      <c r="BN69" s="153"/>
    </row>
    <row r="70">
      <c r="A70" s="146"/>
      <c r="B70" s="159" t="str">
        <f>if(G70="","", vlookup(G70,'Power List'!C:K,2, false))</f>
        <v/>
      </c>
      <c r="G70" s="160"/>
      <c r="M70" s="161" t="str">
        <f>if(G70="","", vlookup(G70,'Power List'!C:K,3, false))</f>
        <v/>
      </c>
      <c r="S70" s="161" t="str">
        <f>if(G70="","", vlookup(G70,'Power List'!C:K,4, false))</f>
        <v/>
      </c>
      <c r="W70" s="161" t="str">
        <f>if(G70="","", vlookup(G70,'Power List'!C:K,5, false))</f>
        <v/>
      </c>
      <c r="BA70" s="161" t="str">
        <f>if(G70="","", vlookup(G70,'Power List'!C:K,6, false))</f>
        <v/>
      </c>
      <c r="BG70" s="161" t="str">
        <f>if(G70="","", vlookup(G70,'Power List'!C:K,7, false))</f>
        <v/>
      </c>
      <c r="BM70" s="25"/>
      <c r="BN70" s="153"/>
    </row>
    <row r="71">
      <c r="A71" s="146"/>
      <c r="B71" s="159" t="str">
        <f>if(G71="","", vlookup(G71,'Power List'!C:K,2, false))</f>
        <v/>
      </c>
      <c r="G71" s="160"/>
      <c r="M71" s="161" t="str">
        <f>if(G71="","", vlookup(G71,'Power List'!C:K,3, false))</f>
        <v/>
      </c>
      <c r="S71" s="161" t="str">
        <f>if(G71="","", vlookup(G71,'Power List'!C:K,4, false))</f>
        <v/>
      </c>
      <c r="W71" s="161" t="str">
        <f>if(G71="","", vlookup(G71,'Power List'!C:K,5, false))</f>
        <v/>
      </c>
      <c r="BA71" s="161" t="str">
        <f>if(G71="","", vlookup(G71,'Power List'!C:K,6, false))</f>
        <v/>
      </c>
      <c r="BG71" s="161" t="str">
        <f>if(G71="","", vlookup(G71,'Power List'!C:K,7, false))</f>
        <v/>
      </c>
      <c r="BM71" s="25"/>
      <c r="BN71" s="153"/>
    </row>
    <row r="72">
      <c r="A72" s="146"/>
      <c r="B72" s="162" t="s">
        <v>192</v>
      </c>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3"/>
    </row>
    <row r="73">
      <c r="A73" s="146"/>
      <c r="B73" s="159" t="str">
        <f>if(G73="","", vlookup(G73,'Power List'!C:K,2, false))</f>
        <v>Light</v>
      </c>
      <c r="G73" s="160" t="s">
        <v>193</v>
      </c>
      <c r="M73" s="161" t="str">
        <f>if(G73="","", vlookup(G73,'Power List'!C:K,3, false))</f>
        <v>1 action</v>
      </c>
      <c r="S73" s="161" t="str">
        <f>if(G73="","", vlookup(G73,'Power List'!C:K,4, false))</f>
        <v>60 feet</v>
      </c>
      <c r="W73" s="161" t="str">
        <f>if(G73="","", vlookup(G73,'Power List'!C:K,5, false))</f>
        <v>Choose a creature that you can see within range. A surge of positive energy washes through the creature, causing it to regain 70 hit points. This power also ends blindness, deafness, and any diseases affecting the target. This power has no effect on droids or constructs.
Force Potency. When you cast this power using a force slot of 7th level or higher, the healing increases by 10 for each slot level above 6th.</v>
      </c>
      <c r="BA73" s="161" t="str">
        <f>if(G73="","", vlookup(G73,'Power List'!C:K,6, false))</f>
        <v>Instantaneous</v>
      </c>
      <c r="BG73" s="161" t="str">
        <f>if(G73="","", vlookup(G73,'Power List'!C:K,7, false))</f>
        <v>-</v>
      </c>
      <c r="BM73" s="25"/>
      <c r="BN73" s="153"/>
    </row>
    <row r="74">
      <c r="A74" s="146"/>
      <c r="B74" s="159" t="str">
        <f>if(G74="","", vlookup(G74,'Power List'!C:K,2, false))</f>
        <v/>
      </c>
      <c r="G74" s="160"/>
      <c r="M74" s="161" t="str">
        <f>if(G74="","", vlookup(G74,'Power List'!C:K,3, false))</f>
        <v/>
      </c>
      <c r="S74" s="161" t="str">
        <f>if(G74="","", vlookup(G74,'Power List'!C:K,4, false))</f>
        <v/>
      </c>
      <c r="W74" s="161" t="str">
        <f>if(G74="","", vlookup(G74,'Power List'!C:K,5, false))</f>
        <v/>
      </c>
      <c r="BA74" s="161" t="str">
        <f>if(G74="","", vlookup(G74,'Power List'!C:K,6, false))</f>
        <v/>
      </c>
      <c r="BG74" s="161" t="str">
        <f>if(G74="","", vlookup(G74,'Power List'!C:K,7, false))</f>
        <v/>
      </c>
      <c r="BM74" s="25"/>
      <c r="BN74" s="153"/>
    </row>
    <row r="75">
      <c r="A75" s="146"/>
      <c r="B75" s="159" t="str">
        <f>if(G75="","", vlookup(G75,'Power List'!C:K,2, false))</f>
        <v/>
      </c>
      <c r="G75" s="160"/>
      <c r="M75" s="161" t="str">
        <f>if(G75="","", vlookup(G75,'Power List'!C:K,3, false))</f>
        <v/>
      </c>
      <c r="S75" s="161" t="str">
        <f>if(G75="","", vlookup(G75,'Power List'!C:K,4, false))</f>
        <v/>
      </c>
      <c r="W75" s="161" t="str">
        <f>if(G75="","", vlookup(G75,'Power List'!C:K,5, false))</f>
        <v/>
      </c>
      <c r="BA75" s="161" t="str">
        <f>if(G75="","", vlookup(G75,'Power List'!C:K,6, false))</f>
        <v/>
      </c>
      <c r="BG75" s="161" t="str">
        <f>if(G75="","", vlookup(G75,'Power List'!C:K,7, false))</f>
        <v/>
      </c>
      <c r="BM75" s="25"/>
      <c r="BN75" s="153"/>
    </row>
    <row r="76">
      <c r="A76" s="146"/>
      <c r="B76" s="159" t="str">
        <f>if(G76="","", vlookup(G76,'Power List'!C:K,2, false))</f>
        <v/>
      </c>
      <c r="G76" s="160"/>
      <c r="M76" s="161" t="str">
        <f>if(G76="","", vlookup(G76,'Power List'!C:K,3, false))</f>
        <v/>
      </c>
      <c r="S76" s="161" t="str">
        <f>if(G76="","", vlookup(G76,'Power List'!C:K,4, false))</f>
        <v/>
      </c>
      <c r="W76" s="161" t="str">
        <f>if(G76="","", vlookup(G76,'Power List'!C:K,5, false))</f>
        <v/>
      </c>
      <c r="BA76" s="161" t="str">
        <f>if(G76="","", vlookup(G76,'Power List'!C:K,6, false))</f>
        <v/>
      </c>
      <c r="BG76" s="161" t="str">
        <f>if(G76="","", vlookup(G76,'Power List'!C:K,7, false))</f>
        <v/>
      </c>
      <c r="BM76" s="25"/>
      <c r="BN76" s="153"/>
    </row>
    <row r="77">
      <c r="A77" s="146"/>
      <c r="B77" s="159" t="str">
        <f>if(G77="","", vlookup(G77,'Power List'!C:K,2, false))</f>
        <v/>
      </c>
      <c r="G77" s="160"/>
      <c r="M77" s="161" t="str">
        <f>if(G77="","", vlookup(G77,'Power List'!C:K,3, false))</f>
        <v/>
      </c>
      <c r="S77" s="161" t="str">
        <f>if(G77="","", vlookup(G77,'Power List'!C:K,4, false))</f>
        <v/>
      </c>
      <c r="W77" s="161" t="str">
        <f>if(G77="","", vlookup(G77,'Power List'!C:K,5, false))</f>
        <v/>
      </c>
      <c r="BA77" s="161" t="str">
        <f>if(G77="","", vlookup(G77,'Power List'!C:K,6, false))</f>
        <v/>
      </c>
      <c r="BG77" s="161" t="str">
        <f>if(G77="","", vlookup(G77,'Power List'!C:K,7, false))</f>
        <v/>
      </c>
      <c r="BM77" s="25"/>
      <c r="BN77" s="153"/>
    </row>
    <row r="78">
      <c r="A78" s="146"/>
      <c r="B78" s="159" t="str">
        <f>if(G78="","", vlookup(G78,'Power List'!C:K,2, false))</f>
        <v/>
      </c>
      <c r="G78" s="160"/>
      <c r="M78" s="161" t="str">
        <f>if(G78="","", vlookup(G78,'Power List'!C:K,3, false))</f>
        <v/>
      </c>
      <c r="S78" s="161" t="str">
        <f>if(G78="","", vlookup(G78,'Power List'!C:K,4, false))</f>
        <v/>
      </c>
      <c r="W78" s="161" t="str">
        <f>if(G78="","", vlookup(G78,'Power List'!C:K,5, false))</f>
        <v/>
      </c>
      <c r="BA78" s="161" t="str">
        <f>if(G78="","", vlookup(G78,'Power List'!C:K,6, false))</f>
        <v/>
      </c>
      <c r="BG78" s="161" t="str">
        <f>if(G78="","", vlookup(G78,'Power List'!C:K,7, false))</f>
        <v/>
      </c>
      <c r="BM78" s="25"/>
      <c r="BN78" s="153"/>
    </row>
    <row r="79">
      <c r="A79" s="146"/>
      <c r="B79" s="159" t="str">
        <f>if(G79="","", vlookup(G79,'Power List'!C:K,2, false))</f>
        <v/>
      </c>
      <c r="G79" s="160"/>
      <c r="M79" s="161" t="str">
        <f>if(G79="","", vlookup(G79,'Power List'!C:K,3, false))</f>
        <v/>
      </c>
      <c r="S79" s="161" t="str">
        <f>if(G79="","", vlookup(G79,'Power List'!C:K,4, false))</f>
        <v/>
      </c>
      <c r="W79" s="161" t="str">
        <f>if(G79="","", vlookup(G79,'Power List'!C:K,5, false))</f>
        <v/>
      </c>
      <c r="BA79" s="161" t="str">
        <f>if(G79="","", vlookup(G79,'Power List'!C:K,6, false))</f>
        <v/>
      </c>
      <c r="BG79" s="161" t="str">
        <f>if(G79="","", vlookup(G79,'Power List'!C:K,7, false))</f>
        <v/>
      </c>
      <c r="BM79" s="25"/>
      <c r="BN79" s="153"/>
    </row>
    <row r="80">
      <c r="A80" s="146"/>
      <c r="B80" s="159" t="str">
        <f>if(G80="","", vlookup(G80,'Power List'!C:K,2, false))</f>
        <v/>
      </c>
      <c r="G80" s="160"/>
      <c r="M80" s="161" t="str">
        <f>if(G80="","", vlookup(G80,'Power List'!C:K,3, false))</f>
        <v/>
      </c>
      <c r="S80" s="161" t="str">
        <f>if(G80="","", vlookup(G80,'Power List'!C:K,4, false))</f>
        <v/>
      </c>
      <c r="W80" s="161" t="str">
        <f>if(G80="","", vlookup(G80,'Power List'!C:K,5, false))</f>
        <v/>
      </c>
      <c r="BA80" s="161" t="str">
        <f>if(G80="","", vlookup(G80,'Power List'!C:K,6, false))</f>
        <v/>
      </c>
      <c r="BG80" s="161" t="str">
        <f>if(G80="","", vlookup(G80,'Power List'!C:K,7, false))</f>
        <v/>
      </c>
      <c r="BM80" s="25"/>
      <c r="BN80" s="153"/>
    </row>
    <row r="81">
      <c r="A81" s="146"/>
      <c r="B81" s="162" t="s">
        <v>194</v>
      </c>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3"/>
    </row>
    <row r="82">
      <c r="A82" s="146"/>
      <c r="B82" s="159" t="str">
        <f>if(G82="","", vlookup(G82,'Power List'!C:K,2, false))</f>
        <v>Light</v>
      </c>
      <c r="G82" s="160" t="s">
        <v>195</v>
      </c>
      <c r="M82" s="161" t="str">
        <f>if(G82="","", vlookup(G82,'Power List'!C:K,3, false))</f>
        <v>1 action</v>
      </c>
      <c r="S82" s="161" t="str">
        <f>if(G82="","", vlookup(G82,'Power List'!C:K,4, false))</f>
        <v>120 feet (30-foot cube)</v>
      </c>
      <c r="W82" s="161" t="str">
        <f>if(G82="","", vlookup(G82,'Power List'!C:K,5, false))</f>
        <v>Choose a point that you can see within range. Each droid must succeed on a Constitution saving throw or be paralyzed for the duration. At the beginning of each of its turns, the droid takes energy damage equal to twice your forcecasting ability modifier and then repeats this saving throw. On a success, the power ends on the target.</v>
      </c>
      <c r="BA82" s="161" t="str">
        <f>if(G82="","", vlookup(G82,'Power List'!C:K,6, false))</f>
        <v>Up to 1 minute</v>
      </c>
      <c r="BG82" s="161" t="str">
        <f>if(G82="","", vlookup(G82,'Power List'!C:K,7, false))</f>
        <v>Concentration</v>
      </c>
      <c r="BM82" s="25"/>
      <c r="BN82" s="153"/>
    </row>
    <row r="83">
      <c r="A83" s="146"/>
      <c r="B83" s="159" t="str">
        <f>if(G83="","", vlookup(G83,'Power List'!C:K,2, false))</f>
        <v/>
      </c>
      <c r="G83" s="160"/>
      <c r="M83" s="161" t="str">
        <f>if(G83="","", vlookup(G83,'Power List'!C:K,3, false))</f>
        <v/>
      </c>
      <c r="S83" s="161" t="str">
        <f>if(G83="","", vlookup(G83,'Power List'!C:K,4, false))</f>
        <v/>
      </c>
      <c r="W83" s="161" t="str">
        <f>if(G83="","", vlookup(G83,'Power List'!C:K,5, false))</f>
        <v/>
      </c>
      <c r="BA83" s="161" t="str">
        <f>if(G83="","", vlookup(G83,'Power List'!C:K,6, false))</f>
        <v/>
      </c>
      <c r="BG83" s="161" t="str">
        <f>if(G83="","", vlookup(G83,'Power List'!C:K,7, false))</f>
        <v/>
      </c>
      <c r="BM83" s="25"/>
      <c r="BN83" s="153"/>
    </row>
    <row r="84">
      <c r="A84" s="146"/>
      <c r="B84" s="159" t="str">
        <f>if(G84="","", vlookup(G84,'Power List'!C:K,2, false))</f>
        <v/>
      </c>
      <c r="G84" s="160"/>
      <c r="M84" s="161" t="str">
        <f>if(G84="","", vlookup(G84,'Power List'!C:K,3, false))</f>
        <v/>
      </c>
      <c r="S84" s="161" t="str">
        <f>if(G84="","", vlookup(G84,'Power List'!C:K,4, false))</f>
        <v/>
      </c>
      <c r="W84" s="161" t="str">
        <f>if(G84="","", vlookup(G84,'Power List'!C:K,5, false))</f>
        <v/>
      </c>
      <c r="BA84" s="161" t="str">
        <f>if(G84="","", vlookup(G84,'Power List'!C:K,6, false))</f>
        <v/>
      </c>
      <c r="BG84" s="161" t="str">
        <f>if(G84="","", vlookup(G84,'Power List'!C:K,7, false))</f>
        <v/>
      </c>
      <c r="BM84" s="25"/>
      <c r="BN84" s="153"/>
    </row>
    <row r="85">
      <c r="A85" s="146"/>
      <c r="B85" s="159" t="str">
        <f>if(G85="","", vlookup(G85,'Power List'!C:K,2, false))</f>
        <v/>
      </c>
      <c r="G85" s="160"/>
      <c r="M85" s="161" t="str">
        <f>if(G85="","", vlookup(G85,'Power List'!C:K,3, false))</f>
        <v/>
      </c>
      <c r="S85" s="161" t="str">
        <f>if(G85="","", vlookup(G85,'Power List'!C:K,4, false))</f>
        <v/>
      </c>
      <c r="W85" s="161" t="str">
        <f>if(G85="","", vlookup(G85,'Power List'!C:K,5, false))</f>
        <v/>
      </c>
      <c r="BA85" s="161" t="str">
        <f>if(G85="","", vlookup(G85,'Power List'!C:K,6, false))</f>
        <v/>
      </c>
      <c r="BG85" s="161" t="str">
        <f>if(G85="","", vlookup(G85,'Power List'!C:K,7, false))</f>
        <v/>
      </c>
      <c r="BM85" s="25"/>
      <c r="BN85" s="153"/>
    </row>
    <row r="86">
      <c r="A86" s="146"/>
      <c r="B86" s="159" t="str">
        <f>if(G86="","", vlookup(G86,'Power List'!C:K,2, false))</f>
        <v/>
      </c>
      <c r="G86" s="160"/>
      <c r="M86" s="161" t="str">
        <f>if(G86="","", vlookup(G86,'Power List'!C:K,3, false))</f>
        <v/>
      </c>
      <c r="S86" s="161" t="str">
        <f>if(G86="","", vlookup(G86,'Power List'!C:K,4, false))</f>
        <v/>
      </c>
      <c r="W86" s="161" t="str">
        <f>if(G86="","", vlookup(G86,'Power List'!C:K,5, false))</f>
        <v/>
      </c>
      <c r="BA86" s="161" t="str">
        <f>if(G86="","", vlookup(G86,'Power List'!C:K,6, false))</f>
        <v/>
      </c>
      <c r="BG86" s="161" t="str">
        <f>if(G86="","", vlookup(G86,'Power List'!C:K,7, false))</f>
        <v/>
      </c>
      <c r="BM86" s="25"/>
      <c r="BN86" s="153"/>
    </row>
    <row r="87">
      <c r="A87" s="146"/>
      <c r="B87" s="159" t="str">
        <f>if(G87="","", vlookup(G87,'Power List'!C:K,2, false))</f>
        <v/>
      </c>
      <c r="G87" s="160"/>
      <c r="M87" s="161" t="str">
        <f>if(G87="","", vlookup(G87,'Power List'!C:K,3, false))</f>
        <v/>
      </c>
      <c r="S87" s="161" t="str">
        <f>if(G87="","", vlookup(G87,'Power List'!C:K,4, false))</f>
        <v/>
      </c>
      <c r="W87" s="161" t="str">
        <f>if(G87="","", vlookup(G87,'Power List'!C:K,5, false))</f>
        <v/>
      </c>
      <c r="BA87" s="161" t="str">
        <f>if(G87="","", vlookup(G87,'Power List'!C:K,6, false))</f>
        <v/>
      </c>
      <c r="BG87" s="161" t="str">
        <f>if(G87="","", vlookup(G87,'Power List'!C:K,7, false))</f>
        <v/>
      </c>
      <c r="BM87" s="25"/>
      <c r="BN87" s="153"/>
    </row>
    <row r="88">
      <c r="A88" s="146"/>
      <c r="B88" s="159" t="str">
        <f>if(G88="","", vlookup(G88,'Power List'!C:K,2, false))</f>
        <v/>
      </c>
      <c r="G88" s="160"/>
      <c r="M88" s="161" t="str">
        <f>if(G88="","", vlookup(G88,'Power List'!C:K,3, false))</f>
        <v/>
      </c>
      <c r="S88" s="161" t="str">
        <f>if(G88="","", vlookup(G88,'Power List'!C:K,4, false))</f>
        <v/>
      </c>
      <c r="W88" s="161" t="str">
        <f>if(G88="","", vlookup(G88,'Power List'!C:K,5, false))</f>
        <v/>
      </c>
      <c r="BA88" s="161" t="str">
        <f>if(G88="","", vlookup(G88,'Power List'!C:K,6, false))</f>
        <v/>
      </c>
      <c r="BG88" s="161" t="str">
        <f>if(G88="","", vlookup(G88,'Power List'!C:K,7, false))</f>
        <v/>
      </c>
      <c r="BM88" s="25"/>
      <c r="BN88" s="153"/>
    </row>
    <row r="89">
      <c r="A89" s="146"/>
      <c r="B89" s="159" t="str">
        <f>if(G89="","", vlookup(G89,'Power List'!C:K,2, false))</f>
        <v/>
      </c>
      <c r="G89" s="160"/>
      <c r="M89" s="161" t="str">
        <f>if(G89="","", vlookup(G89,'Power List'!C:K,3, false))</f>
        <v/>
      </c>
      <c r="S89" s="161" t="str">
        <f>if(G89="","", vlookup(G89,'Power List'!C:K,4, false))</f>
        <v/>
      </c>
      <c r="W89" s="161" t="str">
        <f>if(G89="","", vlookup(G89,'Power List'!C:K,5, false))</f>
        <v/>
      </c>
      <c r="BA89" s="161" t="str">
        <f>if(G89="","", vlookup(G89,'Power List'!C:K,6, false))</f>
        <v/>
      </c>
      <c r="BG89" s="161" t="str">
        <f>if(G89="","", vlookup(G89,'Power List'!C:K,7, false))</f>
        <v/>
      </c>
      <c r="BM89" s="25"/>
      <c r="BN89" s="153"/>
    </row>
    <row r="90">
      <c r="A90" s="146"/>
      <c r="B90" s="162" t="s">
        <v>196</v>
      </c>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3"/>
    </row>
    <row r="91">
      <c r="A91" s="146"/>
      <c r="B91" s="159" t="str">
        <f>if(G91="","", vlookup(G91,'Power List'!C:K,2, false))</f>
        <v>Tech</v>
      </c>
      <c r="G91" s="160" t="s">
        <v>197</v>
      </c>
      <c r="M91" s="161" t="str">
        <f>if(G91="","", vlookup(G91,'Power List'!C:K,3, false))</f>
        <v>1 action</v>
      </c>
      <c r="S91" s="161" t="str">
        <f>if(G91="","", vlookup(G91,'Power List'!C:K,4, false))</f>
        <v>60 feet</v>
      </c>
      <c r="W91" s="161" t="str">
        <f>if(G91="","", vlookup(G91,'Power List'!C:K,5, false))</f>
        <v>You emit a tiny crippling dart at a target within range. If the target has 150 hit points or fewer, it is stunned. Otherwise, the power has no effect.
The stunned target must make a Constitution saving throw at the end of each of its turns. On a successful save, this stunning effect ends.</v>
      </c>
      <c r="BA91" s="161" t="str">
        <f>if(G91="","", vlookup(G91,'Power List'!C:K,6, false))</f>
        <v>Instantaneous</v>
      </c>
      <c r="BG91" s="161" t="str">
        <f>if(G91="","", vlookup(G91,'Power List'!C:K,7, false))</f>
        <v>-</v>
      </c>
      <c r="BM91" s="25"/>
      <c r="BN91" s="153"/>
    </row>
    <row r="92">
      <c r="A92" s="146"/>
      <c r="B92" s="159" t="str">
        <f>if(G92="","", vlookup(G92,'Power List'!C:K,2, false))</f>
        <v/>
      </c>
      <c r="G92" s="160"/>
      <c r="M92" s="161" t="str">
        <f>if(G92="","", vlookup(G92,'Power List'!C:K,3, false))</f>
        <v/>
      </c>
      <c r="S92" s="161" t="str">
        <f>if(G92="","", vlookup(G92,'Power List'!C:K,4, false))</f>
        <v/>
      </c>
      <c r="W92" s="161" t="str">
        <f>if(G92="","", vlookup(G92,'Power List'!C:K,5, false))</f>
        <v/>
      </c>
      <c r="BA92" s="161" t="str">
        <f>if(G92="","", vlookup(G92,'Power List'!C:K,6, false))</f>
        <v/>
      </c>
      <c r="BG92" s="161" t="str">
        <f>if(G92="","", vlookup(G92,'Power List'!C:K,7, false))</f>
        <v/>
      </c>
      <c r="BM92" s="25"/>
      <c r="BN92" s="153"/>
    </row>
    <row r="93">
      <c r="A93" s="146"/>
      <c r="B93" s="159" t="str">
        <f>if(G93="","", vlookup(G93,'Power List'!C:K,2, false))</f>
        <v/>
      </c>
      <c r="G93" s="160"/>
      <c r="M93" s="161" t="str">
        <f>if(G93="","", vlookup(G93,'Power List'!C:K,3, false))</f>
        <v/>
      </c>
      <c r="S93" s="161" t="str">
        <f>if(G93="","", vlookup(G93,'Power List'!C:K,4, false))</f>
        <v/>
      </c>
      <c r="W93" s="161" t="str">
        <f>if(G93="","", vlookup(G93,'Power List'!C:K,5, false))</f>
        <v/>
      </c>
      <c r="BA93" s="161" t="str">
        <f>if(G93="","", vlookup(G93,'Power List'!C:K,6, false))</f>
        <v/>
      </c>
      <c r="BG93" s="161" t="str">
        <f>if(G93="","", vlookup(G93,'Power List'!C:K,7, false))</f>
        <v/>
      </c>
      <c r="BM93" s="25"/>
      <c r="BN93" s="153"/>
    </row>
    <row r="94">
      <c r="A94" s="146"/>
      <c r="B94" s="159" t="str">
        <f>if(G94="","", vlookup(G94,'Power List'!C:K,2, false))</f>
        <v/>
      </c>
      <c r="G94" s="160"/>
      <c r="M94" s="161" t="str">
        <f>if(G94="","", vlookup(G94,'Power List'!C:K,3, false))</f>
        <v/>
      </c>
      <c r="S94" s="161" t="str">
        <f>if(G94="","", vlookup(G94,'Power List'!C:K,4, false))</f>
        <v/>
      </c>
      <c r="W94" s="161" t="str">
        <f>if(G94="","", vlookup(G94,'Power List'!C:K,5, false))</f>
        <v/>
      </c>
      <c r="BA94" s="161" t="str">
        <f>if(G94="","", vlookup(G94,'Power List'!C:K,6, false))</f>
        <v/>
      </c>
      <c r="BG94" s="161" t="str">
        <f>if(G94="","", vlookup(G94,'Power List'!C:K,7, false))</f>
        <v/>
      </c>
      <c r="BM94" s="25"/>
      <c r="BN94" s="153"/>
    </row>
    <row r="95">
      <c r="A95" s="146"/>
      <c r="B95" s="159" t="str">
        <f>if(G95="","", vlookup(G95,'Power List'!C:K,2, false))</f>
        <v/>
      </c>
      <c r="G95" s="160"/>
      <c r="M95" s="161" t="str">
        <f>if(G95="","", vlookup(G95,'Power List'!C:K,3, false))</f>
        <v/>
      </c>
      <c r="S95" s="161" t="str">
        <f>if(G95="","", vlookup(G95,'Power List'!C:K,4, false))</f>
        <v/>
      </c>
      <c r="W95" s="161" t="str">
        <f>if(G95="","", vlookup(G95,'Power List'!C:K,5, false))</f>
        <v/>
      </c>
      <c r="BA95" s="161" t="str">
        <f>if(G95="","", vlookup(G95,'Power List'!C:K,6, false))</f>
        <v/>
      </c>
      <c r="BG95" s="161" t="str">
        <f>if(G95="","", vlookup(G95,'Power List'!C:K,7, false))</f>
        <v/>
      </c>
      <c r="BM95" s="25"/>
      <c r="BN95" s="153"/>
    </row>
    <row r="96">
      <c r="A96" s="146"/>
      <c r="B96" s="159" t="str">
        <f>if(G96="","", vlookup(G96,'Power List'!C:K,2, false))</f>
        <v/>
      </c>
      <c r="G96" s="160"/>
      <c r="M96" s="161" t="str">
        <f>if(G96="","", vlookup(G96,'Power List'!C:K,3, false))</f>
        <v/>
      </c>
      <c r="S96" s="161" t="str">
        <f>if(G96="","", vlookup(G96,'Power List'!C:K,4, false))</f>
        <v/>
      </c>
      <c r="W96" s="161" t="str">
        <f>if(G96="","", vlookup(G96,'Power List'!C:K,5, false))</f>
        <v/>
      </c>
      <c r="BA96" s="161" t="str">
        <f>if(G96="","", vlookup(G96,'Power List'!C:K,6, false))</f>
        <v/>
      </c>
      <c r="BG96" s="161" t="str">
        <f>if(G96="","", vlookup(G96,'Power List'!C:K,7, false))</f>
        <v/>
      </c>
      <c r="BM96" s="25"/>
      <c r="BN96" s="153"/>
    </row>
    <row r="97">
      <c r="A97" s="146"/>
      <c r="B97" s="159" t="str">
        <f>if(G97="","", vlookup(G97,'Power List'!C:K,2, false))</f>
        <v/>
      </c>
      <c r="G97" s="160"/>
      <c r="M97" s="161" t="str">
        <f>if(G97="","", vlookup(G97,'Power List'!C:K,3, false))</f>
        <v/>
      </c>
      <c r="S97" s="161" t="str">
        <f>if(G97="","", vlookup(G97,'Power List'!C:K,4, false))</f>
        <v/>
      </c>
      <c r="W97" s="161" t="str">
        <f>if(G97="","", vlookup(G97,'Power List'!C:K,5, false))</f>
        <v/>
      </c>
      <c r="BA97" s="161" t="str">
        <f>if(G97="","", vlookup(G97,'Power List'!C:K,6, false))</f>
        <v/>
      </c>
      <c r="BG97" s="161" t="str">
        <f>if(G97="","", vlookup(G97,'Power List'!C:K,7, false))</f>
        <v/>
      </c>
      <c r="BM97" s="25"/>
      <c r="BN97" s="153"/>
    </row>
    <row r="98">
      <c r="A98" s="146"/>
      <c r="B98" s="163" t="s">
        <v>198</v>
      </c>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3"/>
    </row>
    <row r="99">
      <c r="A99" s="146"/>
      <c r="B99" s="159" t="str">
        <f>if(G99="","", vlookup(G99,'Power List'!C:K,2, false))</f>
        <v>Universal</v>
      </c>
      <c r="G99" s="160" t="s">
        <v>199</v>
      </c>
      <c r="M99" s="161" t="str">
        <f>if(G99="","", vlookup(G99,'Power List'!C:K,3, false))</f>
        <v>1 minute</v>
      </c>
      <c r="S99" s="161" t="str">
        <f>if(G99="","", vlookup(G99,'Power List'!C:K,4, false))</f>
        <v>Self</v>
      </c>
      <c r="W99" s="161" t="str">
        <f>if(G99="","", vlookup(G99,'Power List'!C:K,5, false))</f>
        <v>Your mastery of the force gives you a limited ability to see into the immediate future. For the duration, you can’t be surprised and you have advantage on attack rolls, ability checks, and saving throws. Additionally, other creatures have disadvantage on attack rolls against you for the duration.</v>
      </c>
      <c r="BA99" s="161" t="str">
        <f>if(G99="","", vlookup(G99,'Power List'!C:K,6, false))</f>
        <v>8 hours</v>
      </c>
      <c r="BG99" s="161" t="str">
        <f>if(G99="","", vlookup(G99,'Power List'!C:K,7, false))</f>
        <v>-</v>
      </c>
      <c r="BM99" s="25"/>
      <c r="BN99" s="153"/>
    </row>
    <row r="100">
      <c r="A100" s="146"/>
      <c r="B100" s="159" t="str">
        <f>if(G100="","", vlookup(G100,'Power List'!C:K,2, false))</f>
        <v/>
      </c>
      <c r="G100" s="160"/>
      <c r="M100" s="161" t="str">
        <f>if(G100="","", vlookup(G100,'Power List'!C:K,3, false))</f>
        <v/>
      </c>
      <c r="S100" s="161" t="str">
        <f>if(G100="","", vlookup(G100,'Power List'!C:K,4, false))</f>
        <v/>
      </c>
      <c r="W100" s="161" t="str">
        <f>if(G100="","", vlookup(G100,'Power List'!C:K,5, false))</f>
        <v/>
      </c>
      <c r="BA100" s="161" t="str">
        <f>if(G100="","", vlookup(G100,'Power List'!C:K,6, false))</f>
        <v/>
      </c>
      <c r="BG100" s="161" t="str">
        <f>if(G100="","", vlookup(G100,'Power List'!C:K,7, false))</f>
        <v/>
      </c>
      <c r="BM100" s="25"/>
      <c r="BN100" s="153"/>
    </row>
    <row r="101">
      <c r="A101" s="146"/>
      <c r="B101" s="159" t="str">
        <f>if(G101="","", vlookup(G101,'Power List'!C:K,2, false))</f>
        <v/>
      </c>
      <c r="G101" s="160"/>
      <c r="M101" s="161" t="str">
        <f>if(G101="","", vlookup(G101,'Power List'!C:K,3, false))</f>
        <v/>
      </c>
      <c r="S101" s="161" t="str">
        <f>if(G101="","", vlookup(G101,'Power List'!C:K,4, false))</f>
        <v/>
      </c>
      <c r="W101" s="161" t="str">
        <f>if(G101="","", vlookup(G101,'Power List'!C:K,5, false))</f>
        <v/>
      </c>
      <c r="BA101" s="161" t="str">
        <f>if(G101="","", vlookup(G101,'Power List'!C:K,6, false))</f>
        <v/>
      </c>
      <c r="BG101" s="161" t="str">
        <f>if(G101="","", vlookup(G101,'Power List'!C:K,7, false))</f>
        <v/>
      </c>
      <c r="BM101" s="25"/>
      <c r="BN101" s="153"/>
    </row>
    <row r="102">
      <c r="A102" s="146"/>
      <c r="B102" s="159" t="str">
        <f>if(G102="","", vlookup(G102,'Power List'!C:K,2, false))</f>
        <v/>
      </c>
      <c r="G102" s="160"/>
      <c r="M102" s="161" t="str">
        <f>if(G102="","", vlookup(G102,'Power List'!C:K,3, false))</f>
        <v/>
      </c>
      <c r="S102" s="161" t="str">
        <f>if(G102="","", vlookup(G102,'Power List'!C:K,4, false))</f>
        <v/>
      </c>
      <c r="W102" s="161" t="str">
        <f>if(G102="","", vlookup(G102,'Power List'!C:K,5, false))</f>
        <v/>
      </c>
      <c r="BA102" s="161" t="str">
        <f>if(G102="","", vlookup(G102,'Power List'!C:K,6, false))</f>
        <v/>
      </c>
      <c r="BG102" s="161" t="str">
        <f>if(G102="","", vlookup(G102,'Power List'!C:K,7, false))</f>
        <v/>
      </c>
      <c r="BM102" s="25"/>
      <c r="BN102" s="153"/>
    </row>
    <row r="103">
      <c r="A103" s="146"/>
      <c r="B103" s="159" t="str">
        <f>if(G103="","", vlookup(G103,'Power List'!C:K,2, false))</f>
        <v/>
      </c>
      <c r="G103" s="160"/>
      <c r="M103" s="161" t="str">
        <f>if(G103="","", vlookup(G103,'Power List'!C:K,3, false))</f>
        <v/>
      </c>
      <c r="S103" s="161" t="str">
        <f>if(G103="","", vlookup(G103,'Power List'!C:K,4, false))</f>
        <v/>
      </c>
      <c r="W103" s="161" t="str">
        <f>if(G103="","", vlookup(G103,'Power List'!C:K,5, false))</f>
        <v/>
      </c>
      <c r="BA103" s="161" t="str">
        <f>if(G103="","", vlookup(G103,'Power List'!C:K,6, false))</f>
        <v/>
      </c>
      <c r="BG103" s="161" t="str">
        <f>if(G103="","", vlookup(G103,'Power List'!C:K,7, false))</f>
        <v/>
      </c>
      <c r="BM103" s="25"/>
      <c r="BN103" s="153"/>
    </row>
    <row r="104">
      <c r="A104" s="146"/>
      <c r="B104" s="159" t="str">
        <f>if(G104="","", vlookup(G104,'Power List'!C:K,2, false))</f>
        <v/>
      </c>
      <c r="G104" s="160"/>
      <c r="M104" s="161" t="str">
        <f>if(G104="","", vlookup(G104,'Power List'!C:K,3, false))</f>
        <v/>
      </c>
      <c r="S104" s="161" t="str">
        <f>if(G104="","", vlookup(G104,'Power List'!C:K,4, false))</f>
        <v/>
      </c>
      <c r="W104" s="161" t="str">
        <f>if(G104="","", vlookup(G104,'Power List'!C:K,5, false))</f>
        <v/>
      </c>
      <c r="BA104" s="161" t="str">
        <f>if(G104="","", vlookup(G104,'Power List'!C:K,6, false))</f>
        <v/>
      </c>
      <c r="BG104" s="161" t="str">
        <f>if(G104="","", vlookup(G104,'Power List'!C:K,7, false))</f>
        <v/>
      </c>
      <c r="BM104" s="25"/>
      <c r="BN104" s="153"/>
    </row>
    <row r="105">
      <c r="A105" s="146"/>
      <c r="B105" s="159" t="str">
        <f>if(G105="","", vlookup(G105,'Power List'!C:K,2, false))</f>
        <v/>
      </c>
      <c r="G105" s="160"/>
      <c r="M105" s="161" t="str">
        <f>if(G105="","", vlookup(G105,'Power List'!C:K,3, false))</f>
        <v/>
      </c>
      <c r="S105" s="161" t="str">
        <f>if(G105="","", vlookup(G105,'Power List'!C:K,4, false))</f>
        <v/>
      </c>
      <c r="W105" s="161" t="str">
        <f>if(G105="","", vlookup(G105,'Power List'!C:K,5, false))</f>
        <v/>
      </c>
      <c r="BA105" s="161" t="str">
        <f>if(G105="","", vlookup(G105,'Power List'!C:K,6, false))</f>
        <v/>
      </c>
      <c r="BG105" s="161" t="str">
        <f>if(G105="","", vlookup(G105,'Power List'!C:K,7, false))</f>
        <v/>
      </c>
      <c r="BM105" s="25"/>
      <c r="BN105" s="153"/>
    </row>
    <row r="106">
      <c r="A106" s="146"/>
      <c r="B106" s="162" t="s">
        <v>200</v>
      </c>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3"/>
    </row>
    <row r="107">
      <c r="A107" s="146"/>
      <c r="B107" s="98"/>
      <c r="BN107" s="153"/>
    </row>
  </sheetData>
  <mergeCells count="648">
    <mergeCell ref="AC4:AF5"/>
    <mergeCell ref="M8:AB9"/>
    <mergeCell ref="AC8:AF9"/>
    <mergeCell ref="AI8:AX9"/>
    <mergeCell ref="AY8:BB9"/>
    <mergeCell ref="BC6:BM8"/>
    <mergeCell ref="BC9:BM9"/>
    <mergeCell ref="A1:BN1"/>
    <mergeCell ref="AC2:AF3"/>
    <mergeCell ref="AG2:AH9"/>
    <mergeCell ref="BN2:BN9"/>
    <mergeCell ref="AY4:BB5"/>
    <mergeCell ref="BC5:BM5"/>
    <mergeCell ref="B9:L9"/>
    <mergeCell ref="AY2:BB3"/>
    <mergeCell ref="BC2:BM4"/>
    <mergeCell ref="M2:AB3"/>
    <mergeCell ref="M4:AB5"/>
    <mergeCell ref="AI2:AX3"/>
    <mergeCell ref="AI4:AX5"/>
    <mergeCell ref="M6:AB7"/>
    <mergeCell ref="AC6:AF7"/>
    <mergeCell ref="AI6:AX7"/>
    <mergeCell ref="AY6:BB7"/>
    <mergeCell ref="W10:AZ10"/>
    <mergeCell ref="BA10:BF10"/>
    <mergeCell ref="BG10:BM10"/>
    <mergeCell ref="B11:F11"/>
    <mergeCell ref="B12:F12"/>
    <mergeCell ref="G12:L12"/>
    <mergeCell ref="M12:R12"/>
    <mergeCell ref="S12:V12"/>
    <mergeCell ref="W21:AZ21"/>
    <mergeCell ref="BA21:BF21"/>
    <mergeCell ref="BG21:BM21"/>
    <mergeCell ref="B22:BM22"/>
    <mergeCell ref="W23:AZ23"/>
    <mergeCell ref="BA23:BF23"/>
    <mergeCell ref="BG23:BM23"/>
    <mergeCell ref="G11:L11"/>
    <mergeCell ref="M11:R11"/>
    <mergeCell ref="W11:AZ11"/>
    <mergeCell ref="BA11:BF11"/>
    <mergeCell ref="BG11:BM11"/>
    <mergeCell ref="BA12:BF12"/>
    <mergeCell ref="BG12:BM12"/>
    <mergeCell ref="W12:AZ12"/>
    <mergeCell ref="W13:AZ13"/>
    <mergeCell ref="BA13:BF13"/>
    <mergeCell ref="BG13:BM13"/>
    <mergeCell ref="W14:AZ14"/>
    <mergeCell ref="BA14:BF14"/>
    <mergeCell ref="BG14:BM14"/>
    <mergeCell ref="BA17:BF17"/>
    <mergeCell ref="BG17:BM17"/>
    <mergeCell ref="W15:AZ15"/>
    <mergeCell ref="BA15:BF15"/>
    <mergeCell ref="BG15:BM15"/>
    <mergeCell ref="W16:AZ16"/>
    <mergeCell ref="BA16:BF16"/>
    <mergeCell ref="BG16:BM16"/>
    <mergeCell ref="W17:AZ17"/>
    <mergeCell ref="B17:F17"/>
    <mergeCell ref="G17:L17"/>
    <mergeCell ref="M17:R17"/>
    <mergeCell ref="S17:V17"/>
    <mergeCell ref="G18:L18"/>
    <mergeCell ref="M18:R18"/>
    <mergeCell ref="S18:V18"/>
    <mergeCell ref="B18:F18"/>
    <mergeCell ref="B19:F19"/>
    <mergeCell ref="G19:L19"/>
    <mergeCell ref="M19:R19"/>
    <mergeCell ref="S19:V19"/>
    <mergeCell ref="B20:F20"/>
    <mergeCell ref="G20:L20"/>
    <mergeCell ref="BA20:BF20"/>
    <mergeCell ref="BG20:BM20"/>
    <mergeCell ref="W18:AZ18"/>
    <mergeCell ref="BA18:BF18"/>
    <mergeCell ref="BG18:BM18"/>
    <mergeCell ref="W19:AZ19"/>
    <mergeCell ref="BA19:BF19"/>
    <mergeCell ref="BG19:BM19"/>
    <mergeCell ref="W20:AZ20"/>
    <mergeCell ref="B2:L4"/>
    <mergeCell ref="B5:L5"/>
    <mergeCell ref="A2:A9"/>
    <mergeCell ref="B6:L8"/>
    <mergeCell ref="B10:F10"/>
    <mergeCell ref="G10:L10"/>
    <mergeCell ref="M10:R10"/>
    <mergeCell ref="S10:V10"/>
    <mergeCell ref="S11:V11"/>
    <mergeCell ref="B13:F13"/>
    <mergeCell ref="G13:L13"/>
    <mergeCell ref="M13:R13"/>
    <mergeCell ref="S13:V13"/>
    <mergeCell ref="G14:L14"/>
    <mergeCell ref="M14:R14"/>
    <mergeCell ref="S14:V14"/>
    <mergeCell ref="M16:R16"/>
    <mergeCell ref="S16:V16"/>
    <mergeCell ref="B14:F14"/>
    <mergeCell ref="B15:F15"/>
    <mergeCell ref="G15:L15"/>
    <mergeCell ref="M15:R15"/>
    <mergeCell ref="S15:V15"/>
    <mergeCell ref="B16:F16"/>
    <mergeCell ref="G16:L16"/>
    <mergeCell ref="M20:R20"/>
    <mergeCell ref="S20:V20"/>
    <mergeCell ref="M25:R25"/>
    <mergeCell ref="S25:V25"/>
    <mergeCell ref="B30:F30"/>
    <mergeCell ref="G30:L30"/>
    <mergeCell ref="M30:R30"/>
    <mergeCell ref="S30:V30"/>
    <mergeCell ref="G31:L31"/>
    <mergeCell ref="M31:R31"/>
    <mergeCell ref="S31:V31"/>
    <mergeCell ref="B31:F31"/>
    <mergeCell ref="B32:F32"/>
    <mergeCell ref="G32:L32"/>
    <mergeCell ref="M32:R32"/>
    <mergeCell ref="S32:V32"/>
    <mergeCell ref="B33:F33"/>
    <mergeCell ref="G33:L33"/>
    <mergeCell ref="B35:F35"/>
    <mergeCell ref="G35:L35"/>
    <mergeCell ref="M35:R35"/>
    <mergeCell ref="S35:V35"/>
    <mergeCell ref="G36:L36"/>
    <mergeCell ref="M36:R36"/>
    <mergeCell ref="S36:V36"/>
    <mergeCell ref="B36:F36"/>
    <mergeCell ref="B37:F37"/>
    <mergeCell ref="G37:L37"/>
    <mergeCell ref="M37:R37"/>
    <mergeCell ref="S37:V37"/>
    <mergeCell ref="B38:F38"/>
    <mergeCell ref="G38:L38"/>
    <mergeCell ref="B43:F43"/>
    <mergeCell ref="G43:L43"/>
    <mergeCell ref="M43:R43"/>
    <mergeCell ref="S43:V43"/>
    <mergeCell ref="G45:L45"/>
    <mergeCell ref="M45:R45"/>
    <mergeCell ref="S45:V45"/>
    <mergeCell ref="B45:F45"/>
    <mergeCell ref="B46:F46"/>
    <mergeCell ref="G46:L46"/>
    <mergeCell ref="M46:R46"/>
    <mergeCell ref="S46:V46"/>
    <mergeCell ref="B47:F47"/>
    <mergeCell ref="G47:L47"/>
    <mergeCell ref="B52:F52"/>
    <mergeCell ref="G52:L52"/>
    <mergeCell ref="M52:R52"/>
    <mergeCell ref="S52:V52"/>
    <mergeCell ref="G53:L53"/>
    <mergeCell ref="M53:R53"/>
    <mergeCell ref="S53:V53"/>
    <mergeCell ref="B53:F53"/>
    <mergeCell ref="B55:F55"/>
    <mergeCell ref="G55:L55"/>
    <mergeCell ref="M55:R55"/>
    <mergeCell ref="S55:V55"/>
    <mergeCell ref="B56:F56"/>
    <mergeCell ref="G56:L56"/>
    <mergeCell ref="G58:L58"/>
    <mergeCell ref="M58:R58"/>
    <mergeCell ref="M56:R56"/>
    <mergeCell ref="S56:V56"/>
    <mergeCell ref="B57:F57"/>
    <mergeCell ref="G57:L57"/>
    <mergeCell ref="M57:R57"/>
    <mergeCell ref="S57:V57"/>
    <mergeCell ref="S58:V58"/>
    <mergeCell ref="M60:R60"/>
    <mergeCell ref="S60:V60"/>
    <mergeCell ref="B58:F58"/>
    <mergeCell ref="B59:F59"/>
    <mergeCell ref="G59:L59"/>
    <mergeCell ref="M59:R59"/>
    <mergeCell ref="S59:V59"/>
    <mergeCell ref="B60:F60"/>
    <mergeCell ref="G60:L60"/>
    <mergeCell ref="B61:F61"/>
    <mergeCell ref="G61:L61"/>
    <mergeCell ref="M61:R61"/>
    <mergeCell ref="S61:V61"/>
    <mergeCell ref="G62:L62"/>
    <mergeCell ref="M62:R62"/>
    <mergeCell ref="S62:V62"/>
    <mergeCell ref="B62:F62"/>
    <mergeCell ref="B64:F64"/>
    <mergeCell ref="G64:L64"/>
    <mergeCell ref="M64:R64"/>
    <mergeCell ref="S64:V64"/>
    <mergeCell ref="B65:F65"/>
    <mergeCell ref="G65:L65"/>
    <mergeCell ref="G67:L67"/>
    <mergeCell ref="M67:R67"/>
    <mergeCell ref="M65:R65"/>
    <mergeCell ref="S65:V65"/>
    <mergeCell ref="B66:F66"/>
    <mergeCell ref="G66:L66"/>
    <mergeCell ref="M66:R66"/>
    <mergeCell ref="S66:V66"/>
    <mergeCell ref="S67:V67"/>
    <mergeCell ref="M69:R69"/>
    <mergeCell ref="S69:V69"/>
    <mergeCell ref="B67:F67"/>
    <mergeCell ref="B68:F68"/>
    <mergeCell ref="G68:L68"/>
    <mergeCell ref="M68:R68"/>
    <mergeCell ref="S68:V68"/>
    <mergeCell ref="B69:F69"/>
    <mergeCell ref="G69:L69"/>
    <mergeCell ref="BA74:BF74"/>
    <mergeCell ref="BG74:BM74"/>
    <mergeCell ref="BA71:BF71"/>
    <mergeCell ref="BG71:BM71"/>
    <mergeCell ref="B72:BM72"/>
    <mergeCell ref="W73:AZ73"/>
    <mergeCell ref="BA73:BF73"/>
    <mergeCell ref="BG73:BM73"/>
    <mergeCell ref="W74:AZ74"/>
    <mergeCell ref="BA77:BF77"/>
    <mergeCell ref="BG77:BM77"/>
    <mergeCell ref="W75:AZ75"/>
    <mergeCell ref="BA75:BF75"/>
    <mergeCell ref="BG75:BM75"/>
    <mergeCell ref="W76:AZ76"/>
    <mergeCell ref="BA76:BF76"/>
    <mergeCell ref="BG76:BM76"/>
    <mergeCell ref="W77:AZ77"/>
    <mergeCell ref="W60:AZ60"/>
    <mergeCell ref="BA60:BF60"/>
    <mergeCell ref="BG60:BM60"/>
    <mergeCell ref="W61:AZ61"/>
    <mergeCell ref="BA61:BF61"/>
    <mergeCell ref="BG61:BM61"/>
    <mergeCell ref="W62:AZ62"/>
    <mergeCell ref="BA65:BF65"/>
    <mergeCell ref="BG65:BM65"/>
    <mergeCell ref="BA62:BF62"/>
    <mergeCell ref="BG62:BM62"/>
    <mergeCell ref="B63:BM63"/>
    <mergeCell ref="W64:AZ64"/>
    <mergeCell ref="BA64:BF64"/>
    <mergeCell ref="BG64:BM64"/>
    <mergeCell ref="W65:AZ65"/>
    <mergeCell ref="BA68:BF68"/>
    <mergeCell ref="BG68:BM68"/>
    <mergeCell ref="W66:AZ66"/>
    <mergeCell ref="BA66:BF66"/>
    <mergeCell ref="BG66:BM66"/>
    <mergeCell ref="W67:AZ67"/>
    <mergeCell ref="BA67:BF67"/>
    <mergeCell ref="BG67:BM67"/>
    <mergeCell ref="W68:AZ68"/>
    <mergeCell ref="W69:AZ69"/>
    <mergeCell ref="BA69:BF69"/>
    <mergeCell ref="BG69:BM69"/>
    <mergeCell ref="W70:AZ70"/>
    <mergeCell ref="BA70:BF70"/>
    <mergeCell ref="BG70:BM70"/>
    <mergeCell ref="W71:AZ71"/>
    <mergeCell ref="W78:AZ78"/>
    <mergeCell ref="BA78:BF78"/>
    <mergeCell ref="BG78:BM78"/>
    <mergeCell ref="W79:AZ79"/>
    <mergeCell ref="BA79:BF79"/>
    <mergeCell ref="BG79:BM79"/>
    <mergeCell ref="W80:AZ80"/>
    <mergeCell ref="BA95:BF95"/>
    <mergeCell ref="BG95:BM95"/>
    <mergeCell ref="W93:AZ93"/>
    <mergeCell ref="BA93:BF93"/>
    <mergeCell ref="BG93:BM93"/>
    <mergeCell ref="W94:AZ94"/>
    <mergeCell ref="BA94:BF94"/>
    <mergeCell ref="BG94:BM94"/>
    <mergeCell ref="W95:AZ95"/>
    <mergeCell ref="W96:AZ96"/>
    <mergeCell ref="BA96:BF96"/>
    <mergeCell ref="BG96:BM96"/>
    <mergeCell ref="W97:AZ97"/>
    <mergeCell ref="BA97:BF97"/>
    <mergeCell ref="BG97:BM97"/>
    <mergeCell ref="B98:BM98"/>
    <mergeCell ref="BA101:BF101"/>
    <mergeCell ref="BG101:BM101"/>
    <mergeCell ref="W99:AZ99"/>
    <mergeCell ref="BA99:BF99"/>
    <mergeCell ref="BG99:BM99"/>
    <mergeCell ref="W100:AZ100"/>
    <mergeCell ref="BA100:BF100"/>
    <mergeCell ref="BG100:BM100"/>
    <mergeCell ref="W101:AZ101"/>
    <mergeCell ref="BA104:BF104"/>
    <mergeCell ref="BG104:BM104"/>
    <mergeCell ref="W105:AZ105"/>
    <mergeCell ref="BA105:BF105"/>
    <mergeCell ref="BG105:BM105"/>
    <mergeCell ref="B106:BM106"/>
    <mergeCell ref="B107:BM107"/>
    <mergeCell ref="W102:AZ102"/>
    <mergeCell ref="BA102:BF102"/>
    <mergeCell ref="BG102:BM102"/>
    <mergeCell ref="W103:AZ103"/>
    <mergeCell ref="BA103:BF103"/>
    <mergeCell ref="BG103:BM103"/>
    <mergeCell ref="W104:AZ104"/>
    <mergeCell ref="BA83:BF83"/>
    <mergeCell ref="BG83:BM83"/>
    <mergeCell ref="BA80:BF80"/>
    <mergeCell ref="BG80:BM80"/>
    <mergeCell ref="B81:BM81"/>
    <mergeCell ref="W82:AZ82"/>
    <mergeCell ref="BA82:BF82"/>
    <mergeCell ref="BG82:BM82"/>
    <mergeCell ref="W83:AZ83"/>
    <mergeCell ref="BA86:BF86"/>
    <mergeCell ref="BG86:BM86"/>
    <mergeCell ref="W84:AZ84"/>
    <mergeCell ref="BA84:BF84"/>
    <mergeCell ref="BG84:BM84"/>
    <mergeCell ref="W85:AZ85"/>
    <mergeCell ref="BA85:BF85"/>
    <mergeCell ref="BG85:BM85"/>
    <mergeCell ref="W86:AZ86"/>
    <mergeCell ref="W87:AZ87"/>
    <mergeCell ref="BA87:BF87"/>
    <mergeCell ref="BG87:BM87"/>
    <mergeCell ref="W88:AZ88"/>
    <mergeCell ref="BA88:BF88"/>
    <mergeCell ref="BG88:BM88"/>
    <mergeCell ref="W89:AZ89"/>
    <mergeCell ref="BA92:BF92"/>
    <mergeCell ref="BG92:BM92"/>
    <mergeCell ref="BA89:BF89"/>
    <mergeCell ref="BG89:BM89"/>
    <mergeCell ref="B90:BM90"/>
    <mergeCell ref="W91:AZ91"/>
    <mergeCell ref="BA91:BF91"/>
    <mergeCell ref="BG91:BM91"/>
    <mergeCell ref="W92:AZ92"/>
    <mergeCell ref="BA26:BF26"/>
    <mergeCell ref="BG26:BM26"/>
    <mergeCell ref="W24:AZ24"/>
    <mergeCell ref="BA24:BF24"/>
    <mergeCell ref="BG24:BM24"/>
    <mergeCell ref="W25:AZ25"/>
    <mergeCell ref="BA25:BF25"/>
    <mergeCell ref="BG25:BM25"/>
    <mergeCell ref="W26:AZ26"/>
    <mergeCell ref="BA29:BF29"/>
    <mergeCell ref="BG29:BM29"/>
    <mergeCell ref="W27:AZ27"/>
    <mergeCell ref="BA27:BF27"/>
    <mergeCell ref="BG27:BM27"/>
    <mergeCell ref="W28:AZ28"/>
    <mergeCell ref="BA28:BF28"/>
    <mergeCell ref="BG28:BM28"/>
    <mergeCell ref="W29:AZ29"/>
    <mergeCell ref="BA32:BF32"/>
    <mergeCell ref="BG32:BM32"/>
    <mergeCell ref="W30:AZ30"/>
    <mergeCell ref="BA30:BF30"/>
    <mergeCell ref="BG30:BM30"/>
    <mergeCell ref="W31:AZ31"/>
    <mergeCell ref="BA31:BF31"/>
    <mergeCell ref="BG31:BM31"/>
    <mergeCell ref="W32:AZ32"/>
    <mergeCell ref="W33:AZ33"/>
    <mergeCell ref="BA33:BF33"/>
    <mergeCell ref="BG33:BM33"/>
    <mergeCell ref="B34:BM34"/>
    <mergeCell ref="W35:AZ35"/>
    <mergeCell ref="BA35:BF35"/>
    <mergeCell ref="BG35:BM35"/>
    <mergeCell ref="G40:L40"/>
    <mergeCell ref="M40:R40"/>
    <mergeCell ref="M38:R38"/>
    <mergeCell ref="S38:V38"/>
    <mergeCell ref="B39:F39"/>
    <mergeCell ref="G39:L39"/>
    <mergeCell ref="M39:R39"/>
    <mergeCell ref="S39:V39"/>
    <mergeCell ref="S40:V40"/>
    <mergeCell ref="M42:R42"/>
    <mergeCell ref="S42:V42"/>
    <mergeCell ref="B40:F40"/>
    <mergeCell ref="B41:F41"/>
    <mergeCell ref="G41:L41"/>
    <mergeCell ref="M41:R41"/>
    <mergeCell ref="S41:V41"/>
    <mergeCell ref="B42:F42"/>
    <mergeCell ref="G42:L42"/>
    <mergeCell ref="G49:L49"/>
    <mergeCell ref="M49:R49"/>
    <mergeCell ref="M47:R47"/>
    <mergeCell ref="S47:V47"/>
    <mergeCell ref="B48:F48"/>
    <mergeCell ref="G48:L48"/>
    <mergeCell ref="M48:R48"/>
    <mergeCell ref="S48:V48"/>
    <mergeCell ref="S49:V49"/>
    <mergeCell ref="BA38:BF38"/>
    <mergeCell ref="BG38:BM38"/>
    <mergeCell ref="W36:AZ36"/>
    <mergeCell ref="BA36:BF36"/>
    <mergeCell ref="BG36:BM36"/>
    <mergeCell ref="W37:AZ37"/>
    <mergeCell ref="BA37:BF37"/>
    <mergeCell ref="BG37:BM37"/>
    <mergeCell ref="W38:AZ38"/>
    <mergeCell ref="BA41:BF41"/>
    <mergeCell ref="BG41:BM41"/>
    <mergeCell ref="W39:AZ39"/>
    <mergeCell ref="BA39:BF39"/>
    <mergeCell ref="BG39:BM39"/>
    <mergeCell ref="W40:AZ40"/>
    <mergeCell ref="BA40:BF40"/>
    <mergeCell ref="BG40:BM40"/>
    <mergeCell ref="W41:AZ41"/>
    <mergeCell ref="W42:AZ42"/>
    <mergeCell ref="BA42:BF42"/>
    <mergeCell ref="BG42:BM42"/>
    <mergeCell ref="W43:AZ43"/>
    <mergeCell ref="BA43:BF43"/>
    <mergeCell ref="BG43:BM43"/>
    <mergeCell ref="B44:BM44"/>
    <mergeCell ref="BA47:BF47"/>
    <mergeCell ref="BG47:BM47"/>
    <mergeCell ref="W45:AZ45"/>
    <mergeCell ref="BA45:BF45"/>
    <mergeCell ref="BG45:BM45"/>
    <mergeCell ref="W46:AZ46"/>
    <mergeCell ref="BA46:BF46"/>
    <mergeCell ref="BG46:BM46"/>
    <mergeCell ref="W47:AZ47"/>
    <mergeCell ref="M51:R51"/>
    <mergeCell ref="S51:V51"/>
    <mergeCell ref="B49:F49"/>
    <mergeCell ref="B50:F50"/>
    <mergeCell ref="G50:L50"/>
    <mergeCell ref="M50:R50"/>
    <mergeCell ref="S50:V50"/>
    <mergeCell ref="B51:F51"/>
    <mergeCell ref="G51:L51"/>
    <mergeCell ref="BA50:BF50"/>
    <mergeCell ref="BG50:BM50"/>
    <mergeCell ref="W48:AZ48"/>
    <mergeCell ref="BA48:BF48"/>
    <mergeCell ref="BG48:BM48"/>
    <mergeCell ref="W49:AZ49"/>
    <mergeCell ref="BA49:BF49"/>
    <mergeCell ref="BG49:BM49"/>
    <mergeCell ref="W50:AZ50"/>
    <mergeCell ref="W51:AZ51"/>
    <mergeCell ref="BA51:BF51"/>
    <mergeCell ref="BG51:BM51"/>
    <mergeCell ref="W52:AZ52"/>
    <mergeCell ref="BA52:BF52"/>
    <mergeCell ref="BG52:BM52"/>
    <mergeCell ref="W53:AZ53"/>
    <mergeCell ref="BA56:BF56"/>
    <mergeCell ref="BG56:BM56"/>
    <mergeCell ref="BA53:BF53"/>
    <mergeCell ref="BG53:BM53"/>
    <mergeCell ref="B54:BM54"/>
    <mergeCell ref="W55:AZ55"/>
    <mergeCell ref="BA55:BF55"/>
    <mergeCell ref="BG55:BM55"/>
    <mergeCell ref="W56:AZ56"/>
    <mergeCell ref="BA59:BF59"/>
    <mergeCell ref="BG59:BM59"/>
    <mergeCell ref="W57:AZ57"/>
    <mergeCell ref="BA57:BF57"/>
    <mergeCell ref="BG57:BM57"/>
    <mergeCell ref="W58:AZ58"/>
    <mergeCell ref="BA58:BF58"/>
    <mergeCell ref="BG58:BM58"/>
    <mergeCell ref="W59:AZ59"/>
    <mergeCell ref="B88:F88"/>
    <mergeCell ref="G88:L88"/>
    <mergeCell ref="M88:R88"/>
    <mergeCell ref="S88:V88"/>
    <mergeCell ref="G89:L89"/>
    <mergeCell ref="M89:R89"/>
    <mergeCell ref="S89:V89"/>
    <mergeCell ref="B89:F89"/>
    <mergeCell ref="B91:F91"/>
    <mergeCell ref="G91:L91"/>
    <mergeCell ref="M91:R91"/>
    <mergeCell ref="S91:V91"/>
    <mergeCell ref="B92:F92"/>
    <mergeCell ref="G92:L92"/>
    <mergeCell ref="M96:R96"/>
    <mergeCell ref="S96:V96"/>
    <mergeCell ref="B94:F94"/>
    <mergeCell ref="B95:F95"/>
    <mergeCell ref="G95:L95"/>
    <mergeCell ref="M95:R95"/>
    <mergeCell ref="S95:V95"/>
    <mergeCell ref="B96:F96"/>
    <mergeCell ref="G96:L96"/>
    <mergeCell ref="B97:F97"/>
    <mergeCell ref="G97:L97"/>
    <mergeCell ref="M97:R97"/>
    <mergeCell ref="S97:V97"/>
    <mergeCell ref="G99:L99"/>
    <mergeCell ref="M99:R99"/>
    <mergeCell ref="S99:V99"/>
    <mergeCell ref="B99:F99"/>
    <mergeCell ref="B100:F100"/>
    <mergeCell ref="G100:L100"/>
    <mergeCell ref="M100:R100"/>
    <mergeCell ref="S100:V100"/>
    <mergeCell ref="B101:F101"/>
    <mergeCell ref="G101:L101"/>
    <mergeCell ref="G103:L103"/>
    <mergeCell ref="M103:R103"/>
    <mergeCell ref="M101:R101"/>
    <mergeCell ref="S101:V101"/>
    <mergeCell ref="B102:F102"/>
    <mergeCell ref="G102:L102"/>
    <mergeCell ref="M102:R102"/>
    <mergeCell ref="S102:V102"/>
    <mergeCell ref="S103:V103"/>
    <mergeCell ref="B21:F21"/>
    <mergeCell ref="G21:L21"/>
    <mergeCell ref="M21:R21"/>
    <mergeCell ref="S21:V21"/>
    <mergeCell ref="G23:L23"/>
    <mergeCell ref="M23:R23"/>
    <mergeCell ref="S23:V23"/>
    <mergeCell ref="B23:F23"/>
    <mergeCell ref="B24:F24"/>
    <mergeCell ref="G24:L24"/>
    <mergeCell ref="M24:R24"/>
    <mergeCell ref="S24:V24"/>
    <mergeCell ref="B25:F25"/>
    <mergeCell ref="G25:L25"/>
    <mergeCell ref="B26:F26"/>
    <mergeCell ref="G26:L26"/>
    <mergeCell ref="M26:R26"/>
    <mergeCell ref="S26:V26"/>
    <mergeCell ref="G27:L27"/>
    <mergeCell ref="M27:R27"/>
    <mergeCell ref="S27:V27"/>
    <mergeCell ref="M29:R29"/>
    <mergeCell ref="S29:V29"/>
    <mergeCell ref="B27:F27"/>
    <mergeCell ref="B28:F28"/>
    <mergeCell ref="G28:L28"/>
    <mergeCell ref="M28:R28"/>
    <mergeCell ref="S28:V28"/>
    <mergeCell ref="B29:F29"/>
    <mergeCell ref="G29:L29"/>
    <mergeCell ref="M33:R33"/>
    <mergeCell ref="S33:V33"/>
    <mergeCell ref="M105:R105"/>
    <mergeCell ref="S105:V105"/>
    <mergeCell ref="B103:F103"/>
    <mergeCell ref="B104:F104"/>
    <mergeCell ref="G104:L104"/>
    <mergeCell ref="M104:R104"/>
    <mergeCell ref="S104:V104"/>
    <mergeCell ref="B105:F105"/>
    <mergeCell ref="G105:L105"/>
    <mergeCell ref="B70:F70"/>
    <mergeCell ref="G70:L70"/>
    <mergeCell ref="M70:R70"/>
    <mergeCell ref="S70:V70"/>
    <mergeCell ref="G71:L71"/>
    <mergeCell ref="M71:R71"/>
    <mergeCell ref="S71:V71"/>
    <mergeCell ref="B71:F71"/>
    <mergeCell ref="B73:F73"/>
    <mergeCell ref="G73:L73"/>
    <mergeCell ref="M73:R73"/>
    <mergeCell ref="S73:V73"/>
    <mergeCell ref="B74:F74"/>
    <mergeCell ref="G74:L74"/>
    <mergeCell ref="G76:L76"/>
    <mergeCell ref="M76:R76"/>
    <mergeCell ref="M74:R74"/>
    <mergeCell ref="S74:V74"/>
    <mergeCell ref="B75:F75"/>
    <mergeCell ref="G75:L75"/>
    <mergeCell ref="M75:R75"/>
    <mergeCell ref="S75:V75"/>
    <mergeCell ref="S76:V76"/>
    <mergeCell ref="M78:R78"/>
    <mergeCell ref="S78:V78"/>
    <mergeCell ref="B76:F76"/>
    <mergeCell ref="B77:F77"/>
    <mergeCell ref="G77:L77"/>
    <mergeCell ref="M77:R77"/>
    <mergeCell ref="S77:V77"/>
    <mergeCell ref="B78:F78"/>
    <mergeCell ref="G78:L78"/>
    <mergeCell ref="B79:F79"/>
    <mergeCell ref="G79:L79"/>
    <mergeCell ref="M79:R79"/>
    <mergeCell ref="S79:V79"/>
    <mergeCell ref="G80:L80"/>
    <mergeCell ref="M80:R80"/>
    <mergeCell ref="S80:V80"/>
    <mergeCell ref="B80:F80"/>
    <mergeCell ref="B82:F82"/>
    <mergeCell ref="G82:L82"/>
    <mergeCell ref="M82:R82"/>
    <mergeCell ref="S82:V82"/>
    <mergeCell ref="B83:F83"/>
    <mergeCell ref="G83:L83"/>
    <mergeCell ref="G85:L85"/>
    <mergeCell ref="M85:R85"/>
    <mergeCell ref="M83:R83"/>
    <mergeCell ref="S83:V83"/>
    <mergeCell ref="B84:F84"/>
    <mergeCell ref="G84:L84"/>
    <mergeCell ref="M84:R84"/>
    <mergeCell ref="S84:V84"/>
    <mergeCell ref="S85:V85"/>
    <mergeCell ref="M87:R87"/>
    <mergeCell ref="S87:V87"/>
    <mergeCell ref="B85:F85"/>
    <mergeCell ref="B86:F86"/>
    <mergeCell ref="G86:L86"/>
    <mergeCell ref="M86:R86"/>
    <mergeCell ref="S86:V86"/>
    <mergeCell ref="B87:F87"/>
    <mergeCell ref="G87:L87"/>
    <mergeCell ref="G94:L94"/>
    <mergeCell ref="M94:R94"/>
    <mergeCell ref="M92:R92"/>
    <mergeCell ref="S92:V92"/>
    <mergeCell ref="B93:F93"/>
    <mergeCell ref="G93:L93"/>
    <mergeCell ref="M93:R93"/>
    <mergeCell ref="S93:V93"/>
    <mergeCell ref="S94:V9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8.71"/>
    <col customWidth="1" min="2" max="2" width="7.71"/>
    <col customWidth="1" min="3" max="3" width="12.57"/>
    <col customWidth="1" min="4" max="4" width="11.43"/>
    <col customWidth="1" min="5" max="5" width="14.43"/>
    <col customWidth="1" min="6" max="6" width="8.29"/>
    <col customWidth="1" min="7" max="7" width="114.57"/>
    <col customWidth="1" min="8" max="8" width="11.57"/>
    <col customWidth="1" min="9" max="9" width="14.0"/>
    <col customWidth="1" min="10" max="10" width="13.14"/>
    <col customWidth="1" min="11" max="11" width="7.86"/>
  </cols>
  <sheetData>
    <row r="1">
      <c r="A1" s="164" t="s">
        <v>201</v>
      </c>
      <c r="D1" s="165"/>
      <c r="H1" s="165"/>
      <c r="I1" s="165"/>
      <c r="J1" s="165"/>
      <c r="K1" s="165"/>
    </row>
    <row r="2" ht="38.25" customHeight="1">
      <c r="D2" s="164" t="s">
        <v>202</v>
      </c>
      <c r="H2" s="165"/>
      <c r="I2" s="165"/>
      <c r="J2" s="165"/>
      <c r="K2" s="165"/>
    </row>
    <row r="3">
      <c r="A3" s="166" t="s">
        <v>203</v>
      </c>
      <c r="B3" s="166" t="s">
        <v>39</v>
      </c>
      <c r="C3" s="166" t="s">
        <v>22</v>
      </c>
      <c r="D3" s="166" t="s">
        <v>27</v>
      </c>
      <c r="E3" s="166" t="s">
        <v>176</v>
      </c>
      <c r="F3" s="166" t="s">
        <v>68</v>
      </c>
      <c r="G3" s="166" t="s">
        <v>204</v>
      </c>
      <c r="H3" s="166" t="s">
        <v>178</v>
      </c>
      <c r="I3" s="166" t="s">
        <v>179</v>
      </c>
      <c r="J3" s="166" t="s">
        <v>205</v>
      </c>
      <c r="K3" s="166" t="s">
        <v>206</v>
      </c>
    </row>
    <row r="4">
      <c r="A4" s="167"/>
      <c r="B4" s="168">
        <v>0.0</v>
      </c>
      <c r="C4" s="168" t="s">
        <v>207</v>
      </c>
      <c r="D4" s="168" t="s">
        <v>208</v>
      </c>
      <c r="E4" s="168" t="s">
        <v>209</v>
      </c>
      <c r="F4" s="168" t="s">
        <v>210</v>
      </c>
      <c r="G4" s="168" t="s">
        <v>211</v>
      </c>
      <c r="H4" s="168" t="s">
        <v>212</v>
      </c>
      <c r="I4" s="168" t="s">
        <v>74</v>
      </c>
      <c r="J4" s="168" t="s">
        <v>74</v>
      </c>
      <c r="K4" s="167"/>
    </row>
    <row r="5">
      <c r="A5" s="169"/>
      <c r="B5" s="170">
        <v>0.0</v>
      </c>
      <c r="C5" s="170" t="s">
        <v>213</v>
      </c>
      <c r="D5" s="170" t="s">
        <v>208</v>
      </c>
      <c r="E5" s="170" t="s">
        <v>209</v>
      </c>
      <c r="F5" s="170" t="s">
        <v>214</v>
      </c>
      <c r="G5" s="170" t="s">
        <v>215</v>
      </c>
      <c r="H5" s="170" t="s">
        <v>216</v>
      </c>
      <c r="I5" s="170" t="s">
        <v>74</v>
      </c>
      <c r="J5" s="170" t="s">
        <v>74</v>
      </c>
      <c r="K5" s="169"/>
    </row>
    <row r="6">
      <c r="A6" s="167"/>
      <c r="B6" s="168">
        <v>0.0</v>
      </c>
      <c r="C6" s="171" t="s">
        <v>217</v>
      </c>
      <c r="D6" s="171" t="s">
        <v>218</v>
      </c>
      <c r="E6" s="168" t="s">
        <v>209</v>
      </c>
      <c r="F6" s="171" t="s">
        <v>219</v>
      </c>
      <c r="G6" s="168" t="s">
        <v>220</v>
      </c>
      <c r="H6" s="168" t="s">
        <v>221</v>
      </c>
      <c r="I6" s="171" t="s">
        <v>179</v>
      </c>
      <c r="J6" s="168" t="s">
        <v>74</v>
      </c>
      <c r="K6" s="168"/>
    </row>
    <row r="7">
      <c r="A7" s="169"/>
      <c r="B7" s="170">
        <v>0.0</v>
      </c>
      <c r="C7" s="170" t="s">
        <v>222</v>
      </c>
      <c r="D7" s="170" t="s">
        <v>208</v>
      </c>
      <c r="E7" s="170" t="s">
        <v>209</v>
      </c>
      <c r="F7" s="170" t="s">
        <v>219</v>
      </c>
      <c r="G7" s="170" t="s">
        <v>223</v>
      </c>
      <c r="H7" s="170" t="s">
        <v>212</v>
      </c>
      <c r="I7" s="170" t="s">
        <v>74</v>
      </c>
      <c r="J7" s="170" t="s">
        <v>74</v>
      </c>
      <c r="K7" s="169"/>
    </row>
    <row r="8">
      <c r="A8" s="172"/>
      <c r="B8" s="173">
        <v>0.0</v>
      </c>
      <c r="C8" s="173" t="s">
        <v>180</v>
      </c>
      <c r="D8" s="173" t="s">
        <v>218</v>
      </c>
      <c r="E8" s="168" t="s">
        <v>209</v>
      </c>
      <c r="F8" s="173" t="s">
        <v>224</v>
      </c>
      <c r="G8" s="171" t="s">
        <v>225</v>
      </c>
      <c r="H8" s="168" t="s">
        <v>212</v>
      </c>
      <c r="I8" s="168" t="s">
        <v>74</v>
      </c>
      <c r="J8" s="168" t="s">
        <v>74</v>
      </c>
      <c r="K8" s="167"/>
    </row>
    <row r="9">
      <c r="A9" s="169"/>
      <c r="B9" s="170">
        <v>0.0</v>
      </c>
      <c r="C9" s="170" t="s">
        <v>226</v>
      </c>
      <c r="D9" s="170" t="s">
        <v>208</v>
      </c>
      <c r="E9" s="170" t="s">
        <v>209</v>
      </c>
      <c r="F9" s="170" t="s">
        <v>214</v>
      </c>
      <c r="G9" s="170" t="s">
        <v>227</v>
      </c>
      <c r="H9" s="170" t="s">
        <v>216</v>
      </c>
      <c r="I9" s="170" t="s">
        <v>74</v>
      </c>
      <c r="J9" s="170" t="s">
        <v>74</v>
      </c>
      <c r="K9" s="169"/>
    </row>
    <row r="10">
      <c r="A10" s="167"/>
      <c r="B10" s="168">
        <v>0.0</v>
      </c>
      <c r="C10" s="168" t="s">
        <v>228</v>
      </c>
      <c r="D10" s="168" t="s">
        <v>208</v>
      </c>
      <c r="E10" s="168" t="s">
        <v>209</v>
      </c>
      <c r="F10" s="168" t="s">
        <v>210</v>
      </c>
      <c r="G10" s="168" t="s">
        <v>229</v>
      </c>
      <c r="H10" s="168" t="s">
        <v>212</v>
      </c>
      <c r="I10" s="168" t="s">
        <v>74</v>
      </c>
      <c r="J10" s="168" t="s">
        <v>74</v>
      </c>
      <c r="K10" s="167"/>
    </row>
    <row r="11">
      <c r="A11" s="169"/>
      <c r="B11" s="170">
        <v>0.0</v>
      </c>
      <c r="C11" s="174" t="s">
        <v>230</v>
      </c>
      <c r="D11" s="174" t="s">
        <v>231</v>
      </c>
      <c r="E11" s="174" t="s">
        <v>209</v>
      </c>
      <c r="F11" s="174" t="s">
        <v>219</v>
      </c>
      <c r="G11" s="170" t="s">
        <v>232</v>
      </c>
      <c r="H11" s="174" t="s">
        <v>221</v>
      </c>
      <c r="I11" s="174" t="s">
        <v>179</v>
      </c>
      <c r="J11" s="174" t="s">
        <v>74</v>
      </c>
      <c r="K11" s="169"/>
    </row>
    <row r="12">
      <c r="A12" s="167"/>
      <c r="B12" s="168">
        <v>0.0</v>
      </c>
      <c r="C12" s="168" t="s">
        <v>233</v>
      </c>
      <c r="D12" s="168" t="s">
        <v>208</v>
      </c>
      <c r="E12" s="168" t="s">
        <v>209</v>
      </c>
      <c r="F12" s="168" t="s">
        <v>224</v>
      </c>
      <c r="G12" s="168" t="s">
        <v>234</v>
      </c>
      <c r="H12" s="168" t="s">
        <v>212</v>
      </c>
      <c r="I12" s="168" t="s">
        <v>74</v>
      </c>
      <c r="J12" s="168" t="s">
        <v>74</v>
      </c>
      <c r="K12" s="167"/>
    </row>
    <row r="13">
      <c r="A13" s="169"/>
      <c r="B13" s="170">
        <v>0.0</v>
      </c>
      <c r="C13" s="170" t="s">
        <v>235</v>
      </c>
      <c r="D13" s="170" t="s">
        <v>208</v>
      </c>
      <c r="E13" s="170" t="s">
        <v>209</v>
      </c>
      <c r="F13" s="170" t="s">
        <v>236</v>
      </c>
      <c r="G13" s="170" t="s">
        <v>237</v>
      </c>
      <c r="H13" s="170" t="s">
        <v>212</v>
      </c>
      <c r="I13" s="170" t="s">
        <v>74</v>
      </c>
      <c r="J13" s="170" t="s">
        <v>74</v>
      </c>
      <c r="K13" s="169"/>
    </row>
    <row r="14">
      <c r="A14" s="167"/>
      <c r="B14" s="168">
        <v>0.0</v>
      </c>
      <c r="C14" s="168" t="s">
        <v>238</v>
      </c>
      <c r="D14" s="168" t="s">
        <v>208</v>
      </c>
      <c r="E14" s="168" t="s">
        <v>209</v>
      </c>
      <c r="F14" s="168" t="s">
        <v>239</v>
      </c>
      <c r="G14" s="168" t="s">
        <v>240</v>
      </c>
      <c r="H14" s="168" t="s">
        <v>216</v>
      </c>
      <c r="I14" s="168" t="s">
        <v>74</v>
      </c>
      <c r="J14" s="168" t="s">
        <v>74</v>
      </c>
      <c r="K14" s="167"/>
    </row>
    <row r="15">
      <c r="A15" s="169"/>
      <c r="B15" s="175">
        <v>0.0</v>
      </c>
      <c r="C15" s="175" t="s">
        <v>241</v>
      </c>
      <c r="D15" s="175" t="s">
        <v>231</v>
      </c>
      <c r="E15" s="175" t="s">
        <v>209</v>
      </c>
      <c r="F15" s="175" t="s">
        <v>210</v>
      </c>
      <c r="G15" s="170" t="s">
        <v>242</v>
      </c>
      <c r="H15" s="175" t="s">
        <v>212</v>
      </c>
      <c r="I15" s="175" t="s">
        <v>74</v>
      </c>
      <c r="J15" s="170" t="s">
        <v>74</v>
      </c>
      <c r="K15" s="170"/>
    </row>
    <row r="16">
      <c r="A16" s="167"/>
      <c r="B16" s="168">
        <v>0.0</v>
      </c>
      <c r="C16" s="171" t="s">
        <v>243</v>
      </c>
      <c r="D16" s="171" t="s">
        <v>231</v>
      </c>
      <c r="E16" s="171" t="s">
        <v>209</v>
      </c>
      <c r="F16" s="171" t="s">
        <v>210</v>
      </c>
      <c r="G16" s="168" t="s">
        <v>244</v>
      </c>
      <c r="H16" s="171" t="s">
        <v>212</v>
      </c>
      <c r="I16" s="171" t="s">
        <v>74</v>
      </c>
      <c r="J16" s="171" t="s">
        <v>74</v>
      </c>
      <c r="K16" s="167"/>
    </row>
    <row r="17">
      <c r="A17" s="169"/>
      <c r="B17" s="170">
        <v>0.0</v>
      </c>
      <c r="C17" s="174" t="s">
        <v>245</v>
      </c>
      <c r="D17" s="170" t="s">
        <v>218</v>
      </c>
      <c r="E17" s="170" t="s">
        <v>209</v>
      </c>
      <c r="F17" s="170" t="s">
        <v>219</v>
      </c>
      <c r="G17" s="170" t="s">
        <v>246</v>
      </c>
      <c r="H17" s="170" t="s">
        <v>212</v>
      </c>
      <c r="I17" s="170" t="s">
        <v>74</v>
      </c>
      <c r="J17" s="170" t="s">
        <v>74</v>
      </c>
      <c r="K17" s="169"/>
    </row>
    <row r="18">
      <c r="A18" s="167"/>
      <c r="B18" s="168">
        <v>0.0</v>
      </c>
      <c r="C18" s="171" t="s">
        <v>247</v>
      </c>
      <c r="D18" s="168" t="s">
        <v>218</v>
      </c>
      <c r="E18" s="168" t="s">
        <v>209</v>
      </c>
      <c r="F18" s="168" t="s">
        <v>210</v>
      </c>
      <c r="G18" s="168" t="s">
        <v>248</v>
      </c>
      <c r="H18" s="168" t="s">
        <v>212</v>
      </c>
      <c r="I18" s="168" t="s">
        <v>74</v>
      </c>
      <c r="J18" s="168" t="s">
        <v>74</v>
      </c>
      <c r="K18" s="167"/>
    </row>
    <row r="19">
      <c r="A19" s="169"/>
      <c r="B19" s="170">
        <v>0.0</v>
      </c>
      <c r="C19" s="170" t="s">
        <v>249</v>
      </c>
      <c r="D19" s="170" t="s">
        <v>250</v>
      </c>
      <c r="E19" s="170" t="s">
        <v>209</v>
      </c>
      <c r="F19" s="170" t="s">
        <v>214</v>
      </c>
      <c r="G19" s="170" t="s">
        <v>251</v>
      </c>
      <c r="H19" s="170" t="s">
        <v>216</v>
      </c>
      <c r="I19" s="170" t="s">
        <v>74</v>
      </c>
      <c r="J19" s="170" t="s">
        <v>74</v>
      </c>
      <c r="K19" s="169"/>
    </row>
    <row r="20">
      <c r="A20" s="167"/>
      <c r="B20" s="168">
        <v>0.0</v>
      </c>
      <c r="C20" s="168" t="s">
        <v>252</v>
      </c>
      <c r="D20" s="168" t="s">
        <v>250</v>
      </c>
      <c r="E20" s="168" t="s">
        <v>209</v>
      </c>
      <c r="F20" s="168" t="s">
        <v>236</v>
      </c>
      <c r="G20" s="168" t="s">
        <v>253</v>
      </c>
      <c r="H20" s="168" t="s">
        <v>212</v>
      </c>
      <c r="I20" s="168" t="s">
        <v>74</v>
      </c>
      <c r="J20" s="168" t="s">
        <v>74</v>
      </c>
      <c r="K20" s="167"/>
    </row>
    <row r="21">
      <c r="A21" s="169"/>
      <c r="B21" s="170">
        <v>0.0</v>
      </c>
      <c r="C21" s="170" t="s">
        <v>254</v>
      </c>
      <c r="D21" s="170" t="s">
        <v>250</v>
      </c>
      <c r="E21" s="170" t="s">
        <v>209</v>
      </c>
      <c r="F21" s="170" t="s">
        <v>236</v>
      </c>
      <c r="G21" s="170" t="s">
        <v>255</v>
      </c>
      <c r="H21" s="170" t="s">
        <v>221</v>
      </c>
      <c r="I21" s="170" t="s">
        <v>179</v>
      </c>
      <c r="J21" s="170" t="s">
        <v>74</v>
      </c>
      <c r="K21" s="169"/>
    </row>
    <row r="22">
      <c r="A22" s="167"/>
      <c r="B22" s="168">
        <v>0.0</v>
      </c>
      <c r="C22" s="168" t="s">
        <v>256</v>
      </c>
      <c r="D22" s="168" t="s">
        <v>208</v>
      </c>
      <c r="E22" s="168" t="s">
        <v>209</v>
      </c>
      <c r="F22" s="168" t="s">
        <v>214</v>
      </c>
      <c r="G22" s="168" t="s">
        <v>257</v>
      </c>
      <c r="H22" s="168" t="s">
        <v>216</v>
      </c>
      <c r="I22" s="168" t="s">
        <v>74</v>
      </c>
      <c r="J22" s="168" t="s">
        <v>74</v>
      </c>
      <c r="K22" s="167"/>
    </row>
    <row r="23">
      <c r="A23" s="169"/>
      <c r="B23" s="170">
        <v>0.0</v>
      </c>
      <c r="C23" s="170" t="s">
        <v>258</v>
      </c>
      <c r="D23" s="170" t="s">
        <v>208</v>
      </c>
      <c r="E23" s="170" t="s">
        <v>209</v>
      </c>
      <c r="F23" s="170" t="s">
        <v>219</v>
      </c>
      <c r="G23" s="170" t="s">
        <v>259</v>
      </c>
      <c r="H23" s="170" t="s">
        <v>212</v>
      </c>
      <c r="I23" s="170" t="s">
        <v>74</v>
      </c>
      <c r="J23" s="170" t="s">
        <v>74</v>
      </c>
      <c r="K23" s="169"/>
    </row>
    <row r="24">
      <c r="A24" s="167"/>
      <c r="B24" s="168">
        <v>0.0</v>
      </c>
      <c r="C24" s="168" t="s">
        <v>260</v>
      </c>
      <c r="D24" s="168" t="s">
        <v>208</v>
      </c>
      <c r="E24" s="168" t="s">
        <v>209</v>
      </c>
      <c r="F24" s="168" t="s">
        <v>214</v>
      </c>
      <c r="G24" s="168" t="s">
        <v>261</v>
      </c>
      <c r="H24" s="168" t="s">
        <v>216</v>
      </c>
      <c r="I24" s="168" t="s">
        <v>74</v>
      </c>
      <c r="J24" s="168" t="s">
        <v>74</v>
      </c>
      <c r="K24" s="167"/>
    </row>
    <row r="25">
      <c r="A25" s="169"/>
      <c r="B25" s="170">
        <v>0.0</v>
      </c>
      <c r="C25" s="170" t="s">
        <v>262</v>
      </c>
      <c r="D25" s="170" t="s">
        <v>208</v>
      </c>
      <c r="E25" s="170" t="s">
        <v>209</v>
      </c>
      <c r="F25" s="170" t="s">
        <v>263</v>
      </c>
      <c r="G25" s="170" t="s">
        <v>264</v>
      </c>
      <c r="H25" s="170" t="s">
        <v>265</v>
      </c>
      <c r="I25" s="170" t="s">
        <v>74</v>
      </c>
      <c r="J25" s="170" t="s">
        <v>74</v>
      </c>
      <c r="K25" s="169"/>
    </row>
    <row r="26">
      <c r="A26" s="167"/>
      <c r="B26" s="168">
        <v>0.0</v>
      </c>
      <c r="C26" s="168" t="s">
        <v>250</v>
      </c>
      <c r="D26" s="168" t="s">
        <v>208</v>
      </c>
      <c r="E26" s="168" t="s">
        <v>209</v>
      </c>
      <c r="F26" s="168" t="s">
        <v>236</v>
      </c>
      <c r="G26" s="168" t="s">
        <v>266</v>
      </c>
      <c r="H26" s="168" t="s">
        <v>267</v>
      </c>
      <c r="I26" s="168" t="s">
        <v>74</v>
      </c>
      <c r="J26" s="168" t="s">
        <v>74</v>
      </c>
      <c r="K26" s="167"/>
    </row>
    <row r="27">
      <c r="A27" s="169"/>
      <c r="B27" s="170">
        <v>0.0</v>
      </c>
      <c r="C27" s="170" t="s">
        <v>268</v>
      </c>
      <c r="D27" s="170" t="s">
        <v>231</v>
      </c>
      <c r="E27" s="170" t="s">
        <v>209</v>
      </c>
      <c r="F27" s="170" t="s">
        <v>214</v>
      </c>
      <c r="G27" s="170" t="s">
        <v>269</v>
      </c>
      <c r="H27" s="170" t="s">
        <v>216</v>
      </c>
      <c r="I27" s="170" t="s">
        <v>74</v>
      </c>
      <c r="J27" s="170" t="s">
        <v>74</v>
      </c>
      <c r="K27" s="170"/>
    </row>
    <row r="28">
      <c r="A28" s="167"/>
      <c r="B28" s="168">
        <v>0.0</v>
      </c>
      <c r="C28" s="168" t="s">
        <v>270</v>
      </c>
      <c r="D28" s="168" t="s">
        <v>208</v>
      </c>
      <c r="E28" s="168" t="s">
        <v>271</v>
      </c>
      <c r="F28" s="168" t="s">
        <v>236</v>
      </c>
      <c r="G28" s="168" t="s">
        <v>272</v>
      </c>
      <c r="H28" s="168" t="s">
        <v>212</v>
      </c>
      <c r="I28" s="168" t="s">
        <v>74</v>
      </c>
      <c r="J28" s="168" t="s">
        <v>74</v>
      </c>
      <c r="K28" s="167"/>
    </row>
    <row r="29">
      <c r="A29" s="169"/>
      <c r="B29" s="170">
        <v>0.0</v>
      </c>
      <c r="C29" s="170" t="s">
        <v>273</v>
      </c>
      <c r="D29" s="170" t="s">
        <v>218</v>
      </c>
      <c r="E29" s="170" t="s">
        <v>209</v>
      </c>
      <c r="F29" s="170" t="s">
        <v>219</v>
      </c>
      <c r="G29" s="170" t="s">
        <v>274</v>
      </c>
      <c r="H29" s="170" t="s">
        <v>221</v>
      </c>
      <c r="I29" s="170" t="s">
        <v>179</v>
      </c>
      <c r="J29" s="170" t="s">
        <v>74</v>
      </c>
      <c r="K29" s="170"/>
    </row>
    <row r="30">
      <c r="A30" s="167"/>
      <c r="B30" s="168">
        <v>0.0</v>
      </c>
      <c r="C30" s="168" t="s">
        <v>275</v>
      </c>
      <c r="D30" s="168" t="s">
        <v>208</v>
      </c>
      <c r="E30" s="168" t="s">
        <v>209</v>
      </c>
      <c r="F30" s="168" t="s">
        <v>276</v>
      </c>
      <c r="G30" s="168" t="s">
        <v>277</v>
      </c>
      <c r="H30" s="168" t="s">
        <v>278</v>
      </c>
      <c r="I30" s="168" t="s">
        <v>74</v>
      </c>
      <c r="J30" s="168" t="s">
        <v>74</v>
      </c>
      <c r="K30" s="167"/>
    </row>
    <row r="31">
      <c r="A31" s="169"/>
      <c r="B31" s="170">
        <v>0.0</v>
      </c>
      <c r="C31" s="170" t="s">
        <v>279</v>
      </c>
      <c r="D31" s="170" t="s">
        <v>208</v>
      </c>
      <c r="E31" s="170" t="s">
        <v>209</v>
      </c>
      <c r="F31" s="170" t="s">
        <v>239</v>
      </c>
      <c r="G31" s="170" t="s">
        <v>280</v>
      </c>
      <c r="H31" s="170" t="s">
        <v>221</v>
      </c>
      <c r="I31" s="170" t="s">
        <v>179</v>
      </c>
      <c r="J31" s="170" t="s">
        <v>74</v>
      </c>
      <c r="K31" s="169"/>
    </row>
    <row r="32">
      <c r="A32" s="167"/>
      <c r="B32" s="168">
        <v>0.0</v>
      </c>
      <c r="C32" s="168" t="s">
        <v>281</v>
      </c>
      <c r="D32" s="168" t="s">
        <v>231</v>
      </c>
      <c r="E32" s="168" t="s">
        <v>209</v>
      </c>
      <c r="F32" s="168" t="s">
        <v>214</v>
      </c>
      <c r="G32" s="168" t="s">
        <v>282</v>
      </c>
      <c r="H32" s="168" t="s">
        <v>216</v>
      </c>
      <c r="I32" s="168" t="s">
        <v>74</v>
      </c>
      <c r="J32" s="168" t="s">
        <v>74</v>
      </c>
      <c r="K32" s="168"/>
    </row>
    <row r="33">
      <c r="A33" s="169"/>
      <c r="B33" s="170">
        <v>0.0</v>
      </c>
      <c r="C33" s="170" t="s">
        <v>283</v>
      </c>
      <c r="D33" s="170" t="s">
        <v>208</v>
      </c>
      <c r="E33" s="170" t="s">
        <v>209</v>
      </c>
      <c r="F33" s="170" t="s">
        <v>210</v>
      </c>
      <c r="G33" s="170" t="s">
        <v>284</v>
      </c>
      <c r="H33" s="170" t="s">
        <v>212</v>
      </c>
      <c r="I33" s="170" t="s">
        <v>74</v>
      </c>
      <c r="J33" s="170" t="s">
        <v>74</v>
      </c>
      <c r="K33" s="169"/>
    </row>
    <row r="34">
      <c r="A34" s="167"/>
      <c r="B34" s="168">
        <v>0.0</v>
      </c>
      <c r="C34" s="168" t="s">
        <v>285</v>
      </c>
      <c r="D34" s="168" t="s">
        <v>208</v>
      </c>
      <c r="E34" s="168" t="s">
        <v>209</v>
      </c>
      <c r="F34" s="168" t="s">
        <v>276</v>
      </c>
      <c r="G34" s="168" t="s">
        <v>286</v>
      </c>
      <c r="H34" s="168" t="s">
        <v>212</v>
      </c>
      <c r="I34" s="168" t="s">
        <v>74</v>
      </c>
      <c r="J34" s="168" t="s">
        <v>74</v>
      </c>
      <c r="K34" s="167"/>
    </row>
    <row r="35">
      <c r="A35" s="169"/>
      <c r="B35" s="170">
        <v>0.0</v>
      </c>
      <c r="C35" s="170" t="s">
        <v>287</v>
      </c>
      <c r="D35" s="170" t="s">
        <v>231</v>
      </c>
      <c r="E35" s="170" t="s">
        <v>209</v>
      </c>
      <c r="F35" s="170" t="s">
        <v>214</v>
      </c>
      <c r="G35" s="170" t="s">
        <v>288</v>
      </c>
      <c r="H35" s="170" t="s">
        <v>216</v>
      </c>
      <c r="I35" s="170" t="s">
        <v>74</v>
      </c>
      <c r="J35" s="170" t="s">
        <v>74</v>
      </c>
      <c r="K35" s="170"/>
    </row>
    <row r="36">
      <c r="A36" s="167"/>
      <c r="B36" s="168">
        <v>0.0</v>
      </c>
      <c r="C36" s="168" t="s">
        <v>289</v>
      </c>
      <c r="D36" s="168" t="s">
        <v>218</v>
      </c>
      <c r="E36" s="168" t="s">
        <v>209</v>
      </c>
      <c r="F36" s="168" t="s">
        <v>236</v>
      </c>
      <c r="G36" s="168" t="s">
        <v>290</v>
      </c>
      <c r="H36" s="168" t="s">
        <v>221</v>
      </c>
      <c r="I36" s="168" t="s">
        <v>179</v>
      </c>
      <c r="J36" s="168" t="s">
        <v>74</v>
      </c>
      <c r="K36" s="168"/>
    </row>
    <row r="37">
      <c r="A37" s="169"/>
      <c r="B37" s="170">
        <v>0.0</v>
      </c>
      <c r="C37" s="170" t="s">
        <v>291</v>
      </c>
      <c r="D37" s="170" t="s">
        <v>208</v>
      </c>
      <c r="E37" s="170" t="s">
        <v>209</v>
      </c>
      <c r="F37" s="170" t="s">
        <v>214</v>
      </c>
      <c r="G37" s="170" t="s">
        <v>292</v>
      </c>
      <c r="H37" s="170" t="s">
        <v>216</v>
      </c>
      <c r="I37" s="170" t="s">
        <v>74</v>
      </c>
      <c r="J37" s="170" t="s">
        <v>74</v>
      </c>
      <c r="K37" s="169"/>
    </row>
    <row r="38">
      <c r="A38" s="167"/>
      <c r="B38" s="168">
        <v>0.0</v>
      </c>
      <c r="C38" s="168" t="s">
        <v>293</v>
      </c>
      <c r="D38" s="168" t="s">
        <v>208</v>
      </c>
      <c r="E38" s="168" t="s">
        <v>209</v>
      </c>
      <c r="F38" s="168" t="s">
        <v>214</v>
      </c>
      <c r="G38" s="168" t="s">
        <v>294</v>
      </c>
      <c r="H38" s="168" t="s">
        <v>216</v>
      </c>
      <c r="I38" s="168" t="s">
        <v>74</v>
      </c>
      <c r="J38" s="168" t="s">
        <v>74</v>
      </c>
      <c r="K38" s="167"/>
    </row>
    <row r="39">
      <c r="A39" s="169"/>
      <c r="B39" s="170">
        <v>0.0</v>
      </c>
      <c r="C39" s="170" t="s">
        <v>295</v>
      </c>
      <c r="D39" s="170" t="s">
        <v>218</v>
      </c>
      <c r="E39" s="170" t="s">
        <v>296</v>
      </c>
      <c r="F39" s="170" t="s">
        <v>297</v>
      </c>
      <c r="G39" s="170" t="s">
        <v>298</v>
      </c>
      <c r="H39" s="170" t="s">
        <v>212</v>
      </c>
      <c r="I39" s="170" t="s">
        <v>74</v>
      </c>
      <c r="J39" s="170" t="s">
        <v>74</v>
      </c>
      <c r="K39" s="170"/>
    </row>
    <row r="40">
      <c r="A40" s="167"/>
      <c r="B40" s="168">
        <v>0.0</v>
      </c>
      <c r="C40" s="168" t="s">
        <v>299</v>
      </c>
      <c r="D40" s="168" t="s">
        <v>218</v>
      </c>
      <c r="E40" s="168" t="s">
        <v>209</v>
      </c>
      <c r="F40" s="168" t="s">
        <v>219</v>
      </c>
      <c r="G40" s="168" t="s">
        <v>300</v>
      </c>
      <c r="H40" s="168" t="s">
        <v>212</v>
      </c>
      <c r="I40" s="168" t="s">
        <v>74</v>
      </c>
      <c r="J40" s="168" t="s">
        <v>74</v>
      </c>
      <c r="K40" s="168"/>
    </row>
    <row r="41">
      <c r="A41" s="169"/>
      <c r="B41" s="170">
        <v>0.0</v>
      </c>
      <c r="C41" s="170" t="s">
        <v>301</v>
      </c>
      <c r="D41" s="170" t="s">
        <v>218</v>
      </c>
      <c r="E41" s="170" t="s">
        <v>209</v>
      </c>
      <c r="F41" s="170" t="s">
        <v>297</v>
      </c>
      <c r="G41" s="170" t="s">
        <v>302</v>
      </c>
      <c r="H41" s="170" t="s">
        <v>212</v>
      </c>
      <c r="I41" s="170" t="s">
        <v>74</v>
      </c>
      <c r="J41" s="170" t="s">
        <v>74</v>
      </c>
      <c r="K41" s="170"/>
    </row>
    <row r="42">
      <c r="A42" s="167"/>
      <c r="B42" s="168">
        <v>0.0</v>
      </c>
      <c r="C42" s="168" t="s">
        <v>303</v>
      </c>
      <c r="D42" s="168" t="s">
        <v>231</v>
      </c>
      <c r="E42" s="168" t="s">
        <v>209</v>
      </c>
      <c r="F42" s="168" t="s">
        <v>239</v>
      </c>
      <c r="G42" s="168" t="s">
        <v>304</v>
      </c>
      <c r="H42" s="168" t="s">
        <v>212</v>
      </c>
      <c r="I42" s="168" t="s">
        <v>74</v>
      </c>
      <c r="J42" s="168" t="s">
        <v>74</v>
      </c>
      <c r="K42" s="168"/>
    </row>
    <row r="43">
      <c r="A43" s="169"/>
      <c r="B43" s="170">
        <v>0.0</v>
      </c>
      <c r="C43" s="170" t="s">
        <v>305</v>
      </c>
      <c r="D43" s="170" t="s">
        <v>231</v>
      </c>
      <c r="E43" s="170" t="s">
        <v>209</v>
      </c>
      <c r="F43" s="170" t="s">
        <v>306</v>
      </c>
      <c r="G43" s="170" t="s">
        <v>307</v>
      </c>
      <c r="H43" s="170" t="s">
        <v>267</v>
      </c>
      <c r="I43" s="170" t="s">
        <v>74</v>
      </c>
      <c r="J43" s="170" t="s">
        <v>74</v>
      </c>
      <c r="K43" s="170"/>
    </row>
    <row r="44">
      <c r="A44" s="167"/>
      <c r="B44" s="168">
        <v>0.0</v>
      </c>
      <c r="C44" s="168" t="s">
        <v>308</v>
      </c>
      <c r="D44" s="168" t="s">
        <v>218</v>
      </c>
      <c r="E44" s="168" t="s">
        <v>209</v>
      </c>
      <c r="F44" s="168" t="s">
        <v>214</v>
      </c>
      <c r="G44" s="168" t="s">
        <v>309</v>
      </c>
      <c r="H44" s="168" t="s">
        <v>216</v>
      </c>
      <c r="I44" s="168" t="s">
        <v>74</v>
      </c>
      <c r="J44" s="168" t="s">
        <v>74</v>
      </c>
      <c r="K44" s="168"/>
    </row>
    <row r="45">
      <c r="A45" s="169"/>
      <c r="B45" s="170">
        <v>0.0</v>
      </c>
      <c r="C45" s="170" t="s">
        <v>310</v>
      </c>
      <c r="D45" s="170" t="s">
        <v>208</v>
      </c>
      <c r="E45" s="170" t="s">
        <v>209</v>
      </c>
      <c r="F45" s="170" t="s">
        <v>214</v>
      </c>
      <c r="G45" s="170" t="s">
        <v>311</v>
      </c>
      <c r="H45" s="170" t="s">
        <v>216</v>
      </c>
      <c r="I45" s="170" t="s">
        <v>74</v>
      </c>
      <c r="J45" s="170" t="s">
        <v>74</v>
      </c>
      <c r="K45" s="169"/>
    </row>
    <row r="46">
      <c r="A46" s="167"/>
      <c r="B46" s="168">
        <v>0.0</v>
      </c>
      <c r="C46" s="168" t="s">
        <v>312</v>
      </c>
      <c r="D46" s="168" t="s">
        <v>208</v>
      </c>
      <c r="E46" s="168" t="s">
        <v>209</v>
      </c>
      <c r="F46" s="168" t="s">
        <v>214</v>
      </c>
      <c r="G46" s="168" t="s">
        <v>313</v>
      </c>
      <c r="H46" s="168" t="s">
        <v>216</v>
      </c>
      <c r="I46" s="168" t="s">
        <v>74</v>
      </c>
      <c r="J46" s="168" t="s">
        <v>74</v>
      </c>
      <c r="K46" s="167"/>
    </row>
    <row r="47">
      <c r="A47" s="169"/>
      <c r="B47" s="170">
        <v>0.0</v>
      </c>
      <c r="C47" s="170" t="s">
        <v>314</v>
      </c>
      <c r="D47" s="170" t="s">
        <v>250</v>
      </c>
      <c r="E47" s="170" t="s">
        <v>209</v>
      </c>
      <c r="F47" s="170" t="s">
        <v>236</v>
      </c>
      <c r="G47" s="170" t="s">
        <v>315</v>
      </c>
      <c r="H47" s="170" t="s">
        <v>212</v>
      </c>
      <c r="I47" s="170" t="s">
        <v>74</v>
      </c>
      <c r="J47" s="170" t="s">
        <v>74</v>
      </c>
      <c r="K47" s="170"/>
    </row>
    <row r="48">
      <c r="A48" s="167"/>
      <c r="B48" s="168">
        <v>0.0</v>
      </c>
      <c r="C48" s="168" t="s">
        <v>316</v>
      </c>
      <c r="D48" s="168" t="s">
        <v>208</v>
      </c>
      <c r="E48" s="168" t="s">
        <v>209</v>
      </c>
      <c r="F48" s="168" t="s">
        <v>214</v>
      </c>
      <c r="G48" s="168" t="s">
        <v>317</v>
      </c>
      <c r="H48" s="168" t="s">
        <v>216</v>
      </c>
      <c r="I48" s="168" t="s">
        <v>74</v>
      </c>
      <c r="J48" s="168" t="s">
        <v>74</v>
      </c>
      <c r="K48" s="167"/>
    </row>
    <row r="49">
      <c r="A49" s="169"/>
      <c r="B49" s="170">
        <v>0.0</v>
      </c>
      <c r="C49" s="170" t="s">
        <v>318</v>
      </c>
      <c r="D49" s="170" t="s">
        <v>208</v>
      </c>
      <c r="E49" s="170" t="s">
        <v>209</v>
      </c>
      <c r="F49" s="170" t="s">
        <v>214</v>
      </c>
      <c r="G49" s="170" t="s">
        <v>319</v>
      </c>
      <c r="H49" s="170" t="s">
        <v>216</v>
      </c>
      <c r="I49" s="170" t="s">
        <v>74</v>
      </c>
      <c r="J49" s="170" t="s">
        <v>74</v>
      </c>
      <c r="K49" s="169"/>
    </row>
    <row r="50">
      <c r="A50" s="167"/>
      <c r="B50" s="168">
        <v>0.0</v>
      </c>
      <c r="C50" s="168" t="s">
        <v>320</v>
      </c>
      <c r="D50" s="168" t="s">
        <v>208</v>
      </c>
      <c r="E50" s="168" t="s">
        <v>209</v>
      </c>
      <c r="F50" s="168" t="s">
        <v>236</v>
      </c>
      <c r="G50" s="168" t="s">
        <v>255</v>
      </c>
      <c r="H50" s="168" t="s">
        <v>221</v>
      </c>
      <c r="I50" s="168" t="s">
        <v>179</v>
      </c>
      <c r="J50" s="168" t="s">
        <v>74</v>
      </c>
      <c r="K50" s="167"/>
    </row>
    <row r="51">
      <c r="A51" s="169"/>
      <c r="B51" s="170">
        <v>0.0</v>
      </c>
      <c r="C51" s="170" t="s">
        <v>321</v>
      </c>
      <c r="D51" s="170" t="s">
        <v>250</v>
      </c>
      <c r="E51" s="170" t="s">
        <v>209</v>
      </c>
      <c r="F51" s="170" t="s">
        <v>239</v>
      </c>
      <c r="G51" s="170" t="s">
        <v>322</v>
      </c>
      <c r="H51" s="170" t="s">
        <v>212</v>
      </c>
      <c r="I51" s="170" t="s">
        <v>74</v>
      </c>
      <c r="J51" s="170" t="s">
        <v>74</v>
      </c>
      <c r="K51" s="170"/>
    </row>
    <row r="52">
      <c r="A52" s="167"/>
      <c r="B52" s="168">
        <v>0.0</v>
      </c>
      <c r="C52" s="168" t="s">
        <v>323</v>
      </c>
      <c r="D52" s="168" t="s">
        <v>208</v>
      </c>
      <c r="E52" s="168" t="s">
        <v>209</v>
      </c>
      <c r="F52" s="168" t="s">
        <v>214</v>
      </c>
      <c r="G52" s="168" t="s">
        <v>324</v>
      </c>
      <c r="H52" s="168" t="s">
        <v>212</v>
      </c>
      <c r="I52" s="168" t="s">
        <v>74</v>
      </c>
      <c r="J52" s="168" t="s">
        <v>74</v>
      </c>
      <c r="K52" s="167"/>
    </row>
    <row r="53">
      <c r="A53" s="169"/>
      <c r="B53" s="170">
        <v>0.0</v>
      </c>
      <c r="C53" s="170" t="s">
        <v>325</v>
      </c>
      <c r="D53" s="170" t="s">
        <v>208</v>
      </c>
      <c r="E53" s="170" t="s">
        <v>209</v>
      </c>
      <c r="F53" s="170" t="s">
        <v>214</v>
      </c>
      <c r="G53" s="170" t="s">
        <v>326</v>
      </c>
      <c r="H53" s="170" t="s">
        <v>212</v>
      </c>
      <c r="I53" s="170" t="s">
        <v>74</v>
      </c>
      <c r="J53" s="170" t="s">
        <v>74</v>
      </c>
      <c r="K53" s="169"/>
    </row>
    <row r="54">
      <c r="A54" s="167"/>
      <c r="B54" s="168">
        <v>0.0</v>
      </c>
      <c r="C54" s="168" t="s">
        <v>327</v>
      </c>
      <c r="D54" s="168" t="s">
        <v>208</v>
      </c>
      <c r="E54" s="168" t="s">
        <v>209</v>
      </c>
      <c r="F54" s="168" t="s">
        <v>297</v>
      </c>
      <c r="G54" s="168" t="s">
        <v>328</v>
      </c>
      <c r="H54" s="168" t="s">
        <v>216</v>
      </c>
      <c r="I54" s="168" t="s">
        <v>74</v>
      </c>
      <c r="J54" s="168" t="s">
        <v>74</v>
      </c>
      <c r="K54" s="167"/>
    </row>
    <row r="55">
      <c r="A55" s="169"/>
      <c r="B55" s="170">
        <v>0.0</v>
      </c>
      <c r="C55" s="170" t="s">
        <v>329</v>
      </c>
      <c r="D55" s="170" t="s">
        <v>208</v>
      </c>
      <c r="E55" s="170" t="s">
        <v>209</v>
      </c>
      <c r="F55" s="170" t="s">
        <v>214</v>
      </c>
      <c r="G55" s="170" t="s">
        <v>330</v>
      </c>
      <c r="H55" s="170" t="s">
        <v>216</v>
      </c>
      <c r="I55" s="170" t="s">
        <v>74</v>
      </c>
      <c r="J55" s="170" t="s">
        <v>74</v>
      </c>
      <c r="K55" s="169"/>
    </row>
    <row r="56">
      <c r="A56" s="167"/>
      <c r="B56" s="168">
        <v>1.0</v>
      </c>
      <c r="C56" s="168" t="s">
        <v>331</v>
      </c>
      <c r="D56" s="168" t="s">
        <v>208</v>
      </c>
      <c r="E56" s="168" t="s">
        <v>332</v>
      </c>
      <c r="F56" s="168" t="s">
        <v>297</v>
      </c>
      <c r="G56" s="168" t="s">
        <v>333</v>
      </c>
      <c r="H56" s="168" t="s">
        <v>216</v>
      </c>
      <c r="I56" s="168" t="s">
        <v>74</v>
      </c>
      <c r="J56" s="168" t="s">
        <v>74</v>
      </c>
      <c r="K56" s="167"/>
    </row>
    <row r="57">
      <c r="A57" s="169"/>
      <c r="B57" s="170">
        <v>1.0</v>
      </c>
      <c r="C57" s="170" t="s">
        <v>334</v>
      </c>
      <c r="D57" s="170" t="s">
        <v>208</v>
      </c>
      <c r="E57" s="170" t="s">
        <v>271</v>
      </c>
      <c r="F57" s="170" t="s">
        <v>219</v>
      </c>
      <c r="G57" s="170" t="s">
        <v>335</v>
      </c>
      <c r="H57" s="170" t="s">
        <v>336</v>
      </c>
      <c r="I57" s="170" t="s">
        <v>74</v>
      </c>
      <c r="J57" s="170" t="s">
        <v>74</v>
      </c>
      <c r="K57" s="169"/>
    </row>
    <row r="58">
      <c r="A58" s="167"/>
      <c r="B58" s="168">
        <v>1.0</v>
      </c>
      <c r="C58" s="168" t="s">
        <v>337</v>
      </c>
      <c r="D58" s="168" t="s">
        <v>208</v>
      </c>
      <c r="E58" s="168" t="s">
        <v>271</v>
      </c>
      <c r="F58" s="168" t="s">
        <v>236</v>
      </c>
      <c r="G58" s="168" t="s">
        <v>338</v>
      </c>
      <c r="H58" s="168" t="s">
        <v>212</v>
      </c>
      <c r="I58" s="168" t="s">
        <v>74</v>
      </c>
      <c r="J58" s="168" t="s">
        <v>74</v>
      </c>
      <c r="K58" s="167"/>
    </row>
    <row r="59">
      <c r="A59" s="169"/>
      <c r="B59" s="170">
        <v>1.0</v>
      </c>
      <c r="C59" s="170" t="s">
        <v>339</v>
      </c>
      <c r="D59" s="170" t="s">
        <v>218</v>
      </c>
      <c r="E59" s="170" t="s">
        <v>209</v>
      </c>
      <c r="F59" s="170" t="s">
        <v>297</v>
      </c>
      <c r="G59" s="170" t="s">
        <v>340</v>
      </c>
      <c r="H59" s="170" t="s">
        <v>336</v>
      </c>
      <c r="I59" s="170" t="s">
        <v>74</v>
      </c>
      <c r="J59" s="170" t="s">
        <v>74</v>
      </c>
      <c r="K59" s="174"/>
    </row>
    <row r="60">
      <c r="A60" s="167"/>
      <c r="B60" s="168">
        <v>1.0</v>
      </c>
      <c r="C60" s="168" t="s">
        <v>341</v>
      </c>
      <c r="D60" s="168" t="s">
        <v>250</v>
      </c>
      <c r="E60" s="168" t="s">
        <v>209</v>
      </c>
      <c r="F60" s="168" t="s">
        <v>219</v>
      </c>
      <c r="G60" s="168" t="s">
        <v>342</v>
      </c>
      <c r="H60" s="168" t="s">
        <v>343</v>
      </c>
      <c r="I60" s="168" t="s">
        <v>74</v>
      </c>
      <c r="J60" s="168" t="s">
        <v>74</v>
      </c>
      <c r="K60" s="167"/>
    </row>
    <row r="61">
      <c r="A61" s="169"/>
      <c r="B61" s="170">
        <v>1.0</v>
      </c>
      <c r="C61" s="170" t="s">
        <v>344</v>
      </c>
      <c r="D61" s="170" t="s">
        <v>218</v>
      </c>
      <c r="E61" s="170" t="s">
        <v>209</v>
      </c>
      <c r="F61" s="170" t="s">
        <v>297</v>
      </c>
      <c r="G61" s="170" t="s">
        <v>345</v>
      </c>
      <c r="H61" s="170" t="s">
        <v>265</v>
      </c>
      <c r="I61" s="170" t="s">
        <v>74</v>
      </c>
      <c r="J61" s="170" t="s">
        <v>74</v>
      </c>
      <c r="K61" s="169"/>
    </row>
    <row r="62">
      <c r="A62" s="167"/>
      <c r="B62" s="168">
        <v>1.0</v>
      </c>
      <c r="C62" s="168" t="s">
        <v>346</v>
      </c>
      <c r="D62" s="168" t="s">
        <v>218</v>
      </c>
      <c r="E62" s="168" t="s">
        <v>209</v>
      </c>
      <c r="F62" s="168" t="s">
        <v>236</v>
      </c>
      <c r="G62" s="168" t="s">
        <v>347</v>
      </c>
      <c r="H62" s="168" t="s">
        <v>267</v>
      </c>
      <c r="I62" s="168" t="s">
        <v>74</v>
      </c>
      <c r="J62" s="168" t="s">
        <v>74</v>
      </c>
      <c r="K62" s="167"/>
    </row>
    <row r="63">
      <c r="A63" s="169"/>
      <c r="B63" s="170">
        <v>1.0</v>
      </c>
      <c r="C63" s="170" t="s">
        <v>348</v>
      </c>
      <c r="D63" s="170" t="s">
        <v>250</v>
      </c>
      <c r="E63" s="170" t="s">
        <v>209</v>
      </c>
      <c r="F63" s="170" t="s">
        <v>349</v>
      </c>
      <c r="G63" s="170" t="s">
        <v>350</v>
      </c>
      <c r="H63" s="170" t="s">
        <v>271</v>
      </c>
      <c r="I63" s="170" t="s">
        <v>74</v>
      </c>
      <c r="J63" s="170" t="s">
        <v>74</v>
      </c>
      <c r="K63" s="169"/>
    </row>
    <row r="64">
      <c r="A64" s="167"/>
      <c r="B64" s="168">
        <v>1.0</v>
      </c>
      <c r="C64" s="168" t="s">
        <v>351</v>
      </c>
      <c r="D64" s="168" t="s">
        <v>208</v>
      </c>
      <c r="E64" s="168" t="s">
        <v>209</v>
      </c>
      <c r="F64" s="168" t="s">
        <v>219</v>
      </c>
      <c r="G64" s="168" t="s">
        <v>352</v>
      </c>
      <c r="H64" s="168" t="s">
        <v>212</v>
      </c>
      <c r="I64" s="168" t="s">
        <v>74</v>
      </c>
      <c r="J64" s="168" t="s">
        <v>74</v>
      </c>
      <c r="K64" s="167"/>
    </row>
    <row r="65">
      <c r="A65" s="169"/>
      <c r="B65" s="170">
        <v>1.0</v>
      </c>
      <c r="C65" s="170" t="s">
        <v>353</v>
      </c>
      <c r="D65" s="170" t="s">
        <v>208</v>
      </c>
      <c r="E65" s="170" t="s">
        <v>209</v>
      </c>
      <c r="F65" s="170" t="s">
        <v>210</v>
      </c>
      <c r="G65" s="170" t="s">
        <v>354</v>
      </c>
      <c r="H65" s="170" t="s">
        <v>212</v>
      </c>
      <c r="I65" s="170" t="s">
        <v>74</v>
      </c>
      <c r="J65" s="170" t="s">
        <v>74</v>
      </c>
      <c r="K65" s="169"/>
    </row>
    <row r="66">
      <c r="A66" s="167"/>
      <c r="B66" s="168">
        <v>1.0</v>
      </c>
      <c r="C66" s="168" t="s">
        <v>355</v>
      </c>
      <c r="D66" s="168" t="s">
        <v>231</v>
      </c>
      <c r="E66" s="168" t="s">
        <v>209</v>
      </c>
      <c r="F66" s="168" t="s">
        <v>219</v>
      </c>
      <c r="G66" s="168" t="s">
        <v>356</v>
      </c>
      <c r="H66" s="168" t="s">
        <v>221</v>
      </c>
      <c r="I66" s="168" t="s">
        <v>179</v>
      </c>
      <c r="J66" s="168" t="s">
        <v>230</v>
      </c>
      <c r="K66" s="167"/>
    </row>
    <row r="67">
      <c r="A67" s="169"/>
      <c r="B67" s="170">
        <v>1.0</v>
      </c>
      <c r="C67" s="170" t="s">
        <v>357</v>
      </c>
      <c r="D67" s="170" t="s">
        <v>231</v>
      </c>
      <c r="E67" s="170" t="s">
        <v>209</v>
      </c>
      <c r="F67" s="170" t="s">
        <v>358</v>
      </c>
      <c r="G67" s="170" t="s">
        <v>359</v>
      </c>
      <c r="H67" s="170" t="s">
        <v>212</v>
      </c>
      <c r="I67" s="170" t="s">
        <v>74</v>
      </c>
      <c r="J67" s="170" t="s">
        <v>74</v>
      </c>
      <c r="K67" s="169"/>
    </row>
    <row r="68">
      <c r="A68" s="167"/>
      <c r="B68" s="168">
        <v>1.0</v>
      </c>
      <c r="C68" s="168" t="s">
        <v>360</v>
      </c>
      <c r="D68" s="168" t="s">
        <v>208</v>
      </c>
      <c r="E68" s="168" t="s">
        <v>209</v>
      </c>
      <c r="F68" s="168" t="s">
        <v>219</v>
      </c>
      <c r="G68" s="168" t="s">
        <v>361</v>
      </c>
      <c r="H68" s="168" t="s">
        <v>278</v>
      </c>
      <c r="I68" s="168" t="s">
        <v>179</v>
      </c>
      <c r="J68" s="168" t="s">
        <v>74</v>
      </c>
      <c r="K68" s="167"/>
    </row>
    <row r="69">
      <c r="A69" s="169"/>
      <c r="B69" s="170">
        <v>1.0</v>
      </c>
      <c r="C69" s="170" t="s">
        <v>362</v>
      </c>
      <c r="D69" s="170" t="s">
        <v>208</v>
      </c>
      <c r="E69" s="170" t="s">
        <v>209</v>
      </c>
      <c r="F69" s="170" t="s">
        <v>297</v>
      </c>
      <c r="G69" s="170" t="s">
        <v>363</v>
      </c>
      <c r="H69" s="170" t="s">
        <v>364</v>
      </c>
      <c r="I69" s="170" t="s">
        <v>179</v>
      </c>
      <c r="J69" s="170" t="s">
        <v>74</v>
      </c>
      <c r="K69" s="169"/>
    </row>
    <row r="70">
      <c r="A70" s="167"/>
      <c r="B70" s="168">
        <v>1.0</v>
      </c>
      <c r="C70" s="168" t="s">
        <v>365</v>
      </c>
      <c r="D70" s="168" t="s">
        <v>218</v>
      </c>
      <c r="E70" s="168" t="s">
        <v>366</v>
      </c>
      <c r="F70" s="168" t="s">
        <v>297</v>
      </c>
      <c r="G70" s="168" t="s">
        <v>367</v>
      </c>
      <c r="H70" s="168" t="s">
        <v>216</v>
      </c>
      <c r="I70" s="168" t="s">
        <v>74</v>
      </c>
      <c r="J70" s="168" t="s">
        <v>301</v>
      </c>
      <c r="K70" s="167"/>
    </row>
    <row r="71">
      <c r="A71" s="169"/>
      <c r="B71" s="170">
        <v>1.0</v>
      </c>
      <c r="C71" s="170" t="s">
        <v>368</v>
      </c>
      <c r="D71" s="170" t="s">
        <v>208</v>
      </c>
      <c r="E71" s="170" t="s">
        <v>369</v>
      </c>
      <c r="F71" s="170" t="s">
        <v>210</v>
      </c>
      <c r="G71" s="170" t="s">
        <v>370</v>
      </c>
      <c r="H71" s="170" t="s">
        <v>212</v>
      </c>
      <c r="I71" s="170" t="s">
        <v>74</v>
      </c>
      <c r="J71" s="170" t="s">
        <v>74</v>
      </c>
      <c r="K71" s="169"/>
    </row>
    <row r="72">
      <c r="A72" s="167"/>
      <c r="B72" s="168">
        <v>1.0</v>
      </c>
      <c r="C72" s="168" t="s">
        <v>371</v>
      </c>
      <c r="D72" s="168" t="s">
        <v>208</v>
      </c>
      <c r="E72" s="168" t="s">
        <v>372</v>
      </c>
      <c r="F72" s="168" t="s">
        <v>297</v>
      </c>
      <c r="G72" s="168" t="s">
        <v>373</v>
      </c>
      <c r="H72" s="168" t="s">
        <v>216</v>
      </c>
      <c r="I72" s="168" t="s">
        <v>74</v>
      </c>
      <c r="J72" s="168" t="s">
        <v>74</v>
      </c>
      <c r="K72" s="167"/>
    </row>
    <row r="73">
      <c r="A73" s="169"/>
      <c r="B73" s="170">
        <v>1.0</v>
      </c>
      <c r="C73" s="170" t="s">
        <v>374</v>
      </c>
      <c r="D73" s="170" t="s">
        <v>208</v>
      </c>
      <c r="E73" s="170" t="s">
        <v>375</v>
      </c>
      <c r="F73" s="170" t="s">
        <v>297</v>
      </c>
      <c r="G73" s="170" t="s">
        <v>376</v>
      </c>
      <c r="H73" s="170" t="s">
        <v>364</v>
      </c>
      <c r="I73" s="170" t="s">
        <v>179</v>
      </c>
      <c r="J73" s="170" t="s">
        <v>74</v>
      </c>
      <c r="K73" s="169"/>
    </row>
    <row r="74">
      <c r="A74" s="167"/>
      <c r="B74" s="168">
        <v>1.0</v>
      </c>
      <c r="C74" s="168" t="s">
        <v>377</v>
      </c>
      <c r="D74" s="168" t="s">
        <v>231</v>
      </c>
      <c r="E74" s="168" t="s">
        <v>209</v>
      </c>
      <c r="F74" s="168" t="s">
        <v>210</v>
      </c>
      <c r="G74" s="168" t="s">
        <v>378</v>
      </c>
      <c r="H74" s="168" t="s">
        <v>221</v>
      </c>
      <c r="I74" s="168" t="s">
        <v>179</v>
      </c>
      <c r="J74" s="168" t="s">
        <v>74</v>
      </c>
      <c r="K74" s="167"/>
    </row>
    <row r="75">
      <c r="A75" s="169"/>
      <c r="B75" s="170">
        <v>1.0</v>
      </c>
      <c r="C75" s="170" t="s">
        <v>379</v>
      </c>
      <c r="D75" s="170" t="s">
        <v>208</v>
      </c>
      <c r="E75" s="170" t="s">
        <v>209</v>
      </c>
      <c r="F75" s="170" t="s">
        <v>380</v>
      </c>
      <c r="G75" s="170" t="s">
        <v>381</v>
      </c>
      <c r="H75" s="170" t="s">
        <v>212</v>
      </c>
      <c r="I75" s="170" t="s">
        <v>74</v>
      </c>
      <c r="J75" s="170" t="s">
        <v>74</v>
      </c>
      <c r="K75" s="169"/>
    </row>
    <row r="76">
      <c r="A76" s="167"/>
      <c r="B76" s="168">
        <v>1.0</v>
      </c>
      <c r="C76" s="168" t="s">
        <v>382</v>
      </c>
      <c r="D76" s="168" t="s">
        <v>208</v>
      </c>
      <c r="E76" s="168" t="s">
        <v>209</v>
      </c>
      <c r="F76" s="168" t="s">
        <v>349</v>
      </c>
      <c r="G76" s="168" t="s">
        <v>383</v>
      </c>
      <c r="H76" s="168" t="s">
        <v>216</v>
      </c>
      <c r="I76" s="168" t="s">
        <v>74</v>
      </c>
      <c r="J76" s="168" t="s">
        <v>74</v>
      </c>
      <c r="K76" s="167"/>
    </row>
    <row r="77">
      <c r="A77" s="169"/>
      <c r="B77" s="170">
        <v>1.0</v>
      </c>
      <c r="C77" s="170" t="s">
        <v>384</v>
      </c>
      <c r="D77" s="170" t="s">
        <v>218</v>
      </c>
      <c r="E77" s="170" t="s">
        <v>209</v>
      </c>
      <c r="F77" s="170" t="s">
        <v>297</v>
      </c>
      <c r="G77" s="170" t="s">
        <v>385</v>
      </c>
      <c r="H77" s="170" t="s">
        <v>267</v>
      </c>
      <c r="I77" s="170" t="s">
        <v>74</v>
      </c>
      <c r="J77" s="170" t="s">
        <v>74</v>
      </c>
      <c r="K77" s="169"/>
    </row>
    <row r="78">
      <c r="A78" s="167"/>
      <c r="B78" s="168">
        <v>1.0</v>
      </c>
      <c r="C78" s="168" t="s">
        <v>386</v>
      </c>
      <c r="D78" s="168" t="s">
        <v>218</v>
      </c>
      <c r="E78" s="168" t="s">
        <v>209</v>
      </c>
      <c r="F78" s="168" t="s">
        <v>297</v>
      </c>
      <c r="G78" s="168" t="s">
        <v>387</v>
      </c>
      <c r="H78" s="168" t="s">
        <v>212</v>
      </c>
      <c r="I78" s="168" t="s">
        <v>74</v>
      </c>
      <c r="J78" s="168" t="s">
        <v>74</v>
      </c>
      <c r="K78" s="167"/>
    </row>
    <row r="79">
      <c r="A79" s="169"/>
      <c r="B79" s="170">
        <v>1.0</v>
      </c>
      <c r="C79" s="170" t="s">
        <v>388</v>
      </c>
      <c r="D79" s="170" t="s">
        <v>218</v>
      </c>
      <c r="E79" s="170" t="s">
        <v>209</v>
      </c>
      <c r="F79" s="170" t="s">
        <v>297</v>
      </c>
      <c r="G79" s="170" t="s">
        <v>389</v>
      </c>
      <c r="H79" s="170" t="s">
        <v>267</v>
      </c>
      <c r="I79" s="170" t="s">
        <v>74</v>
      </c>
      <c r="J79" s="170" t="s">
        <v>273</v>
      </c>
      <c r="K79" s="169"/>
    </row>
    <row r="80">
      <c r="A80" s="167"/>
      <c r="B80" s="168">
        <v>1.0</v>
      </c>
      <c r="C80" s="168" t="s">
        <v>390</v>
      </c>
      <c r="D80" s="168" t="s">
        <v>218</v>
      </c>
      <c r="E80" s="168" t="s">
        <v>209</v>
      </c>
      <c r="F80" s="168" t="s">
        <v>210</v>
      </c>
      <c r="G80" s="168" t="s">
        <v>391</v>
      </c>
      <c r="H80" s="168" t="s">
        <v>212</v>
      </c>
      <c r="I80" s="168" t="s">
        <v>74</v>
      </c>
      <c r="J80" s="168" t="s">
        <v>247</v>
      </c>
      <c r="K80" s="167"/>
    </row>
    <row r="81">
      <c r="A81" s="169"/>
      <c r="B81" s="170">
        <v>1.0</v>
      </c>
      <c r="C81" s="170" t="s">
        <v>392</v>
      </c>
      <c r="D81" s="170" t="s">
        <v>208</v>
      </c>
      <c r="E81" s="170" t="s">
        <v>209</v>
      </c>
      <c r="F81" s="170" t="s">
        <v>210</v>
      </c>
      <c r="G81" s="170" t="s">
        <v>393</v>
      </c>
      <c r="H81" s="170" t="s">
        <v>221</v>
      </c>
      <c r="I81" s="170" t="s">
        <v>179</v>
      </c>
      <c r="J81" s="170" t="s">
        <v>74</v>
      </c>
      <c r="K81" s="169"/>
    </row>
    <row r="82">
      <c r="A82" s="167"/>
      <c r="B82" s="168">
        <v>1.0</v>
      </c>
      <c r="C82" s="168" t="s">
        <v>183</v>
      </c>
      <c r="D82" s="168" t="s">
        <v>250</v>
      </c>
      <c r="E82" s="168" t="s">
        <v>209</v>
      </c>
      <c r="F82" s="168" t="s">
        <v>236</v>
      </c>
      <c r="G82" s="168" t="s">
        <v>394</v>
      </c>
      <c r="H82" s="168" t="s">
        <v>212</v>
      </c>
      <c r="I82" s="168" t="s">
        <v>74</v>
      </c>
      <c r="J82" s="168" t="s">
        <v>74</v>
      </c>
      <c r="K82" s="167"/>
    </row>
    <row r="83">
      <c r="A83" s="169"/>
      <c r="B83" s="170">
        <v>1.0</v>
      </c>
      <c r="C83" s="170" t="s">
        <v>395</v>
      </c>
      <c r="D83" s="170" t="s">
        <v>250</v>
      </c>
      <c r="E83" s="170" t="s">
        <v>209</v>
      </c>
      <c r="F83" s="170" t="s">
        <v>236</v>
      </c>
      <c r="G83" s="170" t="s">
        <v>396</v>
      </c>
      <c r="H83" s="170" t="s">
        <v>221</v>
      </c>
      <c r="I83" s="170" t="s">
        <v>179</v>
      </c>
      <c r="J83" s="170" t="s">
        <v>74</v>
      </c>
      <c r="K83" s="169"/>
    </row>
    <row r="84">
      <c r="A84" s="167"/>
      <c r="B84" s="168">
        <v>1.0</v>
      </c>
      <c r="C84" s="168" t="s">
        <v>397</v>
      </c>
      <c r="D84" s="168" t="s">
        <v>231</v>
      </c>
      <c r="E84" s="168" t="s">
        <v>375</v>
      </c>
      <c r="F84" s="168" t="s">
        <v>349</v>
      </c>
      <c r="G84" s="168" t="s">
        <v>398</v>
      </c>
      <c r="H84" s="168" t="s">
        <v>278</v>
      </c>
      <c r="I84" s="168" t="s">
        <v>179</v>
      </c>
      <c r="J84" s="168" t="s">
        <v>74</v>
      </c>
      <c r="K84" s="167"/>
    </row>
    <row r="85">
      <c r="A85" s="169"/>
      <c r="B85" s="170">
        <v>1.0</v>
      </c>
      <c r="C85" s="170" t="s">
        <v>399</v>
      </c>
      <c r="D85" s="170" t="s">
        <v>208</v>
      </c>
      <c r="E85" s="170" t="s">
        <v>209</v>
      </c>
      <c r="F85" s="170" t="s">
        <v>210</v>
      </c>
      <c r="G85" s="170" t="s">
        <v>400</v>
      </c>
      <c r="H85" s="170" t="s">
        <v>364</v>
      </c>
      <c r="I85" s="170" t="s">
        <v>179</v>
      </c>
      <c r="J85" s="170" t="s">
        <v>74</v>
      </c>
      <c r="K85" s="169"/>
    </row>
    <row r="86">
      <c r="A86" s="167"/>
      <c r="B86" s="168">
        <v>1.0</v>
      </c>
      <c r="C86" s="168" t="s">
        <v>401</v>
      </c>
      <c r="D86" s="168" t="s">
        <v>208</v>
      </c>
      <c r="E86" s="168" t="s">
        <v>209</v>
      </c>
      <c r="F86" s="168" t="s">
        <v>297</v>
      </c>
      <c r="G86" s="168" t="s">
        <v>402</v>
      </c>
      <c r="H86" s="168" t="s">
        <v>267</v>
      </c>
      <c r="I86" s="168" t="s">
        <v>74</v>
      </c>
      <c r="J86" s="168" t="s">
        <v>74</v>
      </c>
      <c r="K86" s="167"/>
    </row>
    <row r="87">
      <c r="A87" s="169"/>
      <c r="B87" s="170">
        <v>1.0</v>
      </c>
      <c r="C87" s="170" t="s">
        <v>403</v>
      </c>
      <c r="D87" s="170" t="s">
        <v>208</v>
      </c>
      <c r="E87" s="170" t="s">
        <v>209</v>
      </c>
      <c r="F87" s="170" t="s">
        <v>239</v>
      </c>
      <c r="G87" s="170" t="s">
        <v>404</v>
      </c>
      <c r="H87" s="170" t="s">
        <v>212</v>
      </c>
      <c r="I87" s="170" t="s">
        <v>74</v>
      </c>
      <c r="J87" s="170" t="s">
        <v>74</v>
      </c>
      <c r="K87" s="169"/>
    </row>
    <row r="88">
      <c r="A88" s="167"/>
      <c r="B88" s="168">
        <v>1.0</v>
      </c>
      <c r="C88" s="168" t="s">
        <v>405</v>
      </c>
      <c r="D88" s="168" t="s">
        <v>231</v>
      </c>
      <c r="E88" s="168" t="s">
        <v>209</v>
      </c>
      <c r="F88" s="168" t="s">
        <v>210</v>
      </c>
      <c r="G88" s="168" t="s">
        <v>406</v>
      </c>
      <c r="H88" s="168" t="s">
        <v>212</v>
      </c>
      <c r="I88" s="168" t="s">
        <v>74</v>
      </c>
      <c r="J88" s="168" t="s">
        <v>243</v>
      </c>
      <c r="K88" s="167"/>
    </row>
    <row r="89">
      <c r="A89" s="169"/>
      <c r="B89" s="170">
        <v>1.0</v>
      </c>
      <c r="C89" s="170" t="s">
        <v>407</v>
      </c>
      <c r="D89" s="170" t="s">
        <v>208</v>
      </c>
      <c r="E89" s="170" t="s">
        <v>375</v>
      </c>
      <c r="F89" s="170" t="s">
        <v>219</v>
      </c>
      <c r="G89" s="170" t="s">
        <v>408</v>
      </c>
      <c r="H89" s="170" t="s">
        <v>221</v>
      </c>
      <c r="I89" s="170" t="s">
        <v>179</v>
      </c>
      <c r="J89" s="170" t="s">
        <v>74</v>
      </c>
      <c r="K89" s="169"/>
    </row>
    <row r="90">
      <c r="A90" s="167"/>
      <c r="B90" s="168">
        <v>1.0</v>
      </c>
      <c r="C90" s="168" t="s">
        <v>409</v>
      </c>
      <c r="D90" s="168" t="s">
        <v>208</v>
      </c>
      <c r="E90" s="168" t="s">
        <v>375</v>
      </c>
      <c r="F90" s="168" t="s">
        <v>210</v>
      </c>
      <c r="G90" s="168" t="s">
        <v>410</v>
      </c>
      <c r="H90" s="168" t="s">
        <v>212</v>
      </c>
      <c r="I90" s="168" t="s">
        <v>74</v>
      </c>
      <c r="J90" s="168" t="s">
        <v>74</v>
      </c>
      <c r="K90" s="167"/>
    </row>
    <row r="91">
      <c r="A91" s="169"/>
      <c r="B91" s="170">
        <v>1.0</v>
      </c>
      <c r="C91" s="170" t="s">
        <v>411</v>
      </c>
      <c r="D91" s="170" t="s">
        <v>208</v>
      </c>
      <c r="E91" s="170" t="s">
        <v>209</v>
      </c>
      <c r="F91" s="170" t="s">
        <v>210</v>
      </c>
      <c r="G91" s="170" t="s">
        <v>412</v>
      </c>
      <c r="H91" s="170" t="s">
        <v>271</v>
      </c>
      <c r="I91" s="170" t="s">
        <v>74</v>
      </c>
      <c r="J91" s="170" t="s">
        <v>74</v>
      </c>
      <c r="K91" s="169"/>
    </row>
    <row r="92">
      <c r="A92" s="167"/>
      <c r="B92" s="168">
        <v>1.0</v>
      </c>
      <c r="C92" s="168" t="s">
        <v>413</v>
      </c>
      <c r="D92" s="168" t="s">
        <v>208</v>
      </c>
      <c r="E92" s="168" t="s">
        <v>209</v>
      </c>
      <c r="F92" s="168" t="s">
        <v>414</v>
      </c>
      <c r="G92" s="168" t="s">
        <v>415</v>
      </c>
      <c r="H92" s="168" t="s">
        <v>212</v>
      </c>
      <c r="I92" s="168" t="s">
        <v>74</v>
      </c>
      <c r="J92" s="168" t="s">
        <v>74</v>
      </c>
      <c r="K92" s="167"/>
    </row>
    <row r="93">
      <c r="A93" s="169"/>
      <c r="B93" s="170">
        <v>1.0</v>
      </c>
      <c r="C93" s="170" t="s">
        <v>416</v>
      </c>
      <c r="D93" s="170" t="s">
        <v>218</v>
      </c>
      <c r="E93" s="170" t="s">
        <v>375</v>
      </c>
      <c r="F93" s="170" t="s">
        <v>297</v>
      </c>
      <c r="G93" s="170" t="s">
        <v>417</v>
      </c>
      <c r="H93" s="170" t="s">
        <v>221</v>
      </c>
      <c r="I93" s="170" t="s">
        <v>179</v>
      </c>
      <c r="J93" s="170" t="s">
        <v>74</v>
      </c>
      <c r="K93" s="169"/>
    </row>
    <row r="94">
      <c r="A94" s="167"/>
      <c r="B94" s="168">
        <v>1.0</v>
      </c>
      <c r="C94" s="168" t="s">
        <v>418</v>
      </c>
      <c r="D94" s="168" t="s">
        <v>208</v>
      </c>
      <c r="E94" s="168" t="s">
        <v>209</v>
      </c>
      <c r="F94" s="168" t="s">
        <v>210</v>
      </c>
      <c r="G94" s="168" t="s">
        <v>419</v>
      </c>
      <c r="H94" s="168" t="s">
        <v>212</v>
      </c>
      <c r="I94" s="168" t="s">
        <v>74</v>
      </c>
      <c r="J94" s="168" t="s">
        <v>74</v>
      </c>
      <c r="K94" s="167"/>
    </row>
    <row r="95">
      <c r="A95" s="169"/>
      <c r="B95" s="170">
        <v>1.0</v>
      </c>
      <c r="C95" s="170" t="s">
        <v>420</v>
      </c>
      <c r="D95" s="170" t="s">
        <v>250</v>
      </c>
      <c r="E95" s="170" t="s">
        <v>209</v>
      </c>
      <c r="F95" s="170" t="s">
        <v>239</v>
      </c>
      <c r="G95" s="170" t="s">
        <v>421</v>
      </c>
      <c r="H95" s="170" t="s">
        <v>212</v>
      </c>
      <c r="I95" s="170" t="s">
        <v>74</v>
      </c>
      <c r="J95" s="170" t="s">
        <v>74</v>
      </c>
      <c r="K95" s="169"/>
    </row>
    <row r="96">
      <c r="A96" s="167"/>
      <c r="B96" s="168">
        <v>1.0</v>
      </c>
      <c r="C96" s="168" t="s">
        <v>422</v>
      </c>
      <c r="D96" s="168" t="s">
        <v>208</v>
      </c>
      <c r="E96" s="168" t="s">
        <v>209</v>
      </c>
      <c r="F96" s="168" t="s">
        <v>236</v>
      </c>
      <c r="G96" s="168" t="s">
        <v>423</v>
      </c>
      <c r="H96" s="168" t="s">
        <v>212</v>
      </c>
      <c r="I96" s="168" t="s">
        <v>74</v>
      </c>
      <c r="J96" s="168" t="s">
        <v>74</v>
      </c>
      <c r="K96" s="167"/>
    </row>
    <row r="97">
      <c r="A97" s="169"/>
      <c r="B97" s="170">
        <v>1.0</v>
      </c>
      <c r="C97" s="170" t="s">
        <v>424</v>
      </c>
      <c r="D97" s="170" t="s">
        <v>208</v>
      </c>
      <c r="E97" s="170" t="s">
        <v>209</v>
      </c>
      <c r="F97" s="170" t="s">
        <v>297</v>
      </c>
      <c r="G97" s="170" t="s">
        <v>425</v>
      </c>
      <c r="H97" s="170" t="s">
        <v>221</v>
      </c>
      <c r="I97" s="170" t="s">
        <v>179</v>
      </c>
      <c r="J97" s="170" t="s">
        <v>74</v>
      </c>
      <c r="K97" s="169"/>
    </row>
    <row r="98">
      <c r="A98" s="167"/>
      <c r="B98" s="168">
        <v>1.0</v>
      </c>
      <c r="C98" s="168" t="s">
        <v>426</v>
      </c>
      <c r="D98" s="168" t="s">
        <v>250</v>
      </c>
      <c r="E98" s="168" t="s">
        <v>375</v>
      </c>
      <c r="F98" s="168" t="s">
        <v>219</v>
      </c>
      <c r="G98" s="168" t="s">
        <v>427</v>
      </c>
      <c r="H98" s="168" t="s">
        <v>271</v>
      </c>
      <c r="I98" s="168" t="s">
        <v>74</v>
      </c>
      <c r="J98" s="168" t="s">
        <v>74</v>
      </c>
      <c r="K98" s="167"/>
    </row>
    <row r="99">
      <c r="A99" s="169"/>
      <c r="B99" s="170">
        <v>1.0</v>
      </c>
      <c r="C99" s="170" t="s">
        <v>428</v>
      </c>
      <c r="D99" s="170" t="s">
        <v>231</v>
      </c>
      <c r="E99" s="170" t="s">
        <v>209</v>
      </c>
      <c r="F99" s="170" t="s">
        <v>236</v>
      </c>
      <c r="G99" s="170" t="s">
        <v>429</v>
      </c>
      <c r="H99" s="170" t="s">
        <v>212</v>
      </c>
      <c r="I99" s="170" t="s">
        <v>74</v>
      </c>
      <c r="J99" s="170" t="s">
        <v>74</v>
      </c>
      <c r="K99" s="169"/>
    </row>
    <row r="100">
      <c r="A100" s="167"/>
      <c r="B100" s="168">
        <v>1.0</v>
      </c>
      <c r="C100" s="168" t="s">
        <v>430</v>
      </c>
      <c r="D100" s="168" t="s">
        <v>218</v>
      </c>
      <c r="E100" s="168" t="s">
        <v>209</v>
      </c>
      <c r="F100" s="168" t="s">
        <v>297</v>
      </c>
      <c r="G100" s="168" t="s">
        <v>431</v>
      </c>
      <c r="H100" s="168" t="s">
        <v>364</v>
      </c>
      <c r="I100" s="168" t="s">
        <v>179</v>
      </c>
      <c r="J100" s="168" t="s">
        <v>74</v>
      </c>
      <c r="K100" s="167"/>
    </row>
    <row r="101">
      <c r="A101" s="169"/>
      <c r="B101" s="170">
        <v>1.0</v>
      </c>
      <c r="C101" s="170" t="s">
        <v>432</v>
      </c>
      <c r="D101" s="170" t="s">
        <v>218</v>
      </c>
      <c r="E101" s="170" t="s">
        <v>209</v>
      </c>
      <c r="F101" s="170" t="s">
        <v>297</v>
      </c>
      <c r="G101" s="170" t="s">
        <v>433</v>
      </c>
      <c r="H101" s="170" t="s">
        <v>364</v>
      </c>
      <c r="I101" s="170" t="s">
        <v>179</v>
      </c>
      <c r="J101" s="170" t="s">
        <v>74</v>
      </c>
      <c r="K101" s="169"/>
    </row>
    <row r="102">
      <c r="A102" s="167"/>
      <c r="B102" s="168">
        <v>1.0</v>
      </c>
      <c r="C102" s="168" t="s">
        <v>434</v>
      </c>
      <c r="D102" s="168" t="s">
        <v>218</v>
      </c>
      <c r="E102" s="168" t="s">
        <v>435</v>
      </c>
      <c r="F102" s="168" t="s">
        <v>210</v>
      </c>
      <c r="G102" s="168" t="s">
        <v>436</v>
      </c>
      <c r="H102" s="168" t="s">
        <v>271</v>
      </c>
      <c r="I102" s="168" t="s">
        <v>74</v>
      </c>
      <c r="J102" s="168" t="s">
        <v>74</v>
      </c>
      <c r="K102" s="167"/>
    </row>
    <row r="103">
      <c r="A103" s="169"/>
      <c r="B103" s="170">
        <v>1.0</v>
      </c>
      <c r="C103" s="170" t="s">
        <v>437</v>
      </c>
      <c r="D103" s="170" t="s">
        <v>208</v>
      </c>
      <c r="E103" s="170" t="s">
        <v>209</v>
      </c>
      <c r="F103" s="170" t="s">
        <v>239</v>
      </c>
      <c r="G103" s="170" t="s">
        <v>438</v>
      </c>
      <c r="H103" s="170" t="s">
        <v>278</v>
      </c>
      <c r="I103" s="170" t="s">
        <v>179</v>
      </c>
      <c r="J103" s="170" t="s">
        <v>74</v>
      </c>
      <c r="K103" s="169"/>
    </row>
    <row r="104">
      <c r="A104" s="167"/>
      <c r="B104" s="168">
        <v>1.0</v>
      </c>
      <c r="C104" s="168" t="s">
        <v>439</v>
      </c>
      <c r="D104" s="168" t="s">
        <v>208</v>
      </c>
      <c r="E104" s="168" t="s">
        <v>209</v>
      </c>
      <c r="F104" s="168" t="s">
        <v>219</v>
      </c>
      <c r="G104" s="168" t="s">
        <v>440</v>
      </c>
      <c r="H104" s="168" t="s">
        <v>441</v>
      </c>
      <c r="I104" s="168" t="s">
        <v>179</v>
      </c>
      <c r="J104" s="168" t="s">
        <v>74</v>
      </c>
      <c r="K104" s="167"/>
    </row>
    <row r="105">
      <c r="A105" s="169"/>
      <c r="B105" s="170">
        <v>1.0</v>
      </c>
      <c r="C105" s="170" t="s">
        <v>442</v>
      </c>
      <c r="D105" s="170" t="s">
        <v>208</v>
      </c>
      <c r="E105" s="170" t="s">
        <v>209</v>
      </c>
      <c r="F105" s="170" t="s">
        <v>219</v>
      </c>
      <c r="G105" s="170" t="s">
        <v>443</v>
      </c>
      <c r="H105" s="170" t="s">
        <v>221</v>
      </c>
      <c r="I105" s="170" t="s">
        <v>179</v>
      </c>
      <c r="J105" s="170" t="s">
        <v>74</v>
      </c>
      <c r="K105" s="169"/>
    </row>
    <row r="106">
      <c r="A106" s="167"/>
      <c r="B106" s="168">
        <v>1.0</v>
      </c>
      <c r="C106" s="168" t="s">
        <v>444</v>
      </c>
      <c r="D106" s="168" t="s">
        <v>208</v>
      </c>
      <c r="E106" s="168" t="s">
        <v>375</v>
      </c>
      <c r="F106" s="168" t="s">
        <v>210</v>
      </c>
      <c r="G106" s="168" t="s">
        <v>445</v>
      </c>
      <c r="H106" s="168" t="s">
        <v>364</v>
      </c>
      <c r="I106" s="168" t="s">
        <v>179</v>
      </c>
      <c r="J106" s="168" t="s">
        <v>74</v>
      </c>
      <c r="K106" s="167"/>
    </row>
    <row r="107">
      <c r="A107" s="169"/>
      <c r="B107" s="170">
        <v>1.0</v>
      </c>
      <c r="C107" s="170" t="s">
        <v>446</v>
      </c>
      <c r="D107" s="170" t="s">
        <v>208</v>
      </c>
      <c r="E107" s="170" t="s">
        <v>375</v>
      </c>
      <c r="F107" s="170" t="s">
        <v>349</v>
      </c>
      <c r="G107" s="170" t="s">
        <v>447</v>
      </c>
      <c r="H107" s="170" t="s">
        <v>278</v>
      </c>
      <c r="I107" s="170" t="s">
        <v>179</v>
      </c>
      <c r="J107" s="170" t="s">
        <v>74</v>
      </c>
      <c r="K107" s="169"/>
    </row>
    <row r="108">
      <c r="A108" s="167"/>
      <c r="B108" s="168">
        <v>1.0</v>
      </c>
      <c r="C108" s="168" t="s">
        <v>448</v>
      </c>
      <c r="D108" s="168" t="s">
        <v>208</v>
      </c>
      <c r="E108" s="168" t="s">
        <v>209</v>
      </c>
      <c r="F108" s="168" t="s">
        <v>297</v>
      </c>
      <c r="G108" s="168" t="s">
        <v>449</v>
      </c>
      <c r="H108" s="168" t="s">
        <v>364</v>
      </c>
      <c r="I108" s="168" t="s">
        <v>179</v>
      </c>
      <c r="J108" s="168" t="s">
        <v>74</v>
      </c>
      <c r="K108" s="167"/>
    </row>
    <row r="109">
      <c r="A109" s="169"/>
      <c r="B109" s="170">
        <v>1.0</v>
      </c>
      <c r="C109" s="170" t="s">
        <v>450</v>
      </c>
      <c r="D109" s="170" t="s">
        <v>208</v>
      </c>
      <c r="E109" s="170" t="s">
        <v>209</v>
      </c>
      <c r="F109" s="170" t="s">
        <v>239</v>
      </c>
      <c r="G109" s="170" t="s">
        <v>451</v>
      </c>
      <c r="H109" s="170" t="s">
        <v>216</v>
      </c>
      <c r="I109" s="170" t="s">
        <v>74</v>
      </c>
      <c r="J109" s="170" t="s">
        <v>74</v>
      </c>
      <c r="K109" s="169"/>
    </row>
    <row r="110">
      <c r="A110" s="167"/>
      <c r="B110" s="168">
        <v>1.0</v>
      </c>
      <c r="C110" s="168" t="s">
        <v>452</v>
      </c>
      <c r="D110" s="168" t="s">
        <v>208</v>
      </c>
      <c r="E110" s="168" t="s">
        <v>267</v>
      </c>
      <c r="F110" s="168" t="s">
        <v>276</v>
      </c>
      <c r="G110" s="168" t="s">
        <v>453</v>
      </c>
      <c r="H110" s="168" t="s">
        <v>212</v>
      </c>
      <c r="I110" s="168" t="s">
        <v>74</v>
      </c>
      <c r="J110" s="168" t="s">
        <v>74</v>
      </c>
      <c r="K110" s="167"/>
    </row>
    <row r="111">
      <c r="A111" s="169"/>
      <c r="B111" s="170">
        <v>1.0</v>
      </c>
      <c r="C111" s="170" t="s">
        <v>454</v>
      </c>
      <c r="D111" s="170" t="s">
        <v>208</v>
      </c>
      <c r="E111" s="170" t="s">
        <v>209</v>
      </c>
      <c r="F111" s="170" t="s">
        <v>349</v>
      </c>
      <c r="G111" s="170" t="s">
        <v>455</v>
      </c>
      <c r="H111" s="170" t="s">
        <v>271</v>
      </c>
      <c r="I111" s="170" t="s">
        <v>74</v>
      </c>
      <c r="J111" s="170" t="s">
        <v>74</v>
      </c>
      <c r="K111" s="169"/>
    </row>
    <row r="112">
      <c r="A112" s="167"/>
      <c r="B112" s="168">
        <v>1.0</v>
      </c>
      <c r="C112" s="168" t="s">
        <v>456</v>
      </c>
      <c r="D112" s="168" t="s">
        <v>208</v>
      </c>
      <c r="E112" s="168" t="s">
        <v>209</v>
      </c>
      <c r="F112" s="168" t="s">
        <v>297</v>
      </c>
      <c r="G112" s="168" t="s">
        <v>457</v>
      </c>
      <c r="H112" s="168" t="s">
        <v>267</v>
      </c>
      <c r="I112" s="168" t="s">
        <v>74</v>
      </c>
      <c r="J112" s="168" t="s">
        <v>74</v>
      </c>
      <c r="K112" s="167"/>
    </row>
    <row r="113">
      <c r="A113" s="169"/>
      <c r="B113" s="170">
        <v>1.0</v>
      </c>
      <c r="C113" s="170" t="s">
        <v>458</v>
      </c>
      <c r="D113" s="170" t="s">
        <v>218</v>
      </c>
      <c r="E113" s="170" t="s">
        <v>209</v>
      </c>
      <c r="F113" s="170" t="s">
        <v>276</v>
      </c>
      <c r="G113" s="170" t="s">
        <v>459</v>
      </c>
      <c r="H113" s="170" t="s">
        <v>212</v>
      </c>
      <c r="I113" s="170" t="s">
        <v>74</v>
      </c>
      <c r="J113" s="170" t="s">
        <v>180</v>
      </c>
      <c r="K113" s="169"/>
    </row>
    <row r="114">
      <c r="A114" s="167"/>
      <c r="B114" s="168">
        <v>1.0</v>
      </c>
      <c r="C114" s="168" t="s">
        <v>460</v>
      </c>
      <c r="D114" s="168" t="s">
        <v>250</v>
      </c>
      <c r="E114" s="168" t="s">
        <v>209</v>
      </c>
      <c r="F114" s="168" t="s">
        <v>219</v>
      </c>
      <c r="G114" s="168" t="s">
        <v>461</v>
      </c>
      <c r="H114" s="168" t="s">
        <v>221</v>
      </c>
      <c r="I114" s="168" t="s">
        <v>179</v>
      </c>
      <c r="J114" s="168" t="s">
        <v>254</v>
      </c>
      <c r="K114" s="167"/>
    </row>
    <row r="115">
      <c r="A115" s="169"/>
      <c r="B115" s="170">
        <v>1.0</v>
      </c>
      <c r="C115" s="170" t="s">
        <v>462</v>
      </c>
      <c r="D115" s="170" t="s">
        <v>231</v>
      </c>
      <c r="E115" s="170" t="s">
        <v>209</v>
      </c>
      <c r="F115" s="170" t="s">
        <v>210</v>
      </c>
      <c r="G115" s="170" t="s">
        <v>463</v>
      </c>
      <c r="H115" s="170" t="s">
        <v>212</v>
      </c>
      <c r="I115" s="170" t="s">
        <v>74</v>
      </c>
      <c r="J115" s="170" t="s">
        <v>74</v>
      </c>
      <c r="K115" s="169"/>
    </row>
    <row r="116">
      <c r="A116" s="167"/>
      <c r="B116" s="168">
        <v>2.0</v>
      </c>
      <c r="C116" s="168" t="s">
        <v>464</v>
      </c>
      <c r="D116" s="168" t="s">
        <v>208</v>
      </c>
      <c r="E116" s="168" t="s">
        <v>209</v>
      </c>
      <c r="F116" s="168" t="s">
        <v>349</v>
      </c>
      <c r="G116" s="168" t="s">
        <v>465</v>
      </c>
      <c r="H116" s="168" t="s">
        <v>212</v>
      </c>
      <c r="I116" s="168" t="s">
        <v>74</v>
      </c>
      <c r="J116" s="168" t="s">
        <v>74</v>
      </c>
      <c r="K116" s="167"/>
    </row>
    <row r="117">
      <c r="A117" s="169"/>
      <c r="B117" s="170">
        <v>2.0</v>
      </c>
      <c r="C117" s="170" t="s">
        <v>466</v>
      </c>
      <c r="D117" s="170" t="s">
        <v>231</v>
      </c>
      <c r="E117" s="170" t="s">
        <v>209</v>
      </c>
      <c r="F117" s="170" t="s">
        <v>219</v>
      </c>
      <c r="G117" s="170" t="s">
        <v>467</v>
      </c>
      <c r="H117" s="170" t="s">
        <v>221</v>
      </c>
      <c r="I117" s="170" t="s">
        <v>179</v>
      </c>
      <c r="J117" s="170" t="s">
        <v>305</v>
      </c>
      <c r="K117" s="169"/>
    </row>
    <row r="118">
      <c r="A118" s="167"/>
      <c r="B118" s="168">
        <v>2.0</v>
      </c>
      <c r="C118" s="168" t="s">
        <v>468</v>
      </c>
      <c r="D118" s="168" t="s">
        <v>218</v>
      </c>
      <c r="E118" s="168" t="s">
        <v>375</v>
      </c>
      <c r="F118" s="168" t="s">
        <v>210</v>
      </c>
      <c r="G118" s="168" t="s">
        <v>469</v>
      </c>
      <c r="H118" s="168" t="s">
        <v>271</v>
      </c>
      <c r="I118" s="168" t="s">
        <v>74</v>
      </c>
      <c r="J118" s="168" t="s">
        <v>245</v>
      </c>
      <c r="K118" s="167"/>
    </row>
    <row r="119">
      <c r="A119" s="169"/>
      <c r="B119" s="170">
        <v>2.0</v>
      </c>
      <c r="C119" s="170" t="s">
        <v>470</v>
      </c>
      <c r="D119" s="170" t="s">
        <v>218</v>
      </c>
      <c r="E119" s="170" t="s">
        <v>209</v>
      </c>
      <c r="F119" s="170" t="s">
        <v>471</v>
      </c>
      <c r="G119" s="170" t="s">
        <v>472</v>
      </c>
      <c r="H119" s="170" t="s">
        <v>221</v>
      </c>
      <c r="I119" s="170" t="s">
        <v>179</v>
      </c>
      <c r="J119" s="170" t="s">
        <v>74</v>
      </c>
      <c r="K119" s="169"/>
    </row>
    <row r="120">
      <c r="A120" s="167"/>
      <c r="B120" s="168">
        <v>2.0</v>
      </c>
      <c r="C120" s="168" t="s">
        <v>473</v>
      </c>
      <c r="D120" s="168" t="s">
        <v>250</v>
      </c>
      <c r="E120" s="168" t="s">
        <v>209</v>
      </c>
      <c r="F120" s="168" t="s">
        <v>210</v>
      </c>
      <c r="G120" s="168" t="s">
        <v>474</v>
      </c>
      <c r="H120" s="168" t="s">
        <v>221</v>
      </c>
      <c r="I120" s="168" t="s">
        <v>179</v>
      </c>
      <c r="J120" s="168" t="s">
        <v>74</v>
      </c>
      <c r="K120" s="167"/>
    </row>
    <row r="121">
      <c r="A121" s="169"/>
      <c r="B121" s="170">
        <v>2.0</v>
      </c>
      <c r="C121" s="170" t="s">
        <v>475</v>
      </c>
      <c r="D121" s="170" t="s">
        <v>208</v>
      </c>
      <c r="E121" s="170" t="s">
        <v>375</v>
      </c>
      <c r="F121" s="170" t="s">
        <v>236</v>
      </c>
      <c r="G121" s="170" t="s">
        <v>476</v>
      </c>
      <c r="H121" s="170" t="s">
        <v>221</v>
      </c>
      <c r="I121" s="170" t="s">
        <v>179</v>
      </c>
      <c r="J121" s="170" t="s">
        <v>74</v>
      </c>
      <c r="K121" s="169"/>
    </row>
    <row r="122">
      <c r="A122" s="167"/>
      <c r="B122" s="168">
        <v>2.0</v>
      </c>
      <c r="C122" s="168" t="s">
        <v>477</v>
      </c>
      <c r="D122" s="168" t="s">
        <v>218</v>
      </c>
      <c r="E122" s="168" t="s">
        <v>209</v>
      </c>
      <c r="F122" s="168" t="s">
        <v>219</v>
      </c>
      <c r="G122" s="168" t="s">
        <v>478</v>
      </c>
      <c r="H122" s="168" t="s">
        <v>479</v>
      </c>
      <c r="I122" s="168" t="s">
        <v>179</v>
      </c>
      <c r="J122" s="168" t="s">
        <v>217</v>
      </c>
      <c r="K122" s="167"/>
    </row>
    <row r="123">
      <c r="A123" s="169"/>
      <c r="B123" s="170">
        <v>2.0</v>
      </c>
      <c r="C123" s="170" t="s">
        <v>480</v>
      </c>
      <c r="D123" s="170" t="s">
        <v>208</v>
      </c>
      <c r="E123" s="170" t="s">
        <v>209</v>
      </c>
      <c r="F123" s="170" t="s">
        <v>481</v>
      </c>
      <c r="G123" s="170" t="s">
        <v>482</v>
      </c>
      <c r="H123" s="170" t="s">
        <v>278</v>
      </c>
      <c r="I123" s="170" t="s">
        <v>179</v>
      </c>
      <c r="J123" s="170" t="s">
        <v>74</v>
      </c>
      <c r="K123" s="169"/>
    </row>
    <row r="124">
      <c r="A124" s="167"/>
      <c r="B124" s="168">
        <v>2.0</v>
      </c>
      <c r="C124" s="168" t="s">
        <v>483</v>
      </c>
      <c r="D124" s="168" t="s">
        <v>208</v>
      </c>
      <c r="E124" s="168" t="s">
        <v>209</v>
      </c>
      <c r="F124" s="168" t="s">
        <v>349</v>
      </c>
      <c r="G124" s="168" t="s">
        <v>484</v>
      </c>
      <c r="H124" s="168" t="s">
        <v>212</v>
      </c>
      <c r="I124" s="168" t="s">
        <v>74</v>
      </c>
      <c r="J124" s="168" t="s">
        <v>74</v>
      </c>
      <c r="K124" s="167"/>
    </row>
    <row r="125">
      <c r="A125" s="169"/>
      <c r="B125" s="170">
        <v>2.0</v>
      </c>
      <c r="C125" s="170" t="s">
        <v>485</v>
      </c>
      <c r="D125" s="170" t="s">
        <v>218</v>
      </c>
      <c r="E125" s="170" t="s">
        <v>375</v>
      </c>
      <c r="F125" s="170" t="s">
        <v>297</v>
      </c>
      <c r="G125" s="170" t="s">
        <v>486</v>
      </c>
      <c r="H125" s="170" t="s">
        <v>212</v>
      </c>
      <c r="I125" s="170" t="s">
        <v>74</v>
      </c>
      <c r="J125" s="170" t="s">
        <v>74</v>
      </c>
      <c r="K125" s="169"/>
    </row>
    <row r="126">
      <c r="A126" s="167"/>
      <c r="B126" s="168">
        <v>2.0</v>
      </c>
      <c r="C126" s="168" t="s">
        <v>487</v>
      </c>
      <c r="D126" s="168" t="s">
        <v>231</v>
      </c>
      <c r="E126" s="168" t="s">
        <v>375</v>
      </c>
      <c r="F126" s="168" t="s">
        <v>297</v>
      </c>
      <c r="G126" s="168" t="s">
        <v>488</v>
      </c>
      <c r="H126" s="168" t="s">
        <v>221</v>
      </c>
      <c r="I126" s="168" t="s">
        <v>179</v>
      </c>
      <c r="J126" s="168" t="s">
        <v>74</v>
      </c>
      <c r="K126" s="167"/>
    </row>
    <row r="127">
      <c r="A127" s="169"/>
      <c r="B127" s="170">
        <v>2.0</v>
      </c>
      <c r="C127" s="170" t="s">
        <v>489</v>
      </c>
      <c r="D127" s="170" t="s">
        <v>231</v>
      </c>
      <c r="E127" s="170" t="s">
        <v>209</v>
      </c>
      <c r="F127" s="170" t="s">
        <v>210</v>
      </c>
      <c r="G127" s="170" t="s">
        <v>490</v>
      </c>
      <c r="H127" s="170" t="s">
        <v>364</v>
      </c>
      <c r="I127" s="170" t="s">
        <v>179</v>
      </c>
      <c r="J127" s="170" t="s">
        <v>74</v>
      </c>
      <c r="K127" s="169"/>
    </row>
    <row r="128">
      <c r="A128" s="167"/>
      <c r="B128" s="168">
        <v>2.0</v>
      </c>
      <c r="C128" s="168" t="s">
        <v>491</v>
      </c>
      <c r="D128" s="168" t="s">
        <v>208</v>
      </c>
      <c r="E128" s="168" t="s">
        <v>209</v>
      </c>
      <c r="F128" s="168" t="s">
        <v>236</v>
      </c>
      <c r="G128" s="168" t="s">
        <v>492</v>
      </c>
      <c r="H128" s="168" t="s">
        <v>336</v>
      </c>
      <c r="I128" s="168" t="s">
        <v>74</v>
      </c>
      <c r="J128" s="168" t="s">
        <v>74</v>
      </c>
      <c r="K128" s="167"/>
    </row>
    <row r="129">
      <c r="A129" s="169"/>
      <c r="B129" s="170">
        <v>2.0</v>
      </c>
      <c r="C129" s="170" t="s">
        <v>493</v>
      </c>
      <c r="D129" s="170" t="s">
        <v>208</v>
      </c>
      <c r="E129" s="170" t="s">
        <v>209</v>
      </c>
      <c r="F129" s="170" t="s">
        <v>297</v>
      </c>
      <c r="G129" s="170" t="s">
        <v>494</v>
      </c>
      <c r="H129" s="170" t="s">
        <v>267</v>
      </c>
      <c r="I129" s="170" t="s">
        <v>74</v>
      </c>
      <c r="J129" s="170" t="s">
        <v>74</v>
      </c>
      <c r="K129" s="169"/>
    </row>
    <row r="130">
      <c r="A130" s="167"/>
      <c r="B130" s="168">
        <v>2.0</v>
      </c>
      <c r="C130" s="168" t="s">
        <v>495</v>
      </c>
      <c r="D130" s="168" t="s">
        <v>208</v>
      </c>
      <c r="E130" s="168" t="s">
        <v>209</v>
      </c>
      <c r="F130" s="168" t="s">
        <v>297</v>
      </c>
      <c r="G130" s="168" t="s">
        <v>496</v>
      </c>
      <c r="H130" s="168" t="s">
        <v>221</v>
      </c>
      <c r="I130" s="168" t="s">
        <v>179</v>
      </c>
      <c r="J130" s="168" t="s">
        <v>74</v>
      </c>
      <c r="K130" s="167"/>
    </row>
    <row r="131">
      <c r="A131" s="169"/>
      <c r="B131" s="170">
        <v>2.0</v>
      </c>
      <c r="C131" s="170" t="s">
        <v>497</v>
      </c>
      <c r="D131" s="170" t="s">
        <v>231</v>
      </c>
      <c r="E131" s="170" t="s">
        <v>209</v>
      </c>
      <c r="F131" s="170" t="s">
        <v>210</v>
      </c>
      <c r="G131" s="170" t="s">
        <v>498</v>
      </c>
      <c r="H131" s="170" t="s">
        <v>221</v>
      </c>
      <c r="I131" s="170" t="s">
        <v>179</v>
      </c>
      <c r="J131" s="170" t="s">
        <v>428</v>
      </c>
      <c r="K131" s="169"/>
    </row>
    <row r="132">
      <c r="A132" s="167"/>
      <c r="B132" s="168">
        <v>2.0</v>
      </c>
      <c r="C132" s="168" t="s">
        <v>499</v>
      </c>
      <c r="D132" s="168" t="s">
        <v>208</v>
      </c>
      <c r="E132" s="168" t="s">
        <v>209</v>
      </c>
      <c r="F132" s="168" t="s">
        <v>210</v>
      </c>
      <c r="G132" s="168" t="s">
        <v>500</v>
      </c>
      <c r="H132" s="168" t="s">
        <v>278</v>
      </c>
      <c r="I132" s="168" t="s">
        <v>179</v>
      </c>
      <c r="J132" s="168" t="s">
        <v>74</v>
      </c>
      <c r="K132" s="167"/>
    </row>
    <row r="133">
      <c r="A133" s="169"/>
      <c r="B133" s="170">
        <v>2.0</v>
      </c>
      <c r="C133" s="170" t="s">
        <v>501</v>
      </c>
      <c r="D133" s="170" t="s">
        <v>250</v>
      </c>
      <c r="E133" s="170" t="s">
        <v>209</v>
      </c>
      <c r="F133" s="170" t="s">
        <v>219</v>
      </c>
      <c r="G133" s="170" t="s">
        <v>502</v>
      </c>
      <c r="H133" s="170" t="s">
        <v>336</v>
      </c>
      <c r="I133" s="170" t="s">
        <v>74</v>
      </c>
      <c r="J133" s="170" t="s">
        <v>74</v>
      </c>
      <c r="K133" s="169"/>
    </row>
    <row r="134">
      <c r="A134" s="167"/>
      <c r="B134" s="168">
        <v>2.0</v>
      </c>
      <c r="C134" s="168" t="s">
        <v>503</v>
      </c>
      <c r="D134" s="168" t="s">
        <v>250</v>
      </c>
      <c r="E134" s="168" t="s">
        <v>209</v>
      </c>
      <c r="F134" s="168" t="s">
        <v>219</v>
      </c>
      <c r="G134" s="168" t="s">
        <v>504</v>
      </c>
      <c r="H134" s="168" t="s">
        <v>271</v>
      </c>
      <c r="I134" s="168" t="s">
        <v>74</v>
      </c>
      <c r="J134" s="168" t="s">
        <v>74</v>
      </c>
      <c r="K134" s="167"/>
    </row>
    <row r="135">
      <c r="A135" s="169"/>
      <c r="B135" s="170">
        <v>2.0</v>
      </c>
      <c r="C135" s="170" t="s">
        <v>505</v>
      </c>
      <c r="D135" s="170" t="s">
        <v>218</v>
      </c>
      <c r="E135" s="170" t="s">
        <v>209</v>
      </c>
      <c r="F135" s="170" t="s">
        <v>297</v>
      </c>
      <c r="G135" s="170" t="s">
        <v>506</v>
      </c>
      <c r="H135" s="170" t="s">
        <v>221</v>
      </c>
      <c r="I135" s="170" t="s">
        <v>179</v>
      </c>
      <c r="J135" s="170" t="s">
        <v>74</v>
      </c>
      <c r="K135" s="169"/>
    </row>
    <row r="136">
      <c r="A136" s="167"/>
      <c r="B136" s="168">
        <v>2.0</v>
      </c>
      <c r="C136" s="168" t="s">
        <v>507</v>
      </c>
      <c r="D136" s="168" t="s">
        <v>218</v>
      </c>
      <c r="E136" s="168" t="s">
        <v>209</v>
      </c>
      <c r="F136" s="168" t="s">
        <v>239</v>
      </c>
      <c r="G136" s="168" t="s">
        <v>508</v>
      </c>
      <c r="H136" s="168" t="s">
        <v>221</v>
      </c>
      <c r="I136" s="168" t="s">
        <v>179</v>
      </c>
      <c r="J136" s="168" t="s">
        <v>74</v>
      </c>
      <c r="K136" s="167"/>
    </row>
    <row r="137">
      <c r="A137" s="169"/>
      <c r="B137" s="170">
        <v>2.0</v>
      </c>
      <c r="C137" s="170" t="s">
        <v>509</v>
      </c>
      <c r="D137" s="170" t="s">
        <v>250</v>
      </c>
      <c r="E137" s="170" t="s">
        <v>209</v>
      </c>
      <c r="F137" s="170" t="s">
        <v>236</v>
      </c>
      <c r="G137" s="170" t="s">
        <v>510</v>
      </c>
      <c r="H137" s="170" t="s">
        <v>278</v>
      </c>
      <c r="I137" s="170" t="s">
        <v>179</v>
      </c>
      <c r="J137" s="170" t="s">
        <v>254</v>
      </c>
      <c r="K137" s="169"/>
    </row>
    <row r="138">
      <c r="A138" s="167"/>
      <c r="B138" s="168">
        <v>2.0</v>
      </c>
      <c r="C138" s="168" t="s">
        <v>511</v>
      </c>
      <c r="D138" s="168" t="s">
        <v>218</v>
      </c>
      <c r="E138" s="168" t="s">
        <v>209</v>
      </c>
      <c r="F138" s="168" t="s">
        <v>297</v>
      </c>
      <c r="G138" s="168" t="s">
        <v>512</v>
      </c>
      <c r="H138" s="168" t="s">
        <v>364</v>
      </c>
      <c r="I138" s="168" t="s">
        <v>179</v>
      </c>
      <c r="J138" s="168" t="s">
        <v>432</v>
      </c>
      <c r="K138" s="167"/>
    </row>
    <row r="139">
      <c r="A139" s="169"/>
      <c r="B139" s="170">
        <v>2.0</v>
      </c>
      <c r="C139" s="170" t="s">
        <v>513</v>
      </c>
      <c r="D139" s="170" t="s">
        <v>231</v>
      </c>
      <c r="E139" s="170" t="s">
        <v>209</v>
      </c>
      <c r="F139" s="170" t="s">
        <v>210</v>
      </c>
      <c r="G139" s="170" t="s">
        <v>514</v>
      </c>
      <c r="H139" s="170" t="s">
        <v>221</v>
      </c>
      <c r="I139" s="170" t="s">
        <v>179</v>
      </c>
      <c r="J139" s="170" t="s">
        <v>74</v>
      </c>
      <c r="K139" s="169"/>
    </row>
    <row r="140">
      <c r="A140" s="167"/>
      <c r="B140" s="168">
        <v>2.0</v>
      </c>
      <c r="C140" s="168" t="s">
        <v>515</v>
      </c>
      <c r="D140" s="168" t="s">
        <v>208</v>
      </c>
      <c r="E140" s="168" t="s">
        <v>209</v>
      </c>
      <c r="F140" s="168" t="s">
        <v>210</v>
      </c>
      <c r="G140" s="168" t="s">
        <v>516</v>
      </c>
      <c r="H140" s="168" t="s">
        <v>221</v>
      </c>
      <c r="I140" s="168" t="s">
        <v>179</v>
      </c>
      <c r="J140" s="168" t="s">
        <v>74</v>
      </c>
      <c r="K140" s="167"/>
    </row>
    <row r="141">
      <c r="A141" s="169"/>
      <c r="B141" s="170">
        <v>2.0</v>
      </c>
      <c r="C141" s="170" t="s">
        <v>517</v>
      </c>
      <c r="D141" s="170" t="s">
        <v>208</v>
      </c>
      <c r="E141" s="170" t="s">
        <v>271</v>
      </c>
      <c r="F141" s="170" t="s">
        <v>219</v>
      </c>
      <c r="G141" s="170" t="s">
        <v>518</v>
      </c>
      <c r="H141" s="170" t="s">
        <v>519</v>
      </c>
      <c r="I141" s="170" t="s">
        <v>74</v>
      </c>
      <c r="J141" s="170" t="s">
        <v>74</v>
      </c>
      <c r="K141" s="169"/>
    </row>
    <row r="142">
      <c r="A142" s="167"/>
      <c r="B142" s="168">
        <v>2.0</v>
      </c>
      <c r="C142" s="168" t="s">
        <v>520</v>
      </c>
      <c r="D142" s="168" t="s">
        <v>208</v>
      </c>
      <c r="E142" s="168" t="s">
        <v>209</v>
      </c>
      <c r="F142" s="168" t="s">
        <v>236</v>
      </c>
      <c r="G142" s="168" t="s">
        <v>521</v>
      </c>
      <c r="H142" s="168" t="s">
        <v>278</v>
      </c>
      <c r="I142" s="168" t="s">
        <v>179</v>
      </c>
      <c r="J142" s="168" t="s">
        <v>74</v>
      </c>
      <c r="K142" s="167"/>
    </row>
    <row r="143">
      <c r="A143" s="169"/>
      <c r="B143" s="170">
        <v>2.0</v>
      </c>
      <c r="C143" s="170" t="s">
        <v>522</v>
      </c>
      <c r="D143" s="170" t="s">
        <v>218</v>
      </c>
      <c r="E143" s="170" t="s">
        <v>209</v>
      </c>
      <c r="F143" s="170" t="s">
        <v>297</v>
      </c>
      <c r="G143" s="170" t="s">
        <v>523</v>
      </c>
      <c r="H143" s="170" t="s">
        <v>221</v>
      </c>
      <c r="I143" s="170" t="s">
        <v>179</v>
      </c>
      <c r="J143" s="170" t="s">
        <v>74</v>
      </c>
      <c r="K143" s="169"/>
    </row>
    <row r="144">
      <c r="A144" s="167"/>
      <c r="B144" s="168">
        <v>2.0</v>
      </c>
      <c r="C144" s="168" t="s">
        <v>524</v>
      </c>
      <c r="D144" s="168" t="s">
        <v>208</v>
      </c>
      <c r="E144" s="168" t="s">
        <v>209</v>
      </c>
      <c r="F144" s="168" t="s">
        <v>236</v>
      </c>
      <c r="G144" s="168" t="s">
        <v>525</v>
      </c>
      <c r="H144" s="168" t="s">
        <v>519</v>
      </c>
      <c r="I144" s="168" t="s">
        <v>74</v>
      </c>
      <c r="J144" s="168" t="s">
        <v>74</v>
      </c>
      <c r="K144" s="167"/>
    </row>
    <row r="145">
      <c r="A145" s="169"/>
      <c r="B145" s="170">
        <v>2.0</v>
      </c>
      <c r="C145" s="170" t="s">
        <v>526</v>
      </c>
      <c r="D145" s="170" t="s">
        <v>208</v>
      </c>
      <c r="E145" s="170" t="s">
        <v>209</v>
      </c>
      <c r="F145" s="170" t="s">
        <v>297</v>
      </c>
      <c r="G145" s="170" t="s">
        <v>527</v>
      </c>
      <c r="H145" s="170" t="s">
        <v>278</v>
      </c>
      <c r="I145" s="170" t="s">
        <v>179</v>
      </c>
      <c r="J145" s="170" t="s">
        <v>74</v>
      </c>
      <c r="K145" s="169"/>
    </row>
    <row r="146">
      <c r="A146" s="167"/>
      <c r="B146" s="168">
        <v>2.0</v>
      </c>
      <c r="C146" s="168" t="s">
        <v>528</v>
      </c>
      <c r="D146" s="168" t="s">
        <v>208</v>
      </c>
      <c r="E146" s="168" t="s">
        <v>209</v>
      </c>
      <c r="F146" s="168" t="s">
        <v>236</v>
      </c>
      <c r="G146" s="168" t="s">
        <v>529</v>
      </c>
      <c r="H146" s="168" t="s">
        <v>278</v>
      </c>
      <c r="I146" s="168" t="s">
        <v>179</v>
      </c>
      <c r="J146" s="168" t="s">
        <v>74</v>
      </c>
      <c r="K146" s="167"/>
    </row>
    <row r="147">
      <c r="A147" s="169"/>
      <c r="B147" s="170">
        <v>2.0</v>
      </c>
      <c r="C147" s="170" t="s">
        <v>530</v>
      </c>
      <c r="D147" s="170" t="s">
        <v>231</v>
      </c>
      <c r="E147" s="170" t="s">
        <v>209</v>
      </c>
      <c r="F147" s="170" t="s">
        <v>210</v>
      </c>
      <c r="G147" s="170" t="s">
        <v>531</v>
      </c>
      <c r="H147" s="170" t="s">
        <v>278</v>
      </c>
      <c r="I147" s="170" t="s">
        <v>179</v>
      </c>
      <c r="J147" s="170" t="s">
        <v>74</v>
      </c>
      <c r="K147" s="169"/>
    </row>
    <row r="148">
      <c r="A148" s="167"/>
      <c r="B148" s="168">
        <v>2.0</v>
      </c>
      <c r="C148" s="168" t="s">
        <v>532</v>
      </c>
      <c r="D148" s="168" t="s">
        <v>208</v>
      </c>
      <c r="E148" s="168" t="s">
        <v>209</v>
      </c>
      <c r="F148" s="168" t="s">
        <v>297</v>
      </c>
      <c r="G148" s="168" t="s">
        <v>533</v>
      </c>
      <c r="H148" s="168" t="s">
        <v>271</v>
      </c>
      <c r="I148" s="168" t="s">
        <v>74</v>
      </c>
      <c r="J148" s="168" t="s">
        <v>74</v>
      </c>
      <c r="K148" s="167"/>
    </row>
    <row r="149">
      <c r="A149" s="169"/>
      <c r="B149" s="170">
        <v>2.0</v>
      </c>
      <c r="C149" s="170" t="s">
        <v>534</v>
      </c>
      <c r="D149" s="170" t="s">
        <v>208</v>
      </c>
      <c r="E149" s="170" t="s">
        <v>209</v>
      </c>
      <c r="F149" s="170" t="s">
        <v>219</v>
      </c>
      <c r="G149" s="170" t="s">
        <v>535</v>
      </c>
      <c r="H149" s="170" t="s">
        <v>221</v>
      </c>
      <c r="I149" s="170" t="s">
        <v>179</v>
      </c>
      <c r="J149" s="170" t="s">
        <v>74</v>
      </c>
      <c r="K149" s="169"/>
    </row>
    <row r="150">
      <c r="A150" s="167"/>
      <c r="B150" s="168">
        <v>2.0</v>
      </c>
      <c r="C150" s="168" t="s">
        <v>536</v>
      </c>
      <c r="D150" s="168" t="s">
        <v>208</v>
      </c>
      <c r="E150" s="168" t="s">
        <v>209</v>
      </c>
      <c r="F150" s="168" t="s">
        <v>210</v>
      </c>
      <c r="G150" s="168" t="s">
        <v>537</v>
      </c>
      <c r="H150" s="168" t="s">
        <v>221</v>
      </c>
      <c r="I150" s="168" t="s">
        <v>179</v>
      </c>
      <c r="J150" s="168" t="s">
        <v>74</v>
      </c>
      <c r="K150" s="167"/>
    </row>
    <row r="151">
      <c r="A151" s="169"/>
      <c r="B151" s="170">
        <v>2.0</v>
      </c>
      <c r="C151" s="170" t="s">
        <v>538</v>
      </c>
      <c r="D151" s="170" t="s">
        <v>208</v>
      </c>
      <c r="E151" s="170" t="s">
        <v>209</v>
      </c>
      <c r="F151" s="170" t="s">
        <v>210</v>
      </c>
      <c r="G151" s="170" t="s">
        <v>539</v>
      </c>
      <c r="H151" s="170" t="s">
        <v>221</v>
      </c>
      <c r="I151" s="170" t="s">
        <v>179</v>
      </c>
      <c r="J151" s="170" t="s">
        <v>74</v>
      </c>
      <c r="K151" s="169"/>
    </row>
    <row r="152">
      <c r="A152" s="167"/>
      <c r="B152" s="168">
        <v>2.0</v>
      </c>
      <c r="C152" s="168" t="s">
        <v>540</v>
      </c>
      <c r="D152" s="168" t="s">
        <v>218</v>
      </c>
      <c r="E152" s="168" t="s">
        <v>375</v>
      </c>
      <c r="F152" s="168" t="s">
        <v>297</v>
      </c>
      <c r="G152" s="168" t="s">
        <v>541</v>
      </c>
      <c r="H152" s="168" t="s">
        <v>212</v>
      </c>
      <c r="I152" s="168" t="s">
        <v>74</v>
      </c>
      <c r="J152" s="168" t="s">
        <v>74</v>
      </c>
      <c r="K152" s="167"/>
    </row>
    <row r="153">
      <c r="A153" s="169"/>
      <c r="B153" s="170">
        <v>2.0</v>
      </c>
      <c r="C153" s="170" t="s">
        <v>542</v>
      </c>
      <c r="D153" s="170" t="s">
        <v>208</v>
      </c>
      <c r="E153" s="170" t="s">
        <v>209</v>
      </c>
      <c r="F153" s="170" t="s">
        <v>210</v>
      </c>
      <c r="G153" s="170" t="s">
        <v>543</v>
      </c>
      <c r="H153" s="170" t="s">
        <v>212</v>
      </c>
      <c r="I153" s="170" t="s">
        <v>74</v>
      </c>
      <c r="J153" s="170" t="s">
        <v>74</v>
      </c>
      <c r="K153" s="169"/>
    </row>
    <row r="154">
      <c r="A154" s="167"/>
      <c r="B154" s="168">
        <v>2.0</v>
      </c>
      <c r="C154" s="168" t="s">
        <v>544</v>
      </c>
      <c r="D154" s="168" t="s">
        <v>208</v>
      </c>
      <c r="E154" s="168" t="s">
        <v>209</v>
      </c>
      <c r="F154" s="168" t="s">
        <v>210</v>
      </c>
      <c r="G154" s="168" t="s">
        <v>545</v>
      </c>
      <c r="H154" s="168" t="s">
        <v>212</v>
      </c>
      <c r="I154" s="168" t="s">
        <v>74</v>
      </c>
      <c r="J154" s="168" t="s">
        <v>74</v>
      </c>
      <c r="K154" s="167"/>
    </row>
    <row r="155">
      <c r="A155" s="169"/>
      <c r="B155" s="170">
        <v>2.0</v>
      </c>
      <c r="C155" s="170" t="s">
        <v>546</v>
      </c>
      <c r="D155" s="170" t="s">
        <v>218</v>
      </c>
      <c r="E155" s="170" t="s">
        <v>375</v>
      </c>
      <c r="F155" s="170" t="s">
        <v>219</v>
      </c>
      <c r="G155" s="170" t="s">
        <v>547</v>
      </c>
      <c r="H155" s="170" t="s">
        <v>212</v>
      </c>
      <c r="I155" s="170" t="s">
        <v>74</v>
      </c>
      <c r="J155" s="170" t="s">
        <v>74</v>
      </c>
      <c r="K155" s="169"/>
    </row>
    <row r="156">
      <c r="A156" s="167"/>
      <c r="B156" s="168">
        <v>2.0</v>
      </c>
      <c r="C156" s="168" t="s">
        <v>548</v>
      </c>
      <c r="D156" s="168" t="s">
        <v>250</v>
      </c>
      <c r="E156" s="168" t="s">
        <v>209</v>
      </c>
      <c r="F156" s="168" t="s">
        <v>236</v>
      </c>
      <c r="G156" s="168" t="s">
        <v>549</v>
      </c>
      <c r="H156" s="168" t="s">
        <v>212</v>
      </c>
      <c r="I156" s="168" t="s">
        <v>74</v>
      </c>
      <c r="J156" s="168" t="s">
        <v>74</v>
      </c>
      <c r="K156" s="167"/>
    </row>
    <row r="157">
      <c r="A157" s="169"/>
      <c r="B157" s="170">
        <v>2.0</v>
      </c>
      <c r="C157" s="170" t="s">
        <v>550</v>
      </c>
      <c r="D157" s="170" t="s">
        <v>208</v>
      </c>
      <c r="E157" s="170" t="s">
        <v>209</v>
      </c>
      <c r="F157" s="170" t="s">
        <v>239</v>
      </c>
      <c r="G157" s="170" t="s">
        <v>551</v>
      </c>
      <c r="H157" s="170" t="s">
        <v>212</v>
      </c>
      <c r="I157" s="170" t="s">
        <v>74</v>
      </c>
      <c r="J157" s="170" t="s">
        <v>74</v>
      </c>
      <c r="K157" s="169"/>
    </row>
    <row r="158">
      <c r="A158" s="167"/>
      <c r="B158" s="168">
        <v>2.0</v>
      </c>
      <c r="C158" s="168" t="s">
        <v>552</v>
      </c>
      <c r="D158" s="168" t="s">
        <v>208</v>
      </c>
      <c r="E158" s="168" t="s">
        <v>209</v>
      </c>
      <c r="F158" s="168" t="s">
        <v>236</v>
      </c>
      <c r="G158" s="168" t="s">
        <v>553</v>
      </c>
      <c r="H158" s="168" t="s">
        <v>267</v>
      </c>
      <c r="I158" s="168" t="s">
        <v>74</v>
      </c>
      <c r="J158" s="168" t="s">
        <v>74</v>
      </c>
      <c r="K158" s="167"/>
    </row>
    <row r="159">
      <c r="A159" s="169"/>
      <c r="B159" s="170">
        <v>2.0</v>
      </c>
      <c r="C159" s="170" t="s">
        <v>554</v>
      </c>
      <c r="D159" s="170" t="s">
        <v>208</v>
      </c>
      <c r="E159" s="170" t="s">
        <v>209</v>
      </c>
      <c r="F159" s="170" t="s">
        <v>210</v>
      </c>
      <c r="G159" s="170" t="s">
        <v>555</v>
      </c>
      <c r="H159" s="170" t="s">
        <v>212</v>
      </c>
      <c r="I159" s="170" t="s">
        <v>74</v>
      </c>
      <c r="J159" s="170" t="s">
        <v>74</v>
      </c>
      <c r="K159" s="169"/>
    </row>
    <row r="160">
      <c r="A160" s="167"/>
      <c r="B160" s="168">
        <v>2.0</v>
      </c>
      <c r="C160" s="168" t="s">
        <v>556</v>
      </c>
      <c r="D160" s="168" t="s">
        <v>208</v>
      </c>
      <c r="E160" s="168" t="s">
        <v>209</v>
      </c>
      <c r="F160" s="168" t="s">
        <v>297</v>
      </c>
      <c r="G160" s="168" t="s">
        <v>557</v>
      </c>
      <c r="H160" s="168" t="s">
        <v>278</v>
      </c>
      <c r="I160" s="168" t="s">
        <v>179</v>
      </c>
      <c r="J160" s="168" t="s">
        <v>74</v>
      </c>
      <c r="K160" s="167"/>
    </row>
    <row r="161">
      <c r="A161" s="169"/>
      <c r="B161" s="170">
        <v>2.0</v>
      </c>
      <c r="C161" s="170" t="s">
        <v>185</v>
      </c>
      <c r="D161" s="170" t="s">
        <v>250</v>
      </c>
      <c r="E161" s="170" t="s">
        <v>209</v>
      </c>
      <c r="F161" s="170" t="s">
        <v>210</v>
      </c>
      <c r="G161" s="170" t="s">
        <v>558</v>
      </c>
      <c r="H161" s="170" t="s">
        <v>221</v>
      </c>
      <c r="I161" s="170" t="s">
        <v>179</v>
      </c>
      <c r="J161" s="170" t="s">
        <v>74</v>
      </c>
      <c r="K161" s="169"/>
    </row>
    <row r="162">
      <c r="A162" s="167"/>
      <c r="B162" s="168">
        <v>2.0</v>
      </c>
      <c r="C162" s="168" t="s">
        <v>559</v>
      </c>
      <c r="D162" s="168" t="s">
        <v>250</v>
      </c>
      <c r="E162" s="168" t="s">
        <v>209</v>
      </c>
      <c r="F162" s="168" t="s">
        <v>210</v>
      </c>
      <c r="G162" s="168" t="s">
        <v>560</v>
      </c>
      <c r="H162" s="168" t="s">
        <v>221</v>
      </c>
      <c r="I162" s="168" t="s">
        <v>179</v>
      </c>
      <c r="J162" s="168" t="s">
        <v>74</v>
      </c>
      <c r="K162" s="167"/>
    </row>
    <row r="163">
      <c r="A163" s="169"/>
      <c r="B163" s="170">
        <v>2.0</v>
      </c>
      <c r="C163" s="170" t="s">
        <v>561</v>
      </c>
      <c r="D163" s="170" t="s">
        <v>208</v>
      </c>
      <c r="E163" s="170" t="s">
        <v>209</v>
      </c>
      <c r="F163" s="170" t="s">
        <v>236</v>
      </c>
      <c r="G163" s="170" t="s">
        <v>562</v>
      </c>
      <c r="H163" s="170" t="s">
        <v>267</v>
      </c>
      <c r="I163" s="170" t="s">
        <v>74</v>
      </c>
      <c r="J163" s="170" t="s">
        <v>74</v>
      </c>
      <c r="K163" s="169"/>
    </row>
    <row r="164">
      <c r="A164" s="167"/>
      <c r="B164" s="168">
        <v>2.0</v>
      </c>
      <c r="C164" s="168" t="s">
        <v>563</v>
      </c>
      <c r="D164" s="168" t="s">
        <v>208</v>
      </c>
      <c r="E164" s="168" t="s">
        <v>375</v>
      </c>
      <c r="F164" s="168" t="s">
        <v>297</v>
      </c>
      <c r="G164" s="168" t="s">
        <v>564</v>
      </c>
      <c r="H164" s="168" t="s">
        <v>212</v>
      </c>
      <c r="I164" s="168" t="s">
        <v>74</v>
      </c>
      <c r="J164" s="168" t="s">
        <v>74</v>
      </c>
      <c r="K164" s="167"/>
    </row>
    <row r="165">
      <c r="A165" s="169"/>
      <c r="B165" s="170">
        <v>2.0</v>
      </c>
      <c r="C165" s="170" t="s">
        <v>565</v>
      </c>
      <c r="D165" s="170" t="s">
        <v>208</v>
      </c>
      <c r="E165" s="170" t="s">
        <v>209</v>
      </c>
      <c r="F165" s="170" t="s">
        <v>236</v>
      </c>
      <c r="G165" s="170" t="s">
        <v>566</v>
      </c>
      <c r="H165" s="170" t="s">
        <v>265</v>
      </c>
      <c r="I165" s="170" t="s">
        <v>74</v>
      </c>
      <c r="J165" s="170" t="s">
        <v>74</v>
      </c>
      <c r="K165" s="169"/>
    </row>
    <row r="166">
      <c r="A166" s="167"/>
      <c r="B166" s="168">
        <v>3.0</v>
      </c>
      <c r="C166" s="168" t="s">
        <v>567</v>
      </c>
      <c r="D166" s="168" t="s">
        <v>250</v>
      </c>
      <c r="E166" s="168" t="s">
        <v>209</v>
      </c>
      <c r="F166" s="168" t="s">
        <v>568</v>
      </c>
      <c r="G166" s="168" t="s">
        <v>569</v>
      </c>
      <c r="H166" s="168" t="s">
        <v>221</v>
      </c>
      <c r="I166" s="168" t="s">
        <v>179</v>
      </c>
      <c r="J166" s="168" t="s">
        <v>460</v>
      </c>
      <c r="K166" s="167"/>
    </row>
    <row r="167">
      <c r="A167" s="169"/>
      <c r="B167" s="170">
        <v>3.0</v>
      </c>
      <c r="C167" s="170" t="s">
        <v>570</v>
      </c>
      <c r="D167" s="170" t="s">
        <v>250</v>
      </c>
      <c r="E167" s="170" t="s">
        <v>209</v>
      </c>
      <c r="F167" s="170" t="s">
        <v>219</v>
      </c>
      <c r="G167" s="170" t="s">
        <v>571</v>
      </c>
      <c r="H167" s="170" t="s">
        <v>221</v>
      </c>
      <c r="I167" s="170" t="s">
        <v>179</v>
      </c>
      <c r="J167" s="170" t="s">
        <v>395</v>
      </c>
      <c r="K167" s="169"/>
    </row>
    <row r="168">
      <c r="A168" s="167"/>
      <c r="B168" s="168">
        <v>3.0</v>
      </c>
      <c r="C168" s="168" t="s">
        <v>572</v>
      </c>
      <c r="D168" s="168" t="s">
        <v>231</v>
      </c>
      <c r="E168" s="168" t="s">
        <v>209</v>
      </c>
      <c r="F168" s="168" t="s">
        <v>236</v>
      </c>
      <c r="G168" s="168" t="s">
        <v>573</v>
      </c>
      <c r="H168" s="168" t="s">
        <v>221</v>
      </c>
      <c r="I168" s="168" t="s">
        <v>179</v>
      </c>
      <c r="J168" s="168" t="s">
        <v>355</v>
      </c>
      <c r="K168" s="167"/>
    </row>
    <row r="169">
      <c r="A169" s="169"/>
      <c r="B169" s="170">
        <v>3.0</v>
      </c>
      <c r="C169" s="170" t="s">
        <v>574</v>
      </c>
      <c r="D169" s="170" t="s">
        <v>231</v>
      </c>
      <c r="E169" s="170" t="s">
        <v>209</v>
      </c>
      <c r="F169" s="170" t="s">
        <v>210</v>
      </c>
      <c r="G169" s="170" t="s">
        <v>575</v>
      </c>
      <c r="H169" s="170" t="s">
        <v>212</v>
      </c>
      <c r="I169" s="170" t="s">
        <v>74</v>
      </c>
      <c r="J169" s="170" t="s">
        <v>74</v>
      </c>
      <c r="K169" s="169"/>
    </row>
    <row r="170">
      <c r="A170" s="167"/>
      <c r="B170" s="168">
        <v>3.0</v>
      </c>
      <c r="C170" s="168" t="s">
        <v>576</v>
      </c>
      <c r="D170" s="168" t="s">
        <v>218</v>
      </c>
      <c r="E170" s="168" t="s">
        <v>209</v>
      </c>
      <c r="F170" s="168" t="s">
        <v>239</v>
      </c>
      <c r="G170" s="168" t="s">
        <v>577</v>
      </c>
      <c r="H170" s="168" t="s">
        <v>212</v>
      </c>
      <c r="I170" s="168" t="s">
        <v>74</v>
      </c>
      <c r="J170" s="168" t="s">
        <v>458</v>
      </c>
      <c r="K170" s="167"/>
    </row>
    <row r="171">
      <c r="A171" s="169"/>
      <c r="B171" s="170">
        <v>3.0</v>
      </c>
      <c r="C171" s="170" t="s">
        <v>578</v>
      </c>
      <c r="D171" s="170" t="s">
        <v>208</v>
      </c>
      <c r="E171" s="170" t="s">
        <v>209</v>
      </c>
      <c r="F171" s="170" t="s">
        <v>219</v>
      </c>
      <c r="G171" s="170" t="s">
        <v>579</v>
      </c>
      <c r="H171" s="170" t="s">
        <v>221</v>
      </c>
      <c r="I171" s="170" t="s">
        <v>179</v>
      </c>
      <c r="J171" s="170" t="s">
        <v>74</v>
      </c>
      <c r="K171" s="169"/>
    </row>
    <row r="172">
      <c r="A172" s="167"/>
      <c r="B172" s="168">
        <v>3.0</v>
      </c>
      <c r="C172" s="168" t="s">
        <v>580</v>
      </c>
      <c r="D172" s="168" t="s">
        <v>231</v>
      </c>
      <c r="E172" s="168" t="s">
        <v>209</v>
      </c>
      <c r="F172" s="168" t="s">
        <v>581</v>
      </c>
      <c r="G172" s="168" t="s">
        <v>582</v>
      </c>
      <c r="H172" s="168" t="s">
        <v>221</v>
      </c>
      <c r="I172" s="168" t="s">
        <v>179</v>
      </c>
      <c r="J172" s="168" t="s">
        <v>489</v>
      </c>
      <c r="K172" s="167"/>
    </row>
    <row r="173">
      <c r="A173" s="169"/>
      <c r="B173" s="170">
        <v>3.0</v>
      </c>
      <c r="C173" s="170" t="s">
        <v>583</v>
      </c>
      <c r="D173" s="170" t="s">
        <v>208</v>
      </c>
      <c r="E173" s="170" t="s">
        <v>209</v>
      </c>
      <c r="F173" s="170" t="s">
        <v>349</v>
      </c>
      <c r="G173" s="170" t="s">
        <v>584</v>
      </c>
      <c r="H173" s="170" t="s">
        <v>221</v>
      </c>
      <c r="I173" s="170" t="s">
        <v>179</v>
      </c>
      <c r="J173" s="170" t="s">
        <v>74</v>
      </c>
      <c r="K173" s="169"/>
    </row>
    <row r="174">
      <c r="A174" s="167"/>
      <c r="B174" s="168">
        <v>3.0</v>
      </c>
      <c r="C174" s="168" t="s">
        <v>585</v>
      </c>
      <c r="D174" s="168" t="s">
        <v>208</v>
      </c>
      <c r="E174" s="168" t="s">
        <v>209</v>
      </c>
      <c r="F174" s="168" t="s">
        <v>239</v>
      </c>
      <c r="G174" s="168" t="s">
        <v>586</v>
      </c>
      <c r="H174" s="168" t="s">
        <v>212</v>
      </c>
      <c r="I174" s="168" t="s">
        <v>74</v>
      </c>
      <c r="J174" s="168" t="s">
        <v>74</v>
      </c>
      <c r="K174" s="167"/>
    </row>
    <row r="175">
      <c r="A175" s="169"/>
      <c r="B175" s="170">
        <v>3.0</v>
      </c>
      <c r="C175" s="170" t="s">
        <v>587</v>
      </c>
      <c r="D175" s="170" t="s">
        <v>208</v>
      </c>
      <c r="E175" s="170" t="s">
        <v>209</v>
      </c>
      <c r="F175" s="170" t="s">
        <v>236</v>
      </c>
      <c r="G175" s="170" t="s">
        <v>588</v>
      </c>
      <c r="H175" s="170" t="s">
        <v>278</v>
      </c>
      <c r="I175" s="170" t="s">
        <v>179</v>
      </c>
      <c r="J175" s="170" t="s">
        <v>74</v>
      </c>
      <c r="K175" s="169"/>
    </row>
    <row r="176">
      <c r="A176" s="167"/>
      <c r="B176" s="168">
        <v>3.0</v>
      </c>
      <c r="C176" s="168" t="s">
        <v>589</v>
      </c>
      <c r="D176" s="168" t="s">
        <v>208</v>
      </c>
      <c r="E176" s="168" t="s">
        <v>209</v>
      </c>
      <c r="F176" s="168" t="s">
        <v>481</v>
      </c>
      <c r="G176" s="168" t="s">
        <v>590</v>
      </c>
      <c r="H176" s="168" t="s">
        <v>212</v>
      </c>
      <c r="I176" s="168" t="s">
        <v>74</v>
      </c>
      <c r="J176" s="168" t="s">
        <v>74</v>
      </c>
      <c r="K176" s="167"/>
    </row>
    <row r="177">
      <c r="A177" s="169"/>
      <c r="B177" s="170">
        <v>3.0</v>
      </c>
      <c r="C177" s="170" t="s">
        <v>591</v>
      </c>
      <c r="D177" s="170" t="s">
        <v>208</v>
      </c>
      <c r="E177" s="170" t="s">
        <v>267</v>
      </c>
      <c r="F177" s="170" t="s">
        <v>236</v>
      </c>
      <c r="G177" s="170" t="s">
        <v>592</v>
      </c>
      <c r="H177" s="170" t="s">
        <v>593</v>
      </c>
      <c r="I177" s="170" t="s">
        <v>74</v>
      </c>
      <c r="J177" s="170" t="s">
        <v>74</v>
      </c>
      <c r="K177" s="169"/>
    </row>
    <row r="178">
      <c r="A178" s="167"/>
      <c r="B178" s="168">
        <v>3.0</v>
      </c>
      <c r="C178" s="168" t="s">
        <v>594</v>
      </c>
      <c r="D178" s="168" t="s">
        <v>208</v>
      </c>
      <c r="E178" s="168" t="s">
        <v>209</v>
      </c>
      <c r="F178" s="168" t="s">
        <v>236</v>
      </c>
      <c r="G178" s="168" t="s">
        <v>595</v>
      </c>
      <c r="H178" s="168" t="s">
        <v>278</v>
      </c>
      <c r="I178" s="168" t="s">
        <v>179</v>
      </c>
      <c r="J178" s="168" t="s">
        <v>74</v>
      </c>
      <c r="K178" s="167"/>
    </row>
    <row r="179">
      <c r="A179" s="169"/>
      <c r="B179" s="170">
        <v>3.0</v>
      </c>
      <c r="C179" s="170" t="s">
        <v>596</v>
      </c>
      <c r="D179" s="170" t="s">
        <v>231</v>
      </c>
      <c r="E179" s="170" t="s">
        <v>209</v>
      </c>
      <c r="F179" s="170" t="s">
        <v>597</v>
      </c>
      <c r="G179" s="170" t="s">
        <v>598</v>
      </c>
      <c r="H179" s="170" t="s">
        <v>212</v>
      </c>
      <c r="I179" s="170" t="s">
        <v>74</v>
      </c>
      <c r="J179" s="170" t="s">
        <v>303</v>
      </c>
      <c r="K179" s="169"/>
    </row>
    <row r="180">
      <c r="A180" s="167"/>
      <c r="B180" s="168">
        <v>3.0</v>
      </c>
      <c r="C180" s="168" t="s">
        <v>599</v>
      </c>
      <c r="D180" s="168" t="s">
        <v>218</v>
      </c>
      <c r="E180" s="168" t="s">
        <v>209</v>
      </c>
      <c r="F180" s="168" t="s">
        <v>600</v>
      </c>
      <c r="G180" s="168" t="s">
        <v>601</v>
      </c>
      <c r="H180" s="168" t="s">
        <v>212</v>
      </c>
      <c r="I180" s="168" t="s">
        <v>74</v>
      </c>
      <c r="J180" s="168" t="s">
        <v>74</v>
      </c>
      <c r="K180" s="167"/>
    </row>
    <row r="181">
      <c r="A181" s="169"/>
      <c r="B181" s="170">
        <v>3.0</v>
      </c>
      <c r="C181" s="170" t="s">
        <v>602</v>
      </c>
      <c r="D181" s="170" t="s">
        <v>231</v>
      </c>
      <c r="E181" s="170" t="s">
        <v>209</v>
      </c>
      <c r="F181" s="170" t="s">
        <v>581</v>
      </c>
      <c r="G181" s="170" t="s">
        <v>603</v>
      </c>
      <c r="H181" s="170" t="s">
        <v>212</v>
      </c>
      <c r="I181" s="170" t="s">
        <v>74</v>
      </c>
      <c r="J181" s="170" t="s">
        <v>74</v>
      </c>
      <c r="K181" s="169"/>
    </row>
    <row r="182">
      <c r="A182" s="167"/>
      <c r="B182" s="168">
        <v>3.0</v>
      </c>
      <c r="C182" s="168" t="s">
        <v>604</v>
      </c>
      <c r="D182" s="168" t="s">
        <v>218</v>
      </c>
      <c r="E182" s="168" t="s">
        <v>209</v>
      </c>
      <c r="F182" s="168" t="s">
        <v>239</v>
      </c>
      <c r="G182" s="168" t="s">
        <v>605</v>
      </c>
      <c r="H182" s="168" t="s">
        <v>212</v>
      </c>
      <c r="I182" s="168" t="s">
        <v>74</v>
      </c>
      <c r="J182" s="168" t="s">
        <v>74</v>
      </c>
      <c r="K182" s="167"/>
    </row>
    <row r="183">
      <c r="A183" s="169"/>
      <c r="B183" s="170">
        <v>3.0</v>
      </c>
      <c r="C183" s="170" t="s">
        <v>606</v>
      </c>
      <c r="D183" s="170" t="s">
        <v>250</v>
      </c>
      <c r="E183" s="170" t="s">
        <v>209</v>
      </c>
      <c r="F183" s="170" t="s">
        <v>219</v>
      </c>
      <c r="G183" s="170" t="s">
        <v>607</v>
      </c>
      <c r="H183" s="170" t="s">
        <v>265</v>
      </c>
      <c r="I183" s="170" t="s">
        <v>74</v>
      </c>
      <c r="J183" s="170" t="s">
        <v>74</v>
      </c>
      <c r="K183" s="169"/>
    </row>
    <row r="184">
      <c r="A184" s="167"/>
      <c r="B184" s="168">
        <v>3.0</v>
      </c>
      <c r="C184" s="168" t="s">
        <v>608</v>
      </c>
      <c r="D184" s="168" t="s">
        <v>208</v>
      </c>
      <c r="E184" s="168" t="s">
        <v>209</v>
      </c>
      <c r="F184" s="168" t="s">
        <v>239</v>
      </c>
      <c r="G184" s="168" t="s">
        <v>609</v>
      </c>
      <c r="H184" s="168" t="s">
        <v>364</v>
      </c>
      <c r="I184" s="168" t="s">
        <v>179</v>
      </c>
      <c r="J184" s="168" t="s">
        <v>74</v>
      </c>
      <c r="K184" s="167"/>
    </row>
    <row r="185">
      <c r="A185" s="169"/>
      <c r="B185" s="170">
        <v>3.0</v>
      </c>
      <c r="C185" s="170" t="s">
        <v>610</v>
      </c>
      <c r="D185" s="170" t="s">
        <v>208</v>
      </c>
      <c r="E185" s="170" t="s">
        <v>209</v>
      </c>
      <c r="F185" s="170" t="s">
        <v>210</v>
      </c>
      <c r="G185" s="170" t="s">
        <v>611</v>
      </c>
      <c r="H185" s="170" t="s">
        <v>267</v>
      </c>
      <c r="I185" s="170" t="s">
        <v>74</v>
      </c>
      <c r="J185" s="170" t="s">
        <v>74</v>
      </c>
      <c r="K185" s="169"/>
    </row>
    <row r="186">
      <c r="A186" s="167"/>
      <c r="B186" s="168">
        <v>3.0</v>
      </c>
      <c r="C186" s="168" t="s">
        <v>612</v>
      </c>
      <c r="D186" s="168" t="s">
        <v>231</v>
      </c>
      <c r="E186" s="168" t="s">
        <v>209</v>
      </c>
      <c r="F186" s="168" t="s">
        <v>613</v>
      </c>
      <c r="G186" s="168" t="s">
        <v>614</v>
      </c>
      <c r="H186" s="168" t="s">
        <v>221</v>
      </c>
      <c r="I186" s="168" t="s">
        <v>179</v>
      </c>
      <c r="J186" s="168" t="s">
        <v>377</v>
      </c>
      <c r="K186" s="167"/>
    </row>
    <row r="187">
      <c r="A187" s="169"/>
      <c r="B187" s="170">
        <v>3.0</v>
      </c>
      <c r="C187" s="170" t="s">
        <v>615</v>
      </c>
      <c r="D187" s="170" t="s">
        <v>231</v>
      </c>
      <c r="E187" s="170" t="s">
        <v>209</v>
      </c>
      <c r="F187" s="170" t="s">
        <v>481</v>
      </c>
      <c r="G187" s="170" t="s">
        <v>616</v>
      </c>
      <c r="H187" s="170" t="s">
        <v>221</v>
      </c>
      <c r="I187" s="170" t="s">
        <v>179</v>
      </c>
      <c r="J187" s="170" t="s">
        <v>357</v>
      </c>
      <c r="K187" s="169"/>
    </row>
    <row r="188">
      <c r="A188" s="167"/>
      <c r="B188" s="168">
        <v>3.0</v>
      </c>
      <c r="C188" s="168" t="s">
        <v>617</v>
      </c>
      <c r="D188" s="168" t="s">
        <v>208</v>
      </c>
      <c r="E188" s="168" t="s">
        <v>209</v>
      </c>
      <c r="F188" s="168" t="s">
        <v>276</v>
      </c>
      <c r="G188" s="168" t="s">
        <v>618</v>
      </c>
      <c r="H188" s="168" t="s">
        <v>221</v>
      </c>
      <c r="I188" s="168" t="s">
        <v>179</v>
      </c>
      <c r="J188" s="168" t="s">
        <v>74</v>
      </c>
      <c r="K188" s="167"/>
    </row>
    <row r="189">
      <c r="A189" s="169"/>
      <c r="B189" s="170">
        <v>3.0</v>
      </c>
      <c r="C189" s="170" t="s">
        <v>619</v>
      </c>
      <c r="D189" s="170" t="s">
        <v>218</v>
      </c>
      <c r="E189" s="170" t="s">
        <v>209</v>
      </c>
      <c r="F189" s="170" t="s">
        <v>219</v>
      </c>
      <c r="G189" s="170" t="s">
        <v>620</v>
      </c>
      <c r="H189" s="170" t="s">
        <v>221</v>
      </c>
      <c r="I189" s="170" t="s">
        <v>179</v>
      </c>
      <c r="J189" s="170" t="s">
        <v>346</v>
      </c>
      <c r="K189" s="169"/>
    </row>
    <row r="190">
      <c r="A190" s="167"/>
      <c r="B190" s="168">
        <v>3.0</v>
      </c>
      <c r="C190" s="168" t="s">
        <v>621</v>
      </c>
      <c r="D190" s="168" t="s">
        <v>208</v>
      </c>
      <c r="E190" s="168" t="s">
        <v>375</v>
      </c>
      <c r="F190" s="168" t="s">
        <v>210</v>
      </c>
      <c r="G190" s="168" t="s">
        <v>622</v>
      </c>
      <c r="H190" s="168" t="s">
        <v>212</v>
      </c>
      <c r="I190" s="168" t="s">
        <v>74</v>
      </c>
      <c r="J190" s="168" t="s">
        <v>74</v>
      </c>
      <c r="K190" s="167"/>
    </row>
    <row r="191">
      <c r="A191" s="169"/>
      <c r="B191" s="170">
        <v>3.0</v>
      </c>
      <c r="C191" s="170" t="s">
        <v>623</v>
      </c>
      <c r="D191" s="170" t="s">
        <v>231</v>
      </c>
      <c r="E191" s="170" t="s">
        <v>209</v>
      </c>
      <c r="F191" s="170" t="s">
        <v>219</v>
      </c>
      <c r="G191" s="170" t="s">
        <v>624</v>
      </c>
      <c r="H191" s="170" t="s">
        <v>221</v>
      </c>
      <c r="I191" s="170" t="s">
        <v>179</v>
      </c>
      <c r="J191" s="170" t="s">
        <v>466</v>
      </c>
      <c r="K191" s="169"/>
    </row>
    <row r="192">
      <c r="A192" s="167"/>
      <c r="B192" s="168">
        <v>3.0</v>
      </c>
      <c r="C192" s="168" t="s">
        <v>187</v>
      </c>
      <c r="D192" s="168" t="s">
        <v>250</v>
      </c>
      <c r="E192" s="168" t="s">
        <v>625</v>
      </c>
      <c r="F192" s="168" t="s">
        <v>481</v>
      </c>
      <c r="G192" s="168" t="s">
        <v>626</v>
      </c>
      <c r="H192" s="168" t="s">
        <v>212</v>
      </c>
      <c r="I192" s="168" t="s">
        <v>74</v>
      </c>
      <c r="J192" s="168" t="s">
        <v>74</v>
      </c>
      <c r="K192" s="167"/>
    </row>
    <row r="193">
      <c r="A193" s="169"/>
      <c r="B193" s="170">
        <v>3.0</v>
      </c>
      <c r="C193" s="170" t="s">
        <v>627</v>
      </c>
      <c r="D193" s="170" t="s">
        <v>208</v>
      </c>
      <c r="E193" s="170" t="s">
        <v>209</v>
      </c>
      <c r="F193" s="170" t="s">
        <v>236</v>
      </c>
      <c r="G193" s="170" t="s">
        <v>628</v>
      </c>
      <c r="H193" s="170" t="s">
        <v>278</v>
      </c>
      <c r="I193" s="170" t="s">
        <v>179</v>
      </c>
      <c r="J193" s="170" t="s">
        <v>74</v>
      </c>
      <c r="K193" s="169"/>
    </row>
    <row r="194">
      <c r="A194" s="167"/>
      <c r="B194" s="168">
        <v>3.0</v>
      </c>
      <c r="C194" s="168" t="s">
        <v>629</v>
      </c>
      <c r="D194" s="168" t="s">
        <v>250</v>
      </c>
      <c r="E194" s="168" t="s">
        <v>209</v>
      </c>
      <c r="F194" s="168" t="s">
        <v>236</v>
      </c>
      <c r="G194" s="168" t="s">
        <v>630</v>
      </c>
      <c r="H194" s="168" t="s">
        <v>212</v>
      </c>
      <c r="I194" s="168" t="s">
        <v>74</v>
      </c>
      <c r="J194" s="168" t="s">
        <v>74</v>
      </c>
      <c r="K194" s="167"/>
    </row>
    <row r="195">
      <c r="A195" s="169"/>
      <c r="B195" s="170">
        <v>3.0</v>
      </c>
      <c r="C195" s="170" t="s">
        <v>631</v>
      </c>
      <c r="D195" s="170" t="s">
        <v>208</v>
      </c>
      <c r="E195" s="170" t="s">
        <v>209</v>
      </c>
      <c r="F195" s="170" t="s">
        <v>297</v>
      </c>
      <c r="G195" s="170" t="s">
        <v>632</v>
      </c>
      <c r="H195" s="170" t="s">
        <v>364</v>
      </c>
      <c r="I195" s="170" t="s">
        <v>179</v>
      </c>
      <c r="J195" s="170" t="s">
        <v>74</v>
      </c>
      <c r="K195" s="169"/>
    </row>
    <row r="196">
      <c r="A196" s="167"/>
      <c r="B196" s="168">
        <v>3.0</v>
      </c>
      <c r="C196" s="168" t="s">
        <v>633</v>
      </c>
      <c r="D196" s="168" t="s">
        <v>208</v>
      </c>
      <c r="E196" s="168" t="s">
        <v>209</v>
      </c>
      <c r="F196" s="168" t="s">
        <v>239</v>
      </c>
      <c r="G196" s="168" t="s">
        <v>634</v>
      </c>
      <c r="H196" s="168" t="s">
        <v>221</v>
      </c>
      <c r="I196" s="168" t="s">
        <v>179</v>
      </c>
      <c r="J196" s="168" t="s">
        <v>74</v>
      </c>
      <c r="K196" s="167"/>
    </row>
    <row r="197">
      <c r="A197" s="169"/>
      <c r="B197" s="170">
        <v>3.0</v>
      </c>
      <c r="C197" s="170" t="s">
        <v>635</v>
      </c>
      <c r="D197" s="170" t="s">
        <v>208</v>
      </c>
      <c r="E197" s="170" t="s">
        <v>209</v>
      </c>
      <c r="F197" s="170" t="s">
        <v>636</v>
      </c>
      <c r="G197" s="170" t="s">
        <v>637</v>
      </c>
      <c r="H197" s="170" t="s">
        <v>216</v>
      </c>
      <c r="I197" s="170" t="s">
        <v>74</v>
      </c>
      <c r="J197" s="170" t="s">
        <v>74</v>
      </c>
      <c r="K197" s="169"/>
    </row>
    <row r="198">
      <c r="A198" s="167"/>
      <c r="B198" s="168">
        <v>3.0</v>
      </c>
      <c r="C198" s="168" t="s">
        <v>638</v>
      </c>
      <c r="D198" s="168" t="s">
        <v>218</v>
      </c>
      <c r="E198" s="168" t="s">
        <v>639</v>
      </c>
      <c r="F198" s="168" t="s">
        <v>210</v>
      </c>
      <c r="G198" s="168" t="s">
        <v>640</v>
      </c>
      <c r="H198" s="168" t="s">
        <v>212</v>
      </c>
      <c r="I198" s="168" t="s">
        <v>74</v>
      </c>
      <c r="J198" s="168" t="s">
        <v>74</v>
      </c>
      <c r="K198" s="167"/>
    </row>
    <row r="199">
      <c r="A199" s="169"/>
      <c r="B199" s="170">
        <v>3.0</v>
      </c>
      <c r="C199" s="170" t="s">
        <v>641</v>
      </c>
      <c r="D199" s="170" t="s">
        <v>250</v>
      </c>
      <c r="E199" s="170" t="s">
        <v>209</v>
      </c>
      <c r="F199" s="170" t="s">
        <v>219</v>
      </c>
      <c r="G199" s="170" t="s">
        <v>642</v>
      </c>
      <c r="H199" s="170" t="s">
        <v>212</v>
      </c>
      <c r="I199" s="170" t="s">
        <v>74</v>
      </c>
      <c r="J199" s="170" t="s">
        <v>252</v>
      </c>
      <c r="K199" s="169"/>
    </row>
    <row r="200">
      <c r="A200" s="167"/>
      <c r="B200" s="168">
        <v>3.0</v>
      </c>
      <c r="C200" s="168" t="s">
        <v>643</v>
      </c>
      <c r="D200" s="168" t="s">
        <v>208</v>
      </c>
      <c r="E200" s="168" t="s">
        <v>209</v>
      </c>
      <c r="F200" s="168" t="s">
        <v>568</v>
      </c>
      <c r="G200" s="168" t="s">
        <v>644</v>
      </c>
      <c r="H200" s="168" t="s">
        <v>221</v>
      </c>
      <c r="I200" s="168" t="s">
        <v>179</v>
      </c>
      <c r="J200" s="168" t="s">
        <v>74</v>
      </c>
      <c r="K200" s="167"/>
    </row>
    <row r="201">
      <c r="A201" s="169"/>
      <c r="B201" s="170">
        <v>3.0</v>
      </c>
      <c r="C201" s="170" t="s">
        <v>645</v>
      </c>
      <c r="D201" s="170" t="s">
        <v>208</v>
      </c>
      <c r="E201" s="170" t="s">
        <v>209</v>
      </c>
      <c r="F201" s="170" t="s">
        <v>219</v>
      </c>
      <c r="G201" s="170" t="s">
        <v>620</v>
      </c>
      <c r="H201" s="170" t="s">
        <v>221</v>
      </c>
      <c r="I201" s="170" t="s">
        <v>179</v>
      </c>
      <c r="J201" s="170" t="s">
        <v>74</v>
      </c>
      <c r="K201" s="169"/>
    </row>
    <row r="202">
      <c r="A202" s="167"/>
      <c r="B202" s="168">
        <v>3.0</v>
      </c>
      <c r="C202" s="168" t="s">
        <v>646</v>
      </c>
      <c r="D202" s="168" t="s">
        <v>208</v>
      </c>
      <c r="E202" s="168" t="s">
        <v>639</v>
      </c>
      <c r="F202" s="168" t="s">
        <v>210</v>
      </c>
      <c r="G202" s="168" t="s">
        <v>647</v>
      </c>
      <c r="H202" s="168" t="s">
        <v>212</v>
      </c>
      <c r="I202" s="168" t="s">
        <v>74</v>
      </c>
      <c r="J202" s="168" t="s">
        <v>74</v>
      </c>
      <c r="K202" s="167"/>
    </row>
    <row r="203">
      <c r="A203" s="169"/>
      <c r="B203" s="170">
        <v>3.0</v>
      </c>
      <c r="C203" s="170" t="s">
        <v>648</v>
      </c>
      <c r="D203" s="170" t="s">
        <v>250</v>
      </c>
      <c r="E203" s="170" t="s">
        <v>209</v>
      </c>
      <c r="F203" s="170" t="s">
        <v>581</v>
      </c>
      <c r="G203" s="170" t="s">
        <v>649</v>
      </c>
      <c r="H203" s="170" t="s">
        <v>221</v>
      </c>
      <c r="I203" s="170" t="s">
        <v>179</v>
      </c>
      <c r="J203" s="170" t="s">
        <v>321</v>
      </c>
      <c r="K203" s="169"/>
    </row>
    <row r="204">
      <c r="A204" s="167"/>
      <c r="B204" s="168">
        <v>4.0</v>
      </c>
      <c r="C204" s="168" t="s">
        <v>650</v>
      </c>
      <c r="D204" s="168" t="s">
        <v>250</v>
      </c>
      <c r="E204" s="168" t="s">
        <v>209</v>
      </c>
      <c r="F204" s="168" t="s">
        <v>568</v>
      </c>
      <c r="G204" s="168" t="s">
        <v>651</v>
      </c>
      <c r="H204" s="168" t="s">
        <v>364</v>
      </c>
      <c r="I204" s="168" t="s">
        <v>179</v>
      </c>
      <c r="J204" s="168" t="s">
        <v>548</v>
      </c>
      <c r="K204" s="167"/>
    </row>
    <row r="205">
      <c r="A205" s="169"/>
      <c r="B205" s="170">
        <v>4.0</v>
      </c>
      <c r="C205" s="170" t="s">
        <v>189</v>
      </c>
      <c r="D205" s="170" t="s">
        <v>208</v>
      </c>
      <c r="E205" s="170" t="s">
        <v>209</v>
      </c>
      <c r="F205" s="170" t="s">
        <v>297</v>
      </c>
      <c r="G205" s="170" t="s">
        <v>652</v>
      </c>
      <c r="H205" s="170" t="s">
        <v>278</v>
      </c>
      <c r="I205" s="170" t="s">
        <v>179</v>
      </c>
      <c r="J205" s="170" t="s">
        <v>74</v>
      </c>
      <c r="K205" s="169"/>
    </row>
    <row r="206">
      <c r="A206" s="167"/>
      <c r="B206" s="168">
        <v>4.0</v>
      </c>
      <c r="C206" s="168" t="s">
        <v>653</v>
      </c>
      <c r="D206" s="168" t="s">
        <v>208</v>
      </c>
      <c r="E206" s="168" t="s">
        <v>209</v>
      </c>
      <c r="F206" s="168" t="s">
        <v>236</v>
      </c>
      <c r="G206" s="168" t="s">
        <v>654</v>
      </c>
      <c r="H206" s="168" t="s">
        <v>221</v>
      </c>
      <c r="I206" s="168" t="s">
        <v>179</v>
      </c>
      <c r="J206" s="168" t="s">
        <v>74</v>
      </c>
      <c r="K206" s="167"/>
    </row>
    <row r="207">
      <c r="A207" s="169"/>
      <c r="B207" s="170">
        <v>4.0</v>
      </c>
      <c r="C207" s="170" t="s">
        <v>655</v>
      </c>
      <c r="D207" s="170" t="s">
        <v>208</v>
      </c>
      <c r="E207" s="170" t="s">
        <v>209</v>
      </c>
      <c r="F207" s="170" t="s">
        <v>481</v>
      </c>
      <c r="G207" s="170" t="s">
        <v>656</v>
      </c>
      <c r="H207" s="170" t="s">
        <v>212</v>
      </c>
      <c r="I207" s="170" t="s">
        <v>74</v>
      </c>
      <c r="J207" s="170" t="s">
        <v>74</v>
      </c>
      <c r="K207" s="169"/>
    </row>
    <row r="208">
      <c r="A208" s="167"/>
      <c r="B208" s="168">
        <v>4.0</v>
      </c>
      <c r="C208" s="168" t="s">
        <v>657</v>
      </c>
      <c r="D208" s="168" t="s">
        <v>208</v>
      </c>
      <c r="E208" s="168" t="s">
        <v>209</v>
      </c>
      <c r="F208" s="168" t="s">
        <v>239</v>
      </c>
      <c r="G208" s="168" t="s">
        <v>658</v>
      </c>
      <c r="H208" s="168" t="s">
        <v>212</v>
      </c>
      <c r="I208" s="168" t="s">
        <v>74</v>
      </c>
      <c r="J208" s="168" t="s">
        <v>74</v>
      </c>
      <c r="K208" s="167"/>
    </row>
    <row r="209">
      <c r="A209" s="169"/>
      <c r="B209" s="170">
        <v>4.0</v>
      </c>
      <c r="C209" s="170" t="s">
        <v>659</v>
      </c>
      <c r="D209" s="170" t="s">
        <v>208</v>
      </c>
      <c r="E209" s="170" t="s">
        <v>209</v>
      </c>
      <c r="F209" s="170" t="s">
        <v>236</v>
      </c>
      <c r="G209" s="170" t="s">
        <v>660</v>
      </c>
      <c r="H209" s="170" t="s">
        <v>212</v>
      </c>
      <c r="I209" s="170" t="s">
        <v>74</v>
      </c>
      <c r="J209" s="170" t="s">
        <v>74</v>
      </c>
      <c r="K209" s="169"/>
    </row>
    <row r="210">
      <c r="A210" s="167"/>
      <c r="B210" s="168">
        <v>4.0</v>
      </c>
      <c r="C210" s="168" t="s">
        <v>661</v>
      </c>
      <c r="D210" s="168" t="s">
        <v>250</v>
      </c>
      <c r="E210" s="168" t="s">
        <v>209</v>
      </c>
      <c r="F210" s="168" t="s">
        <v>662</v>
      </c>
      <c r="G210" s="168" t="s">
        <v>663</v>
      </c>
      <c r="H210" s="168" t="s">
        <v>221</v>
      </c>
      <c r="I210" s="168" t="s">
        <v>179</v>
      </c>
      <c r="J210" s="168" t="s">
        <v>559</v>
      </c>
      <c r="K210" s="167"/>
    </row>
    <row r="211">
      <c r="A211" s="169"/>
      <c r="B211" s="170">
        <v>4.0</v>
      </c>
      <c r="C211" s="170" t="s">
        <v>664</v>
      </c>
      <c r="D211" s="170" t="s">
        <v>231</v>
      </c>
      <c r="E211" s="170" t="s">
        <v>209</v>
      </c>
      <c r="F211" s="170" t="s">
        <v>210</v>
      </c>
      <c r="G211" s="170" t="s">
        <v>665</v>
      </c>
      <c r="H211" s="170" t="s">
        <v>221</v>
      </c>
      <c r="I211" s="170" t="s">
        <v>179</v>
      </c>
      <c r="J211" s="170" t="s">
        <v>74</v>
      </c>
      <c r="K211" s="169"/>
    </row>
    <row r="212">
      <c r="A212" s="167"/>
      <c r="B212" s="168">
        <v>4.0</v>
      </c>
      <c r="C212" s="168" t="s">
        <v>666</v>
      </c>
      <c r="D212" s="168" t="s">
        <v>231</v>
      </c>
      <c r="E212" s="168" t="s">
        <v>209</v>
      </c>
      <c r="F212" s="168" t="s">
        <v>210</v>
      </c>
      <c r="G212" s="168" t="s">
        <v>667</v>
      </c>
      <c r="H212" s="168" t="s">
        <v>212</v>
      </c>
      <c r="I212" s="168" t="s">
        <v>74</v>
      </c>
      <c r="J212" s="168" t="s">
        <v>497</v>
      </c>
      <c r="K212" s="167"/>
    </row>
    <row r="213">
      <c r="A213" s="169"/>
      <c r="B213" s="170">
        <v>4.0</v>
      </c>
      <c r="C213" s="170" t="s">
        <v>668</v>
      </c>
      <c r="D213" s="170" t="s">
        <v>208</v>
      </c>
      <c r="E213" s="170" t="s">
        <v>209</v>
      </c>
      <c r="F213" s="170" t="s">
        <v>349</v>
      </c>
      <c r="G213" s="170" t="s">
        <v>669</v>
      </c>
      <c r="H213" s="170" t="s">
        <v>221</v>
      </c>
      <c r="I213" s="170" t="s">
        <v>179</v>
      </c>
      <c r="J213" s="170" t="s">
        <v>74</v>
      </c>
      <c r="K213" s="169"/>
    </row>
    <row r="214">
      <c r="A214" s="167"/>
      <c r="B214" s="168">
        <v>4.0</v>
      </c>
      <c r="C214" s="168" t="s">
        <v>670</v>
      </c>
      <c r="D214" s="168" t="s">
        <v>218</v>
      </c>
      <c r="E214" s="168" t="s">
        <v>209</v>
      </c>
      <c r="F214" s="168" t="s">
        <v>297</v>
      </c>
      <c r="G214" s="168" t="s">
        <v>671</v>
      </c>
      <c r="H214" s="168" t="s">
        <v>221</v>
      </c>
      <c r="I214" s="168" t="s">
        <v>179</v>
      </c>
      <c r="J214" s="168" t="s">
        <v>74</v>
      </c>
      <c r="K214" s="167"/>
    </row>
    <row r="215">
      <c r="A215" s="169"/>
      <c r="B215" s="170">
        <v>4.0</v>
      </c>
      <c r="C215" s="170" t="s">
        <v>672</v>
      </c>
      <c r="D215" s="170" t="s">
        <v>218</v>
      </c>
      <c r="E215" s="170" t="s">
        <v>209</v>
      </c>
      <c r="F215" s="170" t="s">
        <v>236</v>
      </c>
      <c r="G215" s="170" t="s">
        <v>673</v>
      </c>
      <c r="H215" s="170" t="s">
        <v>267</v>
      </c>
      <c r="I215" s="170" t="s">
        <v>74</v>
      </c>
      <c r="J215" s="170" t="s">
        <v>74</v>
      </c>
      <c r="K215" s="169"/>
    </row>
    <row r="216">
      <c r="A216" s="167"/>
      <c r="B216" s="168">
        <v>4.0</v>
      </c>
      <c r="C216" s="168" t="s">
        <v>674</v>
      </c>
      <c r="D216" s="168" t="s">
        <v>250</v>
      </c>
      <c r="E216" s="168" t="s">
        <v>375</v>
      </c>
      <c r="F216" s="168" t="s">
        <v>219</v>
      </c>
      <c r="G216" s="168" t="s">
        <v>675</v>
      </c>
      <c r="H216" s="168" t="s">
        <v>221</v>
      </c>
      <c r="I216" s="168" t="s">
        <v>179</v>
      </c>
      <c r="J216" s="168" t="s">
        <v>187</v>
      </c>
      <c r="K216" s="167"/>
    </row>
    <row r="217">
      <c r="A217" s="169"/>
      <c r="B217" s="170">
        <v>4.0</v>
      </c>
      <c r="C217" s="170" t="s">
        <v>676</v>
      </c>
      <c r="D217" s="170" t="s">
        <v>208</v>
      </c>
      <c r="E217" s="170" t="s">
        <v>209</v>
      </c>
      <c r="F217" s="170" t="s">
        <v>239</v>
      </c>
      <c r="G217" s="170" t="s">
        <v>677</v>
      </c>
      <c r="H217" s="170" t="s">
        <v>221</v>
      </c>
      <c r="I217" s="170" t="s">
        <v>179</v>
      </c>
      <c r="J217" s="170" t="s">
        <v>74</v>
      </c>
      <c r="K217" s="169"/>
    </row>
    <row r="218">
      <c r="A218" s="167"/>
      <c r="B218" s="168">
        <v>4.0</v>
      </c>
      <c r="C218" s="168" t="s">
        <v>678</v>
      </c>
      <c r="D218" s="168" t="s">
        <v>231</v>
      </c>
      <c r="E218" s="168" t="s">
        <v>209</v>
      </c>
      <c r="F218" s="168" t="s">
        <v>239</v>
      </c>
      <c r="G218" s="168" t="s">
        <v>679</v>
      </c>
      <c r="H218" s="168" t="s">
        <v>221</v>
      </c>
      <c r="I218" s="168" t="s">
        <v>179</v>
      </c>
      <c r="J218" s="168" t="s">
        <v>513</v>
      </c>
      <c r="K218" s="167"/>
    </row>
    <row r="219">
      <c r="A219" s="169"/>
      <c r="B219" s="170">
        <v>4.0</v>
      </c>
      <c r="C219" s="170" t="s">
        <v>680</v>
      </c>
      <c r="D219" s="170" t="s">
        <v>208</v>
      </c>
      <c r="E219" s="170" t="s">
        <v>265</v>
      </c>
      <c r="F219" s="170" t="s">
        <v>681</v>
      </c>
      <c r="G219" s="170" t="s">
        <v>682</v>
      </c>
      <c r="H219" s="170" t="s">
        <v>343</v>
      </c>
      <c r="I219" s="170" t="s">
        <v>74</v>
      </c>
      <c r="J219" s="170" t="s">
        <v>74</v>
      </c>
      <c r="K219" s="169"/>
    </row>
    <row r="220">
      <c r="A220" s="167"/>
      <c r="B220" s="168">
        <v>4.0</v>
      </c>
      <c r="C220" s="168" t="s">
        <v>683</v>
      </c>
      <c r="D220" s="168" t="s">
        <v>218</v>
      </c>
      <c r="E220" s="168" t="s">
        <v>209</v>
      </c>
      <c r="F220" s="168" t="s">
        <v>236</v>
      </c>
      <c r="G220" s="168" t="s">
        <v>684</v>
      </c>
      <c r="H220" s="168" t="s">
        <v>221</v>
      </c>
      <c r="I220" s="168" t="s">
        <v>179</v>
      </c>
      <c r="J220" s="168" t="s">
        <v>505</v>
      </c>
      <c r="K220" s="167"/>
    </row>
    <row r="221">
      <c r="A221" s="169"/>
      <c r="B221" s="170">
        <v>4.0</v>
      </c>
      <c r="C221" s="170" t="s">
        <v>685</v>
      </c>
      <c r="D221" s="170" t="s">
        <v>208</v>
      </c>
      <c r="E221" s="170" t="s">
        <v>209</v>
      </c>
      <c r="F221" s="170" t="s">
        <v>236</v>
      </c>
      <c r="G221" s="170" t="s">
        <v>686</v>
      </c>
      <c r="H221" s="170" t="s">
        <v>336</v>
      </c>
      <c r="I221" s="170" t="s">
        <v>74</v>
      </c>
      <c r="J221" s="170" t="s">
        <v>74</v>
      </c>
      <c r="K221" s="169"/>
    </row>
    <row r="222">
      <c r="A222" s="167"/>
      <c r="B222" s="168">
        <v>4.0</v>
      </c>
      <c r="C222" s="168" t="s">
        <v>687</v>
      </c>
      <c r="D222" s="168" t="s">
        <v>218</v>
      </c>
      <c r="E222" s="168" t="s">
        <v>209</v>
      </c>
      <c r="F222" s="168" t="s">
        <v>297</v>
      </c>
      <c r="G222" s="168" t="s">
        <v>688</v>
      </c>
      <c r="H222" s="168" t="s">
        <v>221</v>
      </c>
      <c r="I222" s="168" t="s">
        <v>179</v>
      </c>
      <c r="J222" s="168" t="s">
        <v>522</v>
      </c>
      <c r="K222" s="167"/>
    </row>
    <row r="223">
      <c r="A223" s="169"/>
      <c r="B223" s="170">
        <v>4.0</v>
      </c>
      <c r="C223" s="170" t="s">
        <v>689</v>
      </c>
      <c r="D223" s="170" t="s">
        <v>218</v>
      </c>
      <c r="E223" s="170" t="s">
        <v>209</v>
      </c>
      <c r="F223" s="170" t="s">
        <v>210</v>
      </c>
      <c r="G223" s="170" t="s">
        <v>690</v>
      </c>
      <c r="H223" s="170" t="s">
        <v>221</v>
      </c>
      <c r="I223" s="170" t="s">
        <v>179</v>
      </c>
      <c r="J223" s="170" t="s">
        <v>507</v>
      </c>
      <c r="K223" s="169"/>
    </row>
    <row r="224">
      <c r="A224" s="167"/>
      <c r="B224" s="168">
        <v>4.0</v>
      </c>
      <c r="C224" s="168" t="s">
        <v>691</v>
      </c>
      <c r="D224" s="168" t="s">
        <v>208</v>
      </c>
      <c r="E224" s="168" t="s">
        <v>209</v>
      </c>
      <c r="F224" s="168" t="s">
        <v>210</v>
      </c>
      <c r="G224" s="168" t="s">
        <v>692</v>
      </c>
      <c r="H224" s="168" t="s">
        <v>212</v>
      </c>
      <c r="I224" s="168" t="s">
        <v>74</v>
      </c>
      <c r="J224" s="168" t="s">
        <v>74</v>
      </c>
      <c r="K224" s="167"/>
    </row>
    <row r="225">
      <c r="A225" s="169"/>
      <c r="B225" s="170">
        <v>4.0</v>
      </c>
      <c r="C225" s="170" t="s">
        <v>693</v>
      </c>
      <c r="D225" s="170" t="s">
        <v>208</v>
      </c>
      <c r="E225" s="170" t="s">
        <v>209</v>
      </c>
      <c r="F225" s="170" t="s">
        <v>297</v>
      </c>
      <c r="G225" s="170" t="s">
        <v>694</v>
      </c>
      <c r="H225" s="170" t="s">
        <v>364</v>
      </c>
      <c r="I225" s="170" t="s">
        <v>179</v>
      </c>
      <c r="J225" s="170" t="s">
        <v>74</v>
      </c>
      <c r="K225" s="169"/>
    </row>
    <row r="226">
      <c r="A226" s="167"/>
      <c r="B226" s="168">
        <v>4.0</v>
      </c>
      <c r="C226" s="168" t="s">
        <v>695</v>
      </c>
      <c r="D226" s="168" t="s">
        <v>208</v>
      </c>
      <c r="E226" s="168" t="s">
        <v>209</v>
      </c>
      <c r="F226" s="168" t="s">
        <v>219</v>
      </c>
      <c r="G226" s="168" t="s">
        <v>696</v>
      </c>
      <c r="H226" s="168" t="s">
        <v>278</v>
      </c>
      <c r="I226" s="168" t="s">
        <v>179</v>
      </c>
      <c r="J226" s="168" t="s">
        <v>74</v>
      </c>
      <c r="K226" s="167"/>
    </row>
    <row r="227">
      <c r="A227" s="169"/>
      <c r="B227" s="170">
        <v>4.0</v>
      </c>
      <c r="C227" s="170" t="s">
        <v>697</v>
      </c>
      <c r="D227" s="170" t="s">
        <v>231</v>
      </c>
      <c r="E227" s="170" t="s">
        <v>209</v>
      </c>
      <c r="F227" s="170" t="s">
        <v>297</v>
      </c>
      <c r="G227" s="170" t="s">
        <v>698</v>
      </c>
      <c r="H227" s="170" t="s">
        <v>265</v>
      </c>
      <c r="I227" s="170" t="s">
        <v>74</v>
      </c>
      <c r="J227" s="170" t="s">
        <v>303</v>
      </c>
      <c r="K227" s="169"/>
    </row>
    <row r="228">
      <c r="A228" s="167"/>
      <c r="B228" s="168">
        <v>4.0</v>
      </c>
      <c r="C228" s="168" t="s">
        <v>699</v>
      </c>
      <c r="D228" s="168" t="s">
        <v>231</v>
      </c>
      <c r="E228" s="168" t="s">
        <v>209</v>
      </c>
      <c r="F228" s="168" t="s">
        <v>297</v>
      </c>
      <c r="G228" s="168" t="s">
        <v>700</v>
      </c>
      <c r="H228" s="168" t="s">
        <v>221</v>
      </c>
      <c r="I228" s="168" t="s">
        <v>179</v>
      </c>
      <c r="J228" s="168" t="s">
        <v>489</v>
      </c>
      <c r="K228" s="167"/>
    </row>
    <row r="229">
      <c r="A229" s="169"/>
      <c r="B229" s="170">
        <v>4.0</v>
      </c>
      <c r="C229" s="170" t="s">
        <v>701</v>
      </c>
      <c r="D229" s="170" t="s">
        <v>208</v>
      </c>
      <c r="E229" s="170" t="s">
        <v>209</v>
      </c>
      <c r="F229" s="170" t="s">
        <v>236</v>
      </c>
      <c r="G229" s="170" t="s">
        <v>702</v>
      </c>
      <c r="H229" s="170" t="s">
        <v>278</v>
      </c>
      <c r="I229" s="170" t="s">
        <v>179</v>
      </c>
      <c r="J229" s="170" t="s">
        <v>74</v>
      </c>
      <c r="K229" s="169"/>
    </row>
    <row r="230">
      <c r="A230" s="167"/>
      <c r="B230" s="168">
        <v>5.0</v>
      </c>
      <c r="C230" s="168" t="s">
        <v>703</v>
      </c>
      <c r="D230" s="168" t="s">
        <v>208</v>
      </c>
      <c r="E230" s="168" t="s">
        <v>209</v>
      </c>
      <c r="F230" s="168" t="s">
        <v>297</v>
      </c>
      <c r="G230" s="168" t="s">
        <v>704</v>
      </c>
      <c r="H230" s="168" t="s">
        <v>212</v>
      </c>
      <c r="I230" s="168" t="s">
        <v>74</v>
      </c>
      <c r="J230" s="168" t="s">
        <v>74</v>
      </c>
      <c r="K230" s="167"/>
    </row>
    <row r="231">
      <c r="A231" s="169"/>
      <c r="B231" s="170">
        <v>5.0</v>
      </c>
      <c r="C231" s="170" t="s">
        <v>705</v>
      </c>
      <c r="D231" s="170" t="s">
        <v>231</v>
      </c>
      <c r="E231" s="170" t="s">
        <v>209</v>
      </c>
      <c r="F231" s="170" t="s">
        <v>210</v>
      </c>
      <c r="G231" s="170" t="s">
        <v>706</v>
      </c>
      <c r="H231" s="170" t="s">
        <v>221</v>
      </c>
      <c r="I231" s="170" t="s">
        <v>179</v>
      </c>
      <c r="J231" s="170" t="s">
        <v>664</v>
      </c>
      <c r="K231" s="169"/>
    </row>
    <row r="232">
      <c r="A232" s="167"/>
      <c r="B232" s="168">
        <v>5.0</v>
      </c>
      <c r="C232" s="168" t="s">
        <v>707</v>
      </c>
      <c r="D232" s="168" t="s">
        <v>218</v>
      </c>
      <c r="E232" s="168" t="s">
        <v>209</v>
      </c>
      <c r="F232" s="168" t="s">
        <v>708</v>
      </c>
      <c r="G232" s="168" t="s">
        <v>709</v>
      </c>
      <c r="H232" s="168" t="s">
        <v>212</v>
      </c>
      <c r="I232" s="168" t="s">
        <v>74</v>
      </c>
      <c r="J232" s="168" t="s">
        <v>74</v>
      </c>
      <c r="K232" s="167"/>
    </row>
    <row r="233">
      <c r="A233" s="169"/>
      <c r="B233" s="170">
        <v>5.0</v>
      </c>
      <c r="C233" s="170" t="s">
        <v>710</v>
      </c>
      <c r="D233" s="170" t="s">
        <v>208</v>
      </c>
      <c r="E233" s="170" t="s">
        <v>209</v>
      </c>
      <c r="F233" s="170" t="s">
        <v>239</v>
      </c>
      <c r="G233" s="170" t="s">
        <v>711</v>
      </c>
      <c r="H233" s="170" t="s">
        <v>221</v>
      </c>
      <c r="I233" s="170" t="s">
        <v>179</v>
      </c>
      <c r="J233" s="170" t="s">
        <v>74</v>
      </c>
      <c r="K233" s="169"/>
    </row>
    <row r="234">
      <c r="A234" s="167"/>
      <c r="B234" s="168">
        <v>5.0</v>
      </c>
      <c r="C234" s="168" t="s">
        <v>712</v>
      </c>
      <c r="D234" s="168" t="s">
        <v>208</v>
      </c>
      <c r="E234" s="168" t="s">
        <v>265</v>
      </c>
      <c r="F234" s="168" t="s">
        <v>297</v>
      </c>
      <c r="G234" s="168" t="s">
        <v>713</v>
      </c>
      <c r="H234" s="168" t="s">
        <v>212</v>
      </c>
      <c r="I234" s="168" t="s">
        <v>74</v>
      </c>
      <c r="J234" s="168" t="s">
        <v>74</v>
      </c>
      <c r="K234" s="167"/>
    </row>
    <row r="235">
      <c r="A235" s="169"/>
      <c r="B235" s="170">
        <v>5.0</v>
      </c>
      <c r="C235" s="170" t="s">
        <v>714</v>
      </c>
      <c r="D235" s="170" t="s">
        <v>231</v>
      </c>
      <c r="E235" s="170" t="s">
        <v>209</v>
      </c>
      <c r="F235" s="170" t="s">
        <v>239</v>
      </c>
      <c r="G235" s="170" t="s">
        <v>715</v>
      </c>
      <c r="H235" s="170" t="s">
        <v>212</v>
      </c>
      <c r="I235" s="170" t="s">
        <v>74</v>
      </c>
      <c r="J235" s="170" t="s">
        <v>405</v>
      </c>
      <c r="K235" s="169"/>
    </row>
    <row r="236">
      <c r="A236" s="167"/>
      <c r="B236" s="168">
        <v>5.0</v>
      </c>
      <c r="C236" s="168" t="s">
        <v>716</v>
      </c>
      <c r="D236" s="168" t="s">
        <v>208</v>
      </c>
      <c r="E236" s="168" t="s">
        <v>375</v>
      </c>
      <c r="F236" s="168" t="s">
        <v>297</v>
      </c>
      <c r="G236" s="168" t="s">
        <v>717</v>
      </c>
      <c r="H236" s="168" t="s">
        <v>221</v>
      </c>
      <c r="I236" s="168" t="s">
        <v>179</v>
      </c>
      <c r="J236" s="168" t="s">
        <v>74</v>
      </c>
      <c r="K236" s="167"/>
    </row>
    <row r="237">
      <c r="A237" s="169"/>
      <c r="B237" s="170">
        <v>5.0</v>
      </c>
      <c r="C237" s="170" t="s">
        <v>718</v>
      </c>
      <c r="D237" s="170" t="s">
        <v>208</v>
      </c>
      <c r="E237" s="170" t="s">
        <v>209</v>
      </c>
      <c r="F237" s="170" t="s">
        <v>219</v>
      </c>
      <c r="G237" s="170" t="s">
        <v>719</v>
      </c>
      <c r="H237" s="170" t="s">
        <v>336</v>
      </c>
      <c r="I237" s="170" t="s">
        <v>74</v>
      </c>
      <c r="J237" s="170" t="s">
        <v>74</v>
      </c>
      <c r="K237" s="169"/>
    </row>
    <row r="238">
      <c r="A238" s="167"/>
      <c r="B238" s="168">
        <v>5.0</v>
      </c>
      <c r="C238" s="168" t="s">
        <v>720</v>
      </c>
      <c r="D238" s="168" t="s">
        <v>208</v>
      </c>
      <c r="E238" s="168" t="s">
        <v>209</v>
      </c>
      <c r="F238" s="168" t="s">
        <v>349</v>
      </c>
      <c r="G238" s="168" t="s">
        <v>721</v>
      </c>
      <c r="H238" s="168" t="s">
        <v>221</v>
      </c>
      <c r="I238" s="168" t="s">
        <v>179</v>
      </c>
      <c r="J238" s="168" t="s">
        <v>74</v>
      </c>
      <c r="K238" s="167"/>
    </row>
    <row r="239">
      <c r="A239" s="169"/>
      <c r="B239" s="170">
        <v>5.0</v>
      </c>
      <c r="C239" s="170" t="s">
        <v>722</v>
      </c>
      <c r="D239" s="170" t="s">
        <v>218</v>
      </c>
      <c r="E239" s="170" t="s">
        <v>209</v>
      </c>
      <c r="F239" s="170" t="s">
        <v>581</v>
      </c>
      <c r="G239" s="170" t="s">
        <v>723</v>
      </c>
      <c r="H239" s="170" t="s">
        <v>221</v>
      </c>
      <c r="I239" s="170" t="s">
        <v>179</v>
      </c>
      <c r="J239" s="170" t="s">
        <v>470</v>
      </c>
      <c r="K239" s="169"/>
    </row>
    <row r="240">
      <c r="A240" s="167"/>
      <c r="B240" s="168">
        <v>5.0</v>
      </c>
      <c r="C240" s="168" t="s">
        <v>724</v>
      </c>
      <c r="D240" s="168" t="s">
        <v>250</v>
      </c>
      <c r="E240" s="168" t="s">
        <v>265</v>
      </c>
      <c r="F240" s="168" t="s">
        <v>219</v>
      </c>
      <c r="G240" s="168" t="s">
        <v>725</v>
      </c>
      <c r="H240" s="168" t="s">
        <v>212</v>
      </c>
      <c r="I240" s="168" t="s">
        <v>74</v>
      </c>
      <c r="J240" s="168" t="s">
        <v>501</v>
      </c>
      <c r="K240" s="167"/>
    </row>
    <row r="241">
      <c r="A241" s="169"/>
      <c r="B241" s="170">
        <v>5.0</v>
      </c>
      <c r="C241" s="170" t="s">
        <v>726</v>
      </c>
      <c r="D241" s="170" t="s">
        <v>231</v>
      </c>
      <c r="E241" s="170" t="s">
        <v>209</v>
      </c>
      <c r="F241" s="170" t="s">
        <v>568</v>
      </c>
      <c r="G241" s="170" t="s">
        <v>727</v>
      </c>
      <c r="H241" s="170" t="s">
        <v>212</v>
      </c>
      <c r="I241" s="170" t="s">
        <v>74</v>
      </c>
      <c r="J241" s="170" t="s">
        <v>602</v>
      </c>
      <c r="K241" s="169"/>
    </row>
    <row r="242">
      <c r="A242" s="167"/>
      <c r="B242" s="168">
        <v>5.0</v>
      </c>
      <c r="C242" s="168" t="s">
        <v>728</v>
      </c>
      <c r="D242" s="168" t="s">
        <v>250</v>
      </c>
      <c r="E242" s="168" t="s">
        <v>209</v>
      </c>
      <c r="F242" s="168" t="s">
        <v>210</v>
      </c>
      <c r="G242" s="168" t="s">
        <v>729</v>
      </c>
      <c r="H242" s="168" t="s">
        <v>212</v>
      </c>
      <c r="I242" s="168" t="s">
        <v>74</v>
      </c>
      <c r="J242" s="168" t="s">
        <v>183</v>
      </c>
      <c r="K242" s="167"/>
    </row>
    <row r="243">
      <c r="A243" s="169"/>
      <c r="B243" s="170">
        <v>5.0</v>
      </c>
      <c r="C243" s="170" t="s">
        <v>191</v>
      </c>
      <c r="D243" s="170" t="s">
        <v>218</v>
      </c>
      <c r="E243" s="170" t="s">
        <v>209</v>
      </c>
      <c r="F243" s="170" t="s">
        <v>219</v>
      </c>
      <c r="G243" s="170" t="s">
        <v>730</v>
      </c>
      <c r="H243" s="170" t="s">
        <v>212</v>
      </c>
      <c r="I243" s="170" t="s">
        <v>74</v>
      </c>
      <c r="J243" s="170" t="s">
        <v>416</v>
      </c>
      <c r="K243" s="169"/>
    </row>
    <row r="244">
      <c r="A244" s="167"/>
      <c r="B244" s="168">
        <v>5.0</v>
      </c>
      <c r="C244" s="168" t="s">
        <v>731</v>
      </c>
      <c r="D244" s="168" t="s">
        <v>218</v>
      </c>
      <c r="E244" s="168" t="s">
        <v>375</v>
      </c>
      <c r="F244" s="168" t="s">
        <v>297</v>
      </c>
      <c r="G244" s="168" t="s">
        <v>732</v>
      </c>
      <c r="H244" s="168" t="s">
        <v>221</v>
      </c>
      <c r="I244" s="168" t="s">
        <v>179</v>
      </c>
      <c r="J244" s="168" t="s">
        <v>540</v>
      </c>
      <c r="K244" s="167"/>
    </row>
    <row r="245">
      <c r="A245" s="169"/>
      <c r="B245" s="170">
        <v>5.0</v>
      </c>
      <c r="C245" s="170" t="s">
        <v>733</v>
      </c>
      <c r="D245" s="170" t="s">
        <v>250</v>
      </c>
      <c r="E245" s="170" t="s">
        <v>209</v>
      </c>
      <c r="F245" s="170" t="s">
        <v>236</v>
      </c>
      <c r="G245" s="170" t="s">
        <v>734</v>
      </c>
      <c r="H245" s="170" t="s">
        <v>212</v>
      </c>
      <c r="I245" s="170" t="s">
        <v>74</v>
      </c>
      <c r="J245" s="170" t="s">
        <v>548</v>
      </c>
      <c r="K245" s="169"/>
    </row>
    <row r="246">
      <c r="A246" s="167"/>
      <c r="B246" s="168">
        <v>5.0</v>
      </c>
      <c r="C246" s="168" t="s">
        <v>735</v>
      </c>
      <c r="D246" s="168" t="s">
        <v>231</v>
      </c>
      <c r="E246" s="168" t="s">
        <v>209</v>
      </c>
      <c r="F246" s="168" t="s">
        <v>263</v>
      </c>
      <c r="G246" s="176" t="s">
        <v>736</v>
      </c>
      <c r="H246" s="168" t="s">
        <v>221</v>
      </c>
      <c r="I246" s="168" t="s">
        <v>179</v>
      </c>
      <c r="J246" s="168" t="s">
        <v>612</v>
      </c>
      <c r="K246" s="177" t="s">
        <v>737</v>
      </c>
    </row>
    <row r="247">
      <c r="A247" s="169"/>
      <c r="B247" s="170">
        <v>5.0</v>
      </c>
      <c r="C247" s="170" t="s">
        <v>738</v>
      </c>
      <c r="D247" s="170" t="s">
        <v>218</v>
      </c>
      <c r="E247" s="170" t="s">
        <v>209</v>
      </c>
      <c r="F247" s="170" t="s">
        <v>239</v>
      </c>
      <c r="G247" s="178" t="s">
        <v>739</v>
      </c>
      <c r="H247" s="170" t="s">
        <v>221</v>
      </c>
      <c r="I247" s="170" t="s">
        <v>179</v>
      </c>
      <c r="J247" s="170" t="s">
        <v>468</v>
      </c>
      <c r="K247" s="179" t="s">
        <v>737</v>
      </c>
    </row>
    <row r="248">
      <c r="A248" s="167"/>
      <c r="B248" s="168">
        <v>5.0</v>
      </c>
      <c r="C248" s="168" t="s">
        <v>740</v>
      </c>
      <c r="D248" s="168" t="s">
        <v>208</v>
      </c>
      <c r="E248" s="168" t="s">
        <v>209</v>
      </c>
      <c r="F248" s="168" t="s">
        <v>210</v>
      </c>
      <c r="G248" s="168" t="s">
        <v>741</v>
      </c>
      <c r="H248" s="168" t="s">
        <v>212</v>
      </c>
      <c r="I248" s="168" t="s">
        <v>74</v>
      </c>
      <c r="J248" s="168" t="s">
        <v>74</v>
      </c>
      <c r="K248" s="167"/>
    </row>
    <row r="249">
      <c r="A249" s="169"/>
      <c r="B249" s="170">
        <v>5.0</v>
      </c>
      <c r="C249" s="170" t="s">
        <v>742</v>
      </c>
      <c r="D249" s="170" t="s">
        <v>208</v>
      </c>
      <c r="E249" s="170" t="s">
        <v>209</v>
      </c>
      <c r="F249" s="170" t="s">
        <v>297</v>
      </c>
      <c r="G249" s="170" t="s">
        <v>743</v>
      </c>
      <c r="H249" s="170" t="s">
        <v>278</v>
      </c>
      <c r="I249" s="170" t="s">
        <v>179</v>
      </c>
      <c r="J249" s="170" t="s">
        <v>74</v>
      </c>
      <c r="K249" s="169"/>
    </row>
    <row r="250">
      <c r="A250" s="167"/>
      <c r="B250" s="168">
        <v>5.0</v>
      </c>
      <c r="C250" s="168" t="s">
        <v>744</v>
      </c>
      <c r="D250" s="168" t="s">
        <v>208</v>
      </c>
      <c r="E250" s="168" t="s">
        <v>209</v>
      </c>
      <c r="F250" s="168" t="s">
        <v>210</v>
      </c>
      <c r="G250" s="168" t="s">
        <v>745</v>
      </c>
      <c r="H250" s="168" t="s">
        <v>221</v>
      </c>
      <c r="I250" s="168" t="s">
        <v>179</v>
      </c>
      <c r="J250" s="168" t="s">
        <v>74</v>
      </c>
      <c r="K250" s="167"/>
    </row>
    <row r="251">
      <c r="A251" s="169"/>
      <c r="B251" s="170">
        <v>5.0</v>
      </c>
      <c r="C251" s="170" t="s">
        <v>746</v>
      </c>
      <c r="D251" s="170" t="s">
        <v>208</v>
      </c>
      <c r="E251" s="170" t="s">
        <v>209</v>
      </c>
      <c r="F251" s="170" t="s">
        <v>349</v>
      </c>
      <c r="G251" s="170" t="s">
        <v>747</v>
      </c>
      <c r="H251" s="170" t="s">
        <v>221</v>
      </c>
      <c r="I251" s="170" t="s">
        <v>179</v>
      </c>
      <c r="J251" s="170" t="s">
        <v>74</v>
      </c>
      <c r="K251" s="169"/>
    </row>
    <row r="252">
      <c r="A252" s="167"/>
      <c r="B252" s="168">
        <v>5.0</v>
      </c>
      <c r="C252" s="168" t="s">
        <v>748</v>
      </c>
      <c r="D252" s="168" t="s">
        <v>250</v>
      </c>
      <c r="E252" s="168" t="s">
        <v>271</v>
      </c>
      <c r="F252" s="168" t="s">
        <v>236</v>
      </c>
      <c r="G252" s="168" t="s">
        <v>749</v>
      </c>
      <c r="H252" s="168" t="s">
        <v>212</v>
      </c>
      <c r="I252" s="168" t="s">
        <v>74</v>
      </c>
      <c r="J252" s="168" t="s">
        <v>314</v>
      </c>
      <c r="K252" s="167"/>
    </row>
    <row r="253">
      <c r="A253" s="169"/>
      <c r="B253" s="170">
        <v>5.0</v>
      </c>
      <c r="C253" s="170" t="s">
        <v>750</v>
      </c>
      <c r="D253" s="170" t="s">
        <v>208</v>
      </c>
      <c r="E253" s="170" t="s">
        <v>209</v>
      </c>
      <c r="F253" s="170" t="s">
        <v>239</v>
      </c>
      <c r="G253" s="170" t="s">
        <v>751</v>
      </c>
      <c r="H253" s="170" t="s">
        <v>221</v>
      </c>
      <c r="I253" s="170" t="s">
        <v>179</v>
      </c>
      <c r="J253" s="170" t="s">
        <v>74</v>
      </c>
      <c r="K253" s="169"/>
    </row>
    <row r="254">
      <c r="A254" s="167"/>
      <c r="B254" s="168">
        <v>5.0</v>
      </c>
      <c r="C254" s="168" t="s">
        <v>752</v>
      </c>
      <c r="D254" s="168" t="s">
        <v>231</v>
      </c>
      <c r="E254" s="168" t="s">
        <v>209</v>
      </c>
      <c r="F254" s="168" t="s">
        <v>210</v>
      </c>
      <c r="G254" s="168" t="s">
        <v>753</v>
      </c>
      <c r="H254" s="168" t="s">
        <v>221</v>
      </c>
      <c r="I254" s="168" t="s">
        <v>179</v>
      </c>
      <c r="J254" s="168" t="s">
        <v>666</v>
      </c>
      <c r="K254" s="167"/>
    </row>
    <row r="255">
      <c r="A255" s="169"/>
      <c r="B255" s="170">
        <v>5.0</v>
      </c>
      <c r="C255" s="170" t="s">
        <v>754</v>
      </c>
      <c r="D255" s="170" t="s">
        <v>250</v>
      </c>
      <c r="E255" s="170" t="s">
        <v>209</v>
      </c>
      <c r="F255" s="170" t="s">
        <v>236</v>
      </c>
      <c r="G255" s="170" t="s">
        <v>755</v>
      </c>
      <c r="H255" s="170" t="s">
        <v>278</v>
      </c>
      <c r="I255" s="170" t="s">
        <v>179</v>
      </c>
      <c r="J255" s="170" t="s">
        <v>74</v>
      </c>
      <c r="K255" s="169"/>
    </row>
    <row r="256">
      <c r="A256" s="167"/>
      <c r="B256" s="168">
        <v>5.0</v>
      </c>
      <c r="C256" s="168" t="s">
        <v>756</v>
      </c>
      <c r="D256" s="168" t="s">
        <v>250</v>
      </c>
      <c r="E256" s="168" t="s">
        <v>209</v>
      </c>
      <c r="F256" s="168" t="s">
        <v>349</v>
      </c>
      <c r="G256" s="168" t="s">
        <v>757</v>
      </c>
      <c r="H256" s="168" t="s">
        <v>221</v>
      </c>
      <c r="I256" s="168" t="s">
        <v>179</v>
      </c>
      <c r="J256" s="168" t="s">
        <v>185</v>
      </c>
      <c r="K256" s="167"/>
    </row>
    <row r="257">
      <c r="A257" s="169"/>
      <c r="B257" s="170">
        <v>5.0</v>
      </c>
      <c r="C257" s="170" t="s">
        <v>758</v>
      </c>
      <c r="D257" s="170" t="s">
        <v>218</v>
      </c>
      <c r="E257" s="170" t="s">
        <v>209</v>
      </c>
      <c r="F257" s="170" t="s">
        <v>349</v>
      </c>
      <c r="G257" s="170" t="s">
        <v>759</v>
      </c>
      <c r="H257" s="170" t="s">
        <v>364</v>
      </c>
      <c r="I257" s="170" t="s">
        <v>179</v>
      </c>
      <c r="J257" s="170" t="s">
        <v>390</v>
      </c>
      <c r="K257" s="169"/>
    </row>
    <row r="258">
      <c r="A258" s="167"/>
      <c r="B258" s="168">
        <v>5.0</v>
      </c>
      <c r="C258" s="168" t="s">
        <v>760</v>
      </c>
      <c r="D258" s="168" t="s">
        <v>208</v>
      </c>
      <c r="E258" s="168" t="s">
        <v>209</v>
      </c>
      <c r="F258" s="168" t="s">
        <v>239</v>
      </c>
      <c r="G258" s="168" t="s">
        <v>761</v>
      </c>
      <c r="H258" s="168" t="s">
        <v>364</v>
      </c>
      <c r="I258" s="168" t="s">
        <v>179</v>
      </c>
      <c r="J258" s="168" t="s">
        <v>74</v>
      </c>
      <c r="K258" s="167"/>
    </row>
    <row r="259">
      <c r="A259" s="169"/>
      <c r="B259" s="170">
        <v>6.0</v>
      </c>
      <c r="C259" s="170" t="s">
        <v>762</v>
      </c>
      <c r="D259" s="170" t="s">
        <v>208</v>
      </c>
      <c r="E259" s="170" t="s">
        <v>209</v>
      </c>
      <c r="F259" s="170" t="s">
        <v>239</v>
      </c>
      <c r="G259" s="170" t="s">
        <v>763</v>
      </c>
      <c r="H259" s="170" t="s">
        <v>221</v>
      </c>
      <c r="I259" s="170" t="s">
        <v>179</v>
      </c>
      <c r="J259" s="170" t="s">
        <v>74</v>
      </c>
      <c r="K259" s="169"/>
    </row>
    <row r="260">
      <c r="A260" s="167"/>
      <c r="B260" s="168">
        <v>6.0</v>
      </c>
      <c r="C260" s="168" t="s">
        <v>764</v>
      </c>
      <c r="D260" s="168" t="s">
        <v>208</v>
      </c>
      <c r="E260" s="168" t="s">
        <v>209</v>
      </c>
      <c r="F260" s="168" t="s">
        <v>210</v>
      </c>
      <c r="G260" s="168" t="s">
        <v>765</v>
      </c>
      <c r="H260" s="168" t="s">
        <v>221</v>
      </c>
      <c r="I260" s="168" t="s">
        <v>179</v>
      </c>
      <c r="J260" s="168" t="s">
        <v>74</v>
      </c>
      <c r="K260" s="167"/>
    </row>
    <row r="261">
      <c r="A261" s="169"/>
      <c r="B261" s="170">
        <v>6.0</v>
      </c>
      <c r="C261" s="170" t="s">
        <v>766</v>
      </c>
      <c r="D261" s="170" t="s">
        <v>208</v>
      </c>
      <c r="E261" s="170" t="s">
        <v>265</v>
      </c>
      <c r="F261" s="170" t="s">
        <v>297</v>
      </c>
      <c r="G261" s="170" t="s">
        <v>767</v>
      </c>
      <c r="H261" s="170" t="s">
        <v>768</v>
      </c>
      <c r="I261" s="170" t="s">
        <v>74</v>
      </c>
      <c r="J261" s="170" t="s">
        <v>74</v>
      </c>
      <c r="K261" s="169"/>
    </row>
    <row r="262">
      <c r="A262" s="167"/>
      <c r="B262" s="168">
        <v>6.0</v>
      </c>
      <c r="C262" s="168" t="s">
        <v>769</v>
      </c>
      <c r="D262" s="168" t="s">
        <v>231</v>
      </c>
      <c r="E262" s="168" t="s">
        <v>209</v>
      </c>
      <c r="F262" s="168" t="s">
        <v>210</v>
      </c>
      <c r="G262" s="168" t="s">
        <v>770</v>
      </c>
      <c r="H262" s="168" t="s">
        <v>212</v>
      </c>
      <c r="I262" s="168" t="s">
        <v>74</v>
      </c>
      <c r="J262" s="168" t="s">
        <v>574</v>
      </c>
      <c r="K262" s="167"/>
    </row>
    <row r="263">
      <c r="A263" s="169"/>
      <c r="B263" s="170">
        <v>6.0</v>
      </c>
      <c r="C263" s="170" t="s">
        <v>771</v>
      </c>
      <c r="D263" s="170" t="s">
        <v>208</v>
      </c>
      <c r="E263" s="170" t="s">
        <v>209</v>
      </c>
      <c r="F263" s="170" t="s">
        <v>210</v>
      </c>
      <c r="G263" s="170" t="s">
        <v>772</v>
      </c>
      <c r="H263" s="170" t="s">
        <v>212</v>
      </c>
      <c r="I263" s="170" t="s">
        <v>74</v>
      </c>
      <c r="J263" s="170" t="s">
        <v>74</v>
      </c>
      <c r="K263" s="169"/>
    </row>
    <row r="264">
      <c r="A264" s="167"/>
      <c r="B264" s="168">
        <v>6.0</v>
      </c>
      <c r="C264" s="168" t="s">
        <v>773</v>
      </c>
      <c r="D264" s="168" t="s">
        <v>208</v>
      </c>
      <c r="E264" s="168" t="s">
        <v>209</v>
      </c>
      <c r="F264" s="168" t="s">
        <v>297</v>
      </c>
      <c r="G264" s="168" t="s">
        <v>774</v>
      </c>
      <c r="H264" s="168" t="s">
        <v>221</v>
      </c>
      <c r="I264" s="168" t="s">
        <v>179</v>
      </c>
      <c r="J264" s="168" t="s">
        <v>74</v>
      </c>
      <c r="K264" s="167"/>
    </row>
    <row r="265">
      <c r="A265" s="169"/>
      <c r="B265" s="170">
        <v>6.0</v>
      </c>
      <c r="C265" s="170" t="s">
        <v>775</v>
      </c>
      <c r="D265" s="170" t="s">
        <v>218</v>
      </c>
      <c r="E265" s="170" t="s">
        <v>209</v>
      </c>
      <c r="F265" s="170" t="s">
        <v>239</v>
      </c>
      <c r="G265" s="170" t="s">
        <v>776</v>
      </c>
      <c r="H265" s="170" t="s">
        <v>212</v>
      </c>
      <c r="I265" s="170" t="s">
        <v>74</v>
      </c>
      <c r="J265" s="170" t="s">
        <v>576</v>
      </c>
      <c r="K265" s="169"/>
    </row>
    <row r="266">
      <c r="A266" s="167"/>
      <c r="B266" s="168">
        <v>6.0</v>
      </c>
      <c r="C266" s="168" t="s">
        <v>777</v>
      </c>
      <c r="D266" s="168" t="s">
        <v>208</v>
      </c>
      <c r="E266" s="168" t="s">
        <v>271</v>
      </c>
      <c r="F266" s="168" t="s">
        <v>297</v>
      </c>
      <c r="G266" s="168" t="s">
        <v>778</v>
      </c>
      <c r="H266" s="168" t="s">
        <v>779</v>
      </c>
      <c r="I266" s="168" t="s">
        <v>179</v>
      </c>
      <c r="J266" s="168" t="s">
        <v>74</v>
      </c>
      <c r="K266" s="167"/>
    </row>
    <row r="267">
      <c r="A267" s="169"/>
      <c r="B267" s="170">
        <v>6.0</v>
      </c>
      <c r="C267" s="170" t="s">
        <v>780</v>
      </c>
      <c r="D267" s="170" t="s">
        <v>208</v>
      </c>
      <c r="E267" s="170" t="s">
        <v>209</v>
      </c>
      <c r="F267" s="170" t="s">
        <v>210</v>
      </c>
      <c r="G267" s="170" t="s">
        <v>781</v>
      </c>
      <c r="H267" s="170" t="s">
        <v>212</v>
      </c>
      <c r="I267" s="170" t="s">
        <v>74</v>
      </c>
      <c r="J267" s="170" t="s">
        <v>74</v>
      </c>
      <c r="K267" s="169"/>
    </row>
    <row r="268">
      <c r="A268" s="167"/>
      <c r="B268" s="168">
        <v>6.0</v>
      </c>
      <c r="C268" s="168" t="s">
        <v>782</v>
      </c>
      <c r="D268" s="168" t="s">
        <v>231</v>
      </c>
      <c r="E268" s="168" t="s">
        <v>209</v>
      </c>
      <c r="F268" s="168" t="s">
        <v>481</v>
      </c>
      <c r="G268" s="168" t="s">
        <v>783</v>
      </c>
      <c r="H268" s="168" t="s">
        <v>212</v>
      </c>
      <c r="I268" s="168" t="s">
        <v>74</v>
      </c>
      <c r="J268" s="168" t="s">
        <v>596</v>
      </c>
      <c r="K268" s="167"/>
    </row>
    <row r="269">
      <c r="A269" s="169"/>
      <c r="B269" s="170">
        <v>6.0</v>
      </c>
      <c r="C269" s="170" t="s">
        <v>193</v>
      </c>
      <c r="D269" s="170" t="s">
        <v>250</v>
      </c>
      <c r="E269" s="170" t="s">
        <v>209</v>
      </c>
      <c r="F269" s="170" t="s">
        <v>210</v>
      </c>
      <c r="G269" s="170" t="s">
        <v>784</v>
      </c>
      <c r="H269" s="170" t="s">
        <v>212</v>
      </c>
      <c r="I269" s="170" t="s">
        <v>74</v>
      </c>
      <c r="J269" s="170" t="s">
        <v>728</v>
      </c>
      <c r="K269" s="169"/>
    </row>
    <row r="270">
      <c r="A270" s="167"/>
      <c r="B270" s="168">
        <v>6.0</v>
      </c>
      <c r="C270" s="168" t="s">
        <v>785</v>
      </c>
      <c r="D270" s="168" t="s">
        <v>218</v>
      </c>
      <c r="E270" s="168" t="s">
        <v>209</v>
      </c>
      <c r="F270" s="168" t="s">
        <v>581</v>
      </c>
      <c r="G270" s="168" t="s">
        <v>786</v>
      </c>
      <c r="H270" s="168" t="s">
        <v>221</v>
      </c>
      <c r="I270" s="168" t="s">
        <v>179</v>
      </c>
      <c r="J270" s="168" t="s">
        <v>670</v>
      </c>
      <c r="K270" s="167"/>
    </row>
    <row r="271">
      <c r="A271" s="169"/>
      <c r="B271" s="170">
        <v>6.0</v>
      </c>
      <c r="C271" s="170" t="s">
        <v>787</v>
      </c>
      <c r="D271" s="170" t="s">
        <v>208</v>
      </c>
      <c r="E271" s="170" t="s">
        <v>209</v>
      </c>
      <c r="F271" s="170" t="s">
        <v>210</v>
      </c>
      <c r="G271" s="170" t="s">
        <v>788</v>
      </c>
      <c r="H271" s="170" t="s">
        <v>212</v>
      </c>
      <c r="I271" s="170" t="s">
        <v>74</v>
      </c>
      <c r="J271" s="170" t="s">
        <v>74</v>
      </c>
      <c r="K271" s="169"/>
    </row>
    <row r="272">
      <c r="A272" s="167"/>
      <c r="B272" s="168">
        <v>6.0</v>
      </c>
      <c r="C272" s="168" t="s">
        <v>789</v>
      </c>
      <c r="D272" s="168" t="s">
        <v>218</v>
      </c>
      <c r="E272" s="168" t="s">
        <v>209</v>
      </c>
      <c r="F272" s="168" t="s">
        <v>210</v>
      </c>
      <c r="G272" s="168" t="s">
        <v>790</v>
      </c>
      <c r="H272" s="168" t="s">
        <v>343</v>
      </c>
      <c r="I272" s="168" t="s">
        <v>74</v>
      </c>
      <c r="J272" s="168" t="s">
        <v>477</v>
      </c>
      <c r="K272" s="167"/>
    </row>
    <row r="273">
      <c r="A273" s="169"/>
      <c r="B273" s="170">
        <v>6.0</v>
      </c>
      <c r="C273" s="170" t="s">
        <v>791</v>
      </c>
      <c r="D273" s="170" t="s">
        <v>208</v>
      </c>
      <c r="E273" s="170" t="s">
        <v>209</v>
      </c>
      <c r="F273" s="170" t="s">
        <v>239</v>
      </c>
      <c r="G273" s="170" t="s">
        <v>792</v>
      </c>
      <c r="H273" s="170" t="s">
        <v>519</v>
      </c>
      <c r="I273" s="170" t="s">
        <v>74</v>
      </c>
      <c r="J273" s="170" t="s">
        <v>74</v>
      </c>
      <c r="K273" s="169"/>
    </row>
    <row r="274">
      <c r="A274" s="167"/>
      <c r="B274" s="168">
        <v>6.0</v>
      </c>
      <c r="C274" s="168" t="s">
        <v>793</v>
      </c>
      <c r="D274" s="168" t="s">
        <v>231</v>
      </c>
      <c r="E274" s="168" t="s">
        <v>209</v>
      </c>
      <c r="F274" s="168" t="s">
        <v>297</v>
      </c>
      <c r="G274" s="168" t="s">
        <v>794</v>
      </c>
      <c r="H274" s="168" t="s">
        <v>364</v>
      </c>
      <c r="I274" s="168" t="s">
        <v>179</v>
      </c>
      <c r="J274" s="168" t="s">
        <v>74</v>
      </c>
      <c r="K274" s="167"/>
    </row>
    <row r="275">
      <c r="A275" s="169"/>
      <c r="B275" s="170">
        <v>6.0</v>
      </c>
      <c r="C275" s="170" t="s">
        <v>795</v>
      </c>
      <c r="D275" s="170" t="s">
        <v>231</v>
      </c>
      <c r="E275" s="170" t="s">
        <v>209</v>
      </c>
      <c r="F275" s="170" t="s">
        <v>297</v>
      </c>
      <c r="G275" s="170" t="s">
        <v>796</v>
      </c>
      <c r="H275" s="170" t="s">
        <v>221</v>
      </c>
      <c r="I275" s="170" t="s">
        <v>179</v>
      </c>
      <c r="J275" s="170" t="s">
        <v>623</v>
      </c>
      <c r="K275" s="169"/>
    </row>
    <row r="276">
      <c r="A276" s="167"/>
      <c r="B276" s="168">
        <v>6.0</v>
      </c>
      <c r="C276" s="168" t="s">
        <v>797</v>
      </c>
      <c r="D276" s="168" t="s">
        <v>208</v>
      </c>
      <c r="E276" s="168" t="s">
        <v>209</v>
      </c>
      <c r="F276" s="168" t="s">
        <v>358</v>
      </c>
      <c r="G276" s="168" t="s">
        <v>798</v>
      </c>
      <c r="H276" s="168" t="s">
        <v>221</v>
      </c>
      <c r="I276" s="168" t="s">
        <v>179</v>
      </c>
      <c r="J276" s="168" t="s">
        <v>74</v>
      </c>
      <c r="K276" s="167"/>
    </row>
    <row r="277">
      <c r="A277" s="169"/>
      <c r="B277" s="170">
        <v>6.0</v>
      </c>
      <c r="C277" s="170" t="s">
        <v>799</v>
      </c>
      <c r="D277" s="170" t="s">
        <v>208</v>
      </c>
      <c r="E277" s="170" t="s">
        <v>265</v>
      </c>
      <c r="F277" s="170" t="s">
        <v>236</v>
      </c>
      <c r="G277" s="170" t="s">
        <v>800</v>
      </c>
      <c r="H277" s="170" t="s">
        <v>343</v>
      </c>
      <c r="I277" s="170" t="s">
        <v>74</v>
      </c>
      <c r="J277" s="170" t="s">
        <v>74</v>
      </c>
      <c r="K277" s="169"/>
    </row>
    <row r="278">
      <c r="A278" s="167"/>
      <c r="B278" s="168">
        <v>6.0</v>
      </c>
      <c r="C278" s="168" t="s">
        <v>801</v>
      </c>
      <c r="D278" s="168" t="s">
        <v>250</v>
      </c>
      <c r="E278" s="168" t="s">
        <v>209</v>
      </c>
      <c r="F278" s="168" t="s">
        <v>802</v>
      </c>
      <c r="G278" s="168" t="s">
        <v>803</v>
      </c>
      <c r="H278" s="168" t="s">
        <v>221</v>
      </c>
      <c r="I278" s="168" t="s">
        <v>179</v>
      </c>
      <c r="J278" s="168" t="s">
        <v>648</v>
      </c>
      <c r="K278" s="167"/>
    </row>
    <row r="279">
      <c r="A279" s="169"/>
      <c r="B279" s="170">
        <v>6.0</v>
      </c>
      <c r="C279" s="170" t="s">
        <v>804</v>
      </c>
      <c r="D279" s="170" t="s">
        <v>218</v>
      </c>
      <c r="E279" s="170" t="s">
        <v>209</v>
      </c>
      <c r="F279" s="170" t="s">
        <v>297</v>
      </c>
      <c r="G279" s="170" t="s">
        <v>805</v>
      </c>
      <c r="H279" s="170" t="s">
        <v>267</v>
      </c>
      <c r="I279" s="170" t="s">
        <v>74</v>
      </c>
      <c r="J279" s="170" t="s">
        <v>511</v>
      </c>
      <c r="K279" s="169"/>
    </row>
    <row r="280">
      <c r="A280" s="167"/>
      <c r="B280" s="168">
        <v>6.0</v>
      </c>
      <c r="C280" s="168" t="s">
        <v>806</v>
      </c>
      <c r="D280" s="168" t="s">
        <v>250</v>
      </c>
      <c r="E280" s="168" t="s">
        <v>209</v>
      </c>
      <c r="F280" s="168" t="s">
        <v>349</v>
      </c>
      <c r="G280" s="168" t="s">
        <v>807</v>
      </c>
      <c r="H280" s="168" t="s">
        <v>364</v>
      </c>
      <c r="I280" s="168" t="s">
        <v>179</v>
      </c>
      <c r="J280" s="168" t="s">
        <v>74</v>
      </c>
      <c r="K280" s="167"/>
    </row>
    <row r="281">
      <c r="A281" s="169"/>
      <c r="B281" s="170">
        <v>6.0</v>
      </c>
      <c r="C281" s="170" t="s">
        <v>808</v>
      </c>
      <c r="D281" s="170" t="s">
        <v>231</v>
      </c>
      <c r="E281" s="170" t="s">
        <v>209</v>
      </c>
      <c r="F281" s="170" t="s">
        <v>210</v>
      </c>
      <c r="G281" s="170" t="s">
        <v>809</v>
      </c>
      <c r="H281" s="170" t="s">
        <v>212</v>
      </c>
      <c r="I281" s="170" t="s">
        <v>74</v>
      </c>
      <c r="J281" s="170" t="s">
        <v>623</v>
      </c>
      <c r="K281" s="169"/>
    </row>
    <row r="282">
      <c r="A282" s="167"/>
      <c r="B282" s="168">
        <v>7.0</v>
      </c>
      <c r="C282" s="168" t="s">
        <v>810</v>
      </c>
      <c r="D282" s="168" t="s">
        <v>208</v>
      </c>
      <c r="E282" s="168" t="s">
        <v>209</v>
      </c>
      <c r="F282" s="168" t="s">
        <v>811</v>
      </c>
      <c r="G282" s="180" t="s">
        <v>812</v>
      </c>
      <c r="H282" s="168" t="s">
        <v>267</v>
      </c>
      <c r="I282" s="168" t="s">
        <v>74</v>
      </c>
      <c r="J282" s="168" t="s">
        <v>74</v>
      </c>
      <c r="K282" s="167"/>
    </row>
    <row r="283">
      <c r="A283" s="169"/>
      <c r="B283" s="170">
        <v>7.0</v>
      </c>
      <c r="C283" s="170" t="s">
        <v>813</v>
      </c>
      <c r="D283" s="170" t="s">
        <v>208</v>
      </c>
      <c r="E283" s="170" t="s">
        <v>209</v>
      </c>
      <c r="F283" s="170" t="s">
        <v>481</v>
      </c>
      <c r="G283" s="170" t="s">
        <v>814</v>
      </c>
      <c r="H283" s="170" t="s">
        <v>221</v>
      </c>
      <c r="I283" s="170" t="s">
        <v>179</v>
      </c>
      <c r="J283" s="170" t="s">
        <v>74</v>
      </c>
      <c r="K283" s="169"/>
    </row>
    <row r="284">
      <c r="A284" s="167"/>
      <c r="B284" s="168">
        <v>7.0</v>
      </c>
      <c r="C284" s="168" t="s">
        <v>195</v>
      </c>
      <c r="D284" s="168" t="s">
        <v>250</v>
      </c>
      <c r="E284" s="168" t="s">
        <v>209</v>
      </c>
      <c r="F284" s="168" t="s">
        <v>815</v>
      </c>
      <c r="G284" s="168" t="s">
        <v>816</v>
      </c>
      <c r="H284" s="168" t="s">
        <v>221</v>
      </c>
      <c r="I284" s="168" t="s">
        <v>179</v>
      </c>
      <c r="J284" s="168" t="s">
        <v>661</v>
      </c>
      <c r="K284" s="167"/>
    </row>
    <row r="285">
      <c r="A285" s="169"/>
      <c r="B285" s="170">
        <v>7.0</v>
      </c>
      <c r="C285" s="170" t="s">
        <v>817</v>
      </c>
      <c r="D285" s="170" t="s">
        <v>231</v>
      </c>
      <c r="E285" s="170" t="s">
        <v>209</v>
      </c>
      <c r="F285" s="170" t="s">
        <v>818</v>
      </c>
      <c r="G285" s="170" t="s">
        <v>819</v>
      </c>
      <c r="H285" s="170" t="s">
        <v>212</v>
      </c>
      <c r="I285" s="170" t="s">
        <v>74</v>
      </c>
      <c r="J285" s="170" t="s">
        <v>782</v>
      </c>
      <c r="K285" s="169"/>
    </row>
    <row r="286">
      <c r="A286" s="167"/>
      <c r="B286" s="168">
        <v>7.0</v>
      </c>
      <c r="C286" s="168" t="s">
        <v>820</v>
      </c>
      <c r="D286" s="168" t="s">
        <v>250</v>
      </c>
      <c r="E286" s="168" t="s">
        <v>271</v>
      </c>
      <c r="F286" s="168" t="s">
        <v>236</v>
      </c>
      <c r="G286" s="168" t="s">
        <v>821</v>
      </c>
      <c r="H286" s="168" t="s">
        <v>267</v>
      </c>
      <c r="I286" s="168" t="s">
        <v>74</v>
      </c>
      <c r="J286" s="168" t="s">
        <v>74</v>
      </c>
      <c r="K286" s="167"/>
    </row>
    <row r="287">
      <c r="A287" s="169"/>
      <c r="B287" s="170">
        <v>7.0</v>
      </c>
      <c r="C287" s="170" t="s">
        <v>822</v>
      </c>
      <c r="D287" s="170" t="s">
        <v>218</v>
      </c>
      <c r="E287" s="170" t="s">
        <v>209</v>
      </c>
      <c r="F287" s="170" t="s">
        <v>297</v>
      </c>
      <c r="G287" s="170" t="s">
        <v>823</v>
      </c>
      <c r="H287" s="170" t="s">
        <v>779</v>
      </c>
      <c r="I287" s="170" t="s">
        <v>179</v>
      </c>
      <c r="J287" s="170" t="s">
        <v>74</v>
      </c>
      <c r="K287" s="169"/>
    </row>
    <row r="288">
      <c r="A288" s="167"/>
      <c r="B288" s="168">
        <v>7.0</v>
      </c>
      <c r="C288" s="168" t="s">
        <v>824</v>
      </c>
      <c r="D288" s="168" t="s">
        <v>208</v>
      </c>
      <c r="E288" s="168" t="s">
        <v>209</v>
      </c>
      <c r="F288" s="168" t="s">
        <v>297</v>
      </c>
      <c r="G288" s="168" t="s">
        <v>825</v>
      </c>
      <c r="H288" s="168" t="s">
        <v>364</v>
      </c>
      <c r="I288" s="168" t="s">
        <v>179</v>
      </c>
      <c r="J288" s="168" t="s">
        <v>74</v>
      </c>
      <c r="K288" s="167"/>
    </row>
    <row r="289">
      <c r="A289" s="169"/>
      <c r="B289" s="170">
        <v>7.0</v>
      </c>
      <c r="C289" s="170" t="s">
        <v>826</v>
      </c>
      <c r="D289" s="170" t="s">
        <v>250</v>
      </c>
      <c r="E289" s="170" t="s">
        <v>265</v>
      </c>
      <c r="F289" s="170" t="s">
        <v>236</v>
      </c>
      <c r="G289" s="170" t="s">
        <v>827</v>
      </c>
      <c r="H289" s="170" t="s">
        <v>212</v>
      </c>
      <c r="I289" s="170" t="s">
        <v>74</v>
      </c>
      <c r="J289" s="170" t="s">
        <v>748</v>
      </c>
      <c r="K289" s="169"/>
    </row>
    <row r="290">
      <c r="A290" s="167"/>
      <c r="B290" s="168">
        <v>7.0</v>
      </c>
      <c r="C290" s="168" t="s">
        <v>828</v>
      </c>
      <c r="D290" s="168" t="s">
        <v>218</v>
      </c>
      <c r="E290" s="168" t="s">
        <v>209</v>
      </c>
      <c r="F290" s="168" t="s">
        <v>219</v>
      </c>
      <c r="G290" s="168" t="s">
        <v>829</v>
      </c>
      <c r="H290" s="168" t="s">
        <v>221</v>
      </c>
      <c r="I290" s="168" t="s">
        <v>179</v>
      </c>
      <c r="J290" s="168" t="s">
        <v>619</v>
      </c>
      <c r="K290" s="167"/>
    </row>
    <row r="291">
      <c r="A291" s="169"/>
      <c r="B291" s="170">
        <v>7.0</v>
      </c>
      <c r="C291" s="170" t="s">
        <v>830</v>
      </c>
      <c r="D291" s="170" t="s">
        <v>208</v>
      </c>
      <c r="E291" s="170" t="s">
        <v>375</v>
      </c>
      <c r="F291" s="170" t="s">
        <v>219</v>
      </c>
      <c r="G291" s="170" t="s">
        <v>831</v>
      </c>
      <c r="H291" s="170" t="s">
        <v>212</v>
      </c>
      <c r="I291" s="170" t="s">
        <v>74</v>
      </c>
      <c r="J291" s="170" t="s">
        <v>74</v>
      </c>
      <c r="K291" s="169"/>
    </row>
    <row r="292">
      <c r="A292" s="167"/>
      <c r="B292" s="168">
        <v>7.0</v>
      </c>
      <c r="C292" s="168" t="s">
        <v>832</v>
      </c>
      <c r="D292" s="168" t="s">
        <v>208</v>
      </c>
      <c r="E292" s="168" t="s">
        <v>209</v>
      </c>
      <c r="F292" s="168" t="s">
        <v>833</v>
      </c>
      <c r="G292" s="168" t="s">
        <v>834</v>
      </c>
      <c r="H292" s="168" t="s">
        <v>835</v>
      </c>
      <c r="I292" s="168" t="s">
        <v>179</v>
      </c>
      <c r="J292" s="168" t="s">
        <v>74</v>
      </c>
      <c r="K292" s="167"/>
    </row>
    <row r="293">
      <c r="A293" s="169"/>
      <c r="B293" s="170">
        <v>7.0</v>
      </c>
      <c r="C293" s="170" t="s">
        <v>836</v>
      </c>
      <c r="D293" s="170" t="s">
        <v>231</v>
      </c>
      <c r="E293" s="170" t="s">
        <v>209</v>
      </c>
      <c r="F293" s="170" t="s">
        <v>210</v>
      </c>
      <c r="G293" s="170" t="s">
        <v>837</v>
      </c>
      <c r="H293" s="170" t="s">
        <v>212</v>
      </c>
      <c r="I293" s="170" t="s">
        <v>74</v>
      </c>
      <c r="J293" s="170" t="s">
        <v>462</v>
      </c>
      <c r="K293" s="169"/>
    </row>
    <row r="294">
      <c r="A294" s="167"/>
      <c r="B294" s="168">
        <v>7.0</v>
      </c>
      <c r="C294" s="168" t="s">
        <v>838</v>
      </c>
      <c r="D294" s="168" t="s">
        <v>208</v>
      </c>
      <c r="E294" s="168" t="s">
        <v>209</v>
      </c>
      <c r="F294" s="168" t="s">
        <v>219</v>
      </c>
      <c r="G294" s="168" t="s">
        <v>839</v>
      </c>
      <c r="H294" s="168" t="s">
        <v>221</v>
      </c>
      <c r="I294" s="168" t="s">
        <v>179</v>
      </c>
      <c r="J294" s="168" t="s">
        <v>74</v>
      </c>
      <c r="K294" s="167"/>
    </row>
    <row r="295">
      <c r="A295" s="169"/>
      <c r="B295" s="170">
        <v>7.0</v>
      </c>
      <c r="C295" s="170" t="s">
        <v>840</v>
      </c>
      <c r="D295" s="170" t="s">
        <v>218</v>
      </c>
      <c r="E295" s="170" t="s">
        <v>209</v>
      </c>
      <c r="F295" s="170" t="s">
        <v>681</v>
      </c>
      <c r="G295" s="170" t="s">
        <v>841</v>
      </c>
      <c r="H295" s="170" t="s">
        <v>221</v>
      </c>
      <c r="I295" s="170" t="s">
        <v>179</v>
      </c>
      <c r="J295" s="170" t="s">
        <v>74</v>
      </c>
      <c r="K295" s="169"/>
    </row>
    <row r="296">
      <c r="A296" s="167"/>
      <c r="B296" s="168">
        <v>8.0</v>
      </c>
      <c r="C296" s="168" t="s">
        <v>842</v>
      </c>
      <c r="D296" s="168" t="s">
        <v>208</v>
      </c>
      <c r="E296" s="168" t="s">
        <v>267</v>
      </c>
      <c r="F296" s="168" t="s">
        <v>210</v>
      </c>
      <c r="G296" s="168" t="s">
        <v>843</v>
      </c>
      <c r="H296" s="168" t="s">
        <v>768</v>
      </c>
      <c r="I296" s="168" t="s">
        <v>74</v>
      </c>
      <c r="J296" s="168" t="s">
        <v>74</v>
      </c>
      <c r="K296" s="167"/>
    </row>
    <row r="297">
      <c r="A297" s="169"/>
      <c r="B297" s="170">
        <v>8.0</v>
      </c>
      <c r="C297" s="170" t="s">
        <v>844</v>
      </c>
      <c r="D297" s="170" t="s">
        <v>231</v>
      </c>
      <c r="E297" s="170" t="s">
        <v>209</v>
      </c>
      <c r="F297" s="170" t="s">
        <v>845</v>
      </c>
      <c r="G297" s="170" t="s">
        <v>846</v>
      </c>
      <c r="H297" s="170" t="s">
        <v>212</v>
      </c>
      <c r="I297" s="170" t="s">
        <v>74</v>
      </c>
      <c r="J297" s="170" t="s">
        <v>752</v>
      </c>
      <c r="K297" s="169"/>
    </row>
    <row r="298">
      <c r="A298" s="167"/>
      <c r="B298" s="168">
        <v>8.0</v>
      </c>
      <c r="C298" s="168" t="s">
        <v>847</v>
      </c>
      <c r="D298" s="168" t="s">
        <v>231</v>
      </c>
      <c r="E298" s="168" t="s">
        <v>209</v>
      </c>
      <c r="F298" s="168" t="s">
        <v>210</v>
      </c>
      <c r="G298" s="168" t="s">
        <v>848</v>
      </c>
      <c r="H298" s="168" t="s">
        <v>278</v>
      </c>
      <c r="I298" s="168" t="s">
        <v>179</v>
      </c>
      <c r="J298" s="168" t="s">
        <v>705</v>
      </c>
      <c r="K298" s="167"/>
    </row>
    <row r="299">
      <c r="A299" s="169"/>
      <c r="B299" s="170">
        <v>8.0</v>
      </c>
      <c r="C299" s="170" t="s">
        <v>849</v>
      </c>
      <c r="D299" s="170" t="s">
        <v>218</v>
      </c>
      <c r="E299" s="170" t="s">
        <v>209</v>
      </c>
      <c r="F299" s="170" t="s">
        <v>850</v>
      </c>
      <c r="G299" s="170" t="s">
        <v>851</v>
      </c>
      <c r="H299" s="170" t="s">
        <v>221</v>
      </c>
      <c r="I299" s="170" t="s">
        <v>179</v>
      </c>
      <c r="J299" s="170" t="s">
        <v>775</v>
      </c>
      <c r="K299" s="169"/>
    </row>
    <row r="300">
      <c r="A300" s="167"/>
      <c r="B300" s="168">
        <v>8.0</v>
      </c>
      <c r="C300" s="168" t="s">
        <v>852</v>
      </c>
      <c r="D300" s="168" t="s">
        <v>208</v>
      </c>
      <c r="E300" s="168" t="s">
        <v>209</v>
      </c>
      <c r="F300" s="168" t="s">
        <v>297</v>
      </c>
      <c r="G300" s="168" t="s">
        <v>853</v>
      </c>
      <c r="H300" s="168" t="s">
        <v>221</v>
      </c>
      <c r="I300" s="168" t="s">
        <v>179</v>
      </c>
      <c r="J300" s="168" t="s">
        <v>74</v>
      </c>
      <c r="K300" s="167"/>
    </row>
    <row r="301">
      <c r="A301" s="169"/>
      <c r="B301" s="170">
        <v>8.0</v>
      </c>
      <c r="C301" s="170" t="s">
        <v>854</v>
      </c>
      <c r="D301" s="170" t="s">
        <v>218</v>
      </c>
      <c r="E301" s="170" t="s">
        <v>209</v>
      </c>
      <c r="F301" s="170" t="s">
        <v>636</v>
      </c>
      <c r="G301" s="170" t="s">
        <v>855</v>
      </c>
      <c r="H301" s="170" t="s">
        <v>343</v>
      </c>
      <c r="I301" s="170" t="s">
        <v>74</v>
      </c>
      <c r="J301" s="170" t="s">
        <v>74</v>
      </c>
      <c r="K301" s="169"/>
    </row>
    <row r="302">
      <c r="A302" s="167"/>
      <c r="B302" s="168">
        <v>8.0</v>
      </c>
      <c r="C302" s="168" t="s">
        <v>856</v>
      </c>
      <c r="D302" s="168" t="s">
        <v>208</v>
      </c>
      <c r="E302" s="168" t="s">
        <v>209</v>
      </c>
      <c r="F302" s="168" t="s">
        <v>481</v>
      </c>
      <c r="G302" s="168" t="s">
        <v>857</v>
      </c>
      <c r="H302" s="168" t="s">
        <v>221</v>
      </c>
      <c r="I302" s="168" t="s">
        <v>179</v>
      </c>
      <c r="J302" s="168" t="s">
        <v>74</v>
      </c>
      <c r="K302" s="167"/>
    </row>
    <row r="303">
      <c r="A303" s="169"/>
      <c r="B303" s="170">
        <v>8.0</v>
      </c>
      <c r="C303" s="170" t="s">
        <v>858</v>
      </c>
      <c r="D303" s="170" t="s">
        <v>231</v>
      </c>
      <c r="E303" s="170" t="s">
        <v>209</v>
      </c>
      <c r="F303" s="170" t="s">
        <v>481</v>
      </c>
      <c r="G303" s="170" t="s">
        <v>859</v>
      </c>
      <c r="H303" s="170" t="s">
        <v>364</v>
      </c>
      <c r="I303" s="170" t="s">
        <v>179</v>
      </c>
      <c r="J303" s="170" t="s">
        <v>699</v>
      </c>
      <c r="K303" s="169"/>
    </row>
    <row r="304">
      <c r="A304" s="167"/>
      <c r="B304" s="168">
        <v>8.0</v>
      </c>
      <c r="C304" s="168" t="s">
        <v>860</v>
      </c>
      <c r="D304" s="168" t="s">
        <v>250</v>
      </c>
      <c r="E304" s="168" t="s">
        <v>209</v>
      </c>
      <c r="F304" s="168" t="s">
        <v>297</v>
      </c>
      <c r="G304" s="168" t="s">
        <v>861</v>
      </c>
      <c r="H304" s="168" t="s">
        <v>221</v>
      </c>
      <c r="I304" s="168" t="s">
        <v>179</v>
      </c>
      <c r="J304" s="168" t="s">
        <v>724</v>
      </c>
      <c r="K304" s="167"/>
    </row>
    <row r="305">
      <c r="A305" s="169"/>
      <c r="B305" s="170">
        <v>8.0</v>
      </c>
      <c r="C305" s="170" t="s">
        <v>862</v>
      </c>
      <c r="D305" s="170" t="s">
        <v>218</v>
      </c>
      <c r="E305" s="170" t="s">
        <v>209</v>
      </c>
      <c r="F305" s="170" t="s">
        <v>863</v>
      </c>
      <c r="G305" s="170" t="s">
        <v>864</v>
      </c>
      <c r="H305" s="170" t="s">
        <v>278</v>
      </c>
      <c r="I305" s="170" t="s">
        <v>179</v>
      </c>
      <c r="J305" s="170" t="s">
        <v>785</v>
      </c>
      <c r="K305" s="169"/>
    </row>
    <row r="306">
      <c r="A306" s="167"/>
      <c r="B306" s="168">
        <v>8.0</v>
      </c>
      <c r="C306" s="168" t="s">
        <v>865</v>
      </c>
      <c r="D306" s="168" t="s">
        <v>231</v>
      </c>
      <c r="E306" s="168" t="s">
        <v>209</v>
      </c>
      <c r="F306" s="168" t="s">
        <v>866</v>
      </c>
      <c r="G306" s="168" t="s">
        <v>867</v>
      </c>
      <c r="H306" s="168" t="s">
        <v>212</v>
      </c>
      <c r="I306" s="168" t="s">
        <v>74</v>
      </c>
      <c r="J306" s="168" t="s">
        <v>726</v>
      </c>
      <c r="K306" s="167"/>
    </row>
    <row r="307">
      <c r="A307" s="169"/>
      <c r="B307" s="170">
        <v>8.0</v>
      </c>
      <c r="C307" s="170" t="s">
        <v>868</v>
      </c>
      <c r="D307" s="170" t="s">
        <v>218</v>
      </c>
      <c r="E307" s="170" t="s">
        <v>209</v>
      </c>
      <c r="F307" s="170" t="s">
        <v>236</v>
      </c>
      <c r="G307" s="170" t="s">
        <v>869</v>
      </c>
      <c r="H307" s="170" t="s">
        <v>343</v>
      </c>
      <c r="I307" s="170" t="s">
        <v>74</v>
      </c>
      <c r="J307" s="170" t="s">
        <v>689</v>
      </c>
      <c r="K307" s="169"/>
    </row>
    <row r="308">
      <c r="A308" s="167"/>
      <c r="B308" s="168">
        <v>8.0</v>
      </c>
      <c r="C308" s="168" t="s">
        <v>870</v>
      </c>
      <c r="D308" s="168" t="s">
        <v>208</v>
      </c>
      <c r="E308" s="168" t="s">
        <v>209</v>
      </c>
      <c r="F308" s="168" t="s">
        <v>863</v>
      </c>
      <c r="G308" s="168" t="s">
        <v>871</v>
      </c>
      <c r="H308" s="168" t="s">
        <v>278</v>
      </c>
      <c r="I308" s="168" t="s">
        <v>179</v>
      </c>
      <c r="J308" s="168" t="s">
        <v>74</v>
      </c>
      <c r="K308" s="167"/>
    </row>
    <row r="309">
      <c r="A309" s="169"/>
      <c r="B309" s="170">
        <v>8.0</v>
      </c>
      <c r="C309" s="170" t="s">
        <v>872</v>
      </c>
      <c r="D309" s="170" t="s">
        <v>250</v>
      </c>
      <c r="E309" s="170" t="s">
        <v>209</v>
      </c>
      <c r="F309" s="170" t="s">
        <v>815</v>
      </c>
      <c r="G309" s="170" t="s">
        <v>873</v>
      </c>
      <c r="H309" s="170" t="s">
        <v>221</v>
      </c>
      <c r="I309" s="170" t="s">
        <v>179</v>
      </c>
      <c r="J309" s="170" t="s">
        <v>756</v>
      </c>
      <c r="K309" s="169"/>
    </row>
    <row r="310">
      <c r="A310" s="167"/>
      <c r="B310" s="168">
        <v>8.0</v>
      </c>
      <c r="C310" s="168" t="s">
        <v>197</v>
      </c>
      <c r="D310" s="168" t="s">
        <v>208</v>
      </c>
      <c r="E310" s="168" t="s">
        <v>209</v>
      </c>
      <c r="F310" s="168" t="s">
        <v>210</v>
      </c>
      <c r="G310" s="168" t="s">
        <v>874</v>
      </c>
      <c r="H310" s="168" t="s">
        <v>212</v>
      </c>
      <c r="I310" s="168" t="s">
        <v>74</v>
      </c>
      <c r="J310" s="168" t="s">
        <v>74</v>
      </c>
      <c r="K310" s="167"/>
    </row>
    <row r="311">
      <c r="A311" s="169"/>
      <c r="B311" s="170">
        <v>8.0</v>
      </c>
      <c r="C311" s="170" t="s">
        <v>875</v>
      </c>
      <c r="D311" s="170" t="s">
        <v>250</v>
      </c>
      <c r="E311" s="170" t="s">
        <v>209</v>
      </c>
      <c r="F311" s="170" t="s">
        <v>481</v>
      </c>
      <c r="G311" s="170" t="s">
        <v>876</v>
      </c>
      <c r="H311" s="170" t="s">
        <v>212</v>
      </c>
      <c r="I311" s="170" t="s">
        <v>74</v>
      </c>
      <c r="J311" s="170" t="s">
        <v>801</v>
      </c>
      <c r="K311" s="169"/>
    </row>
    <row r="312">
      <c r="A312" s="167"/>
      <c r="B312" s="168">
        <v>9.0</v>
      </c>
      <c r="C312" s="168" t="s">
        <v>877</v>
      </c>
      <c r="D312" s="168" t="s">
        <v>208</v>
      </c>
      <c r="E312" s="168" t="s">
        <v>209</v>
      </c>
      <c r="F312" s="168" t="s">
        <v>878</v>
      </c>
      <c r="G312" s="168" t="s">
        <v>879</v>
      </c>
      <c r="H312" s="168" t="s">
        <v>212</v>
      </c>
      <c r="I312" s="168" t="s">
        <v>74</v>
      </c>
      <c r="J312" s="168" t="s">
        <v>74</v>
      </c>
      <c r="K312" s="167"/>
    </row>
    <row r="313">
      <c r="A313" s="169"/>
      <c r="B313" s="170">
        <v>9.0</v>
      </c>
      <c r="C313" s="170" t="s">
        <v>880</v>
      </c>
      <c r="D313" s="170" t="s">
        <v>231</v>
      </c>
      <c r="E313" s="170" t="s">
        <v>209</v>
      </c>
      <c r="F313" s="170" t="s">
        <v>881</v>
      </c>
      <c r="G313" s="170" t="s">
        <v>882</v>
      </c>
      <c r="H313" s="170" t="s">
        <v>221</v>
      </c>
      <c r="I313" s="170" t="s">
        <v>179</v>
      </c>
      <c r="J313" s="170" t="s">
        <v>817</v>
      </c>
      <c r="K313" s="169"/>
    </row>
    <row r="314">
      <c r="A314" s="167"/>
      <c r="B314" s="168">
        <v>9.0</v>
      </c>
      <c r="C314" s="168" t="s">
        <v>883</v>
      </c>
      <c r="D314" s="168" t="s">
        <v>208</v>
      </c>
      <c r="E314" s="168" t="s">
        <v>209</v>
      </c>
      <c r="F314" s="168" t="s">
        <v>481</v>
      </c>
      <c r="G314" s="168" t="s">
        <v>884</v>
      </c>
      <c r="H314" s="168" t="s">
        <v>212</v>
      </c>
      <c r="I314" s="168" t="s">
        <v>74</v>
      </c>
      <c r="J314" s="168" t="s">
        <v>74</v>
      </c>
      <c r="K314" s="167"/>
    </row>
    <row r="315">
      <c r="A315" s="169"/>
      <c r="B315" s="170">
        <v>9.0</v>
      </c>
      <c r="C315" s="170" t="s">
        <v>885</v>
      </c>
      <c r="D315" s="170" t="s">
        <v>208</v>
      </c>
      <c r="E315" s="170" t="s">
        <v>209</v>
      </c>
      <c r="F315" s="170" t="s">
        <v>239</v>
      </c>
      <c r="G315" s="170" t="s">
        <v>886</v>
      </c>
      <c r="H315" s="170" t="s">
        <v>212</v>
      </c>
      <c r="I315" s="170" t="s">
        <v>74</v>
      </c>
      <c r="J315" s="170" t="s">
        <v>74</v>
      </c>
      <c r="K315" s="169"/>
    </row>
    <row r="316">
      <c r="A316" s="167"/>
      <c r="B316" s="168">
        <v>9.0</v>
      </c>
      <c r="C316" s="168" t="s">
        <v>887</v>
      </c>
      <c r="D316" s="168" t="s">
        <v>208</v>
      </c>
      <c r="E316" s="168" t="s">
        <v>209</v>
      </c>
      <c r="F316" s="168" t="s">
        <v>297</v>
      </c>
      <c r="G316" s="168" t="s">
        <v>888</v>
      </c>
      <c r="H316" s="168" t="s">
        <v>364</v>
      </c>
      <c r="I316" s="168" t="s">
        <v>179</v>
      </c>
      <c r="J316" s="168" t="s">
        <v>74</v>
      </c>
      <c r="K316" s="167"/>
    </row>
    <row r="317">
      <c r="A317" s="169"/>
      <c r="B317" s="170">
        <v>9.0</v>
      </c>
      <c r="C317" s="170" t="s">
        <v>889</v>
      </c>
      <c r="D317" s="170" t="s">
        <v>231</v>
      </c>
      <c r="E317" s="170" t="s">
        <v>209</v>
      </c>
      <c r="F317" s="170" t="s">
        <v>210</v>
      </c>
      <c r="G317" s="170" t="s">
        <v>890</v>
      </c>
      <c r="H317" s="170" t="s">
        <v>212</v>
      </c>
      <c r="I317" s="170" t="s">
        <v>74</v>
      </c>
      <c r="J317" s="170" t="s">
        <v>836</v>
      </c>
      <c r="K317" s="169"/>
    </row>
    <row r="318">
      <c r="A318" s="167"/>
      <c r="B318" s="168">
        <v>9.0</v>
      </c>
      <c r="C318" s="168" t="s">
        <v>891</v>
      </c>
      <c r="D318" s="168" t="s">
        <v>208</v>
      </c>
      <c r="E318" s="168" t="s">
        <v>209</v>
      </c>
      <c r="F318" s="168" t="s">
        <v>210</v>
      </c>
      <c r="G318" s="168" t="s">
        <v>892</v>
      </c>
      <c r="H318" s="168" t="s">
        <v>212</v>
      </c>
      <c r="I318" s="168" t="s">
        <v>74</v>
      </c>
      <c r="J318" s="168" t="s">
        <v>74</v>
      </c>
      <c r="K318" s="167"/>
    </row>
    <row r="319">
      <c r="A319" s="169"/>
      <c r="B319" s="170">
        <v>9.0</v>
      </c>
      <c r="C319" s="170" t="s">
        <v>893</v>
      </c>
      <c r="D319" s="170" t="s">
        <v>231</v>
      </c>
      <c r="E319" s="170" t="s">
        <v>209</v>
      </c>
      <c r="F319" s="170" t="s">
        <v>239</v>
      </c>
      <c r="G319" s="170" t="s">
        <v>894</v>
      </c>
      <c r="H319" s="170" t="s">
        <v>221</v>
      </c>
      <c r="I319" s="170" t="s">
        <v>179</v>
      </c>
      <c r="J319" s="170" t="s">
        <v>678</v>
      </c>
      <c r="K319" s="169"/>
    </row>
    <row r="320">
      <c r="A320" s="167"/>
      <c r="B320" s="168">
        <v>9.0</v>
      </c>
      <c r="C320" s="168" t="s">
        <v>895</v>
      </c>
      <c r="D320" s="168" t="s">
        <v>218</v>
      </c>
      <c r="E320" s="168" t="s">
        <v>209</v>
      </c>
      <c r="F320" s="168" t="s">
        <v>568</v>
      </c>
      <c r="G320" s="168" t="s">
        <v>896</v>
      </c>
      <c r="H320" s="168" t="s">
        <v>221</v>
      </c>
      <c r="I320" s="168" t="s">
        <v>179</v>
      </c>
      <c r="J320" s="168" t="s">
        <v>722</v>
      </c>
      <c r="K320" s="167"/>
    </row>
    <row r="321">
      <c r="A321" s="169"/>
      <c r="B321" s="170">
        <v>9.0</v>
      </c>
      <c r="C321" s="170" t="s">
        <v>897</v>
      </c>
      <c r="D321" s="170" t="s">
        <v>231</v>
      </c>
      <c r="E321" s="170" t="s">
        <v>209</v>
      </c>
      <c r="F321" s="170" t="s">
        <v>349</v>
      </c>
      <c r="G321" s="170" t="s">
        <v>898</v>
      </c>
      <c r="H321" s="170" t="s">
        <v>212</v>
      </c>
      <c r="I321" s="170" t="s">
        <v>74</v>
      </c>
      <c r="J321" s="170" t="s">
        <v>714</v>
      </c>
      <c r="K321" s="169"/>
    </row>
    <row r="322">
      <c r="A322" s="167"/>
      <c r="B322" s="168">
        <v>9.0</v>
      </c>
      <c r="C322" s="168" t="s">
        <v>899</v>
      </c>
      <c r="D322" s="168" t="s">
        <v>250</v>
      </c>
      <c r="E322" s="168" t="s">
        <v>209</v>
      </c>
      <c r="F322" s="168" t="s">
        <v>236</v>
      </c>
      <c r="G322" s="168" t="s">
        <v>900</v>
      </c>
      <c r="H322" s="168" t="s">
        <v>212</v>
      </c>
      <c r="I322" s="168" t="s">
        <v>74</v>
      </c>
      <c r="J322" s="168" t="s">
        <v>193</v>
      </c>
      <c r="K322" s="167"/>
    </row>
    <row r="323">
      <c r="A323" s="169"/>
      <c r="B323" s="170">
        <v>9.0</v>
      </c>
      <c r="C323" s="170" t="s">
        <v>901</v>
      </c>
      <c r="D323" s="170" t="s">
        <v>250</v>
      </c>
      <c r="E323" s="170" t="s">
        <v>267</v>
      </c>
      <c r="F323" s="170" t="s">
        <v>236</v>
      </c>
      <c r="G323" s="170" t="s">
        <v>902</v>
      </c>
      <c r="H323" s="170" t="s">
        <v>212</v>
      </c>
      <c r="I323" s="170" t="s">
        <v>74</v>
      </c>
      <c r="J323" s="170" t="s">
        <v>826</v>
      </c>
      <c r="K323" s="169"/>
    </row>
    <row r="324">
      <c r="A324" s="167"/>
      <c r="B324" s="168">
        <v>9.0</v>
      </c>
      <c r="C324" s="168" t="s">
        <v>199</v>
      </c>
      <c r="D324" s="168" t="s">
        <v>218</v>
      </c>
      <c r="E324" s="168" t="s">
        <v>271</v>
      </c>
      <c r="F324" s="168" t="s">
        <v>297</v>
      </c>
      <c r="G324" s="168" t="s">
        <v>903</v>
      </c>
      <c r="H324" s="168" t="s">
        <v>336</v>
      </c>
      <c r="I324" s="168" t="s">
        <v>74</v>
      </c>
      <c r="J324" s="168" t="s">
        <v>485</v>
      </c>
      <c r="K324" s="167"/>
    </row>
    <row r="325">
      <c r="A325" s="181"/>
      <c r="B325" s="182">
        <v>9.0</v>
      </c>
      <c r="C325" s="182" t="s">
        <v>904</v>
      </c>
      <c r="D325" s="182" t="s">
        <v>208</v>
      </c>
      <c r="E325" s="182" t="s">
        <v>271</v>
      </c>
      <c r="F325" s="182" t="s">
        <v>236</v>
      </c>
      <c r="G325" s="182" t="s">
        <v>905</v>
      </c>
      <c r="H325" s="182" t="s">
        <v>336</v>
      </c>
      <c r="I325" s="182" t="s">
        <v>74</v>
      </c>
      <c r="J325" s="182" t="s">
        <v>74</v>
      </c>
      <c r="K325" s="181"/>
    </row>
  </sheetData>
  <autoFilter ref="$A$3:$K$325">
    <sortState ref="A3:K325">
      <sortCondition ref="B3:B325"/>
      <sortCondition ref="C3:C325"/>
    </sortState>
  </autoFilter>
  <customSheetViews>
    <customSheetView guid="{5C80CF18-AA8E-4100-8AFB-BC7090EBCB16}" filter="1" showAutoFilter="1">
      <autoFilter ref="$A$3:$K$325"/>
    </customSheetView>
    <customSheetView guid="{F2ADE269-9393-4B83-BA67-7A3F543EB2C7}" filter="1" showAutoFilter="1">
      <autoFilter ref="$A$3:$K$325">
        <sortState ref="A3:K325">
          <sortCondition ref="B3:B325"/>
          <sortCondition ref="C3:C325"/>
        </sortState>
      </autoFilter>
    </customSheetView>
  </customSheetViews>
  <mergeCells count="3">
    <mergeCell ref="A1:C2"/>
    <mergeCell ref="D1:G1"/>
    <mergeCell ref="D2:G2"/>
  </mergeCells>
  <hyperlinks>
    <hyperlink display="This power assaults and twists creatures’ minds, spawning delusions and provoking uncontrolled action. Each creature in a 30-foot-radius sphere centered on you must succeed on a Wisdom saving throw when you cast this power or be affected by it.&#10;An affected target can’t take reactions and must roll a d8 at the start of each of its turns to determine its behavior for that turn. This power has no effect on constructs or droids.&#10;At the end of each of its turns, an affected target can make a Wisdom saving throw. If it succeeds, this effect ends for that target.&#10;Force Potency. When you cast this power using a power slot of 6th level or higher, the radius of the sphere increases by 5 feet for each force slot level above 5th." location="Insanity!A1" ref="G246"/>
    <hyperlink display="Attached Table" location="Insanity" ref="K246"/>
    <hyperlink display="You snag several objects using the force and whip them into the air around you, controlling them to attack at your command. Choose up to ten unenhanced objects within range that are not being worn or carried. Medium targets count as two objects, Large targets count as four objects, Huge targets count as eight objects. You can’t control any object larger than Huge. Each object animates and hovers near you, remaining within 100 feet of you for the duration. An animated object behaves as though it is was a construct, with AC, hit points, and attacks determined by its size, and a flying speed of 30 feet.&#10;As a bonus action, you can mentally direct any object controlled by this power. If you control multiple objects, you can command any or all of them at the same time. You decide what action the object will take and where it will move. The objects act at the end of your turn. If you command an object to attack, it can make a single melee attack against a creature within 5 feet of it. It makes a slam attack with an attack bonus and kinetic damage determined by its size.&#10;Force Potency. If you cast this power using a force slot of 6th level or higher, you can animate two additional objects for each slot level above 5th." location="Mass Animation!A1" ref="G247"/>
    <hyperlink display="Attached Table" location="MassAnimation" ref="K247"/>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4.43" defaultRowHeight="15.75"/>
  <cols>
    <col customWidth="1" min="1" max="9" width="2.14"/>
    <col customWidth="1" min="10" max="10" width="2.43"/>
    <col customWidth="1" min="11" max="11" width="2.14"/>
    <col customWidth="1" min="12" max="12" width="2.57"/>
    <col customWidth="1" min="13" max="66" width="2.14"/>
  </cols>
  <sheetData>
    <row r="1" ht="17.25" customHeight="1">
      <c r="A1" s="183"/>
      <c r="B1" s="34"/>
      <c r="C1" s="34"/>
      <c r="D1" s="34"/>
      <c r="E1" s="34"/>
      <c r="F1" s="34"/>
      <c r="G1" s="34"/>
      <c r="H1" s="34"/>
      <c r="I1" s="34"/>
      <c r="J1" s="34"/>
      <c r="K1" s="34"/>
      <c r="L1" s="34"/>
      <c r="M1" s="34"/>
      <c r="N1" s="34"/>
      <c r="O1" s="34"/>
      <c r="P1" s="183"/>
      <c r="V1" s="184" t="s">
        <v>906</v>
      </c>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6"/>
      <c r="BG1" s="187" t="s">
        <v>907</v>
      </c>
      <c r="BH1" s="185"/>
      <c r="BI1" s="185"/>
      <c r="BJ1" s="185"/>
      <c r="BK1" s="185"/>
      <c r="BL1" s="188"/>
      <c r="BM1" s="189"/>
    </row>
    <row r="2" ht="17.25" customHeight="1">
      <c r="B2" s="34"/>
      <c r="C2" s="34"/>
      <c r="D2" s="34"/>
      <c r="E2" s="34"/>
      <c r="F2" s="34"/>
      <c r="G2" s="34"/>
      <c r="H2" s="34"/>
      <c r="I2" s="34"/>
      <c r="J2" s="34"/>
      <c r="K2" s="34"/>
      <c r="L2" s="34"/>
      <c r="M2" s="34"/>
      <c r="N2" s="34"/>
      <c r="O2" s="34"/>
      <c r="V2" s="190"/>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10"/>
      <c r="BG2" s="191"/>
      <c r="BH2" s="9"/>
      <c r="BI2" s="9"/>
      <c r="BJ2" s="9"/>
      <c r="BK2" s="9"/>
      <c r="BL2" s="192"/>
    </row>
    <row r="3" ht="17.25" customHeight="1">
      <c r="B3" s="34"/>
      <c r="C3" s="34"/>
      <c r="D3" s="34"/>
      <c r="E3" s="34"/>
      <c r="F3" s="34"/>
      <c r="G3" s="34"/>
      <c r="H3" s="34"/>
      <c r="I3" s="34"/>
      <c r="J3" s="34"/>
      <c r="K3" s="34"/>
      <c r="L3" s="34"/>
      <c r="M3" s="34"/>
      <c r="N3" s="34"/>
      <c r="O3" s="34"/>
      <c r="V3" s="190"/>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10"/>
      <c r="BG3" s="191"/>
      <c r="BH3" s="9"/>
      <c r="BI3" s="9"/>
      <c r="BJ3" s="9"/>
      <c r="BK3" s="9"/>
      <c r="BL3" s="192"/>
    </row>
    <row r="4" ht="17.25" customHeight="1">
      <c r="B4" s="34"/>
      <c r="C4" s="34"/>
      <c r="D4" s="34"/>
      <c r="E4" s="34"/>
      <c r="F4" s="34"/>
      <c r="G4" s="34"/>
      <c r="H4" s="34"/>
      <c r="I4" s="34"/>
      <c r="J4" s="34"/>
      <c r="K4" s="34"/>
      <c r="L4" s="34"/>
      <c r="M4" s="34"/>
      <c r="N4" s="34"/>
      <c r="O4" s="34"/>
      <c r="V4" s="190"/>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10"/>
      <c r="BG4" s="191"/>
      <c r="BH4" s="9"/>
      <c r="BI4" s="9"/>
      <c r="BJ4" s="9"/>
      <c r="BK4" s="9"/>
      <c r="BL4" s="192"/>
    </row>
    <row r="5" ht="17.25" customHeight="1">
      <c r="B5" s="193"/>
      <c r="C5" s="194"/>
      <c r="D5" s="194"/>
      <c r="E5" s="194"/>
      <c r="F5" s="194"/>
      <c r="G5" s="194"/>
      <c r="H5" s="194"/>
      <c r="I5" s="194"/>
      <c r="J5" s="194"/>
      <c r="K5" s="194"/>
      <c r="L5" s="194"/>
      <c r="M5" s="194"/>
      <c r="N5" s="194"/>
      <c r="O5" s="194"/>
      <c r="P5" s="194"/>
      <c r="Q5" s="194"/>
      <c r="R5" s="194"/>
      <c r="S5" s="195"/>
      <c r="T5" s="183"/>
      <c r="V5" s="190"/>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10"/>
      <c r="BG5" s="191"/>
      <c r="BH5" s="9"/>
      <c r="BI5" s="9"/>
      <c r="BJ5" s="9"/>
      <c r="BK5" s="9"/>
      <c r="BL5" s="192"/>
    </row>
    <row r="6" ht="17.25" customHeight="1">
      <c r="B6" s="196"/>
      <c r="C6" s="197"/>
      <c r="D6" s="197"/>
      <c r="E6" s="197"/>
      <c r="F6" s="197"/>
      <c r="G6" s="197"/>
      <c r="H6" s="197"/>
      <c r="I6" s="197"/>
      <c r="J6" s="197"/>
      <c r="K6" s="197"/>
      <c r="L6" s="197"/>
      <c r="M6" s="197"/>
      <c r="N6" s="197"/>
      <c r="O6" s="197"/>
      <c r="P6" s="197"/>
      <c r="Q6" s="197"/>
      <c r="R6" s="197"/>
      <c r="S6" s="198"/>
      <c r="V6" s="199"/>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1"/>
      <c r="BG6" s="202"/>
      <c r="BH6" s="200"/>
      <c r="BI6" s="200"/>
      <c r="BJ6" s="200"/>
      <c r="BK6" s="200"/>
      <c r="BL6" s="203"/>
    </row>
    <row r="7" ht="17.25" customHeight="1">
      <c r="B7" s="196"/>
      <c r="C7" s="197"/>
      <c r="D7" s="197"/>
      <c r="E7" s="197"/>
      <c r="F7" s="197"/>
      <c r="G7" s="197"/>
      <c r="H7" s="197"/>
      <c r="I7" s="197"/>
      <c r="J7" s="197"/>
      <c r="K7" s="197"/>
      <c r="L7" s="197"/>
      <c r="M7" s="197"/>
      <c r="N7" s="197"/>
      <c r="O7" s="197"/>
      <c r="P7" s="197"/>
      <c r="Q7" s="197"/>
      <c r="R7" s="197"/>
      <c r="S7" s="198"/>
      <c r="V7" s="189"/>
    </row>
    <row r="8" ht="17.25" customHeight="1">
      <c r="B8" s="196"/>
      <c r="C8" s="197"/>
      <c r="D8" s="197"/>
      <c r="E8" s="197"/>
      <c r="F8" s="197"/>
      <c r="G8" s="197"/>
      <c r="H8" s="197"/>
      <c r="I8" s="197"/>
      <c r="J8" s="197"/>
      <c r="K8" s="197"/>
      <c r="L8" s="197"/>
      <c r="M8" s="197"/>
      <c r="N8" s="197"/>
      <c r="O8" s="197"/>
      <c r="P8" s="197"/>
      <c r="Q8" s="197"/>
      <c r="R8" s="197"/>
      <c r="S8" s="198"/>
      <c r="V8" s="193"/>
      <c r="W8" s="194"/>
      <c r="X8" s="194"/>
      <c r="Y8" s="194"/>
      <c r="Z8" s="194"/>
      <c r="AA8" s="194"/>
      <c r="AB8" s="194"/>
      <c r="AC8" s="194"/>
      <c r="AD8" s="194"/>
      <c r="AE8" s="194"/>
      <c r="AF8" s="194"/>
      <c r="AG8" s="194"/>
      <c r="AH8" s="194"/>
      <c r="AI8" s="194"/>
      <c r="AJ8" s="194"/>
      <c r="AK8" s="194"/>
      <c r="AL8" s="194"/>
      <c r="AM8" s="194"/>
      <c r="AN8" s="194"/>
      <c r="AO8" s="194"/>
      <c r="AP8" s="194"/>
      <c r="AQ8" s="194"/>
      <c r="AR8" s="194"/>
      <c r="AS8" s="194"/>
      <c r="AT8" s="194"/>
      <c r="AU8" s="194"/>
      <c r="AV8" s="194"/>
      <c r="AW8" s="194"/>
      <c r="AX8" s="194"/>
      <c r="AY8" s="194"/>
      <c r="AZ8" s="194"/>
      <c r="BA8" s="194"/>
      <c r="BB8" s="194"/>
      <c r="BC8" s="194"/>
      <c r="BD8" s="194"/>
      <c r="BE8" s="194"/>
      <c r="BF8" s="194"/>
      <c r="BG8" s="194"/>
      <c r="BH8" s="194"/>
      <c r="BI8" s="194"/>
      <c r="BJ8" s="194"/>
      <c r="BK8" s="194"/>
      <c r="BL8" s="195"/>
    </row>
    <row r="9" ht="17.25" customHeight="1">
      <c r="B9" s="196"/>
      <c r="C9" s="197"/>
      <c r="D9" s="197"/>
      <c r="E9" s="197"/>
      <c r="F9" s="197"/>
      <c r="G9" s="197"/>
      <c r="H9" s="197"/>
      <c r="I9" s="197"/>
      <c r="J9" s="197"/>
      <c r="K9" s="197"/>
      <c r="L9" s="197"/>
      <c r="M9" s="197"/>
      <c r="N9" s="197"/>
      <c r="O9" s="197"/>
      <c r="P9" s="197"/>
      <c r="Q9" s="197"/>
      <c r="R9" s="197"/>
      <c r="S9" s="198"/>
      <c r="V9" s="196"/>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8"/>
    </row>
    <row r="10" ht="17.25" customHeight="1">
      <c r="B10" s="196"/>
      <c r="C10" s="197"/>
      <c r="D10" s="197"/>
      <c r="E10" s="197"/>
      <c r="F10" s="197"/>
      <c r="G10" s="197"/>
      <c r="H10" s="197"/>
      <c r="I10" s="197"/>
      <c r="J10" s="197"/>
      <c r="K10" s="197"/>
      <c r="L10" s="197"/>
      <c r="M10" s="197"/>
      <c r="N10" s="197"/>
      <c r="O10" s="197"/>
      <c r="P10" s="197"/>
      <c r="Q10" s="197"/>
      <c r="R10" s="197"/>
      <c r="S10" s="198"/>
      <c r="V10" s="196"/>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8"/>
    </row>
    <row r="11" ht="17.25" customHeight="1">
      <c r="B11" s="196"/>
      <c r="C11" s="197"/>
      <c r="D11" s="197"/>
      <c r="E11" s="197"/>
      <c r="F11" s="197"/>
      <c r="G11" s="197"/>
      <c r="H11" s="197"/>
      <c r="I11" s="197"/>
      <c r="J11" s="197"/>
      <c r="K11" s="197"/>
      <c r="L11" s="197"/>
      <c r="M11" s="197"/>
      <c r="N11" s="197"/>
      <c r="O11" s="197"/>
      <c r="P11" s="197"/>
      <c r="Q11" s="197"/>
      <c r="R11" s="197"/>
      <c r="S11" s="198"/>
      <c r="V11" s="196"/>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8"/>
    </row>
    <row r="12" ht="17.25" customHeight="1">
      <c r="B12" s="196"/>
      <c r="C12" s="197"/>
      <c r="D12" s="197"/>
      <c r="E12" s="197"/>
      <c r="F12" s="197"/>
      <c r="G12" s="197"/>
      <c r="H12" s="197"/>
      <c r="I12" s="197"/>
      <c r="J12" s="197"/>
      <c r="K12" s="197"/>
      <c r="L12" s="197"/>
      <c r="M12" s="197"/>
      <c r="N12" s="197"/>
      <c r="O12" s="197"/>
      <c r="P12" s="197"/>
      <c r="Q12" s="197"/>
      <c r="R12" s="197"/>
      <c r="S12" s="198"/>
      <c r="V12" s="196"/>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8"/>
    </row>
    <row r="13" ht="17.25" customHeight="1">
      <c r="B13" s="196"/>
      <c r="C13" s="197"/>
      <c r="D13" s="197"/>
      <c r="E13" s="197"/>
      <c r="F13" s="197"/>
      <c r="G13" s="197"/>
      <c r="H13" s="197"/>
      <c r="I13" s="197"/>
      <c r="J13" s="197"/>
      <c r="K13" s="197"/>
      <c r="L13" s="197"/>
      <c r="M13" s="197"/>
      <c r="N13" s="197"/>
      <c r="O13" s="197"/>
      <c r="P13" s="197"/>
      <c r="Q13" s="197"/>
      <c r="R13" s="197"/>
      <c r="S13" s="198"/>
      <c r="V13" s="196"/>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8"/>
    </row>
    <row r="14" ht="17.25" customHeight="1">
      <c r="B14" s="196"/>
      <c r="C14" s="197"/>
      <c r="D14" s="197"/>
      <c r="E14" s="197"/>
      <c r="F14" s="197"/>
      <c r="G14" s="197"/>
      <c r="H14" s="197"/>
      <c r="I14" s="197"/>
      <c r="J14" s="197"/>
      <c r="K14" s="197"/>
      <c r="L14" s="197"/>
      <c r="M14" s="197"/>
      <c r="N14" s="197"/>
      <c r="O14" s="197"/>
      <c r="P14" s="197"/>
      <c r="Q14" s="197"/>
      <c r="R14" s="197"/>
      <c r="S14" s="198"/>
      <c r="V14" s="196"/>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8"/>
    </row>
    <row r="15" ht="17.25" customHeight="1">
      <c r="B15" s="196"/>
      <c r="C15" s="197"/>
      <c r="D15" s="197"/>
      <c r="E15" s="197"/>
      <c r="F15" s="197"/>
      <c r="G15" s="197"/>
      <c r="H15" s="197"/>
      <c r="I15" s="197"/>
      <c r="J15" s="197"/>
      <c r="K15" s="197"/>
      <c r="L15" s="197"/>
      <c r="M15" s="197"/>
      <c r="N15" s="197"/>
      <c r="O15" s="197"/>
      <c r="P15" s="197"/>
      <c r="Q15" s="197"/>
      <c r="R15" s="197"/>
      <c r="S15" s="198"/>
      <c r="V15" s="204"/>
      <c r="BL15" s="205"/>
    </row>
    <row r="16" ht="17.25" customHeight="1">
      <c r="B16" s="196"/>
      <c r="C16" s="197"/>
      <c r="D16" s="197"/>
      <c r="E16" s="197"/>
      <c r="F16" s="197"/>
      <c r="G16" s="197"/>
      <c r="H16" s="197"/>
      <c r="I16" s="197"/>
      <c r="J16" s="197"/>
      <c r="K16" s="197"/>
      <c r="L16" s="197"/>
      <c r="M16" s="197"/>
      <c r="N16" s="197"/>
      <c r="O16" s="197"/>
      <c r="P16" s="197"/>
      <c r="Q16" s="197"/>
      <c r="R16" s="197"/>
      <c r="S16" s="198"/>
      <c r="V16" s="196"/>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c r="BF16" s="197"/>
      <c r="BG16" s="197"/>
      <c r="BH16" s="197"/>
      <c r="BI16" s="197"/>
      <c r="BJ16" s="197"/>
      <c r="BK16" s="197"/>
      <c r="BL16" s="198"/>
    </row>
    <row r="17" ht="17.25" customHeight="1">
      <c r="B17" s="196"/>
      <c r="C17" s="197"/>
      <c r="D17" s="197"/>
      <c r="E17" s="197"/>
      <c r="F17" s="197"/>
      <c r="G17" s="197"/>
      <c r="H17" s="197"/>
      <c r="I17" s="197"/>
      <c r="J17" s="197"/>
      <c r="K17" s="197"/>
      <c r="L17" s="197"/>
      <c r="M17" s="197"/>
      <c r="N17" s="197"/>
      <c r="O17" s="197"/>
      <c r="P17" s="197"/>
      <c r="Q17" s="197"/>
      <c r="R17" s="197"/>
      <c r="S17" s="198"/>
      <c r="V17" s="196"/>
      <c r="W17" s="197"/>
      <c r="X17" s="197"/>
      <c r="Y17" s="197"/>
      <c r="Z17" s="197"/>
      <c r="AA17" s="197"/>
      <c r="AB17" s="197"/>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c r="BF17" s="197"/>
      <c r="BG17" s="197"/>
      <c r="BH17" s="197"/>
      <c r="BI17" s="197"/>
      <c r="BJ17" s="197"/>
      <c r="BK17" s="197"/>
      <c r="BL17" s="198"/>
    </row>
    <row r="18" ht="17.25" customHeight="1">
      <c r="B18" s="196"/>
      <c r="C18" s="197"/>
      <c r="D18" s="197"/>
      <c r="E18" s="197"/>
      <c r="F18" s="197"/>
      <c r="G18" s="197"/>
      <c r="H18" s="197"/>
      <c r="I18" s="197"/>
      <c r="J18" s="197"/>
      <c r="K18" s="197"/>
      <c r="L18" s="197"/>
      <c r="M18" s="197"/>
      <c r="N18" s="197"/>
      <c r="O18" s="197"/>
      <c r="P18" s="197"/>
      <c r="Q18" s="197"/>
      <c r="R18" s="197"/>
      <c r="S18" s="198"/>
      <c r="V18" s="206" t="s">
        <v>908</v>
      </c>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207"/>
      <c r="BK18" s="207"/>
      <c r="BL18" s="208"/>
    </row>
    <row r="19" ht="17.25" customHeight="1">
      <c r="B19" s="196"/>
      <c r="C19" s="197"/>
      <c r="D19" s="197"/>
      <c r="E19" s="197"/>
      <c r="F19" s="197"/>
      <c r="G19" s="197"/>
      <c r="H19" s="197"/>
      <c r="I19" s="197"/>
      <c r="J19" s="197"/>
      <c r="K19" s="197"/>
      <c r="L19" s="197"/>
      <c r="M19" s="197"/>
      <c r="N19" s="197"/>
      <c r="O19" s="197"/>
      <c r="P19" s="197"/>
      <c r="Q19" s="197"/>
      <c r="R19" s="197"/>
      <c r="S19" s="198"/>
      <c r="V19" s="183"/>
    </row>
    <row r="20" ht="17.25" customHeight="1">
      <c r="B20" s="196"/>
      <c r="C20" s="197"/>
      <c r="D20" s="197"/>
      <c r="E20" s="197"/>
      <c r="F20" s="197"/>
      <c r="G20" s="197"/>
      <c r="H20" s="197"/>
      <c r="I20" s="197"/>
      <c r="J20" s="197"/>
      <c r="K20" s="197"/>
      <c r="L20" s="197"/>
      <c r="M20" s="197"/>
      <c r="N20" s="197"/>
      <c r="O20" s="197"/>
      <c r="P20" s="197"/>
      <c r="Q20" s="197"/>
      <c r="R20" s="197"/>
      <c r="S20" s="198"/>
      <c r="V20" s="209" t="s">
        <v>909</v>
      </c>
      <c r="W20" s="210"/>
      <c r="X20" s="210"/>
      <c r="Y20" s="210"/>
      <c r="Z20" s="210"/>
      <c r="AA20" s="210"/>
      <c r="AB20" s="210"/>
      <c r="AC20" s="210"/>
      <c r="AD20" s="210"/>
      <c r="AE20" s="210"/>
      <c r="AF20" s="210"/>
      <c r="AG20" s="210"/>
      <c r="AH20" s="210"/>
      <c r="AI20" s="211" t="s">
        <v>66</v>
      </c>
      <c r="AJ20" s="210"/>
      <c r="AK20" s="210"/>
      <c r="AL20" s="210"/>
      <c r="AM20" s="210"/>
      <c r="AN20" s="211" t="s">
        <v>67</v>
      </c>
      <c r="AO20" s="210"/>
      <c r="AP20" s="210"/>
      <c r="AQ20" s="210"/>
      <c r="AR20" s="210"/>
      <c r="AS20" s="210"/>
      <c r="AT20" s="210"/>
      <c r="AU20" s="210"/>
      <c r="AV20" s="210"/>
      <c r="AW20" s="210"/>
      <c r="AX20" s="210"/>
      <c r="AY20" s="210"/>
      <c r="AZ20" s="210"/>
      <c r="BA20" s="211" t="s">
        <v>68</v>
      </c>
      <c r="BB20" s="210"/>
      <c r="BC20" s="210"/>
      <c r="BD20" s="210"/>
      <c r="BE20" s="210"/>
      <c r="BF20" s="210"/>
      <c r="BG20" s="210"/>
      <c r="BH20" s="211" t="s">
        <v>910</v>
      </c>
      <c r="BI20" s="210"/>
      <c r="BJ20" s="210"/>
      <c r="BK20" s="210"/>
      <c r="BL20" s="212"/>
    </row>
    <row r="21" ht="17.25" customHeight="1">
      <c r="B21" s="196"/>
      <c r="C21" s="197"/>
      <c r="D21" s="197"/>
      <c r="E21" s="197"/>
      <c r="F21" s="197"/>
      <c r="G21" s="197"/>
      <c r="H21" s="197"/>
      <c r="I21" s="197"/>
      <c r="J21" s="197"/>
      <c r="K21" s="197"/>
      <c r="L21" s="197"/>
      <c r="M21" s="197"/>
      <c r="N21" s="197"/>
      <c r="O21" s="197"/>
      <c r="P21" s="197"/>
      <c r="Q21" s="197"/>
      <c r="R21" s="197"/>
      <c r="S21" s="198"/>
      <c r="V21" s="213"/>
      <c r="BL21" s="205"/>
    </row>
    <row r="22" ht="17.25" customHeight="1">
      <c r="B22" s="196"/>
      <c r="C22" s="197"/>
      <c r="D22" s="197"/>
      <c r="E22" s="197"/>
      <c r="F22" s="197"/>
      <c r="G22" s="197"/>
      <c r="H22" s="197"/>
      <c r="I22" s="197"/>
      <c r="J22" s="197"/>
      <c r="K22" s="197"/>
      <c r="L22" s="197"/>
      <c r="M22" s="197"/>
      <c r="N22" s="197"/>
      <c r="O22" s="197"/>
      <c r="P22" s="197"/>
      <c r="Q22" s="197"/>
      <c r="R22" s="197"/>
      <c r="S22" s="198"/>
      <c r="V22" s="214"/>
      <c r="AI22" s="37"/>
      <c r="AN22" s="37"/>
      <c r="BA22" s="37"/>
      <c r="BH22" s="37"/>
      <c r="BL22" s="205"/>
    </row>
    <row r="23" ht="17.25" customHeight="1">
      <c r="B23" s="196"/>
      <c r="C23" s="197"/>
      <c r="D23" s="197"/>
      <c r="E23" s="197"/>
      <c r="F23" s="197"/>
      <c r="G23" s="197"/>
      <c r="H23" s="197"/>
      <c r="I23" s="197"/>
      <c r="J23" s="197"/>
      <c r="K23" s="197"/>
      <c r="L23" s="197"/>
      <c r="M23" s="197"/>
      <c r="N23" s="197"/>
      <c r="O23" s="197"/>
      <c r="P23" s="197"/>
      <c r="Q23" s="197"/>
      <c r="R23" s="197"/>
      <c r="S23" s="198"/>
      <c r="V23" s="214"/>
      <c r="BL23" s="205"/>
    </row>
    <row r="24" ht="17.25" customHeight="1">
      <c r="B24" s="196"/>
      <c r="C24" s="197"/>
      <c r="D24" s="197"/>
      <c r="E24" s="197"/>
      <c r="F24" s="197"/>
      <c r="G24" s="197"/>
      <c r="H24" s="197"/>
      <c r="I24" s="197"/>
      <c r="J24" s="197"/>
      <c r="K24" s="197"/>
      <c r="L24" s="197"/>
      <c r="M24" s="197"/>
      <c r="N24" s="197"/>
      <c r="O24" s="197"/>
      <c r="P24" s="197"/>
      <c r="Q24" s="197"/>
      <c r="R24" s="197"/>
      <c r="S24" s="198"/>
      <c r="V24" s="214"/>
      <c r="AI24" s="37"/>
      <c r="AN24" s="37"/>
      <c r="BA24" s="37"/>
      <c r="BH24" s="37"/>
      <c r="BL24" s="205"/>
    </row>
    <row r="25" ht="17.25" customHeight="1">
      <c r="B25" s="196"/>
      <c r="C25" s="197"/>
      <c r="D25" s="197"/>
      <c r="E25" s="197"/>
      <c r="F25" s="197"/>
      <c r="G25" s="197"/>
      <c r="H25" s="197"/>
      <c r="I25" s="197"/>
      <c r="J25" s="197"/>
      <c r="K25" s="197"/>
      <c r="L25" s="197"/>
      <c r="M25" s="197"/>
      <c r="N25" s="197"/>
      <c r="O25" s="197"/>
      <c r="P25" s="197"/>
      <c r="Q25" s="197"/>
      <c r="R25" s="197"/>
      <c r="S25" s="198"/>
      <c r="V25" s="214"/>
      <c r="BL25" s="205"/>
    </row>
    <row r="26" ht="17.25" customHeight="1">
      <c r="B26" s="196"/>
      <c r="C26" s="197"/>
      <c r="D26" s="197"/>
      <c r="E26" s="197"/>
      <c r="F26" s="197"/>
      <c r="G26" s="197"/>
      <c r="H26" s="197"/>
      <c r="I26" s="197"/>
      <c r="J26" s="197"/>
      <c r="K26" s="197"/>
      <c r="L26" s="197"/>
      <c r="M26" s="197"/>
      <c r="N26" s="197"/>
      <c r="O26" s="197"/>
      <c r="P26" s="197"/>
      <c r="Q26" s="197"/>
      <c r="R26" s="197"/>
      <c r="S26" s="198"/>
      <c r="V26" s="214"/>
      <c r="AI26" s="37"/>
      <c r="AN26" s="37"/>
      <c r="BA26" s="37"/>
      <c r="BH26" s="37"/>
      <c r="BL26" s="205"/>
    </row>
    <row r="27" ht="17.25" customHeight="1">
      <c r="B27" s="196"/>
      <c r="C27" s="197"/>
      <c r="D27" s="197"/>
      <c r="E27" s="197"/>
      <c r="F27" s="197"/>
      <c r="G27" s="197"/>
      <c r="H27" s="197"/>
      <c r="I27" s="197"/>
      <c r="J27" s="197"/>
      <c r="K27" s="197"/>
      <c r="L27" s="197"/>
      <c r="M27" s="197"/>
      <c r="N27" s="197"/>
      <c r="O27" s="197"/>
      <c r="P27" s="197"/>
      <c r="Q27" s="197"/>
      <c r="R27" s="197"/>
      <c r="S27" s="198"/>
      <c r="V27" s="214"/>
      <c r="BL27" s="205"/>
    </row>
    <row r="28" ht="17.25" customHeight="1">
      <c r="B28" s="196"/>
      <c r="C28" s="197"/>
      <c r="D28" s="197"/>
      <c r="E28" s="197"/>
      <c r="F28" s="197"/>
      <c r="G28" s="197"/>
      <c r="H28" s="197"/>
      <c r="I28" s="197"/>
      <c r="J28" s="197"/>
      <c r="K28" s="197"/>
      <c r="L28" s="197"/>
      <c r="M28" s="197"/>
      <c r="N28" s="197"/>
      <c r="O28" s="197"/>
      <c r="P28" s="197"/>
      <c r="Q28" s="197"/>
      <c r="R28" s="197"/>
      <c r="S28" s="198"/>
      <c r="V28" s="215"/>
      <c r="W28" s="15"/>
      <c r="X28" s="15"/>
      <c r="Y28" s="15"/>
      <c r="Z28" s="15"/>
      <c r="AA28" s="15"/>
      <c r="AB28" s="15"/>
      <c r="AC28" s="15"/>
      <c r="AD28" s="15"/>
      <c r="AE28" s="15"/>
      <c r="AF28" s="15"/>
      <c r="AG28" s="15"/>
      <c r="AH28" s="15"/>
      <c r="AI28" s="17"/>
      <c r="AJ28" s="216"/>
      <c r="AK28" s="37"/>
      <c r="AY28" s="216"/>
      <c r="AZ28" s="37"/>
      <c r="BL28" s="205"/>
    </row>
    <row r="29" ht="17.25" customHeight="1">
      <c r="B29" s="196"/>
      <c r="C29" s="197"/>
      <c r="D29" s="197"/>
      <c r="E29" s="197"/>
      <c r="F29" s="197"/>
      <c r="G29" s="197"/>
      <c r="H29" s="197"/>
      <c r="I29" s="197"/>
      <c r="J29" s="197"/>
      <c r="K29" s="197"/>
      <c r="L29" s="197"/>
      <c r="M29" s="197"/>
      <c r="N29" s="197"/>
      <c r="O29" s="197"/>
      <c r="P29" s="197"/>
      <c r="Q29" s="197"/>
      <c r="R29" s="197"/>
      <c r="S29" s="198"/>
      <c r="V29" s="217" t="b">
        <v>0</v>
      </c>
      <c r="W29" s="218" t="b">
        <v>0</v>
      </c>
      <c r="X29" s="218" t="b">
        <v>0</v>
      </c>
      <c r="Y29" s="218" t="b">
        <v>0</v>
      </c>
      <c r="Z29" s="218" t="b">
        <v>0</v>
      </c>
      <c r="AA29" s="218" t="b">
        <v>0</v>
      </c>
      <c r="AB29" s="218" t="b">
        <v>0</v>
      </c>
      <c r="AC29" s="218" t="b">
        <v>0</v>
      </c>
      <c r="AD29" s="218" t="b">
        <v>0</v>
      </c>
      <c r="AE29" s="218" t="b">
        <v>0</v>
      </c>
      <c r="AF29" s="218" t="b">
        <v>0</v>
      </c>
      <c r="AG29" s="218" t="b">
        <v>0</v>
      </c>
      <c r="AH29" s="218" t="b">
        <v>0</v>
      </c>
      <c r="AI29" s="218" t="b">
        <v>0</v>
      </c>
      <c r="AK29" s="219" t="b">
        <v>0</v>
      </c>
      <c r="AL29" s="218" t="b">
        <v>0</v>
      </c>
      <c r="AM29" s="218" t="b">
        <v>0</v>
      </c>
      <c r="AN29" s="218" t="b">
        <v>0</v>
      </c>
      <c r="AO29" s="218" t="b">
        <v>0</v>
      </c>
      <c r="AP29" s="218" t="b">
        <v>0</v>
      </c>
      <c r="AQ29" s="218" t="b">
        <v>0</v>
      </c>
      <c r="AR29" s="218" t="b">
        <v>0</v>
      </c>
      <c r="AS29" s="218" t="b">
        <v>0</v>
      </c>
      <c r="AT29" s="218" t="b">
        <v>0</v>
      </c>
      <c r="AU29" s="218" t="b">
        <v>0</v>
      </c>
      <c r="AV29" s="218" t="b">
        <v>0</v>
      </c>
      <c r="AW29" s="218" t="b">
        <v>0</v>
      </c>
      <c r="AX29" s="218" t="b">
        <v>0</v>
      </c>
      <c r="AZ29" s="219" t="b">
        <v>0</v>
      </c>
      <c r="BA29" s="218" t="b">
        <v>0</v>
      </c>
      <c r="BB29" s="218" t="b">
        <v>0</v>
      </c>
      <c r="BC29" s="218" t="b">
        <v>0</v>
      </c>
      <c r="BD29" s="218" t="b">
        <v>0</v>
      </c>
      <c r="BE29" s="218" t="b">
        <v>0</v>
      </c>
      <c r="BF29" s="218" t="b">
        <v>0</v>
      </c>
      <c r="BG29" s="218" t="b">
        <v>0</v>
      </c>
      <c r="BH29" s="218" t="b">
        <v>0</v>
      </c>
      <c r="BI29" s="218" t="b">
        <v>0</v>
      </c>
      <c r="BJ29" s="218" t="b">
        <v>0</v>
      </c>
      <c r="BK29" s="218" t="b">
        <v>0</v>
      </c>
      <c r="BL29" s="220" t="b">
        <v>0</v>
      </c>
    </row>
    <row r="30" ht="17.25" customHeight="1">
      <c r="B30" s="196"/>
      <c r="C30" s="197"/>
      <c r="D30" s="197"/>
      <c r="E30" s="197"/>
      <c r="F30" s="197"/>
      <c r="G30" s="197"/>
      <c r="H30" s="197"/>
      <c r="I30" s="197"/>
      <c r="J30" s="197"/>
      <c r="K30" s="197"/>
      <c r="L30" s="197"/>
      <c r="M30" s="197"/>
      <c r="N30" s="197"/>
      <c r="O30" s="197"/>
      <c r="P30" s="197"/>
      <c r="Q30" s="197"/>
      <c r="R30" s="197"/>
      <c r="S30" s="198"/>
      <c r="V30" s="221" t="b">
        <v>0</v>
      </c>
      <c r="W30" s="218" t="b">
        <v>0</v>
      </c>
      <c r="X30" s="218" t="b">
        <v>0</v>
      </c>
      <c r="Y30" s="218" t="b">
        <v>0</v>
      </c>
      <c r="Z30" s="218" t="b">
        <v>0</v>
      </c>
      <c r="AA30" s="218" t="b">
        <v>0</v>
      </c>
      <c r="AB30" s="218" t="b">
        <v>0</v>
      </c>
      <c r="AC30" s="218" t="b">
        <v>0</v>
      </c>
      <c r="AD30" s="218" t="b">
        <v>0</v>
      </c>
      <c r="AE30" s="218" t="b">
        <v>0</v>
      </c>
      <c r="AF30" s="218" t="b">
        <v>0</v>
      </c>
      <c r="AG30" s="218" t="b">
        <v>0</v>
      </c>
      <c r="AH30" s="218" t="b">
        <v>0</v>
      </c>
      <c r="AI30" s="218" t="b">
        <v>0</v>
      </c>
      <c r="AK30" s="218" t="b">
        <v>0</v>
      </c>
      <c r="AL30" s="218" t="b">
        <v>0</v>
      </c>
      <c r="AM30" s="218" t="b">
        <v>0</v>
      </c>
      <c r="AN30" s="219" t="b">
        <v>0</v>
      </c>
      <c r="AO30" s="218" t="b">
        <v>0</v>
      </c>
      <c r="AP30" s="218" t="b">
        <v>0</v>
      </c>
      <c r="AQ30" s="218" t="b">
        <v>0</v>
      </c>
      <c r="AR30" s="218" t="b">
        <v>0</v>
      </c>
      <c r="AS30" s="218" t="b">
        <v>0</v>
      </c>
      <c r="AT30" s="218" t="b">
        <v>0</v>
      </c>
      <c r="AU30" s="218" t="b">
        <v>0</v>
      </c>
      <c r="AV30" s="218" t="b">
        <v>0</v>
      </c>
      <c r="AW30" s="218" t="b">
        <v>0</v>
      </c>
      <c r="AX30" s="218" t="b">
        <v>0</v>
      </c>
      <c r="AZ30" s="218" t="b">
        <v>0</v>
      </c>
      <c r="BA30" s="218" t="b">
        <v>0</v>
      </c>
      <c r="BB30" s="218" t="b">
        <v>0</v>
      </c>
      <c r="BC30" s="218" t="b">
        <v>0</v>
      </c>
      <c r="BD30" s="218" t="b">
        <v>0</v>
      </c>
      <c r="BE30" s="218" t="b">
        <v>0</v>
      </c>
      <c r="BF30" s="218" t="b">
        <v>0</v>
      </c>
      <c r="BG30" s="218" t="b">
        <v>0</v>
      </c>
      <c r="BH30" s="218" t="b">
        <v>0</v>
      </c>
      <c r="BI30" s="218" t="b">
        <v>0</v>
      </c>
      <c r="BJ30" s="218" t="b">
        <v>0</v>
      </c>
      <c r="BK30" s="218" t="b">
        <v>0</v>
      </c>
      <c r="BL30" s="220" t="b">
        <v>0</v>
      </c>
    </row>
    <row r="31" ht="17.25" customHeight="1">
      <c r="B31" s="196"/>
      <c r="C31" s="197"/>
      <c r="D31" s="197"/>
      <c r="E31" s="197"/>
      <c r="F31" s="197"/>
      <c r="G31" s="197"/>
      <c r="H31" s="197"/>
      <c r="I31" s="197"/>
      <c r="J31" s="197"/>
      <c r="K31" s="197"/>
      <c r="L31" s="197"/>
      <c r="M31" s="197"/>
      <c r="N31" s="197"/>
      <c r="O31" s="197"/>
      <c r="P31" s="197"/>
      <c r="Q31" s="197"/>
      <c r="R31" s="197"/>
      <c r="S31" s="198"/>
      <c r="V31" s="222" t="s">
        <v>911</v>
      </c>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223"/>
      <c r="BA31" s="223"/>
      <c r="BB31" s="223"/>
      <c r="BC31" s="223"/>
      <c r="BD31" s="223"/>
      <c r="BE31" s="223"/>
      <c r="BF31" s="223"/>
      <c r="BG31" s="223"/>
      <c r="BH31" s="223"/>
      <c r="BI31" s="223"/>
      <c r="BJ31" s="223"/>
      <c r="BK31" s="223"/>
      <c r="BL31" s="224"/>
    </row>
    <row r="32" ht="17.25" customHeight="1">
      <c r="B32" s="196"/>
      <c r="C32" s="197"/>
      <c r="D32" s="197"/>
      <c r="E32" s="197"/>
      <c r="F32" s="197"/>
      <c r="G32" s="197"/>
      <c r="H32" s="197"/>
      <c r="I32" s="197"/>
      <c r="J32" s="197"/>
      <c r="K32" s="197"/>
      <c r="L32" s="197"/>
      <c r="M32" s="197"/>
      <c r="N32" s="197"/>
      <c r="O32" s="197"/>
      <c r="P32" s="197"/>
      <c r="Q32" s="197"/>
      <c r="R32" s="197"/>
      <c r="S32" s="198"/>
      <c r="V32" s="189"/>
    </row>
    <row r="33" ht="17.25" customHeight="1">
      <c r="B33" s="196"/>
      <c r="C33" s="197"/>
      <c r="D33" s="197"/>
      <c r="E33" s="197"/>
      <c r="F33" s="197"/>
      <c r="G33" s="197"/>
      <c r="H33" s="197"/>
      <c r="I33" s="197"/>
      <c r="J33" s="197"/>
      <c r="K33" s="197"/>
      <c r="L33" s="197"/>
      <c r="M33" s="197"/>
      <c r="N33" s="197"/>
      <c r="O33" s="197"/>
      <c r="P33" s="197"/>
      <c r="Q33" s="197"/>
      <c r="R33" s="197"/>
      <c r="S33" s="198"/>
      <c r="V33" s="225" t="s">
        <v>99</v>
      </c>
      <c r="W33" s="210"/>
      <c r="X33" s="210"/>
      <c r="Y33" s="226"/>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210"/>
      <c r="BF33" s="210"/>
      <c r="BG33" s="210"/>
      <c r="BH33" s="227" t="b">
        <v>0</v>
      </c>
      <c r="BI33" s="228" t="b">
        <v>0</v>
      </c>
      <c r="BJ33" s="228" t="b">
        <v>0</v>
      </c>
      <c r="BK33" s="228" t="b">
        <v>0</v>
      </c>
      <c r="BL33" s="229" t="b">
        <v>0</v>
      </c>
    </row>
    <row r="34" ht="17.25" customHeight="1">
      <c r="B34" s="196"/>
      <c r="C34" s="197"/>
      <c r="D34" s="197"/>
      <c r="E34" s="197"/>
      <c r="F34" s="197"/>
      <c r="G34" s="197"/>
      <c r="H34" s="197"/>
      <c r="I34" s="197"/>
      <c r="J34" s="197"/>
      <c r="K34" s="197"/>
      <c r="L34" s="197"/>
      <c r="M34" s="197"/>
      <c r="N34" s="197"/>
      <c r="O34" s="197"/>
      <c r="P34" s="197"/>
      <c r="Q34" s="197"/>
      <c r="R34" s="197"/>
      <c r="S34" s="198"/>
      <c r="V34" s="214"/>
      <c r="BL34" s="205"/>
    </row>
    <row r="35" ht="17.25" customHeight="1">
      <c r="B35" s="196"/>
      <c r="C35" s="197"/>
      <c r="D35" s="197"/>
      <c r="E35" s="197"/>
      <c r="F35" s="197"/>
      <c r="G35" s="197"/>
      <c r="H35" s="197"/>
      <c r="I35" s="197"/>
      <c r="J35" s="197"/>
      <c r="K35" s="197"/>
      <c r="L35" s="197"/>
      <c r="M35" s="197"/>
      <c r="N35" s="197"/>
      <c r="O35" s="197"/>
      <c r="P35" s="197"/>
      <c r="Q35" s="197"/>
      <c r="R35" s="197"/>
      <c r="S35" s="198"/>
      <c r="V35" s="230" t="s">
        <v>99</v>
      </c>
      <c r="Y35" s="37"/>
      <c r="BH35" s="231" t="b">
        <v>0</v>
      </c>
      <c r="BI35" s="232" t="b">
        <v>0</v>
      </c>
      <c r="BJ35" s="232" t="b">
        <v>0</v>
      </c>
      <c r="BK35" s="232" t="b">
        <v>0</v>
      </c>
      <c r="BL35" s="233" t="b">
        <v>0</v>
      </c>
    </row>
    <row r="36" ht="17.25" customHeight="1">
      <c r="B36" s="196"/>
      <c r="C36" s="197"/>
      <c r="D36" s="197"/>
      <c r="E36" s="197"/>
      <c r="F36" s="197"/>
      <c r="G36" s="197"/>
      <c r="H36" s="197"/>
      <c r="I36" s="197"/>
      <c r="J36" s="197"/>
      <c r="K36" s="197"/>
      <c r="L36" s="197"/>
      <c r="M36" s="197"/>
      <c r="N36" s="197"/>
      <c r="O36" s="197"/>
      <c r="P36" s="197"/>
      <c r="Q36" s="197"/>
      <c r="R36" s="197"/>
      <c r="S36" s="198"/>
      <c r="V36" s="214"/>
      <c r="BL36" s="205"/>
    </row>
    <row r="37" ht="17.25" customHeight="1">
      <c r="B37" s="196"/>
      <c r="C37" s="197"/>
      <c r="D37" s="197"/>
      <c r="E37" s="197"/>
      <c r="F37" s="197"/>
      <c r="G37" s="197"/>
      <c r="H37" s="197"/>
      <c r="I37" s="197"/>
      <c r="J37" s="197"/>
      <c r="K37" s="197"/>
      <c r="L37" s="197"/>
      <c r="M37" s="197"/>
      <c r="N37" s="197"/>
      <c r="O37" s="197"/>
      <c r="P37" s="197"/>
      <c r="Q37" s="197"/>
      <c r="R37" s="197"/>
      <c r="S37" s="198"/>
      <c r="V37" s="230" t="s">
        <v>99</v>
      </c>
      <c r="Y37" s="37"/>
      <c r="BH37" s="231" t="b">
        <v>0</v>
      </c>
      <c r="BI37" s="232" t="b">
        <v>0</v>
      </c>
      <c r="BJ37" s="232" t="b">
        <v>0</v>
      </c>
      <c r="BK37" s="232" t="b">
        <v>0</v>
      </c>
      <c r="BL37" s="233" t="b">
        <v>0</v>
      </c>
    </row>
    <row r="38" ht="17.25" customHeight="1">
      <c r="B38" s="196"/>
      <c r="C38" s="197"/>
      <c r="D38" s="197"/>
      <c r="E38" s="197"/>
      <c r="F38" s="197"/>
      <c r="G38" s="197"/>
      <c r="H38" s="197"/>
      <c r="I38" s="197"/>
      <c r="J38" s="197"/>
      <c r="K38" s="197"/>
      <c r="L38" s="197"/>
      <c r="M38" s="197"/>
      <c r="N38" s="197"/>
      <c r="O38" s="197"/>
      <c r="P38" s="197"/>
      <c r="Q38" s="197"/>
      <c r="R38" s="197"/>
      <c r="S38" s="198"/>
      <c r="V38" s="214"/>
      <c r="BL38" s="205"/>
    </row>
    <row r="39" ht="17.25" customHeight="1">
      <c r="B39" s="196"/>
      <c r="C39" s="197"/>
      <c r="D39" s="197"/>
      <c r="E39" s="197"/>
      <c r="F39" s="197"/>
      <c r="G39" s="197"/>
      <c r="H39" s="197"/>
      <c r="I39" s="197"/>
      <c r="J39" s="197"/>
      <c r="K39" s="197"/>
      <c r="L39" s="197"/>
      <c r="M39" s="197"/>
      <c r="N39" s="197"/>
      <c r="O39" s="197"/>
      <c r="P39" s="197"/>
      <c r="Q39" s="197"/>
      <c r="R39" s="197"/>
      <c r="S39" s="198"/>
      <c r="V39" s="230" t="s">
        <v>99</v>
      </c>
      <c r="Y39" s="37"/>
      <c r="BH39" s="231" t="b">
        <v>0</v>
      </c>
      <c r="BI39" s="232" t="b">
        <v>0</v>
      </c>
      <c r="BJ39" s="232" t="b">
        <v>0</v>
      </c>
      <c r="BK39" s="232" t="b">
        <v>0</v>
      </c>
      <c r="BL39" s="233" t="b">
        <v>0</v>
      </c>
    </row>
    <row r="40" ht="17.25" customHeight="1">
      <c r="B40" s="196"/>
      <c r="C40" s="197"/>
      <c r="D40" s="197"/>
      <c r="E40" s="197"/>
      <c r="F40" s="197"/>
      <c r="G40" s="197"/>
      <c r="H40" s="197"/>
      <c r="I40" s="197"/>
      <c r="J40" s="197"/>
      <c r="K40" s="197"/>
      <c r="L40" s="197"/>
      <c r="M40" s="197"/>
      <c r="N40" s="197"/>
      <c r="O40" s="197"/>
      <c r="P40" s="197"/>
      <c r="Q40" s="197"/>
      <c r="R40" s="197"/>
      <c r="S40" s="198"/>
      <c r="V40" s="214"/>
      <c r="BL40" s="205"/>
    </row>
    <row r="41" ht="17.25" customHeight="1">
      <c r="B41" s="196"/>
      <c r="C41" s="197"/>
      <c r="D41" s="197"/>
      <c r="E41" s="197"/>
      <c r="F41" s="197"/>
      <c r="G41" s="197"/>
      <c r="H41" s="197"/>
      <c r="I41" s="197"/>
      <c r="J41" s="197"/>
      <c r="K41" s="197"/>
      <c r="L41" s="197"/>
      <c r="M41" s="197"/>
      <c r="N41" s="197"/>
      <c r="O41" s="197"/>
      <c r="P41" s="197"/>
      <c r="Q41" s="197"/>
      <c r="R41" s="197"/>
      <c r="S41" s="198"/>
      <c r="V41" s="230" t="s">
        <v>99</v>
      </c>
      <c r="Y41" s="37"/>
      <c r="BH41" s="231" t="b">
        <v>0</v>
      </c>
      <c r="BI41" s="232" t="b">
        <v>0</v>
      </c>
      <c r="BJ41" s="232" t="b">
        <v>0</v>
      </c>
      <c r="BK41" s="232" t="b">
        <v>0</v>
      </c>
      <c r="BL41" s="233" t="b">
        <v>0</v>
      </c>
    </row>
    <row r="42" ht="17.25" customHeight="1">
      <c r="B42" s="196"/>
      <c r="C42" s="197"/>
      <c r="D42" s="197"/>
      <c r="E42" s="197"/>
      <c r="F42" s="197"/>
      <c r="G42" s="197"/>
      <c r="H42" s="197"/>
      <c r="I42" s="197"/>
      <c r="J42" s="197"/>
      <c r="K42" s="197"/>
      <c r="L42" s="197"/>
      <c r="M42" s="197"/>
      <c r="N42" s="197"/>
      <c r="O42" s="197"/>
      <c r="P42" s="197"/>
      <c r="Q42" s="197"/>
      <c r="R42" s="197"/>
      <c r="S42" s="198"/>
      <c r="V42" s="214"/>
      <c r="BL42" s="205"/>
    </row>
    <row r="43" ht="17.25" customHeight="1">
      <c r="B43" s="196"/>
      <c r="C43" s="197"/>
      <c r="D43" s="197"/>
      <c r="E43" s="197"/>
      <c r="F43" s="197"/>
      <c r="G43" s="197"/>
      <c r="H43" s="197"/>
      <c r="I43" s="197"/>
      <c r="J43" s="197"/>
      <c r="K43" s="197"/>
      <c r="L43" s="197"/>
      <c r="M43" s="197"/>
      <c r="N43" s="197"/>
      <c r="O43" s="197"/>
      <c r="P43" s="197"/>
      <c r="Q43" s="197"/>
      <c r="R43" s="197"/>
      <c r="S43" s="198"/>
      <c r="V43" s="230" t="s">
        <v>99</v>
      </c>
      <c r="Y43" s="37"/>
      <c r="BH43" s="231" t="b">
        <v>0</v>
      </c>
      <c r="BI43" s="232" t="b">
        <v>0</v>
      </c>
      <c r="BJ43" s="232" t="b">
        <v>0</v>
      </c>
      <c r="BK43" s="232" t="b">
        <v>0</v>
      </c>
      <c r="BL43" s="233" t="b">
        <v>0</v>
      </c>
    </row>
    <row r="44" ht="17.25" customHeight="1">
      <c r="B44" s="196"/>
      <c r="C44" s="197"/>
      <c r="D44" s="197"/>
      <c r="E44" s="197"/>
      <c r="F44" s="197"/>
      <c r="G44" s="197"/>
      <c r="H44" s="197"/>
      <c r="I44" s="197"/>
      <c r="J44" s="197"/>
      <c r="K44" s="197"/>
      <c r="L44" s="197"/>
      <c r="M44" s="197"/>
      <c r="N44" s="197"/>
      <c r="O44" s="197"/>
      <c r="P44" s="197"/>
      <c r="Q44" s="197"/>
      <c r="R44" s="197"/>
      <c r="S44" s="198"/>
      <c r="V44" s="214"/>
      <c r="BL44" s="205"/>
    </row>
    <row r="45" ht="17.25" customHeight="1">
      <c r="B45" s="196"/>
      <c r="C45" s="197"/>
      <c r="D45" s="197"/>
      <c r="E45" s="197"/>
      <c r="F45" s="197"/>
      <c r="G45" s="197"/>
      <c r="H45" s="197"/>
      <c r="I45" s="197"/>
      <c r="J45" s="197"/>
      <c r="K45" s="197"/>
      <c r="L45" s="197"/>
      <c r="M45" s="197"/>
      <c r="N45" s="197"/>
      <c r="O45" s="197"/>
      <c r="P45" s="197"/>
      <c r="Q45" s="197"/>
      <c r="R45" s="197"/>
      <c r="S45" s="198"/>
      <c r="V45" s="230" t="s">
        <v>99</v>
      </c>
      <c r="Y45" s="37"/>
      <c r="BH45" s="231" t="b">
        <v>0</v>
      </c>
      <c r="BI45" s="232" t="b">
        <v>0</v>
      </c>
      <c r="BJ45" s="232" t="b">
        <v>0</v>
      </c>
      <c r="BK45" s="232" t="b">
        <v>0</v>
      </c>
      <c r="BL45" s="233" t="b">
        <v>0</v>
      </c>
    </row>
    <row r="46" ht="17.25" customHeight="1">
      <c r="B46" s="196"/>
      <c r="C46" s="197"/>
      <c r="D46" s="197"/>
      <c r="E46" s="197"/>
      <c r="F46" s="197"/>
      <c r="G46" s="197"/>
      <c r="H46" s="197"/>
      <c r="I46" s="197"/>
      <c r="J46" s="197"/>
      <c r="K46" s="197"/>
      <c r="L46" s="197"/>
      <c r="M46" s="197"/>
      <c r="N46" s="197"/>
      <c r="O46" s="197"/>
      <c r="P46" s="197"/>
      <c r="Q46" s="197"/>
      <c r="R46" s="197"/>
      <c r="S46" s="198"/>
      <c r="V46" s="214"/>
      <c r="BL46" s="205"/>
    </row>
    <row r="47" ht="17.25" customHeight="1">
      <c r="B47" s="196"/>
      <c r="C47" s="197"/>
      <c r="D47" s="197"/>
      <c r="E47" s="197"/>
      <c r="F47" s="197"/>
      <c r="G47" s="197"/>
      <c r="H47" s="197"/>
      <c r="I47" s="197"/>
      <c r="J47" s="197"/>
      <c r="K47" s="197"/>
      <c r="L47" s="197"/>
      <c r="M47" s="197"/>
      <c r="N47" s="197"/>
      <c r="O47" s="197"/>
      <c r="P47" s="197"/>
      <c r="Q47" s="197"/>
      <c r="R47" s="197"/>
      <c r="S47" s="198"/>
      <c r="V47" s="230" t="s">
        <v>99</v>
      </c>
      <c r="Y47" s="37"/>
      <c r="BH47" s="231" t="b">
        <v>0</v>
      </c>
      <c r="BI47" s="232" t="b">
        <v>0</v>
      </c>
      <c r="BJ47" s="232" t="b">
        <v>0</v>
      </c>
      <c r="BK47" s="232" t="b">
        <v>0</v>
      </c>
      <c r="BL47" s="233" t="b">
        <v>0</v>
      </c>
    </row>
    <row r="48" ht="17.25" customHeight="1">
      <c r="B48" s="196"/>
      <c r="C48" s="197"/>
      <c r="D48" s="197"/>
      <c r="E48" s="197"/>
      <c r="F48" s="197"/>
      <c r="G48" s="197"/>
      <c r="H48" s="197"/>
      <c r="I48" s="197"/>
      <c r="J48" s="197"/>
      <c r="K48" s="197"/>
      <c r="L48" s="197"/>
      <c r="M48" s="197"/>
      <c r="N48" s="197"/>
      <c r="O48" s="197"/>
      <c r="P48" s="197"/>
      <c r="Q48" s="197"/>
      <c r="R48" s="197"/>
      <c r="S48" s="198"/>
      <c r="V48" s="214"/>
      <c r="BL48" s="205"/>
    </row>
    <row r="49" ht="17.25" customHeight="1">
      <c r="B49" s="196"/>
      <c r="C49" s="197"/>
      <c r="D49" s="197"/>
      <c r="E49" s="197"/>
      <c r="F49" s="197"/>
      <c r="G49" s="197"/>
      <c r="H49" s="197"/>
      <c r="I49" s="197"/>
      <c r="J49" s="197"/>
      <c r="K49" s="197"/>
      <c r="L49" s="197"/>
      <c r="M49" s="197"/>
      <c r="N49" s="197"/>
      <c r="O49" s="197"/>
      <c r="P49" s="197"/>
      <c r="Q49" s="197"/>
      <c r="R49" s="197"/>
      <c r="S49" s="198"/>
      <c r="V49" s="230" t="s">
        <v>99</v>
      </c>
      <c r="Y49" s="37"/>
      <c r="BH49" s="231" t="b">
        <v>0</v>
      </c>
      <c r="BI49" s="232" t="b">
        <v>0</v>
      </c>
      <c r="BJ49" s="232" t="b">
        <v>0</v>
      </c>
      <c r="BK49" s="232" t="b">
        <v>0</v>
      </c>
      <c r="BL49" s="233" t="b">
        <v>0</v>
      </c>
    </row>
    <row r="50" ht="17.25" customHeight="1">
      <c r="B50" s="196"/>
      <c r="C50" s="197"/>
      <c r="D50" s="197"/>
      <c r="E50" s="197"/>
      <c r="F50" s="197"/>
      <c r="G50" s="197"/>
      <c r="H50" s="197"/>
      <c r="I50" s="197"/>
      <c r="J50" s="197"/>
      <c r="K50" s="197"/>
      <c r="L50" s="197"/>
      <c r="M50" s="197"/>
      <c r="N50" s="197"/>
      <c r="O50" s="197"/>
      <c r="P50" s="197"/>
      <c r="Q50" s="197"/>
      <c r="R50" s="197"/>
      <c r="S50" s="198"/>
      <c r="V50" s="214"/>
      <c r="BL50" s="205"/>
    </row>
    <row r="51" ht="17.25" customHeight="1">
      <c r="B51" s="196"/>
      <c r="C51" s="197"/>
      <c r="D51" s="197"/>
      <c r="E51" s="197"/>
      <c r="F51" s="197"/>
      <c r="G51" s="197"/>
      <c r="H51" s="197"/>
      <c r="I51" s="197"/>
      <c r="J51" s="197"/>
      <c r="K51" s="197"/>
      <c r="L51" s="197"/>
      <c r="M51" s="197"/>
      <c r="N51" s="197"/>
      <c r="O51" s="197"/>
      <c r="P51" s="197"/>
      <c r="Q51" s="197"/>
      <c r="R51" s="197"/>
      <c r="S51" s="198"/>
      <c r="V51" s="230" t="s">
        <v>99</v>
      </c>
      <c r="Y51" s="37"/>
      <c r="BH51" s="231" t="b">
        <v>0</v>
      </c>
      <c r="BI51" s="232" t="b">
        <v>0</v>
      </c>
      <c r="BJ51" s="232" t="b">
        <v>0</v>
      </c>
      <c r="BK51" s="232" t="b">
        <v>0</v>
      </c>
      <c r="BL51" s="233" t="b">
        <v>0</v>
      </c>
    </row>
    <row r="52" ht="17.25" customHeight="1">
      <c r="B52" s="196"/>
      <c r="C52" s="197"/>
      <c r="D52" s="197"/>
      <c r="E52" s="197"/>
      <c r="F52" s="197"/>
      <c r="G52" s="197"/>
      <c r="H52" s="197"/>
      <c r="I52" s="197"/>
      <c r="J52" s="197"/>
      <c r="K52" s="197"/>
      <c r="L52" s="197"/>
      <c r="M52" s="197"/>
      <c r="N52" s="197"/>
      <c r="O52" s="197"/>
      <c r="P52" s="197"/>
      <c r="Q52" s="197"/>
      <c r="R52" s="197"/>
      <c r="S52" s="198"/>
      <c r="V52" s="214"/>
      <c r="BL52" s="205"/>
    </row>
    <row r="53" ht="17.25" customHeight="1">
      <c r="B53" s="196"/>
      <c r="C53" s="197"/>
      <c r="D53" s="197"/>
      <c r="E53" s="197"/>
      <c r="F53" s="197"/>
      <c r="G53" s="197"/>
      <c r="H53" s="197"/>
      <c r="I53" s="197"/>
      <c r="J53" s="197"/>
      <c r="K53" s="197"/>
      <c r="L53" s="197"/>
      <c r="M53" s="197"/>
      <c r="N53" s="197"/>
      <c r="O53" s="197"/>
      <c r="P53" s="197"/>
      <c r="Q53" s="197"/>
      <c r="R53" s="197"/>
      <c r="S53" s="198"/>
      <c r="V53" s="230" t="s">
        <v>99</v>
      </c>
      <c r="Y53" s="37"/>
      <c r="BH53" s="231" t="b">
        <v>0</v>
      </c>
      <c r="BI53" s="232" t="b">
        <v>0</v>
      </c>
      <c r="BJ53" s="232" t="b">
        <v>0</v>
      </c>
      <c r="BK53" s="232" t="b">
        <v>0</v>
      </c>
      <c r="BL53" s="233" t="b">
        <v>0</v>
      </c>
    </row>
    <row r="54" ht="17.25" customHeight="1">
      <c r="B54" s="196"/>
      <c r="C54" s="197"/>
      <c r="D54" s="197"/>
      <c r="E54" s="197"/>
      <c r="F54" s="197"/>
      <c r="G54" s="197"/>
      <c r="H54" s="197"/>
      <c r="I54" s="197"/>
      <c r="J54" s="197"/>
      <c r="K54" s="197"/>
      <c r="L54" s="197"/>
      <c r="M54" s="197"/>
      <c r="N54" s="197"/>
      <c r="O54" s="197"/>
      <c r="P54" s="197"/>
      <c r="Q54" s="197"/>
      <c r="R54" s="197"/>
      <c r="S54" s="198"/>
      <c r="V54" s="214"/>
      <c r="BL54" s="205"/>
    </row>
    <row r="55" ht="17.25" customHeight="1">
      <c r="B55" s="196"/>
      <c r="C55" s="197"/>
      <c r="D55" s="197"/>
      <c r="E55" s="197"/>
      <c r="F55" s="197"/>
      <c r="G55" s="197"/>
      <c r="H55" s="197"/>
      <c r="I55" s="197"/>
      <c r="J55" s="197"/>
      <c r="K55" s="197"/>
      <c r="L55" s="197"/>
      <c r="M55" s="197"/>
      <c r="N55" s="197"/>
      <c r="O55" s="197"/>
      <c r="P55" s="197"/>
      <c r="Q55" s="197"/>
      <c r="R55" s="197"/>
      <c r="S55" s="198"/>
      <c r="V55" s="230" t="s">
        <v>99</v>
      </c>
      <c r="Y55" s="37"/>
      <c r="BH55" s="231" t="b">
        <v>0</v>
      </c>
      <c r="BI55" s="232" t="b">
        <v>0</v>
      </c>
      <c r="BJ55" s="232" t="b">
        <v>0</v>
      </c>
      <c r="BK55" s="232" t="b">
        <v>0</v>
      </c>
      <c r="BL55" s="233" t="b">
        <v>0</v>
      </c>
    </row>
    <row r="56" ht="17.25" customHeight="1">
      <c r="B56" s="196"/>
      <c r="C56" s="197"/>
      <c r="D56" s="197"/>
      <c r="E56" s="197"/>
      <c r="F56" s="197"/>
      <c r="G56" s="197"/>
      <c r="H56" s="197"/>
      <c r="I56" s="197"/>
      <c r="J56" s="197"/>
      <c r="K56" s="197"/>
      <c r="L56" s="197"/>
      <c r="M56" s="197"/>
      <c r="N56" s="197"/>
      <c r="O56" s="197"/>
      <c r="P56" s="197"/>
      <c r="Q56" s="197"/>
      <c r="R56" s="197"/>
      <c r="S56" s="198"/>
      <c r="V56" s="214"/>
      <c r="BL56" s="205"/>
    </row>
    <row r="57" ht="17.25" customHeight="1">
      <c r="B57" s="196"/>
      <c r="C57" s="197"/>
      <c r="D57" s="197"/>
      <c r="E57" s="197"/>
      <c r="F57" s="197"/>
      <c r="G57" s="197"/>
      <c r="H57" s="197"/>
      <c r="I57" s="197"/>
      <c r="J57" s="197"/>
      <c r="K57" s="197"/>
      <c r="L57" s="197"/>
      <c r="M57" s="197"/>
      <c r="N57" s="197"/>
      <c r="O57" s="197"/>
      <c r="P57" s="197"/>
      <c r="Q57" s="197"/>
      <c r="R57" s="197"/>
      <c r="S57" s="198"/>
      <c r="V57" s="230" t="s">
        <v>99</v>
      </c>
      <c r="Y57" s="37"/>
      <c r="BH57" s="231" t="b">
        <v>0</v>
      </c>
      <c r="BI57" s="232" t="b">
        <v>0</v>
      </c>
      <c r="BJ57" s="232" t="b">
        <v>0</v>
      </c>
      <c r="BK57" s="232" t="b">
        <v>0</v>
      </c>
      <c r="BL57" s="233" t="b">
        <v>0</v>
      </c>
    </row>
    <row r="58" ht="17.25" customHeight="1">
      <c r="B58" s="196"/>
      <c r="C58" s="197"/>
      <c r="D58" s="197"/>
      <c r="E58" s="197"/>
      <c r="F58" s="197"/>
      <c r="G58" s="197"/>
      <c r="H58" s="197"/>
      <c r="I58" s="197"/>
      <c r="J58" s="197"/>
      <c r="K58" s="197"/>
      <c r="L58" s="197"/>
      <c r="M58" s="197"/>
      <c r="N58" s="197"/>
      <c r="O58" s="197"/>
      <c r="P58" s="197"/>
      <c r="Q58" s="197"/>
      <c r="R58" s="197"/>
      <c r="S58" s="198"/>
      <c r="V58" s="234"/>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223"/>
      <c r="BJ58" s="223"/>
      <c r="BK58" s="223"/>
      <c r="BL58" s="224"/>
    </row>
    <row r="59" ht="17.25" customHeight="1">
      <c r="B59" s="206" t="s">
        <v>912</v>
      </c>
      <c r="C59" s="207"/>
      <c r="D59" s="207"/>
      <c r="E59" s="207"/>
      <c r="F59" s="207"/>
      <c r="G59" s="207"/>
      <c r="H59" s="207"/>
      <c r="I59" s="207"/>
      <c r="J59" s="207"/>
      <c r="K59" s="207"/>
      <c r="L59" s="207"/>
      <c r="M59" s="207"/>
      <c r="N59" s="207"/>
      <c r="O59" s="207"/>
      <c r="P59" s="207"/>
      <c r="Q59" s="207"/>
      <c r="R59" s="207"/>
      <c r="S59" s="208"/>
      <c r="V59" s="235" t="s">
        <v>913</v>
      </c>
    </row>
    <row r="60" ht="17.25" customHeight="1">
      <c r="A60" s="183"/>
    </row>
  </sheetData>
  <mergeCells count="155">
    <mergeCell ref="V43:X43"/>
    <mergeCell ref="Y43:BG43"/>
    <mergeCell ref="B44:S44"/>
    <mergeCell ref="V44:BL44"/>
    <mergeCell ref="B45:S45"/>
    <mergeCell ref="V45:X45"/>
    <mergeCell ref="Y45:BG45"/>
    <mergeCell ref="B46:S46"/>
    <mergeCell ref="V46:BL46"/>
    <mergeCell ref="B47:S47"/>
    <mergeCell ref="V47:X47"/>
    <mergeCell ref="Y47:BG47"/>
    <mergeCell ref="B48:S48"/>
    <mergeCell ref="V48:BL48"/>
    <mergeCell ref="B49:S49"/>
    <mergeCell ref="V49:X49"/>
    <mergeCell ref="P1:U4"/>
    <mergeCell ref="T5:U59"/>
    <mergeCell ref="B57:S57"/>
    <mergeCell ref="V57:X57"/>
    <mergeCell ref="Y57:BG57"/>
    <mergeCell ref="B58:S58"/>
    <mergeCell ref="V58:BL58"/>
    <mergeCell ref="B59:S59"/>
    <mergeCell ref="V59:BL59"/>
    <mergeCell ref="A1:A59"/>
    <mergeCell ref="V1:BF1"/>
    <mergeCell ref="BG1:BL1"/>
    <mergeCell ref="BM1:BN59"/>
    <mergeCell ref="V2:BF2"/>
    <mergeCell ref="BG2:BL2"/>
    <mergeCell ref="BG6:BL6"/>
    <mergeCell ref="A60:BN60"/>
    <mergeCell ref="Y49:BG49"/>
    <mergeCell ref="B50:S50"/>
    <mergeCell ref="V50:BL50"/>
    <mergeCell ref="B51:S51"/>
    <mergeCell ref="V51:X51"/>
    <mergeCell ref="Y51:BG51"/>
    <mergeCell ref="B52:S52"/>
    <mergeCell ref="V52:BL52"/>
    <mergeCell ref="B53:S53"/>
    <mergeCell ref="V53:X53"/>
    <mergeCell ref="Y53:BG53"/>
    <mergeCell ref="B54:S54"/>
    <mergeCell ref="V54:BL54"/>
    <mergeCell ref="B55:S55"/>
    <mergeCell ref="V55:X55"/>
    <mergeCell ref="Y55:BG55"/>
    <mergeCell ref="B56:S56"/>
    <mergeCell ref="V56:BL56"/>
    <mergeCell ref="V3:BF3"/>
    <mergeCell ref="BG3:BL3"/>
    <mergeCell ref="V4:BF4"/>
    <mergeCell ref="BG4:BL4"/>
    <mergeCell ref="V5:BF5"/>
    <mergeCell ref="BG5:BL5"/>
    <mergeCell ref="B6:S6"/>
    <mergeCell ref="V6:BF6"/>
    <mergeCell ref="B5:S5"/>
    <mergeCell ref="B7:S7"/>
    <mergeCell ref="V7:BL7"/>
    <mergeCell ref="B8:S8"/>
    <mergeCell ref="V8:BL8"/>
    <mergeCell ref="B9:S9"/>
    <mergeCell ref="V9:BL9"/>
    <mergeCell ref="B10:S10"/>
    <mergeCell ref="V10:BL10"/>
    <mergeCell ref="B11:S11"/>
    <mergeCell ref="V11:BL11"/>
    <mergeCell ref="B12:S12"/>
    <mergeCell ref="V12:BL12"/>
    <mergeCell ref="B13:S13"/>
    <mergeCell ref="V13:BL13"/>
    <mergeCell ref="B14:S14"/>
    <mergeCell ref="V14:BL14"/>
    <mergeCell ref="B15:S15"/>
    <mergeCell ref="V15:BL15"/>
    <mergeCell ref="B16:S16"/>
    <mergeCell ref="V16:BL16"/>
    <mergeCell ref="B17:S17"/>
    <mergeCell ref="V17:BL17"/>
    <mergeCell ref="B18:S18"/>
    <mergeCell ref="V18:BL18"/>
    <mergeCell ref="B19:S19"/>
    <mergeCell ref="V19:BL19"/>
    <mergeCell ref="B20:S20"/>
    <mergeCell ref="V20:AH21"/>
    <mergeCell ref="B21:S21"/>
    <mergeCell ref="AI20:AM21"/>
    <mergeCell ref="AN20:AZ21"/>
    <mergeCell ref="BA20:BG21"/>
    <mergeCell ref="BH20:BL21"/>
    <mergeCell ref="B22:S22"/>
    <mergeCell ref="V22:AH22"/>
    <mergeCell ref="AI22:AM22"/>
    <mergeCell ref="AN22:AZ22"/>
    <mergeCell ref="BA22:BG22"/>
    <mergeCell ref="BH22:BL22"/>
    <mergeCell ref="B23:S23"/>
    <mergeCell ref="V23:BL23"/>
    <mergeCell ref="B24:S24"/>
    <mergeCell ref="V24:AH24"/>
    <mergeCell ref="AI24:AM24"/>
    <mergeCell ref="AN24:AZ24"/>
    <mergeCell ref="BA24:BG24"/>
    <mergeCell ref="BH24:BL24"/>
    <mergeCell ref="B25:S25"/>
    <mergeCell ref="V25:BL25"/>
    <mergeCell ref="B26:S26"/>
    <mergeCell ref="V26:AH26"/>
    <mergeCell ref="AI26:AM26"/>
    <mergeCell ref="AN26:AZ26"/>
    <mergeCell ref="BA26:BG26"/>
    <mergeCell ref="BH26:BL26"/>
    <mergeCell ref="B27:S27"/>
    <mergeCell ref="V27:BL27"/>
    <mergeCell ref="B28:S28"/>
    <mergeCell ref="V28:AI28"/>
    <mergeCell ref="AJ28:AJ30"/>
    <mergeCell ref="AK28:AX28"/>
    <mergeCell ref="AY28:AY30"/>
    <mergeCell ref="AZ28:BL28"/>
    <mergeCell ref="B29:S29"/>
    <mergeCell ref="B30:S30"/>
    <mergeCell ref="B31:S31"/>
    <mergeCell ref="V31:BL31"/>
    <mergeCell ref="B32:S32"/>
    <mergeCell ref="V32:BL32"/>
    <mergeCell ref="B33:S33"/>
    <mergeCell ref="V33:X33"/>
    <mergeCell ref="Y33:BG33"/>
    <mergeCell ref="B34:S34"/>
    <mergeCell ref="V34:BL34"/>
    <mergeCell ref="B35:S35"/>
    <mergeCell ref="V35:X35"/>
    <mergeCell ref="Y35:BG35"/>
    <mergeCell ref="B36:S36"/>
    <mergeCell ref="V36:BL36"/>
    <mergeCell ref="B37:S37"/>
    <mergeCell ref="V37:X37"/>
    <mergeCell ref="Y37:BG37"/>
    <mergeCell ref="B38:S38"/>
    <mergeCell ref="V38:BL38"/>
    <mergeCell ref="B39:S39"/>
    <mergeCell ref="V39:X39"/>
    <mergeCell ref="Y39:BG39"/>
    <mergeCell ref="B40:S40"/>
    <mergeCell ref="V40:BL40"/>
    <mergeCell ref="B41:S41"/>
    <mergeCell ref="V41:X41"/>
    <mergeCell ref="Y41:BG41"/>
    <mergeCell ref="B42:S42"/>
    <mergeCell ref="V42:BL42"/>
    <mergeCell ref="B43:S43"/>
  </mergeCells>
  <dataValidations>
    <dataValidation type="list" allowBlank="1" showInputMessage="1" prompt="⬡Refresh after a short/long rest |⬢Refresh after long rest" sqref="V33 V35 V37 V39 V41 V43 V45 V47 V49 V51 V53 V55 V57">
      <formula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72.86"/>
  </cols>
  <sheetData>
    <row r="1">
      <c r="A1" s="164" t="s">
        <v>914</v>
      </c>
      <c r="B1" s="164" t="s">
        <v>915</v>
      </c>
    </row>
    <row r="2">
      <c r="A2" s="164">
        <v>1.0</v>
      </c>
      <c r="B2" s="164" t="s">
        <v>916</v>
      </c>
    </row>
    <row r="3">
      <c r="A3" s="236">
        <v>43502.0</v>
      </c>
      <c r="B3" s="164" t="s">
        <v>917</v>
      </c>
    </row>
    <row r="4">
      <c r="A4" s="236">
        <v>43654.0</v>
      </c>
      <c r="B4" s="164" t="s">
        <v>918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hidden="1" min="1" max="3" width="17.29"/>
    <col customWidth="1" min="4" max="4" width="10.29"/>
    <col customWidth="1" min="5" max="5" width="5.0"/>
    <col customWidth="1" min="6" max="6" width="8.71"/>
    <col customWidth="1" min="7" max="26" width="12.57"/>
  </cols>
  <sheetData>
    <row r="1" ht="15.75" customHeight="1">
      <c r="A1" s="237"/>
      <c r="B1" s="238"/>
      <c r="C1" s="237"/>
      <c r="D1" s="237" t="s">
        <v>919</v>
      </c>
      <c r="E1" s="237" t="s">
        <v>920</v>
      </c>
      <c r="F1" s="237" t="s">
        <v>921</v>
      </c>
    </row>
    <row r="2" ht="15.75" customHeight="1">
      <c r="A2" s="237"/>
      <c r="B2" s="238"/>
      <c r="C2" s="237"/>
      <c r="D2" s="237" t="s">
        <v>922</v>
      </c>
      <c r="E2" s="239">
        <v>2.0</v>
      </c>
      <c r="F2" s="239">
        <f>E2*prof</f>
        <v>4</v>
      </c>
    </row>
    <row r="3" ht="15.75" customHeight="1">
      <c r="A3" s="237"/>
      <c r="B3" s="240"/>
      <c r="C3" s="237"/>
      <c r="D3" s="241" t="s">
        <v>923</v>
      </c>
      <c r="E3" s="239">
        <v>1.0</v>
      </c>
      <c r="F3" s="239">
        <f>E3*prof</f>
        <v>2</v>
      </c>
    </row>
    <row r="4" ht="15.75" customHeight="1">
      <c r="A4" s="237"/>
      <c r="B4" s="240"/>
      <c r="C4" s="237"/>
      <c r="D4" s="242" t="s">
        <v>924</v>
      </c>
      <c r="E4" s="239">
        <v>0.5</v>
      </c>
      <c r="F4" s="239">
        <f>ROUNDDOWN(E4*prof)</f>
        <v>1</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