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date1904="1"/>
  <mc:AlternateContent xmlns:mc="http://schemas.openxmlformats.org/markup-compatibility/2006">
    <mc:Choice Requires="x15">
      <x15ac:absPath xmlns:x15ac="http://schemas.microsoft.com/office/spreadsheetml/2010/11/ac" url="/Users/zhuyaqing/Desktop/9月花费/"/>
    </mc:Choice>
  </mc:AlternateContent>
  <bookViews>
    <workbookView xWindow="0" yWindow="460" windowWidth="28800" windowHeight="16060" activeTab="1"/>
  </bookViews>
  <sheets>
    <sheet name="eliads android lite adw" sheetId="49" r:id="rId1"/>
    <sheet name="eliads android lite fb" sheetId="47" r:id="rId2"/>
  </sheets>
  <definedNames>
    <definedName name="_xlnm._FilterDatabase" localSheetId="0" hidden="1">'eliads android lite adw'!$A$1:$H$9</definedName>
    <definedName name="_xlnm._FilterDatabase" localSheetId="1" hidden="1">'eliads android lite fb'!$A$1:$H$32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49" l="1"/>
  <c r="F4" i="49"/>
  <c r="F5" i="49"/>
  <c r="F6" i="49"/>
  <c r="F7" i="49"/>
  <c r="F8" i="49"/>
  <c r="F2" i="49"/>
  <c r="G3" i="49"/>
  <c r="H3" i="49"/>
  <c r="G4" i="49"/>
  <c r="H4" i="49"/>
  <c r="G5" i="49"/>
  <c r="H5" i="49"/>
  <c r="G6" i="49"/>
  <c r="H6" i="49"/>
  <c r="G7" i="49"/>
  <c r="H7" i="49"/>
  <c r="G8" i="49"/>
  <c r="H8" i="49"/>
  <c r="G2" i="49"/>
  <c r="H2" i="49"/>
  <c r="F16" i="47"/>
  <c r="F14" i="47"/>
  <c r="F19" i="47"/>
  <c r="F12" i="47"/>
  <c r="F13" i="47"/>
  <c r="F15" i="47"/>
  <c r="F18" i="47"/>
  <c r="F4" i="47"/>
  <c r="G31" i="47"/>
  <c r="F31" i="47"/>
  <c r="H31" i="47"/>
  <c r="G29" i="47"/>
  <c r="F29" i="47"/>
  <c r="H29" i="47"/>
  <c r="G19" i="47"/>
  <c r="H19" i="47"/>
  <c r="G18" i="47"/>
  <c r="H18" i="47"/>
  <c r="G3" i="47"/>
  <c r="F3" i="47"/>
  <c r="H3" i="47"/>
  <c r="G4" i="47"/>
  <c r="H4" i="47"/>
  <c r="G5" i="47"/>
  <c r="F5" i="47"/>
  <c r="H5" i="47"/>
  <c r="G6" i="47"/>
  <c r="F6" i="47"/>
  <c r="H6" i="47"/>
  <c r="G7" i="47"/>
  <c r="F7" i="47"/>
  <c r="H7" i="47"/>
  <c r="G8" i="47"/>
  <c r="F8" i="47"/>
  <c r="H8" i="47"/>
  <c r="G9" i="47"/>
  <c r="F9" i="47"/>
  <c r="H9" i="47"/>
  <c r="G10" i="47"/>
  <c r="F10" i="47"/>
  <c r="H10" i="47"/>
  <c r="G11" i="47"/>
  <c r="F11" i="47"/>
  <c r="H11" i="47"/>
  <c r="G12" i="47"/>
  <c r="H12" i="47"/>
  <c r="G13" i="47"/>
  <c r="H13" i="47"/>
  <c r="G14" i="47"/>
  <c r="H14" i="47"/>
  <c r="G15" i="47"/>
  <c r="H15" i="47"/>
  <c r="G16" i="47"/>
  <c r="H16" i="47"/>
  <c r="G2" i="47"/>
  <c r="F2" i="47"/>
  <c r="H2" i="47"/>
  <c r="G17" i="47"/>
  <c r="F17" i="47"/>
  <c r="H17" i="47"/>
  <c r="G20" i="47"/>
  <c r="F20" i="47"/>
  <c r="H20" i="47"/>
  <c r="G21" i="47"/>
  <c r="F21" i="47"/>
  <c r="H21" i="47"/>
  <c r="G22" i="47"/>
  <c r="F22" i="47"/>
  <c r="H22" i="47"/>
  <c r="G23" i="47"/>
  <c r="F23" i="47"/>
  <c r="H23" i="47"/>
  <c r="G24" i="47"/>
  <c r="F24" i="47"/>
  <c r="H24" i="47"/>
  <c r="G25" i="47"/>
  <c r="F25" i="47"/>
  <c r="H25" i="47"/>
  <c r="G26" i="47"/>
  <c r="F26" i="47"/>
  <c r="H26" i="47"/>
  <c r="G27" i="47"/>
  <c r="F27" i="47"/>
  <c r="H27" i="47"/>
  <c r="G28" i="47"/>
  <c r="F28" i="47"/>
  <c r="H28" i="47"/>
  <c r="G30" i="47"/>
  <c r="F30" i="47"/>
  <c r="H30" i="47"/>
  <c r="H32" i="47"/>
  <c r="F32" i="47"/>
  <c r="D32" i="47"/>
  <c r="XFD32" i="47"/>
  <c r="H10" i="49"/>
  <c r="D10" i="49"/>
  <c r="D9" i="49"/>
  <c r="F9" i="49"/>
  <c r="H9" i="49"/>
  <c r="XFD9" i="49"/>
</calcChain>
</file>

<file path=xl/sharedStrings.xml><?xml version="1.0" encoding="utf-8"?>
<sst xmlns="http://schemas.openxmlformats.org/spreadsheetml/2006/main" count="57" uniqueCount="11">
  <si>
    <t>Cohort Day</t>
  </si>
  <si>
    <t>Geo</t>
  </si>
  <si>
    <t>Total Install(facebook)</t>
  </si>
  <si>
    <t>Total Install</t>
  </si>
  <si>
    <t>Day 1 Retention</t>
  </si>
  <si>
    <t>Spent($)</t>
  </si>
  <si>
    <t>Retention Percentage</t>
  </si>
  <si>
    <t>Total Spent($)</t>
  </si>
  <si>
    <t>ID</t>
  </si>
  <si>
    <t>total spent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</si>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</sst>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yyyy/m/d;@"/>
    <numFmt numFmtId="178" formatCode="0.00_ "/>
  </numFmts>
  <fonts count="5" x14ac:knownFonts="1">
    <font>
      <sz val="10"/>
      <color indexed="8"/>
      <name val="Helvetica"/>
      <charset val="134"/>
    </font>
    <font>
      <b/>
      <sz val="10"/>
      <color indexed="8"/>
      <name val="Helvetica"/>
    </font>
    <font>
      <sz val="10"/>
      <color rgb="FFFF0000"/>
      <name val="Helvetica"/>
    </font>
    <font>
      <sz val="10"/>
      <color indexed="8"/>
      <name val="Helvetica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177" fontId="1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176" fontId="0" fillId="0" borderId="3" xfId="0" applyNumberFormat="1" applyFont="1" applyBorder="1" applyAlignment="1">
      <alignment vertical="top" wrapText="1"/>
    </xf>
    <xf numFmtId="9" fontId="0" fillId="0" borderId="4" xfId="0" applyNumberFormat="1" applyFont="1" applyBorder="1" applyAlignment="1">
      <alignment vertical="top" wrapText="1"/>
    </xf>
    <xf numFmtId="178" fontId="0" fillId="0" borderId="4" xfId="0" applyNumberFormat="1" applyFont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2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76" fontId="2" fillId="0" borderId="3" xfId="0" applyNumberFormat="1" applyFont="1" applyBorder="1" applyAlignment="1">
      <alignment vertical="top" wrapText="1"/>
    </xf>
    <xf numFmtId="176" fontId="0" fillId="0" borderId="0" xfId="0" applyNumberFormat="1" applyFont="1" applyAlignment="1">
      <alignment vertical="top" wrapText="1"/>
    </xf>
    <xf numFmtId="176" fontId="0" fillId="0" borderId="4" xfId="0" applyNumberFormat="1" applyFont="1" applyBorder="1" applyAlignment="1">
      <alignment vertical="top" wrapText="1"/>
    </xf>
    <xf numFmtId="178" fontId="0" fillId="0" borderId="4" xfId="0" applyNumberFormat="1" applyFont="1" applyFill="1" applyBorder="1" applyAlignment="1">
      <alignment vertical="top" wrapText="1"/>
    </xf>
    <xf numFmtId="0" fontId="0" fillId="0" borderId="3" xfId="0" applyNumberFormat="1" applyFont="1" applyFill="1" applyBorder="1" applyAlignment="1">
      <alignment vertical="top" wrapText="1"/>
    </xf>
    <xf numFmtId="176" fontId="0" fillId="0" borderId="3" xfId="0" applyNumberFormat="1" applyFont="1" applyFill="1" applyBorder="1" applyAlignment="1">
      <alignment vertical="top" wrapText="1"/>
    </xf>
    <xf numFmtId="9" fontId="0" fillId="0" borderId="4" xfId="0" applyNumberFormat="1" applyFont="1" applyFill="1" applyBorder="1" applyAlignment="1">
      <alignment vertical="top" wrapText="1"/>
    </xf>
    <xf numFmtId="177" fontId="1" fillId="4" borderId="2" xfId="0" applyNumberFormat="1" applyFont="1" applyFill="1" applyBorder="1" applyAlignment="1">
      <alignment vertical="top" wrapText="1"/>
    </xf>
  </cellXfs>
  <cellStyles count="2">
    <cellStyle name="常规" xfId="0" builtinId="0"/>
    <cellStyle name="常规 2" xfId="1"/>
  </cellStyles>
  <dxfs count="3"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FD1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I6" sqref="I6"/>
    </sheetView>
  </sheetViews>
  <sheetFormatPr baseColWidth="10" defaultColWidth="16.33203125" defaultRowHeight="18" customHeight="1" x14ac:dyDescent="0.15"/>
  <cols>
    <col min="1" max="257" width="16.33203125" style="1" customWidth="1"/>
  </cols>
  <sheetData>
    <row r="1" spans="1:10 16384:16384" ht="32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 16384:16384" ht="20.5" customHeight="1" x14ac:dyDescent="0.15">
      <c r="A2" s="3">
        <v>41517</v>
      </c>
      <c r="B2" s="4" t="s">
        <v>8</v>
      </c>
      <c r="C2" s="4">
        <v>51</v>
      </c>
      <c r="D2" s="4">
        <v>51</v>
      </c>
      <c r="E2" s="4">
        <v>11</v>
      </c>
      <c r="F2" s="10">
        <f>IF(B2="KR",C2*0.8,IF(B2="TH",C2*0.5,IF(B2="BR",C2*0.4,IF(B2="RU",C2*0.55,IF(B2="ID",C2*0.8,"")))))</f>
        <v>40.800000000000004</v>
      </c>
      <c r="G2" s="6">
        <f t="shared" ref="G2:G8" si="0">E2/D2</f>
        <v>0.21568627450980393</v>
      </c>
      <c r="H2" s="7">
        <f>IF(G2&gt;21%,F2,IF(G2&gt;15%,F2*0.75,0))</f>
        <v>40.800000000000004</v>
      </c>
    </row>
    <row r="3" spans="1:10 16384:16384" ht="20.5" customHeight="1" x14ac:dyDescent="0.15">
      <c r="A3" s="3">
        <v>41518</v>
      </c>
      <c r="B3" s="4" t="s">
        <v>8</v>
      </c>
      <c r="C3" s="4">
        <v>40</v>
      </c>
      <c r="D3" s="4">
        <v>40</v>
      </c>
      <c r="E3" s="4">
        <v>7</v>
      </c>
      <c r="F3" s="10">
        <f t="shared" ref="F3:F8" si="1">IF(B3="KR",C3*0.8,IF(B3="TH",C3*0.5,IF(B3="BR",C3*0.4,IF(B3="RU",C3*0.55,IF(B3="ID",C3*0.8,"")))))</f>
        <v>32</v>
      </c>
      <c r="G3" s="6">
        <f t="shared" si="0"/>
        <v>0.17499999999999999</v>
      </c>
      <c r="H3" s="7">
        <f t="shared" ref="H3:H8" si="2">IF(G3&gt;21%,F3,IF(G3&gt;15%,F3*0.75,0))</f>
        <v>24</v>
      </c>
    </row>
    <row r="4" spans="1:10 16384:16384" ht="20.5" customHeight="1" x14ac:dyDescent="0.15">
      <c r="A4" s="3">
        <v>41519</v>
      </c>
      <c r="B4" s="4" t="s">
        <v>8</v>
      </c>
      <c r="C4" s="4">
        <v>30</v>
      </c>
      <c r="D4" s="4">
        <v>30</v>
      </c>
      <c r="E4" s="4">
        <v>8</v>
      </c>
      <c r="F4" s="10">
        <f t="shared" si="1"/>
        <v>24</v>
      </c>
      <c r="G4" s="6">
        <f t="shared" si="0"/>
        <v>0.26666666666666666</v>
      </c>
      <c r="H4" s="7">
        <f t="shared" si="2"/>
        <v>24</v>
      </c>
    </row>
    <row r="5" spans="1:10 16384:16384" ht="20.5" customHeight="1" x14ac:dyDescent="0.15">
      <c r="A5" s="3">
        <v>41520</v>
      </c>
      <c r="B5" s="4" t="s">
        <v>8</v>
      </c>
      <c r="C5" s="4">
        <v>25</v>
      </c>
      <c r="D5" s="4">
        <v>25</v>
      </c>
      <c r="E5" s="4">
        <v>3</v>
      </c>
      <c r="F5" s="10">
        <f t="shared" si="1"/>
        <v>20</v>
      </c>
      <c r="G5" s="6">
        <f t="shared" si="0"/>
        <v>0.12</v>
      </c>
      <c r="H5" s="7">
        <f t="shared" si="2"/>
        <v>0</v>
      </c>
    </row>
    <row r="6" spans="1:10 16384:16384" ht="20.5" customHeight="1" x14ac:dyDescent="0.15">
      <c r="A6" s="3">
        <v>41521</v>
      </c>
      <c r="B6" s="4" t="s">
        <v>8</v>
      </c>
      <c r="C6" s="4">
        <v>30</v>
      </c>
      <c r="D6" s="4">
        <v>30</v>
      </c>
      <c r="E6" s="4">
        <v>6</v>
      </c>
      <c r="F6" s="10">
        <f t="shared" si="1"/>
        <v>24</v>
      </c>
      <c r="G6" s="6">
        <f t="shared" si="0"/>
        <v>0.2</v>
      </c>
      <c r="H6" s="7">
        <f t="shared" si="2"/>
        <v>18</v>
      </c>
    </row>
    <row r="7" spans="1:10 16384:16384" ht="20.5" customHeight="1" x14ac:dyDescent="0.15">
      <c r="A7" s="3">
        <v>41522</v>
      </c>
      <c r="B7" s="4" t="s">
        <v>8</v>
      </c>
      <c r="C7" s="4">
        <v>17</v>
      </c>
      <c r="D7" s="4">
        <v>17</v>
      </c>
      <c r="E7" s="4">
        <v>3</v>
      </c>
      <c r="F7" s="10">
        <f t="shared" si="1"/>
        <v>13.600000000000001</v>
      </c>
      <c r="G7" s="6">
        <f t="shared" si="0"/>
        <v>0.17647058823529413</v>
      </c>
      <c r="H7" s="7">
        <f t="shared" si="2"/>
        <v>10.200000000000001</v>
      </c>
    </row>
    <row r="8" spans="1:10 16384:16384" ht="20.5" customHeight="1" x14ac:dyDescent="0.15">
      <c r="A8" s="3">
        <v>41523</v>
      </c>
      <c r="B8" s="4" t="s">
        <v>8</v>
      </c>
      <c r="C8" s="4">
        <v>22</v>
      </c>
      <c r="D8" s="4">
        <v>22</v>
      </c>
      <c r="E8" s="4">
        <v>5</v>
      </c>
      <c r="F8" s="10">
        <f t="shared" si="1"/>
        <v>17.600000000000001</v>
      </c>
      <c r="G8" s="6">
        <f t="shared" si="0"/>
        <v>0.22727272727272727</v>
      </c>
      <c r="H8" s="7">
        <f t="shared" si="2"/>
        <v>17.600000000000001</v>
      </c>
    </row>
    <row r="9" spans="1:10 16384:16384" ht="18" customHeight="1" x14ac:dyDescent="0.15">
      <c r="A9" s="8" t="s">
        <v>9</v>
      </c>
      <c r="B9" s="4"/>
      <c r="C9" s="4"/>
      <c r="D9" s="9">
        <f>SUM(D2:D8)</f>
        <v>215</v>
      </c>
      <c r="E9" s="4"/>
      <c r="F9" s="10">
        <f>SUM(F2:F8)</f>
        <v>172</v>
      </c>
      <c r="G9" s="10"/>
      <c r="H9" s="11">
        <f>SUM(H2:H8)</f>
        <v>134.60000000000002</v>
      </c>
      <c r="XFD9">
        <f>SUM(A9:XFC9)</f>
        <v>521.6</v>
      </c>
    </row>
    <row r="10" spans="1:10 16384:16384" ht="18" customHeight="1" x14ac:dyDescent="0.15">
      <c r="D10" s="1" t="e">
        <f>SUM(#REF!)</f>
        <v>#REF!</v>
      </c>
      <c r="H10" s="1" t="e">
        <f>SUM(#REF!)</f>
        <v>#REF!</v>
      </c>
    </row>
    <row r="12" spans="1:10 16384:16384" ht="18" customHeight="1" x14ac:dyDescent="0.15">
      <c r="J12" s="1" t="s">
        <v>10</v>
      </c>
    </row>
  </sheetData>
  <phoneticPr fontId="4" type="noConversion"/>
  <pageMargins left="1" right="1" top="1" bottom="1" header="0.25" footer="0.25"/>
  <pageSetup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FD35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K11" sqref="K11"/>
    </sheetView>
  </sheetViews>
  <sheetFormatPr baseColWidth="10" defaultColWidth="16.33203125" defaultRowHeight="18" customHeight="1" x14ac:dyDescent="0.15"/>
  <cols>
    <col min="1" max="257" width="16.33203125" style="1" customWidth="1"/>
  </cols>
  <sheetData>
    <row r="1" spans="1:8" ht="32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5" customHeight="1" x14ac:dyDescent="0.15">
      <c r="A2" s="3">
        <v>41517</v>
      </c>
      <c r="B2" s="4" t="s">
        <v>8</v>
      </c>
      <c r="C2" s="5">
        <v>3064</v>
      </c>
      <c r="D2" s="5">
        <v>3064</v>
      </c>
      <c r="E2" s="5">
        <v>582</v>
      </c>
      <c r="F2" s="5">
        <f>IF(B2="KR",C2*0.8,IF(B2="TH",C2*0.5,IF(B2="BR",C2*0.4,IF(B2="RU",C2*0.55,IF(B2="ID",C2*0.8,"")))))</f>
        <v>2451.2000000000003</v>
      </c>
      <c r="G2" s="6">
        <f t="shared" ref="G2:G8" si="0">E2/D2</f>
        <v>0.18994778067885118</v>
      </c>
      <c r="H2" s="7">
        <f>IF(G2&gt;21%,F2,IF(G2&gt;15%,F2*0.75,0))</f>
        <v>1838.4</v>
      </c>
    </row>
    <row r="3" spans="1:8" ht="20.5" customHeight="1" x14ac:dyDescent="0.15">
      <c r="A3" s="3">
        <v>41518</v>
      </c>
      <c r="B3" s="4" t="s">
        <v>8</v>
      </c>
      <c r="C3" s="5">
        <v>3205</v>
      </c>
      <c r="D3" s="5">
        <v>3205</v>
      </c>
      <c r="E3" s="5">
        <v>661</v>
      </c>
      <c r="F3" s="5">
        <f t="shared" ref="F3:F21" si="1">IF(B3="KR",C3*0.8,IF(B3="TH",C3*0.5,IF(B3="BR",C3*0.4,IF(B3="RU",C3*0.55,IF(B3="ID",C3*0.8,"")))))</f>
        <v>2564</v>
      </c>
      <c r="G3" s="6">
        <f t="shared" si="0"/>
        <v>0.20624024960998441</v>
      </c>
      <c r="H3" s="7">
        <f t="shared" ref="H3:H16" si="2">IF(G3&gt;21%,F3,IF(G3&gt;15%,F3*0.75,0))</f>
        <v>1923</v>
      </c>
    </row>
    <row r="4" spans="1:8" ht="20.5" customHeight="1" x14ac:dyDescent="0.15">
      <c r="A4" s="3">
        <v>41519</v>
      </c>
      <c r="B4" s="4" t="s">
        <v>8</v>
      </c>
      <c r="C4" s="5">
        <v>3401</v>
      </c>
      <c r="D4" s="5">
        <v>3401</v>
      </c>
      <c r="E4" s="5">
        <v>682</v>
      </c>
      <c r="F4" s="5">
        <f>3000*0.8</f>
        <v>2400</v>
      </c>
      <c r="G4" s="6">
        <f t="shared" si="0"/>
        <v>0.20052925610114672</v>
      </c>
      <c r="H4" s="7">
        <f t="shared" si="2"/>
        <v>1800</v>
      </c>
    </row>
    <row r="5" spans="1:8" ht="20.5" customHeight="1" x14ac:dyDescent="0.15">
      <c r="A5" s="3">
        <v>41520</v>
      </c>
      <c r="B5" s="4" t="s">
        <v>8</v>
      </c>
      <c r="C5" s="5">
        <v>3171</v>
      </c>
      <c r="D5" s="5">
        <v>3171</v>
      </c>
      <c r="E5" s="5">
        <v>653</v>
      </c>
      <c r="F5" s="5">
        <f t="shared" si="1"/>
        <v>2536.8000000000002</v>
      </c>
      <c r="G5" s="6">
        <f t="shared" si="0"/>
        <v>0.20592872910753707</v>
      </c>
      <c r="H5" s="7">
        <f t="shared" si="2"/>
        <v>1902.6000000000001</v>
      </c>
    </row>
    <row r="6" spans="1:8" ht="20.5" customHeight="1" x14ac:dyDescent="0.15">
      <c r="A6" s="3">
        <v>41521</v>
      </c>
      <c r="B6" s="4" t="s">
        <v>8</v>
      </c>
      <c r="C6" s="5">
        <v>2605</v>
      </c>
      <c r="D6" s="5">
        <v>2605</v>
      </c>
      <c r="E6" s="5">
        <v>549</v>
      </c>
      <c r="F6" s="5">
        <f t="shared" si="1"/>
        <v>2084</v>
      </c>
      <c r="G6" s="6">
        <f t="shared" si="0"/>
        <v>0.2107485604606526</v>
      </c>
      <c r="H6" s="7">
        <f t="shared" si="2"/>
        <v>2084</v>
      </c>
    </row>
    <row r="7" spans="1:8" ht="20.5" customHeight="1" x14ac:dyDescent="0.15">
      <c r="A7" s="3">
        <v>41522</v>
      </c>
      <c r="B7" s="4" t="s">
        <v>8</v>
      </c>
      <c r="C7" s="5">
        <v>2815</v>
      </c>
      <c r="D7" s="5">
        <v>2815</v>
      </c>
      <c r="E7" s="5">
        <v>586</v>
      </c>
      <c r="F7" s="5">
        <f t="shared" si="1"/>
        <v>2252</v>
      </c>
      <c r="G7" s="6">
        <f t="shared" si="0"/>
        <v>0.20817051509769094</v>
      </c>
      <c r="H7" s="7">
        <f t="shared" si="2"/>
        <v>1689</v>
      </c>
    </row>
    <row r="8" spans="1:8" ht="20.5" customHeight="1" x14ac:dyDescent="0.15">
      <c r="A8" s="3">
        <v>41523</v>
      </c>
      <c r="B8" s="4" t="s">
        <v>8</v>
      </c>
      <c r="C8" s="5">
        <v>2665</v>
      </c>
      <c r="D8" s="5">
        <v>2665</v>
      </c>
      <c r="E8" s="5">
        <v>579</v>
      </c>
      <c r="F8" s="5">
        <f t="shared" si="1"/>
        <v>2132</v>
      </c>
      <c r="G8" s="6">
        <f t="shared" si="0"/>
        <v>0.21726078799249532</v>
      </c>
      <c r="H8" s="7">
        <f t="shared" si="2"/>
        <v>2132</v>
      </c>
    </row>
    <row r="9" spans="1:8" ht="20.5" customHeight="1" x14ac:dyDescent="0.15">
      <c r="A9" s="3">
        <v>41524</v>
      </c>
      <c r="B9" s="4" t="s">
        <v>8</v>
      </c>
      <c r="C9" s="5">
        <v>2654</v>
      </c>
      <c r="D9" s="5">
        <v>2654</v>
      </c>
      <c r="E9" s="5">
        <v>621</v>
      </c>
      <c r="F9" s="5">
        <f t="shared" si="1"/>
        <v>2123.2000000000003</v>
      </c>
      <c r="G9" s="6">
        <f t="shared" ref="G9:G14" si="3">E9/D9</f>
        <v>0.23398643556895252</v>
      </c>
      <c r="H9" s="7">
        <f t="shared" si="2"/>
        <v>2123.2000000000003</v>
      </c>
    </row>
    <row r="10" spans="1:8" ht="20.5" customHeight="1" x14ac:dyDescent="0.15">
      <c r="A10" s="3">
        <v>41525</v>
      </c>
      <c r="B10" s="4" t="s">
        <v>8</v>
      </c>
      <c r="C10" s="5">
        <v>2822</v>
      </c>
      <c r="D10" s="5">
        <v>2822</v>
      </c>
      <c r="E10" s="5">
        <v>679</v>
      </c>
      <c r="F10" s="5">
        <f t="shared" si="1"/>
        <v>2257.6</v>
      </c>
      <c r="G10" s="6">
        <f t="shared" si="3"/>
        <v>0.24060949681077251</v>
      </c>
      <c r="H10" s="7">
        <f t="shared" si="2"/>
        <v>2257.6</v>
      </c>
    </row>
    <row r="11" spans="1:8" ht="20.5" customHeight="1" x14ac:dyDescent="0.15">
      <c r="A11" s="3">
        <v>41526</v>
      </c>
      <c r="B11" s="4" t="s">
        <v>8</v>
      </c>
      <c r="C11" s="5">
        <v>2525</v>
      </c>
      <c r="D11" s="5">
        <v>2525</v>
      </c>
      <c r="E11" s="5">
        <v>543</v>
      </c>
      <c r="F11" s="5">
        <f t="shared" si="1"/>
        <v>2020</v>
      </c>
      <c r="G11" s="6">
        <f t="shared" si="3"/>
        <v>0.21504950495049505</v>
      </c>
      <c r="H11" s="7">
        <f t="shared" si="2"/>
        <v>2020</v>
      </c>
    </row>
    <row r="12" spans="1:8" ht="20.5" customHeight="1" x14ac:dyDescent="0.15">
      <c r="A12" s="19">
        <v>41527</v>
      </c>
      <c r="B12" s="16" t="s">
        <v>8</v>
      </c>
      <c r="C12" s="17">
        <v>1198</v>
      </c>
      <c r="D12" s="17">
        <v>1198</v>
      </c>
      <c r="E12" s="17">
        <v>278</v>
      </c>
      <c r="F12" s="17">
        <f t="shared" si="1"/>
        <v>958.40000000000009</v>
      </c>
      <c r="G12" s="18">
        <f t="shared" si="3"/>
        <v>0.23205342237061768</v>
      </c>
      <c r="H12" s="15">
        <f t="shared" si="2"/>
        <v>958.40000000000009</v>
      </c>
    </row>
    <row r="13" spans="1:8" ht="20.5" customHeight="1" x14ac:dyDescent="0.15">
      <c r="A13" s="3">
        <v>41528</v>
      </c>
      <c r="B13" s="4" t="s">
        <v>8</v>
      </c>
      <c r="C13" s="5">
        <v>1263</v>
      </c>
      <c r="D13" s="5">
        <v>1263</v>
      </c>
      <c r="E13" s="5">
        <v>328</v>
      </c>
      <c r="F13" s="5">
        <f t="shared" si="1"/>
        <v>1010.4000000000001</v>
      </c>
      <c r="G13" s="6">
        <f t="shared" si="3"/>
        <v>0.25969912905779891</v>
      </c>
      <c r="H13" s="7">
        <f t="shared" si="2"/>
        <v>1010.4000000000001</v>
      </c>
    </row>
    <row r="14" spans="1:8" ht="20.5" customHeight="1" x14ac:dyDescent="0.15">
      <c r="A14" s="3">
        <v>41529</v>
      </c>
      <c r="B14" s="4" t="s">
        <v>8</v>
      </c>
      <c r="C14" s="5">
        <v>1321</v>
      </c>
      <c r="D14" s="5">
        <v>1321</v>
      </c>
      <c r="E14" s="5">
        <v>316</v>
      </c>
      <c r="F14" s="5">
        <f>1000*0.8</f>
        <v>800</v>
      </c>
      <c r="G14" s="6">
        <f t="shared" si="3"/>
        <v>0.23921271763815291</v>
      </c>
      <c r="H14" s="7">
        <f t="shared" si="2"/>
        <v>800</v>
      </c>
    </row>
    <row r="15" spans="1:8" ht="20.5" customHeight="1" x14ac:dyDescent="0.15">
      <c r="A15" s="3">
        <v>41530</v>
      </c>
      <c r="B15" s="4" t="s">
        <v>8</v>
      </c>
      <c r="C15" s="5">
        <v>1051</v>
      </c>
      <c r="D15" s="5">
        <v>1051</v>
      </c>
      <c r="E15" s="5">
        <v>240</v>
      </c>
      <c r="F15" s="5">
        <f t="shared" si="1"/>
        <v>840.80000000000007</v>
      </c>
      <c r="G15" s="6">
        <f t="shared" ref="G15:G21" si="4">E15/D15</f>
        <v>0.22835394862036157</v>
      </c>
      <c r="H15" s="7">
        <f t="shared" si="2"/>
        <v>840.80000000000007</v>
      </c>
    </row>
    <row r="16" spans="1:8" ht="20.5" customHeight="1" x14ac:dyDescent="0.15">
      <c r="A16" s="3">
        <v>41531</v>
      </c>
      <c r="B16" s="4" t="s">
        <v>8</v>
      </c>
      <c r="C16" s="5">
        <v>1404</v>
      </c>
      <c r="D16" s="5">
        <v>1404</v>
      </c>
      <c r="E16" s="5">
        <v>332</v>
      </c>
      <c r="F16" s="5">
        <f>1000*0.8</f>
        <v>800</v>
      </c>
      <c r="G16" s="6">
        <f t="shared" si="4"/>
        <v>0.23646723646723647</v>
      </c>
      <c r="H16" s="7">
        <f t="shared" si="2"/>
        <v>800</v>
      </c>
    </row>
    <row r="17" spans="1:8 16384:16384" ht="20.5" customHeight="1" x14ac:dyDescent="0.15">
      <c r="A17" s="19">
        <v>41532</v>
      </c>
      <c r="B17" s="16" t="s">
        <v>8</v>
      </c>
      <c r="C17" s="17">
        <v>1156</v>
      </c>
      <c r="D17" s="17">
        <v>1156</v>
      </c>
      <c r="E17" s="17">
        <v>322</v>
      </c>
      <c r="F17" s="17">
        <f t="shared" si="1"/>
        <v>924.80000000000007</v>
      </c>
      <c r="G17" s="18">
        <f t="shared" si="4"/>
        <v>0.27854671280276816</v>
      </c>
      <c r="H17" s="15">
        <f>IF(G17&gt;=25%,F17,IF(G17&gt;=20%,F17*((G17-20%)*10+0.5),0))</f>
        <v>924.80000000000007</v>
      </c>
    </row>
    <row r="18" spans="1:8 16384:16384" ht="20.5" customHeight="1" x14ac:dyDescent="0.15">
      <c r="A18" s="3">
        <v>41533</v>
      </c>
      <c r="B18" s="4" t="s">
        <v>8</v>
      </c>
      <c r="C18" s="5">
        <v>1697</v>
      </c>
      <c r="D18" s="5">
        <v>1697</v>
      </c>
      <c r="E18" s="5">
        <v>410</v>
      </c>
      <c r="F18" s="5">
        <f>1000*0.8</f>
        <v>800</v>
      </c>
      <c r="G18" s="6">
        <f t="shared" si="4"/>
        <v>0.24160282852091927</v>
      </c>
      <c r="H18" s="15">
        <f>IF(G18&gt;25%,F18,IF(G18&gt;20%,F18*(G18/25%),0))</f>
        <v>773.1290512669417</v>
      </c>
    </row>
    <row r="19" spans="1:8 16384:16384" ht="20.5" customHeight="1" x14ac:dyDescent="0.15">
      <c r="A19" s="3">
        <v>41534</v>
      </c>
      <c r="B19" s="4" t="s">
        <v>8</v>
      </c>
      <c r="C19" s="5">
        <v>1400</v>
      </c>
      <c r="D19" s="5">
        <v>1400</v>
      </c>
      <c r="E19" s="5">
        <v>342</v>
      </c>
      <c r="F19" s="5">
        <f>1000*0.8</f>
        <v>800</v>
      </c>
      <c r="G19" s="6">
        <f t="shared" si="4"/>
        <v>0.24428571428571427</v>
      </c>
      <c r="H19" s="15">
        <f>IF(G19&gt;25%,F19,IF(G19&gt;20%,F19*(G19/25%),0))</f>
        <v>781.71428571428567</v>
      </c>
    </row>
    <row r="20" spans="1:8 16384:16384" ht="20.5" customHeight="1" x14ac:dyDescent="0.15">
      <c r="A20" s="3">
        <v>41535</v>
      </c>
      <c r="B20" s="4" t="s">
        <v>8</v>
      </c>
      <c r="C20" s="5">
        <v>847</v>
      </c>
      <c r="D20" s="5">
        <v>847</v>
      </c>
      <c r="E20" s="5">
        <v>217</v>
      </c>
      <c r="F20" s="5">
        <f t="shared" si="1"/>
        <v>677.6</v>
      </c>
      <c r="G20" s="6">
        <f t="shared" si="4"/>
        <v>0.256198347107438</v>
      </c>
      <c r="H20" s="15">
        <f>IF(G20&gt;=25%,F20,IF(G20&gt;=20%,F20*((G20-20%)*10+0.5),0))</f>
        <v>677.6</v>
      </c>
    </row>
    <row r="21" spans="1:8 16384:16384" ht="20.5" customHeight="1" x14ac:dyDescent="0.15">
      <c r="A21" s="3">
        <v>41536</v>
      </c>
      <c r="B21" s="4" t="s">
        <v>8</v>
      </c>
      <c r="C21" s="5">
        <v>794</v>
      </c>
      <c r="D21" s="5">
        <v>794</v>
      </c>
      <c r="E21" s="5">
        <v>255</v>
      </c>
      <c r="F21" s="5">
        <f t="shared" si="1"/>
        <v>635.20000000000005</v>
      </c>
      <c r="G21" s="6">
        <f t="shared" si="4"/>
        <v>0.32115869017632243</v>
      </c>
      <c r="H21" s="15">
        <f>IF(G21&gt;=25%,F21,IF(G21&gt;=20%,F21*((G21-20%)*10+0.5),0))</f>
        <v>635.20000000000005</v>
      </c>
    </row>
    <row r="22" spans="1:8 16384:16384" ht="20.5" customHeight="1" x14ac:dyDescent="0.15">
      <c r="A22" s="3">
        <v>41537</v>
      </c>
      <c r="B22" s="4" t="s">
        <v>8</v>
      </c>
      <c r="C22" s="5">
        <v>1442</v>
      </c>
      <c r="D22" s="5">
        <v>1442</v>
      </c>
      <c r="E22" s="5">
        <v>376</v>
      </c>
      <c r="F22" s="5">
        <f t="shared" ref="F22:F31" si="5">IF(B22="KR",C22*0.8,IF(B22="TH",C22*0.5,IF(B22="BR",C22*0.4,IF(B22="RU",C22*0.55,IF(B22="ID",C22*0.8,"")))))</f>
        <v>1153.6000000000001</v>
      </c>
      <c r="G22" s="6">
        <f t="shared" ref="G22:G31" si="6">E22/D22</f>
        <v>0.26074895977808599</v>
      </c>
      <c r="H22" s="15">
        <f t="shared" ref="H22:H30" si="7">IF(G22&gt;=25%,F22,IF(G22&gt;=20%,F22*((G22-20%)*10+0.5),0))</f>
        <v>1153.6000000000001</v>
      </c>
    </row>
    <row r="23" spans="1:8 16384:16384" ht="20.5" customHeight="1" x14ac:dyDescent="0.15">
      <c r="A23" s="3">
        <v>41538</v>
      </c>
      <c r="B23" s="4" t="s">
        <v>8</v>
      </c>
      <c r="C23" s="5">
        <v>1068</v>
      </c>
      <c r="D23" s="5">
        <v>1068</v>
      </c>
      <c r="E23" s="5">
        <v>286</v>
      </c>
      <c r="F23" s="5">
        <f t="shared" si="5"/>
        <v>854.40000000000009</v>
      </c>
      <c r="G23" s="6">
        <f t="shared" si="6"/>
        <v>0.26779026217228463</v>
      </c>
      <c r="H23" s="15">
        <f t="shared" si="7"/>
        <v>854.40000000000009</v>
      </c>
    </row>
    <row r="24" spans="1:8 16384:16384" ht="20.5" customHeight="1" x14ac:dyDescent="0.15">
      <c r="A24" s="3">
        <v>41539</v>
      </c>
      <c r="B24" s="4" t="s">
        <v>8</v>
      </c>
      <c r="C24" s="5">
        <v>886</v>
      </c>
      <c r="D24" s="5">
        <v>886</v>
      </c>
      <c r="E24" s="5">
        <v>228</v>
      </c>
      <c r="F24" s="5">
        <f t="shared" si="5"/>
        <v>708.80000000000007</v>
      </c>
      <c r="G24" s="6">
        <f t="shared" si="6"/>
        <v>0.25733634311512416</v>
      </c>
      <c r="H24" s="15">
        <f t="shared" si="7"/>
        <v>708.80000000000007</v>
      </c>
    </row>
    <row r="25" spans="1:8 16384:16384" ht="20.5" customHeight="1" x14ac:dyDescent="0.15">
      <c r="A25" s="3">
        <v>41540</v>
      </c>
      <c r="B25" s="4" t="s">
        <v>8</v>
      </c>
      <c r="C25" s="5">
        <v>1034</v>
      </c>
      <c r="D25" s="5">
        <v>1034</v>
      </c>
      <c r="E25" s="5">
        <v>259</v>
      </c>
      <c r="F25" s="5">
        <f t="shared" si="5"/>
        <v>827.2</v>
      </c>
      <c r="G25" s="6">
        <f t="shared" si="6"/>
        <v>0.25048355899419728</v>
      </c>
      <c r="H25" s="15">
        <f t="shared" si="7"/>
        <v>827.2</v>
      </c>
    </row>
    <row r="26" spans="1:8 16384:16384" ht="20.5" customHeight="1" x14ac:dyDescent="0.15">
      <c r="A26" s="3">
        <v>41541</v>
      </c>
      <c r="B26" s="4" t="s">
        <v>8</v>
      </c>
      <c r="C26" s="5">
        <v>711</v>
      </c>
      <c r="D26" s="5">
        <v>711</v>
      </c>
      <c r="E26" s="5">
        <v>197</v>
      </c>
      <c r="F26" s="5">
        <f t="shared" si="5"/>
        <v>568.80000000000007</v>
      </c>
      <c r="G26" s="6">
        <f t="shared" si="6"/>
        <v>0.27707454289732769</v>
      </c>
      <c r="H26" s="15">
        <f t="shared" si="7"/>
        <v>568.80000000000007</v>
      </c>
    </row>
    <row r="27" spans="1:8 16384:16384" ht="20.5" customHeight="1" x14ac:dyDescent="0.15">
      <c r="A27" s="3">
        <v>41542</v>
      </c>
      <c r="B27" s="4" t="s">
        <v>8</v>
      </c>
      <c r="C27" s="5">
        <v>859</v>
      </c>
      <c r="D27" s="5">
        <v>859</v>
      </c>
      <c r="E27" s="5">
        <v>264</v>
      </c>
      <c r="F27" s="5">
        <f t="shared" si="5"/>
        <v>687.2</v>
      </c>
      <c r="G27" s="6">
        <f t="shared" si="6"/>
        <v>0.30733410942956929</v>
      </c>
      <c r="H27" s="15">
        <f t="shared" si="7"/>
        <v>687.2</v>
      </c>
    </row>
    <row r="28" spans="1:8 16384:16384" ht="20.5" customHeight="1" x14ac:dyDescent="0.15">
      <c r="A28" s="3">
        <v>41543</v>
      </c>
      <c r="B28" s="4" t="s">
        <v>8</v>
      </c>
      <c r="C28" s="5">
        <v>1404</v>
      </c>
      <c r="D28" s="5">
        <v>1404</v>
      </c>
      <c r="E28" s="5">
        <v>384</v>
      </c>
      <c r="F28" s="5">
        <f t="shared" si="5"/>
        <v>1123.2</v>
      </c>
      <c r="G28" s="6">
        <f t="shared" si="6"/>
        <v>0.27350427350427353</v>
      </c>
      <c r="H28" s="15">
        <f t="shared" si="7"/>
        <v>1123.2</v>
      </c>
    </row>
    <row r="29" spans="1:8 16384:16384" ht="20.5" customHeight="1" x14ac:dyDescent="0.15">
      <c r="A29" s="3">
        <v>41544</v>
      </c>
      <c r="B29" s="4" t="s">
        <v>8</v>
      </c>
      <c r="C29" s="5">
        <v>902</v>
      </c>
      <c r="D29" s="5">
        <v>902</v>
      </c>
      <c r="E29" s="5">
        <v>225</v>
      </c>
      <c r="F29" s="5">
        <f t="shared" si="5"/>
        <v>721.6</v>
      </c>
      <c r="G29" s="6">
        <f t="shared" si="6"/>
        <v>0.24944567627494457</v>
      </c>
      <c r="H29" s="15">
        <f>IF(G29&gt;25%,F29,IF(G29&gt;20%,F29*(G29/25%),0))</f>
        <v>720</v>
      </c>
    </row>
    <row r="30" spans="1:8 16384:16384" ht="20.5" customHeight="1" x14ac:dyDescent="0.15">
      <c r="A30" s="3">
        <v>41545</v>
      </c>
      <c r="B30" s="4" t="s">
        <v>8</v>
      </c>
      <c r="C30" s="5">
        <v>698</v>
      </c>
      <c r="D30" s="5">
        <v>698</v>
      </c>
      <c r="E30" s="5">
        <v>190</v>
      </c>
      <c r="F30" s="5">
        <f t="shared" si="5"/>
        <v>558.4</v>
      </c>
      <c r="G30" s="6">
        <f t="shared" si="6"/>
        <v>0.27220630372492838</v>
      </c>
      <c r="H30" s="15">
        <f t="shared" si="7"/>
        <v>558.4</v>
      </c>
    </row>
    <row r="31" spans="1:8 16384:16384" ht="20.5" customHeight="1" x14ac:dyDescent="0.15">
      <c r="A31" s="3">
        <v>41546</v>
      </c>
      <c r="B31" s="4" t="s">
        <v>8</v>
      </c>
      <c r="C31" s="5">
        <v>712</v>
      </c>
      <c r="D31" s="5">
        <v>712</v>
      </c>
      <c r="E31" s="5">
        <v>173</v>
      </c>
      <c r="F31" s="5">
        <f t="shared" si="5"/>
        <v>569.6</v>
      </c>
      <c r="G31" s="6">
        <f t="shared" si="6"/>
        <v>0.24297752808988765</v>
      </c>
      <c r="H31" s="15">
        <f>IF(G31&gt;25%,F31,IF(G31&gt;20%,F31*(G31/25%),0))</f>
        <v>553.6</v>
      </c>
    </row>
    <row r="32" spans="1:8 16384:16384" ht="18" customHeight="1" x14ac:dyDescent="0.15">
      <c r="A32" s="8" t="s">
        <v>9</v>
      </c>
      <c r="B32" s="4"/>
      <c r="C32" s="4"/>
      <c r="D32" s="12">
        <f>SUM(D2:D31)</f>
        <v>50774</v>
      </c>
      <c r="E32" s="4"/>
      <c r="F32" s="14">
        <f>SUM(F2:F31)</f>
        <v>38840.799999999996</v>
      </c>
      <c r="G32" s="10"/>
      <c r="H32" s="11">
        <f>SUM(H2:H31)</f>
        <v>35727.043336981224</v>
      </c>
      <c r="XFD32">
        <f>SUM(A32:XFC32)</f>
        <v>125341.84333698121</v>
      </c>
    </row>
    <row r="33" spans="4:10" ht="18" customHeight="1" x14ac:dyDescent="0.15">
      <c r="D33" s="13"/>
    </row>
    <row r="35" spans="4:10" ht="18" customHeight="1" x14ac:dyDescent="0.15">
      <c r="J35" s="1" t="s">
        <v>10</v>
      </c>
    </row>
  </sheetData>
  <phoneticPr fontId="4" type="noConversion"/>
  <conditionalFormatting sqref="C2:C11">
    <cfRule type="cellIs" dxfId="2" priority="3" operator="greaterThan">
      <formula>3000</formula>
    </cfRule>
  </conditionalFormatting>
  <conditionalFormatting sqref="C14 C31 C16 C18:C21">
    <cfRule type="cellIs" dxfId="1" priority="2" operator="greaterThan">
      <formula>1000</formula>
    </cfRule>
  </conditionalFormatting>
  <conditionalFormatting sqref="C12:C31">
    <cfRule type="cellIs" dxfId="0" priority="1" operator="greaterThan">
      <formula>1000</formula>
    </cfRule>
  </conditionalFormatting>
  <pageMargins left="1" right="1" top="1" bottom="1" header="0.25" footer="0.25"/>
  <pageSetup orientation="portrait" useFirstPageNumber="1"/>
  <headerFooter>
    <oddFooter>&amp;C&amp;"Helvetica,Regular"&amp;12&amp;K000000&amp;P</oddFooter>
  </headerFooter>
  <ignoredErrors>
    <ignoredError sqref="H18 H2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eliads android lite adw</vt:lpstr>
      <vt:lpstr>eliads android lite fb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2016-09-05T09:18:00Z</dcterms:created>
  <dcterms:modified xsi:type="dcterms:W3CDTF">2017-10-12T08:01:11Z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