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1d38e827de9f1/Ewaluacja/"/>
    </mc:Choice>
  </mc:AlternateContent>
  <xr:revisionPtr revIDLastSave="540" documentId="11_C870B4F71BE170836B02CE998F75CCDC64E19E90" xr6:coauthVersionLast="47" xr6:coauthVersionMax="47" xr10:uidLastSave="{6ED01796-458A-46FF-8E07-4A73E297DD80}"/>
  <bookViews>
    <workbookView xWindow="-108" yWindow="-108" windowWidth="23256" windowHeight="12576" firstSheet="1" activeTab="2" xr2:uid="{00000000-000D-0000-FFFF-FFFF00000000}"/>
  </bookViews>
  <sheets>
    <sheet name="Arkusz2" sheetId="3" r:id="rId1"/>
    <sheet name="Arkusz1" sheetId="2" r:id="rId2"/>
    <sheet name="Sheet1" sheetId="1" r:id="rId3"/>
  </sheets>
  <definedNames>
    <definedName name="_xlnm._FilterDatabase" localSheetId="2" hidden="1">Sheet1!$A$3:$F$19</definedName>
  </definedNames>
  <calcPr calcId="191028"/>
  <pivotCaches>
    <pivotCache cacheId="80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1" l="1"/>
  <c r="M21" i="1"/>
  <c r="M20" i="1"/>
  <c r="R3" i="1"/>
  <c r="W18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M22" i="1"/>
  <c r="N22" i="1"/>
  <c r="AI1048576" i="1"/>
  <c r="N21" i="1"/>
  <c r="N20" i="1"/>
  <c r="W19" i="1"/>
  <c r="W17" i="1"/>
  <c r="W16" i="1"/>
  <c r="A14" i="1"/>
  <c r="W14" i="1"/>
  <c r="W13" i="1"/>
  <c r="W12" i="1"/>
  <c r="W11" i="1"/>
  <c r="W10" i="1"/>
  <c r="W9" i="1"/>
  <c r="W8" i="1"/>
  <c r="W7" i="1"/>
  <c r="W6" i="1"/>
  <c r="W5" i="1"/>
  <c r="W4" i="1"/>
  <c r="W3" i="1"/>
  <c r="F24" i="1"/>
  <c r="F22" i="1"/>
  <c r="F20" i="1"/>
  <c r="K19" i="1"/>
  <c r="E24" i="1"/>
  <c r="E22" i="1"/>
  <c r="E20" i="1"/>
  <c r="J19" i="1"/>
  <c r="D24" i="1"/>
  <c r="D22" i="1"/>
  <c r="D20" i="1"/>
  <c r="I19" i="1"/>
  <c r="C24" i="1"/>
  <c r="C21" i="1"/>
  <c r="C22" i="1"/>
  <c r="C20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F23" i="1"/>
  <c r="F26" i="1"/>
  <c r="K8" i="1"/>
  <c r="E23" i="1"/>
  <c r="E26" i="1"/>
  <c r="J8" i="1"/>
  <c r="D23" i="1"/>
  <c r="D26" i="1"/>
  <c r="I8" i="1"/>
  <c r="C23" i="1"/>
  <c r="C26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P21" i="1"/>
  <c r="P20" i="1"/>
  <c r="U19" i="1"/>
  <c r="U18" i="1"/>
  <c r="U17" i="1"/>
  <c r="U16" i="1"/>
  <c r="U15" i="1"/>
  <c r="U14" i="1"/>
  <c r="U13" i="1"/>
  <c r="U12" i="1"/>
  <c r="U11" i="1"/>
  <c r="U10" i="1"/>
  <c r="U9" i="1"/>
  <c r="P23" i="1"/>
  <c r="P22" i="1"/>
  <c r="U8" i="1"/>
  <c r="U7" i="1"/>
  <c r="U6" i="1"/>
  <c r="U5" i="1"/>
  <c r="U4" i="1"/>
  <c r="U3" i="1"/>
  <c r="O21" i="1"/>
  <c r="O20" i="1"/>
  <c r="T19" i="1"/>
  <c r="T18" i="1"/>
  <c r="T17" i="1"/>
  <c r="T16" i="1"/>
  <c r="T15" i="1"/>
  <c r="T14" i="1"/>
  <c r="T13" i="1"/>
  <c r="T12" i="1"/>
  <c r="T11" i="1"/>
  <c r="T10" i="1"/>
  <c r="T9" i="1"/>
  <c r="O23" i="1"/>
  <c r="O22" i="1"/>
  <c r="T8" i="1"/>
  <c r="T7" i="1"/>
  <c r="T6" i="1"/>
  <c r="T5" i="1"/>
  <c r="T4" i="1"/>
  <c r="T3" i="1"/>
  <c r="S19" i="1"/>
  <c r="S18" i="1"/>
  <c r="S17" i="1"/>
  <c r="S16" i="1"/>
  <c r="S15" i="1"/>
  <c r="S14" i="1"/>
  <c r="S13" i="1"/>
  <c r="S12" i="1"/>
  <c r="S11" i="1"/>
  <c r="S10" i="1"/>
  <c r="S9" i="1"/>
  <c r="N23" i="1"/>
  <c r="S8" i="1"/>
  <c r="S7" i="1"/>
  <c r="S6" i="1"/>
  <c r="S5" i="1"/>
  <c r="S4" i="1"/>
  <c r="S3" i="1"/>
  <c r="R19" i="1"/>
  <c r="R18" i="1"/>
  <c r="R17" i="1"/>
  <c r="R16" i="1"/>
  <c r="R15" i="1"/>
  <c r="R14" i="1"/>
  <c r="R13" i="1"/>
  <c r="R12" i="1"/>
  <c r="R11" i="1"/>
  <c r="R10" i="1"/>
  <c r="R9" i="1"/>
  <c r="M23" i="1"/>
  <c r="R8" i="1"/>
  <c r="R7" i="1"/>
  <c r="R6" i="1"/>
  <c r="R5" i="1"/>
  <c r="R4" i="1"/>
  <c r="P27" i="1"/>
  <c r="O27" i="1"/>
  <c r="N27" i="1"/>
  <c r="M27" i="1"/>
  <c r="AL6" i="1"/>
  <c r="AK6" i="1"/>
  <c r="AJ5" i="1"/>
  <c r="AJ6" i="1"/>
  <c r="AJ4" i="1"/>
  <c r="AF6" i="1"/>
  <c r="AE6" i="1"/>
  <c r="AE5" i="1"/>
  <c r="AD6" i="1"/>
  <c r="AD5" i="1"/>
  <c r="AD4" i="1"/>
  <c r="P26" i="1"/>
  <c r="O26" i="1"/>
  <c r="N26" i="1"/>
  <c r="M26" i="1"/>
  <c r="P25" i="1"/>
  <c r="O25" i="1"/>
  <c r="N25" i="1"/>
  <c r="M25" i="1"/>
  <c r="F25" i="1"/>
  <c r="E25" i="1"/>
  <c r="D25" i="1"/>
  <c r="C25" i="1"/>
  <c r="P24" i="1"/>
  <c r="O24" i="1"/>
  <c r="N24" i="1"/>
  <c r="M24" i="1"/>
  <c r="B47" i="1"/>
  <c r="B46" i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Stec</author>
  </authors>
  <commentList>
    <comment ref="S1" authorId="0" shapeId="0" xr:uid="{CB4320DD-8686-473F-A4BB-3221F3017220}">
      <text>
        <r>
          <rPr>
            <sz val="11"/>
            <color theme="1"/>
            <rFont val="Calibri"/>
            <family val="2"/>
            <scheme val="minor"/>
          </rPr>
          <t>Głupie pytanie - czy te wyniki mogły być ręcznie podrasowywane? Mam info, że ministerstwo sugerowało, że wyniki w przypadku konkretnych wydziałów mają być lepsze, niż w rzeczywistości, bo nie chce się po sądach ciągać.
A zwycięzcy kat. A są ci sami, za to odstęp między uczelniami się zwiększył (ok, normalka, opolska chemia poprawiła swoje wyniki o lata świetlne i spadła z A do B).</t>
        </r>
      </text>
    </comment>
    <comment ref="X1" authorId="0" shapeId="0" xr:uid="{FA7CB0F6-C2DE-4156-9D50-165F2A053500}">
      <text>
        <r>
          <rPr>
            <sz val="11"/>
            <color theme="1"/>
            <rFont val="Calibri"/>
            <family val="2"/>
            <scheme val="minor"/>
          </rPr>
          <t>Czy ta miara ma sens? (sprawnosc)</t>
        </r>
      </text>
    </comment>
    <comment ref="Q26" authorId="0" shapeId="0" xr:uid="{FE6722F7-D845-410D-AD9B-E962AE84B86D}">
      <text>
        <r>
          <rPr>
            <sz val="11"/>
            <color theme="1"/>
            <rFont val="Calibri"/>
            <family val="2"/>
            <scheme val="minor"/>
          </rPr>
          <t xml:space="preserve">Kurtoza: 2013 wyniki bardziej skupione wokół średniej, 2016 - więcej wyników skrajnych? 2013 wszystkie czasopisma prawnicze miały tę samą liczbę punktów (5-6), a ocena ekspercka i $$ były przypadkowe. 2016 - zróżnicowanie punktacji na liście B, niektórzy dopisywali się do artykułów z ochrony środowiska na WoS itd.
</t>
        </r>
      </text>
    </comment>
  </commentList>
</comments>
</file>

<file path=xl/sharedStrings.xml><?xml version="1.0" encoding="utf-8"?>
<sst xmlns="http://schemas.openxmlformats.org/spreadsheetml/2006/main" count="404" uniqueCount="74">
  <si>
    <t>Etykiety wierszy</t>
  </si>
  <si>
    <t>Suma z K1</t>
  </si>
  <si>
    <t>KUL</t>
  </si>
  <si>
    <t>UAM</t>
  </si>
  <si>
    <t>UG</t>
  </si>
  <si>
    <t>UJ</t>
  </si>
  <si>
    <t>UKSW</t>
  </si>
  <si>
    <t>UKSW-K</t>
  </si>
  <si>
    <t>UŁ</t>
  </si>
  <si>
    <t>UMCS</t>
  </si>
  <si>
    <t>UMK</t>
  </si>
  <si>
    <t>UO</t>
  </si>
  <si>
    <t>URZ</t>
  </si>
  <si>
    <t>USZ</t>
  </si>
  <si>
    <t>UŚ;</t>
  </si>
  <si>
    <t>UW</t>
  </si>
  <si>
    <t>UwB</t>
  </si>
  <si>
    <t>UWM</t>
  </si>
  <si>
    <t>Uwr</t>
  </si>
  <si>
    <t>Suma końcowa</t>
  </si>
  <si>
    <t>species</t>
  </si>
  <si>
    <t>sepal length</t>
  </si>
  <si>
    <t>sepal width</t>
  </si>
  <si>
    <t>petal length</t>
  </si>
  <si>
    <t>petal width</t>
  </si>
  <si>
    <t>setosa</t>
  </si>
  <si>
    <t>0.2</t>
  </si>
  <si>
    <t>3.0</t>
  </si>
  <si>
    <t>5.0</t>
  </si>
  <si>
    <t>0.4</t>
  </si>
  <si>
    <t>0.3</t>
  </si>
  <si>
    <t>0.1</t>
  </si>
  <si>
    <t>4.0</t>
  </si>
  <si>
    <t>1.0</t>
  </si>
  <si>
    <t>0.5</t>
  </si>
  <si>
    <t>0.6</t>
  </si>
  <si>
    <t>versicolor</t>
  </si>
  <si>
    <t>7.0</t>
  </si>
  <si>
    <t>2.0</t>
  </si>
  <si>
    <t>6.0</t>
  </si>
  <si>
    <t>virginica</t>
  </si>
  <si>
    <t>Parametryzacja 2013</t>
  </si>
  <si>
    <t>Standaryzacja 2013</t>
  </si>
  <si>
    <t>Parametryzacja 2017</t>
  </si>
  <si>
    <t>Standaryzacja 2017</t>
  </si>
  <si>
    <t>Sprawność 2017</t>
  </si>
  <si>
    <t>K1/K2</t>
  </si>
  <si>
    <t>K3/K2</t>
  </si>
  <si>
    <t>K4/K2</t>
  </si>
  <si>
    <t>Parametryzacja 2013 - korelacje</t>
  </si>
  <si>
    <t>Kategoria</t>
  </si>
  <si>
    <t>Jednostka</t>
  </si>
  <si>
    <t>K1</t>
  </si>
  <si>
    <t>K2</t>
  </si>
  <si>
    <t>K3</t>
  </si>
  <si>
    <t>K4</t>
  </si>
  <si>
    <t xml:space="preserve">K3 </t>
  </si>
  <si>
    <t>k2</t>
  </si>
  <si>
    <t>k3</t>
  </si>
  <si>
    <t>k4</t>
  </si>
  <si>
    <t>A/A+[1]</t>
  </si>
  <si>
    <t>A</t>
  </si>
  <si>
    <t>k1</t>
  </si>
  <si>
    <t>A+</t>
  </si>
  <si>
    <t>B</t>
  </si>
  <si>
    <t>B/A</t>
  </si>
  <si>
    <t>STD (popul)</t>
  </si>
  <si>
    <t>ŚREDNIA</t>
  </si>
  <si>
    <t>MEDIANA</t>
  </si>
  <si>
    <t>SKOŚNOŚĆ</t>
  </si>
  <si>
    <t>DOMINANTA</t>
  </si>
  <si>
    <t>Kurtoza</t>
  </si>
  <si>
    <t>ZMIENNOŚĆ</t>
  </si>
  <si>
    <t>STANDARYZACJA 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</si>
</sst>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Sheet1!$R$3:$R$19</c:f>
              <c:numCache>
                <c:formatCode>General</c:formatCode>
                <c:ptCount val="17"/>
                <c:pt idx="0">
                  <c:v>0.30342639494585621</c:v>
                </c:pt>
                <c:pt idx="1">
                  <c:v>4.361569427907229E-2</c:v>
                </c:pt>
                <c:pt idx="2">
                  <c:v>0.980286332447869</c:v>
                </c:pt>
                <c:pt idx="3">
                  <c:v>1.1979748210823262</c:v>
                </c:pt>
                <c:pt idx="4">
                  <c:v>-2.2169303169473308E-2</c:v>
                </c:pt>
                <c:pt idx="5">
                  <c:v>1.1389136422630837</c:v>
                </c:pt>
                <c:pt idx="6">
                  <c:v>1.0491972933669977</c:v>
                </c:pt>
                <c:pt idx="7">
                  <c:v>-0.62502070839157475</c:v>
                </c:pt>
                <c:pt idx="8">
                  <c:v>0.78177439544830529</c:v>
                </c:pt>
                <c:pt idx="9">
                  <c:v>3.2236977338168889E-2</c:v>
                </c:pt>
                <c:pt idx="10">
                  <c:v>-0.77944801564039701</c:v>
                </c:pt>
                <c:pt idx="11">
                  <c:v>1.8910144438575283</c:v>
                </c:pt>
                <c:pt idx="12">
                  <c:v>-0.67963524388201169</c:v>
                </c:pt>
                <c:pt idx="13">
                  <c:v>-1.3783246461907075</c:v>
                </c:pt>
                <c:pt idx="14">
                  <c:v>0.24692859961092181</c:v>
                </c:pt>
                <c:pt idx="15">
                  <c:v>-1.4385889612146381</c:v>
                </c:pt>
                <c:pt idx="16">
                  <c:v>-1.811474410425209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B-414C-938E-C434CAA0F8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Sheet1!$S$3:$S$19</c:f>
              <c:numCache>
                <c:formatCode>General</c:formatCode>
                <c:ptCount val="17"/>
                <c:pt idx="0">
                  <c:v>3.8827107674767616E-2</c:v>
                </c:pt>
                <c:pt idx="1">
                  <c:v>0.57109934304725007</c:v>
                </c:pt>
                <c:pt idx="2">
                  <c:v>1.232442687952837</c:v>
                </c:pt>
                <c:pt idx="3">
                  <c:v>0.4304051002061563</c:v>
                </c:pt>
                <c:pt idx="4">
                  <c:v>-0.33187800050534827</c:v>
                </c:pt>
                <c:pt idx="5">
                  <c:v>1.7664167878632233</c:v>
                </c:pt>
                <c:pt idx="6">
                  <c:v>1.4321849620810432</c:v>
                </c:pt>
                <c:pt idx="7">
                  <c:v>0.74212646707563734</c:v>
                </c:pt>
                <c:pt idx="8">
                  <c:v>0.53954872253938735</c:v>
                </c:pt>
                <c:pt idx="9">
                  <c:v>-0.35536913487832317</c:v>
                </c:pt>
                <c:pt idx="10">
                  <c:v>-1.7158118461546321</c:v>
                </c:pt>
                <c:pt idx="11">
                  <c:v>-1.0735551158311554</c:v>
                </c:pt>
                <c:pt idx="12">
                  <c:v>-0.16797724046794399</c:v>
                </c:pt>
                <c:pt idx="13">
                  <c:v>-0.46937522153757177</c:v>
                </c:pt>
                <c:pt idx="14">
                  <c:v>0.58443300862570569</c:v>
                </c:pt>
                <c:pt idx="15">
                  <c:v>-1.0201054118166979</c:v>
                </c:pt>
                <c:pt idx="16">
                  <c:v>-1.7456598964020338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B-414C-938E-C434CAA0F8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Sheet1!$T$3:$T$19</c:f>
              <c:numCache>
                <c:formatCode>General</c:formatCode>
                <c:ptCount val="17"/>
                <c:pt idx="0">
                  <c:v>0.52624881609597729</c:v>
                </c:pt>
                <c:pt idx="1">
                  <c:v>1.7494407158836685</c:v>
                </c:pt>
                <c:pt idx="2">
                  <c:v>-0.6234654330880437</c:v>
                </c:pt>
                <c:pt idx="3">
                  <c:v>1.1106758932678922</c:v>
                </c:pt>
                <c:pt idx="4">
                  <c:v>-0.26621923937360176</c:v>
                </c:pt>
                <c:pt idx="5">
                  <c:v>0.43903456691195619</c:v>
                </c:pt>
                <c:pt idx="6">
                  <c:v>0.52624881609597729</c:v>
                </c:pt>
                <c:pt idx="7">
                  <c:v>-0.68756126726107647</c:v>
                </c:pt>
                <c:pt idx="8">
                  <c:v>1.8749266864927039</c:v>
                </c:pt>
                <c:pt idx="9">
                  <c:v>-0.64260533824785226</c:v>
                </c:pt>
                <c:pt idx="10">
                  <c:v>-0.46278162219495539</c:v>
                </c:pt>
                <c:pt idx="11">
                  <c:v>-1.0022527703536459</c:v>
                </c:pt>
                <c:pt idx="12">
                  <c:v>-0.9123409123271975</c:v>
                </c:pt>
                <c:pt idx="13">
                  <c:v>0.88589624820177115</c:v>
                </c:pt>
                <c:pt idx="14">
                  <c:v>-1.0921646283800943</c:v>
                </c:pt>
                <c:pt idx="15">
                  <c:v>-1.0472086993668701</c:v>
                </c:pt>
                <c:pt idx="16">
                  <c:v>-1.1820764864065427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B-414C-938E-C434CAA0F8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Sheet1!$U$3:$U$19</c:f>
              <c:numCache>
                <c:formatCode>General</c:formatCode>
                <c:ptCount val="17"/>
                <c:pt idx="0">
                  <c:v>-0.17161256655484444</c:v>
                </c:pt>
                <c:pt idx="1">
                  <c:v>0.92615012106537531</c:v>
                </c:pt>
                <c:pt idx="2">
                  <c:v>1.6633992012138281</c:v>
                </c:pt>
                <c:pt idx="3">
                  <c:v>1.0240487578026789</c:v>
                </c:pt>
                <c:pt idx="4">
                  <c:v>0.41162227602905571</c:v>
                </c:pt>
                <c:pt idx="5">
                  <c:v>0.84117697899160604</c:v>
                </c:pt>
                <c:pt idx="6">
                  <c:v>1.0240487578026789</c:v>
                </c:pt>
                <c:pt idx="7">
                  <c:v>-0.17161256655484444</c:v>
                </c:pt>
                <c:pt idx="8">
                  <c:v>0.30665196318816496</c:v>
                </c:pt>
                <c:pt idx="9">
                  <c:v>0.30665196318816496</c:v>
                </c:pt>
                <c:pt idx="10">
                  <c:v>-0.64987709629785384</c:v>
                </c:pt>
                <c:pt idx="11">
                  <c:v>-1.7498855147067753</c:v>
                </c:pt>
                <c:pt idx="12">
                  <c:v>0.6892635869825724</c:v>
                </c:pt>
                <c:pt idx="13">
                  <c:v>-1.1281416260408632</c:v>
                </c:pt>
                <c:pt idx="14">
                  <c:v>-0.98466226711796034</c:v>
                </c:pt>
                <c:pt idx="15">
                  <c:v>-0.88900936116935847</c:v>
                </c:pt>
                <c:pt idx="16">
                  <c:v>-1.1281416260408632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B-414C-938E-C434CAA0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70664"/>
        <c:axId val="477983560"/>
      </c:barChart>
      <c:catAx>
        <c:axId val="47797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3560"/>
        <c:crosses val="autoZero"/>
        <c:auto val="1"/>
        <c:lblAlgn val="ctr"/>
        <c:lblOffset val="100"/>
        <c:noMultiLvlLbl val="0"/>
      </c:catAx>
      <c:valAx>
        <c:axId val="4779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Sheet1!$H$3:$H$19</c:f>
              <c:numCache>
                <c:formatCode>General</c:formatCode>
                <c:ptCount val="17"/>
                <c:pt idx="0">
                  <c:v>1.8971640093811692</c:v>
                </c:pt>
                <c:pt idx="1">
                  <c:v>9.76206904226668E-2</c:v>
                </c:pt>
                <c:pt idx="2">
                  <c:v>1.1460525226313227</c:v>
                </c:pt>
                <c:pt idx="3">
                  <c:v>0.35296805542330217</c:v>
                </c:pt>
                <c:pt idx="4">
                  <c:v>7.4918204277860639E-2</c:v>
                </c:pt>
                <c:pt idx="5">
                  <c:v>1.0759607795120567</c:v>
                </c:pt>
                <c:pt idx="6">
                  <c:v>-0.60347165308347306</c:v>
                </c:pt>
                <c:pt idx="7">
                  <c:v>-0.13326665672260063</c:v>
                </c:pt>
                <c:pt idx="8">
                  <c:v>-0.34165296192798783</c:v>
                </c:pt>
                <c:pt idx="9">
                  <c:v>0.25411814141561839</c:v>
                </c:pt>
                <c:pt idx="10">
                  <c:v>0.22205870984555953</c:v>
                </c:pt>
                <c:pt idx="11">
                  <c:v>0.21938709054805416</c:v>
                </c:pt>
                <c:pt idx="12">
                  <c:v>-0.33096648473796725</c:v>
                </c:pt>
                <c:pt idx="13">
                  <c:v>0.14458175021791497</c:v>
                </c:pt>
                <c:pt idx="14">
                  <c:v>-1.1030644617169008</c:v>
                </c:pt>
                <c:pt idx="15">
                  <c:v>-2.0274447386536174</c:v>
                </c:pt>
                <c:pt idx="16">
                  <c:v>-2.0060717842735771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5-4516-BB5D-2B12474605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Sheet1!$I$3:$I$19</c:f>
              <c:numCache>
                <c:formatCode>General</c:formatCode>
                <c:ptCount val="17"/>
                <c:pt idx="0">
                  <c:v>0.20313051888009093</c:v>
                </c:pt>
                <c:pt idx="1">
                  <c:v>0.91296653796653804</c:v>
                </c:pt>
                <c:pt idx="2">
                  <c:v>0.99960128758058076</c:v>
                </c:pt>
                <c:pt idx="3">
                  <c:v>1.7183070731968446</c:v>
                </c:pt>
                <c:pt idx="4">
                  <c:v>1.2065637065637066E-2</c:v>
                </c:pt>
                <c:pt idx="5">
                  <c:v>1.5650774780567711</c:v>
                </c:pt>
                <c:pt idx="6">
                  <c:v>1.884353818875393</c:v>
                </c:pt>
                <c:pt idx="7">
                  <c:v>1.7736559884230274</c:v>
                </c:pt>
                <c:pt idx="8">
                  <c:v>0.88115473040083003</c:v>
                </c:pt>
                <c:pt idx="9">
                  <c:v>0.58365431106009757</c:v>
                </c:pt>
                <c:pt idx="10">
                  <c:v>-0.59942875189955946</c:v>
                </c:pt>
                <c:pt idx="11">
                  <c:v>-0.3157655613653727</c:v>
                </c:pt>
                <c:pt idx="12">
                  <c:v>0.62516599747973467</c:v>
                </c:pt>
                <c:pt idx="13">
                  <c:v>-0.63402182391592377</c:v>
                </c:pt>
                <c:pt idx="14">
                  <c:v>-0.41954477741446544</c:v>
                </c:pt>
                <c:pt idx="15">
                  <c:v>-0.27425387494573561</c:v>
                </c:pt>
                <c:pt idx="16">
                  <c:v>-1.035301459305749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5-4516-BB5D-2B12474605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Sheet1!$J$3:$J$19</c:f>
              <c:numCache>
                <c:formatCode>General</c:formatCode>
                <c:ptCount val="17"/>
                <c:pt idx="0">
                  <c:v>1.8039414458743859</c:v>
                </c:pt>
                <c:pt idx="1">
                  <c:v>2.4779735682819384</c:v>
                </c:pt>
                <c:pt idx="2">
                  <c:v>-10.411586585016492</c:v>
                </c:pt>
                <c:pt idx="3">
                  <c:v>-8.689816063980095E-2</c:v>
                </c:pt>
                <c:pt idx="4">
                  <c:v>-0.33039647577092507</c:v>
                </c:pt>
                <c:pt idx="5">
                  <c:v>-15.41158658501649</c:v>
                </c:pt>
                <c:pt idx="6">
                  <c:v>2.48786215461356</c:v>
                </c:pt>
                <c:pt idx="7">
                  <c:v>-0.65012697960147359</c:v>
                </c:pt>
                <c:pt idx="8">
                  <c:v>-0.3282819401948035</c:v>
                </c:pt>
                <c:pt idx="9">
                  <c:v>-0.60989634967563988</c:v>
                </c:pt>
                <c:pt idx="10">
                  <c:v>-0.52943508982397225</c:v>
                </c:pt>
                <c:pt idx="11">
                  <c:v>-0.73058823945314111</c:v>
                </c:pt>
                <c:pt idx="12">
                  <c:v>-0.69035760952730729</c:v>
                </c:pt>
                <c:pt idx="13">
                  <c:v>-0.52943508982397225</c:v>
                </c:pt>
                <c:pt idx="14">
                  <c:v>-0.40874320004647102</c:v>
                </c:pt>
                <c:pt idx="15">
                  <c:v>-0.40874320004647102</c:v>
                </c:pt>
                <c:pt idx="16">
                  <c:v>-0.73058823945314111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5-4516-BB5D-2B12474605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Sheet1!$K$3:$K$19</c:f>
              <c:numCache>
                <c:formatCode>General</c:formatCode>
                <c:ptCount val="17"/>
                <c:pt idx="0">
                  <c:v>0.32983795685085299</c:v>
                </c:pt>
                <c:pt idx="1">
                  <c:v>1.60024154589372</c:v>
                </c:pt>
                <c:pt idx="2">
                  <c:v>2.0019277905429029</c:v>
                </c:pt>
                <c:pt idx="3">
                  <c:v>2.0077926792025758</c:v>
                </c:pt>
                <c:pt idx="4">
                  <c:v>0.39251207729468601</c:v>
                </c:pt>
                <c:pt idx="5">
                  <c:v>0.78571157432668648</c:v>
                </c:pt>
                <c:pt idx="6">
                  <c:v>1.5283770442449405</c:v>
                </c:pt>
                <c:pt idx="7">
                  <c:v>-0.14957767810678199</c:v>
                </c:pt>
                <c:pt idx="8">
                  <c:v>0.32983795685085299</c:v>
                </c:pt>
                <c:pt idx="9">
                  <c:v>-0.38928549558559949</c:v>
                </c:pt>
                <c:pt idx="10">
                  <c:v>-5.3694551115255E-2</c:v>
                </c:pt>
                <c:pt idx="11">
                  <c:v>-0.14957767810678199</c:v>
                </c:pt>
                <c:pt idx="12">
                  <c:v>0.1860132663635625</c:v>
                </c:pt>
                <c:pt idx="13">
                  <c:v>-0.38928549558559949</c:v>
                </c:pt>
                <c:pt idx="14">
                  <c:v>-0.72487644005594398</c:v>
                </c:pt>
                <c:pt idx="15">
                  <c:v>0.32983795685085299</c:v>
                </c:pt>
                <c:pt idx="16">
                  <c:v>-0.74884722180382579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5-4516-BB5D-2B124746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576727"/>
        <c:axId val="1112567159"/>
      </c:barChart>
      <c:catAx>
        <c:axId val="1112576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67159"/>
        <c:crosses val="autoZero"/>
        <c:auto val="1"/>
        <c:lblAlgn val="ctr"/>
        <c:lblOffset val="100"/>
        <c:noMultiLvlLbl val="0"/>
      </c:catAx>
      <c:valAx>
        <c:axId val="111256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76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0</xdr:rowOff>
    </xdr:from>
    <xdr:to>
      <xdr:col>16</xdr:col>
      <xdr:colOff>142875</xdr:colOff>
      <xdr:row>34</xdr:row>
      <xdr:rowOff>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1">
              <a:extLst>
                <a:ext uri="{FF2B5EF4-FFF2-40B4-BE49-F238E27FC236}">
                  <a16:creationId xmlns:a16="http://schemas.microsoft.com/office/drawing/2014/main" id="{70994209-92F8-4A35-8CB1-8878EA2A20FB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6475" y="0"/>
              <a:ext cx="7620000" cy="6153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9</xdr:row>
      <xdr:rowOff>9525</xdr:rowOff>
    </xdr:from>
    <xdr:to>
      <xdr:col>42</xdr:col>
      <xdr:colOff>247650</xdr:colOff>
      <xdr:row>23</xdr:row>
      <xdr:rowOff>85725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DAEB382-3846-4A7F-B463-65D4CFA6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529590</xdr:colOff>
      <xdr:row>19</xdr:row>
      <xdr:rowOff>102870</xdr:rowOff>
    </xdr:from>
    <xdr:to>
      <xdr:col>35</xdr:col>
      <xdr:colOff>222884</xdr:colOff>
      <xdr:row>33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46511-EF71-4C1F-B259-A104CDEEF204}"/>
            </a:ext>
            <a:ext uri="{147F2762-F138-4A5C-976F-8EAC2B608ADB}">
              <a16:predDERef xmlns:a16="http://schemas.microsoft.com/office/drawing/2014/main" pred="{9DAEB382-3846-4A7F-B463-65D4CFA6D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380.379257754626" createdVersion="6" refreshedVersion="6" minRefreshableVersion="3" recordCount="17" xr:uid="{FEE718DC-F843-4D3E-A9A5-AE7C6757AD0A}">
  <cacheSource type="worksheet">
    <worksheetSource ref="B2:C19" sheet="Sheet1"/>
  </cacheSource>
  <cacheFields count="2">
    <cacheField name="Jednostka" numFmtId="0">
      <sharedItems count="17">
        <s v="UwB"/>
        <s v="UJ"/>
        <s v="UŚ;"/>
        <s v="UAM"/>
        <s v="UG"/>
        <s v="UW"/>
        <s v="Uwr"/>
        <s v="KUL"/>
        <s v="UŁ"/>
        <s v="UMK"/>
        <s v="UO"/>
        <s v="UKSW-K"/>
        <s v="UMCS"/>
        <s v="UKSW"/>
        <s v="UWM"/>
        <s v="USZ"/>
        <s v="URZ"/>
      </sharedItems>
    </cacheField>
    <cacheField name="K1" numFmtId="0">
      <sharedItems containsSemiMixedTypes="0" containsString="0" containsNumber="1" minValue="18.84" maxValue="3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33.53"/>
  </r>
  <r>
    <x v="1"/>
    <n v="29.83"/>
  </r>
  <r>
    <x v="2"/>
    <n v="30.75"/>
  </r>
  <r>
    <x v="3"/>
    <n v="27.75"/>
  </r>
  <r>
    <x v="4"/>
    <n v="29.23"/>
  </r>
  <r>
    <x v="5"/>
    <n v="28.84"/>
  </r>
  <r>
    <x v="6"/>
    <n v="24.17"/>
  </r>
  <r>
    <x v="7"/>
    <n v="25.93"/>
  </r>
  <r>
    <x v="8"/>
    <n v="25.15"/>
  </r>
  <r>
    <x v="9"/>
    <n v="27.38"/>
  </r>
  <r>
    <x v="10"/>
    <n v="27.26"/>
  </r>
  <r>
    <x v="11"/>
    <n v="27.25"/>
  </r>
  <r>
    <x v="12"/>
    <n v="25.19"/>
  </r>
  <r>
    <x v="13"/>
    <n v="26.97"/>
  </r>
  <r>
    <x v="14"/>
    <n v="22.3"/>
  </r>
  <r>
    <x v="15"/>
    <n v="18.84"/>
  </r>
  <r>
    <x v="16"/>
    <n v="18.92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465E5-0351-444D-B578-BB391C6B1B24}" name="Tabela przestawna1" cacheId="80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1" firstHeaderRow="1" firstDataRow="1" firstDataCol="1"/>
  <pivotFields count="2">
    <pivotField axis="axisRow" showAll="0">
      <items count="18">
        <item x="7"/>
        <item x="3"/>
        <item x="4"/>
        <item x="1"/>
        <item x="13"/>
        <item x="11"/>
        <item x="8"/>
        <item x="12"/>
        <item x="9"/>
        <item x="10"/>
        <item x="16"/>
        <item x="15"/>
        <item x="2"/>
        <item x="5"/>
        <item x="0"/>
        <item x="14"/>
        <item x="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K1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2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0994209-92F8-4A35-8CB1-8878EA2A20FB}">
  <we:reference id="WA104379169" version="2.0.1.0" store="pl-PL" storeType="omex"/>
  <we:alternateReferences>
    <we:reference id="WA104379169" version="2.0.1.0" store="omex" storeType="omex"/>
  </we:alternateReferences>
  <we:properties>
    <we:property name="chart" value="{&quot;path&quot;:&quot;scatterplot-matrix-brushing&quot;,&quot;scriptType&quot;:&quot;js&quot;,&quot;dataType&quot;:&quot;csv&quot;}"/>
    <we:property name="parameter" value="{}"/>
  </we:properties>
  <we:bindings>
    <we:binding id="UnnamedBinding_0_1563353484262" type="matrix" appref="{51F83BCD-1176-42A5-9560-0C23ACAB20E7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D7FAA88-660A-4B0F-8DE5-58AD46F8990E}">
  <we:reference id="WA104168603" version="1.0.0.6" store="pl-PL" storeType="omex"/>
  <we:alternateReferences>
    <we:reference id="WA104168603" version="1.0.0.6" store="omex" storeType="omex"/>
  </we:alternateReferences>
  <we:properties>
    <we:property name="savedSettings" value="{&quot;state&quot;:{&quot;seed&quot;:167554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Wed, 08 Dec 2021 12:41:37 GMT&quot;,&quot;appVersion&quot;:&quot;1.140.6206.22452, 28-12-2016 12:28:24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93B4-28E1-4A3C-AE8D-486D21946FDA}">
  <dimension ref="A3:B21"/>
  <sheetViews>
    <sheetView topLeftCell="A2" workbookViewId="0">
      <selection activeCell="B4" sqref="B4"/>
    </sheetView>
  </sheetViews>
  <sheetFormatPr defaultRowHeight="14.45"/>
  <cols>
    <col min="1" max="1" width="18.7109375" bestFit="1" customWidth="1"/>
    <col min="2" max="2" width="9.7109375" bestFit="1" customWidth="1"/>
  </cols>
  <sheetData>
    <row r="3" spans="1:2">
      <c r="A3" s="2" t="s">
        <v>0</v>
      </c>
      <c r="B3" t="s">
        <v>1</v>
      </c>
    </row>
    <row r="4" spans="1:2">
      <c r="A4" s="3" t="s">
        <v>2</v>
      </c>
      <c r="B4">
        <v>25.93</v>
      </c>
    </row>
    <row r="5" spans="1:2">
      <c r="A5" s="3" t="s">
        <v>3</v>
      </c>
      <c r="B5">
        <v>27.75</v>
      </c>
    </row>
    <row r="6" spans="1:2">
      <c r="A6" s="3" t="s">
        <v>4</v>
      </c>
      <c r="B6">
        <v>29.23</v>
      </c>
    </row>
    <row r="7" spans="1:2">
      <c r="A7" s="3" t="s">
        <v>5</v>
      </c>
      <c r="B7">
        <v>29.83</v>
      </c>
    </row>
    <row r="8" spans="1:2">
      <c r="A8" s="3" t="s">
        <v>6</v>
      </c>
      <c r="B8">
        <v>26.97</v>
      </c>
    </row>
    <row r="9" spans="1:2">
      <c r="A9" s="3" t="s">
        <v>7</v>
      </c>
      <c r="B9">
        <v>27.25</v>
      </c>
    </row>
    <row r="10" spans="1:2">
      <c r="A10" s="3" t="s">
        <v>8</v>
      </c>
      <c r="B10">
        <v>25.15</v>
      </c>
    </row>
    <row r="11" spans="1:2">
      <c r="A11" s="3" t="s">
        <v>9</v>
      </c>
      <c r="B11">
        <v>25.19</v>
      </c>
    </row>
    <row r="12" spans="1:2">
      <c r="A12" s="3" t="s">
        <v>10</v>
      </c>
      <c r="B12">
        <v>27.38</v>
      </c>
    </row>
    <row r="13" spans="1:2">
      <c r="A13" s="3" t="s">
        <v>11</v>
      </c>
      <c r="B13">
        <v>27.26</v>
      </c>
    </row>
    <row r="14" spans="1:2">
      <c r="A14" s="3" t="s">
        <v>12</v>
      </c>
      <c r="B14">
        <v>18.920000000000002</v>
      </c>
    </row>
    <row r="15" spans="1:2">
      <c r="A15" s="3" t="s">
        <v>13</v>
      </c>
      <c r="B15">
        <v>18.84</v>
      </c>
    </row>
    <row r="16" spans="1:2">
      <c r="A16" s="3" t="s">
        <v>14</v>
      </c>
      <c r="B16">
        <v>30.75</v>
      </c>
    </row>
    <row r="17" spans="1:2">
      <c r="A17" s="3" t="s">
        <v>15</v>
      </c>
      <c r="B17">
        <v>28.84</v>
      </c>
    </row>
    <row r="18" spans="1:2">
      <c r="A18" s="3" t="s">
        <v>16</v>
      </c>
      <c r="B18">
        <v>33.53</v>
      </c>
    </row>
    <row r="19" spans="1:2">
      <c r="A19" s="3" t="s">
        <v>17</v>
      </c>
      <c r="B19">
        <v>22.3</v>
      </c>
    </row>
    <row r="20" spans="1:2">
      <c r="A20" s="3" t="s">
        <v>18</v>
      </c>
      <c r="B20">
        <v>24.17</v>
      </c>
    </row>
    <row r="21" spans="1:2">
      <c r="A21" s="3" t="s">
        <v>19</v>
      </c>
      <c r="B21">
        <v>449.28999999999996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D95B-E085-43C5-BF86-CABD3DB0257E}">
  <dimension ref="A1:E151"/>
  <sheetViews>
    <sheetView topLeftCell="F39" workbookViewId="0">
      <selection activeCell="F39" sqref="F39"/>
    </sheetView>
  </sheetViews>
  <sheetFormatPr defaultRowHeight="14.45"/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s="4">
        <v>43470</v>
      </c>
      <c r="C2" s="4">
        <v>43588</v>
      </c>
      <c r="D2" s="4">
        <v>43556</v>
      </c>
      <c r="E2" t="s">
        <v>26</v>
      </c>
    </row>
    <row r="3" spans="1:5">
      <c r="A3" t="s">
        <v>25</v>
      </c>
      <c r="B3" s="4">
        <v>43712</v>
      </c>
      <c r="C3" t="s">
        <v>27</v>
      </c>
      <c r="D3" s="4">
        <v>43556</v>
      </c>
      <c r="E3" t="s">
        <v>26</v>
      </c>
    </row>
    <row r="4" spans="1:5">
      <c r="A4" t="s">
        <v>25</v>
      </c>
      <c r="B4" s="4">
        <v>43650</v>
      </c>
      <c r="C4" s="4">
        <v>43499</v>
      </c>
      <c r="D4" s="4">
        <v>43525</v>
      </c>
      <c r="E4" t="s">
        <v>26</v>
      </c>
    </row>
    <row r="5" spans="1:5">
      <c r="A5" t="s">
        <v>25</v>
      </c>
      <c r="B5" s="4">
        <v>43620</v>
      </c>
      <c r="C5" s="4">
        <v>43468</v>
      </c>
      <c r="D5" s="4">
        <v>43586</v>
      </c>
      <c r="E5" t="s">
        <v>26</v>
      </c>
    </row>
    <row r="6" spans="1:5">
      <c r="A6" t="s">
        <v>25</v>
      </c>
      <c r="B6" t="s">
        <v>28</v>
      </c>
      <c r="C6" s="4">
        <v>43619</v>
      </c>
      <c r="D6" s="4">
        <v>43556</v>
      </c>
      <c r="E6" t="s">
        <v>26</v>
      </c>
    </row>
    <row r="7" spans="1:5">
      <c r="A7" t="s">
        <v>25</v>
      </c>
      <c r="B7" s="4">
        <v>43560</v>
      </c>
      <c r="C7" s="4">
        <v>43711</v>
      </c>
      <c r="D7" s="4">
        <v>43647</v>
      </c>
      <c r="E7" t="s">
        <v>29</v>
      </c>
    </row>
    <row r="8" spans="1:5">
      <c r="A8" t="s">
        <v>25</v>
      </c>
      <c r="B8" s="4">
        <v>43620</v>
      </c>
      <c r="C8" s="4">
        <v>43558</v>
      </c>
      <c r="D8" s="4">
        <v>43556</v>
      </c>
      <c r="E8" t="s">
        <v>30</v>
      </c>
    </row>
    <row r="9" spans="1:5">
      <c r="A9" t="s">
        <v>25</v>
      </c>
      <c r="B9" t="s">
        <v>28</v>
      </c>
      <c r="C9" s="4">
        <v>43558</v>
      </c>
      <c r="D9" s="4">
        <v>43586</v>
      </c>
      <c r="E9" t="s">
        <v>26</v>
      </c>
    </row>
    <row r="10" spans="1:5">
      <c r="A10" t="s">
        <v>25</v>
      </c>
      <c r="B10" s="4">
        <v>43559</v>
      </c>
      <c r="C10" s="4">
        <v>43710</v>
      </c>
      <c r="D10" s="4">
        <v>43556</v>
      </c>
      <c r="E10" t="s">
        <v>26</v>
      </c>
    </row>
    <row r="11" spans="1:5">
      <c r="A11" t="s">
        <v>25</v>
      </c>
      <c r="B11" s="4">
        <v>43712</v>
      </c>
      <c r="C11" s="4">
        <v>43468</v>
      </c>
      <c r="D11" s="4">
        <v>43586</v>
      </c>
      <c r="E11" t="s">
        <v>31</v>
      </c>
    </row>
    <row r="12" spans="1:5">
      <c r="A12" t="s">
        <v>25</v>
      </c>
      <c r="B12" s="4">
        <v>43560</v>
      </c>
      <c r="C12" s="4">
        <v>43649</v>
      </c>
      <c r="D12" s="4">
        <v>43586</v>
      </c>
      <c r="E12" t="s">
        <v>26</v>
      </c>
    </row>
    <row r="13" spans="1:5">
      <c r="A13" t="s">
        <v>25</v>
      </c>
      <c r="B13" s="4">
        <v>43681</v>
      </c>
      <c r="C13" s="4">
        <v>43558</v>
      </c>
      <c r="D13" s="4">
        <v>43617</v>
      </c>
      <c r="E13" t="s">
        <v>26</v>
      </c>
    </row>
    <row r="14" spans="1:5">
      <c r="A14" t="s">
        <v>25</v>
      </c>
      <c r="B14" s="4">
        <v>43681</v>
      </c>
      <c r="C14" t="s">
        <v>27</v>
      </c>
      <c r="D14" s="4">
        <v>43556</v>
      </c>
      <c r="E14" t="s">
        <v>31</v>
      </c>
    </row>
    <row r="15" spans="1:5">
      <c r="A15" t="s">
        <v>25</v>
      </c>
      <c r="B15" s="4">
        <v>43528</v>
      </c>
      <c r="C15" t="s">
        <v>27</v>
      </c>
      <c r="D15" s="4">
        <v>43466</v>
      </c>
      <c r="E15" t="s">
        <v>31</v>
      </c>
    </row>
    <row r="16" spans="1:5">
      <c r="A16" t="s">
        <v>25</v>
      </c>
      <c r="B16" s="4">
        <v>43682</v>
      </c>
      <c r="C16" t="s">
        <v>32</v>
      </c>
      <c r="D16" s="4">
        <v>43497</v>
      </c>
      <c r="E16" t="s">
        <v>26</v>
      </c>
    </row>
    <row r="17" spans="1:5">
      <c r="A17" t="s">
        <v>25</v>
      </c>
      <c r="B17" s="4">
        <v>43651</v>
      </c>
      <c r="C17" s="4">
        <v>43559</v>
      </c>
      <c r="D17" s="4">
        <v>43586</v>
      </c>
      <c r="E17" t="s">
        <v>29</v>
      </c>
    </row>
    <row r="18" spans="1:5">
      <c r="A18" t="s">
        <v>25</v>
      </c>
      <c r="B18" s="4">
        <v>43560</v>
      </c>
      <c r="C18" s="4">
        <v>43711</v>
      </c>
      <c r="D18" s="4">
        <v>43525</v>
      </c>
      <c r="E18" t="s">
        <v>29</v>
      </c>
    </row>
    <row r="19" spans="1:5">
      <c r="A19" t="s">
        <v>25</v>
      </c>
      <c r="B19" s="4">
        <v>43470</v>
      </c>
      <c r="C19" s="4">
        <v>43588</v>
      </c>
      <c r="D19" s="4">
        <v>43556</v>
      </c>
      <c r="E19" t="s">
        <v>30</v>
      </c>
    </row>
    <row r="20" spans="1:5">
      <c r="A20" t="s">
        <v>25</v>
      </c>
      <c r="B20" s="4">
        <v>43651</v>
      </c>
      <c r="C20" s="4">
        <v>43680</v>
      </c>
      <c r="D20" s="4">
        <v>43647</v>
      </c>
      <c r="E20" t="s">
        <v>30</v>
      </c>
    </row>
    <row r="21" spans="1:5">
      <c r="A21" t="s">
        <v>25</v>
      </c>
      <c r="B21" s="4">
        <v>43470</v>
      </c>
      <c r="C21" s="4">
        <v>43680</v>
      </c>
      <c r="D21" s="4">
        <v>43586</v>
      </c>
      <c r="E21" t="s">
        <v>30</v>
      </c>
    </row>
    <row r="22" spans="1:5">
      <c r="A22" t="s">
        <v>25</v>
      </c>
      <c r="B22" s="4">
        <v>43560</v>
      </c>
      <c r="C22" s="4">
        <v>43558</v>
      </c>
      <c r="D22" s="4">
        <v>43647</v>
      </c>
      <c r="E22" t="s">
        <v>26</v>
      </c>
    </row>
    <row r="23" spans="1:5">
      <c r="A23" t="s">
        <v>25</v>
      </c>
      <c r="B23" s="4">
        <v>43470</v>
      </c>
      <c r="C23" s="4">
        <v>43649</v>
      </c>
      <c r="D23" s="4">
        <v>43586</v>
      </c>
      <c r="E23" t="s">
        <v>29</v>
      </c>
    </row>
    <row r="24" spans="1:5">
      <c r="A24" t="s">
        <v>25</v>
      </c>
      <c r="B24" s="4">
        <v>43620</v>
      </c>
      <c r="C24" s="4">
        <v>43619</v>
      </c>
      <c r="D24" t="s">
        <v>33</v>
      </c>
      <c r="E24" t="s">
        <v>26</v>
      </c>
    </row>
    <row r="25" spans="1:5">
      <c r="A25" t="s">
        <v>25</v>
      </c>
      <c r="B25" s="4">
        <v>43470</v>
      </c>
      <c r="C25" s="4">
        <v>43527</v>
      </c>
      <c r="D25" s="4">
        <v>43647</v>
      </c>
      <c r="E25" t="s">
        <v>34</v>
      </c>
    </row>
    <row r="26" spans="1:5">
      <c r="A26" t="s">
        <v>25</v>
      </c>
      <c r="B26" s="4">
        <v>43681</v>
      </c>
      <c r="C26" s="4">
        <v>43558</v>
      </c>
      <c r="D26" s="4">
        <v>43709</v>
      </c>
      <c r="E26" t="s">
        <v>26</v>
      </c>
    </row>
    <row r="27" spans="1:5">
      <c r="A27" t="s">
        <v>25</v>
      </c>
      <c r="B27" t="s">
        <v>28</v>
      </c>
      <c r="C27" t="s">
        <v>27</v>
      </c>
      <c r="D27" s="4">
        <v>43617</v>
      </c>
      <c r="E27" t="s">
        <v>26</v>
      </c>
    </row>
    <row r="28" spans="1:5">
      <c r="A28" t="s">
        <v>25</v>
      </c>
      <c r="B28" t="s">
        <v>28</v>
      </c>
      <c r="C28" s="4">
        <v>43558</v>
      </c>
      <c r="D28" s="4">
        <v>43617</v>
      </c>
      <c r="E28" t="s">
        <v>29</v>
      </c>
    </row>
    <row r="29" spans="1:5">
      <c r="A29" t="s">
        <v>25</v>
      </c>
      <c r="B29" s="4">
        <v>43501</v>
      </c>
      <c r="C29" s="4">
        <v>43588</v>
      </c>
      <c r="D29" s="4">
        <v>43586</v>
      </c>
      <c r="E29" t="s">
        <v>26</v>
      </c>
    </row>
    <row r="30" spans="1:5">
      <c r="A30" t="s">
        <v>25</v>
      </c>
      <c r="B30" s="4">
        <v>43501</v>
      </c>
      <c r="C30" s="4">
        <v>43558</v>
      </c>
      <c r="D30" s="4">
        <v>43556</v>
      </c>
      <c r="E30" t="s">
        <v>26</v>
      </c>
    </row>
    <row r="31" spans="1:5">
      <c r="A31" t="s">
        <v>25</v>
      </c>
      <c r="B31" s="4">
        <v>43650</v>
      </c>
      <c r="C31" s="4">
        <v>43499</v>
      </c>
      <c r="D31" s="4">
        <v>43617</v>
      </c>
      <c r="E31" t="s">
        <v>26</v>
      </c>
    </row>
    <row r="32" spans="1:5">
      <c r="A32" t="s">
        <v>25</v>
      </c>
      <c r="B32" s="4">
        <v>43681</v>
      </c>
      <c r="C32" s="4">
        <v>43468</v>
      </c>
      <c r="D32" s="4">
        <v>43617</v>
      </c>
      <c r="E32" t="s">
        <v>26</v>
      </c>
    </row>
    <row r="33" spans="1:5">
      <c r="A33" t="s">
        <v>25</v>
      </c>
      <c r="B33" s="4">
        <v>43560</v>
      </c>
      <c r="C33" s="4">
        <v>43558</v>
      </c>
      <c r="D33" s="4">
        <v>43586</v>
      </c>
      <c r="E33" t="s">
        <v>29</v>
      </c>
    </row>
    <row r="34" spans="1:5">
      <c r="A34" t="s">
        <v>25</v>
      </c>
      <c r="B34" s="4">
        <v>43501</v>
      </c>
      <c r="C34" s="4">
        <v>43469</v>
      </c>
      <c r="D34" s="4">
        <v>43586</v>
      </c>
      <c r="E34" t="s">
        <v>31</v>
      </c>
    </row>
    <row r="35" spans="1:5">
      <c r="A35" t="s">
        <v>25</v>
      </c>
      <c r="B35" s="4">
        <v>43590</v>
      </c>
      <c r="C35" s="4">
        <v>43500</v>
      </c>
      <c r="D35" s="4">
        <v>43556</v>
      </c>
      <c r="E35" t="s">
        <v>26</v>
      </c>
    </row>
    <row r="36" spans="1:5">
      <c r="A36" t="s">
        <v>25</v>
      </c>
      <c r="B36" s="4">
        <v>43712</v>
      </c>
      <c r="C36" s="4">
        <v>43468</v>
      </c>
      <c r="D36" s="4">
        <v>43586</v>
      </c>
      <c r="E36" t="s">
        <v>26</v>
      </c>
    </row>
    <row r="37" spans="1:5">
      <c r="A37" t="s">
        <v>25</v>
      </c>
      <c r="B37" t="s">
        <v>28</v>
      </c>
      <c r="C37" s="4">
        <v>43499</v>
      </c>
      <c r="D37" s="4">
        <v>43497</v>
      </c>
      <c r="E37" t="s">
        <v>26</v>
      </c>
    </row>
    <row r="38" spans="1:5">
      <c r="A38" t="s">
        <v>25</v>
      </c>
      <c r="B38" s="4">
        <v>43590</v>
      </c>
      <c r="C38" s="4">
        <v>43588</v>
      </c>
      <c r="D38" s="4">
        <v>43525</v>
      </c>
      <c r="E38" t="s">
        <v>26</v>
      </c>
    </row>
    <row r="39" spans="1:5">
      <c r="A39" t="s">
        <v>25</v>
      </c>
      <c r="B39" s="4">
        <v>43712</v>
      </c>
      <c r="C39" s="4">
        <v>43619</v>
      </c>
      <c r="D39" s="4">
        <v>43556</v>
      </c>
      <c r="E39" t="s">
        <v>31</v>
      </c>
    </row>
    <row r="40" spans="1:5">
      <c r="A40" t="s">
        <v>25</v>
      </c>
      <c r="B40" s="4">
        <v>43559</v>
      </c>
      <c r="C40" t="s">
        <v>27</v>
      </c>
      <c r="D40" s="4">
        <v>43525</v>
      </c>
      <c r="E40" t="s">
        <v>26</v>
      </c>
    </row>
    <row r="41" spans="1:5">
      <c r="A41" t="s">
        <v>25</v>
      </c>
      <c r="B41" s="4">
        <v>43470</v>
      </c>
      <c r="C41" s="4">
        <v>43558</v>
      </c>
      <c r="D41" s="4">
        <v>43586</v>
      </c>
      <c r="E41" t="s">
        <v>26</v>
      </c>
    </row>
    <row r="42" spans="1:5">
      <c r="A42" t="s">
        <v>25</v>
      </c>
      <c r="B42" t="s">
        <v>28</v>
      </c>
      <c r="C42" s="4">
        <v>43588</v>
      </c>
      <c r="D42" s="4">
        <v>43525</v>
      </c>
      <c r="E42" t="s">
        <v>30</v>
      </c>
    </row>
    <row r="43" spans="1:5">
      <c r="A43" t="s">
        <v>25</v>
      </c>
      <c r="B43" s="4">
        <v>43589</v>
      </c>
      <c r="C43" s="4">
        <v>43526</v>
      </c>
      <c r="D43" s="4">
        <v>43525</v>
      </c>
      <c r="E43" t="s">
        <v>30</v>
      </c>
    </row>
    <row r="44" spans="1:5">
      <c r="A44" t="s">
        <v>25</v>
      </c>
      <c r="B44" s="4">
        <v>43559</v>
      </c>
      <c r="C44" s="4">
        <v>43499</v>
      </c>
      <c r="D44" s="4">
        <v>43525</v>
      </c>
      <c r="E44" t="s">
        <v>26</v>
      </c>
    </row>
    <row r="45" spans="1:5">
      <c r="A45" t="s">
        <v>25</v>
      </c>
      <c r="B45" t="s">
        <v>28</v>
      </c>
      <c r="C45" s="4">
        <v>43588</v>
      </c>
      <c r="D45" s="4">
        <v>43617</v>
      </c>
      <c r="E45" t="s">
        <v>35</v>
      </c>
    </row>
    <row r="46" spans="1:5">
      <c r="A46" t="s">
        <v>25</v>
      </c>
      <c r="B46" s="4">
        <v>43470</v>
      </c>
      <c r="C46" s="4">
        <v>43680</v>
      </c>
      <c r="D46" s="4">
        <v>43709</v>
      </c>
      <c r="E46" t="s">
        <v>29</v>
      </c>
    </row>
    <row r="47" spans="1:5">
      <c r="A47" t="s">
        <v>25</v>
      </c>
      <c r="B47" s="4">
        <v>43681</v>
      </c>
      <c r="C47" t="s">
        <v>27</v>
      </c>
      <c r="D47" s="4">
        <v>43556</v>
      </c>
      <c r="E47" t="s">
        <v>30</v>
      </c>
    </row>
    <row r="48" spans="1:5">
      <c r="A48" t="s">
        <v>25</v>
      </c>
      <c r="B48" s="4">
        <v>43470</v>
      </c>
      <c r="C48" s="4">
        <v>43680</v>
      </c>
      <c r="D48" s="4">
        <v>43617</v>
      </c>
      <c r="E48" t="s">
        <v>26</v>
      </c>
    </row>
    <row r="49" spans="1:5">
      <c r="A49" t="s">
        <v>25</v>
      </c>
      <c r="B49" s="4">
        <v>43620</v>
      </c>
      <c r="C49" s="4">
        <v>43499</v>
      </c>
      <c r="D49" s="4">
        <v>43556</v>
      </c>
      <c r="E49" t="s">
        <v>26</v>
      </c>
    </row>
    <row r="50" spans="1:5">
      <c r="A50" t="s">
        <v>25</v>
      </c>
      <c r="B50" s="4">
        <v>43529</v>
      </c>
      <c r="C50" s="4">
        <v>43649</v>
      </c>
      <c r="D50" s="4">
        <v>43586</v>
      </c>
      <c r="E50" t="s">
        <v>26</v>
      </c>
    </row>
    <row r="51" spans="1:5">
      <c r="A51" t="s">
        <v>25</v>
      </c>
      <c r="B51" t="s">
        <v>28</v>
      </c>
      <c r="C51" s="4">
        <v>43527</v>
      </c>
      <c r="D51" s="4">
        <v>43556</v>
      </c>
      <c r="E51" t="s">
        <v>26</v>
      </c>
    </row>
    <row r="52" spans="1:5">
      <c r="A52" t="s">
        <v>36</v>
      </c>
      <c r="B52" t="s">
        <v>37</v>
      </c>
      <c r="C52" s="4">
        <v>43499</v>
      </c>
      <c r="D52" s="4">
        <v>43650</v>
      </c>
      <c r="E52" s="4">
        <v>43556</v>
      </c>
    </row>
    <row r="53" spans="1:5">
      <c r="A53" t="s">
        <v>36</v>
      </c>
      <c r="B53" s="4">
        <v>43561</v>
      </c>
      <c r="C53" s="4">
        <v>43499</v>
      </c>
      <c r="D53" s="4">
        <v>43589</v>
      </c>
      <c r="E53" s="4">
        <v>43586</v>
      </c>
    </row>
    <row r="54" spans="1:5">
      <c r="A54" t="s">
        <v>36</v>
      </c>
      <c r="B54" s="4">
        <v>43714</v>
      </c>
      <c r="C54" s="4">
        <v>43468</v>
      </c>
      <c r="D54" s="4">
        <v>43712</v>
      </c>
      <c r="E54" s="4">
        <v>43586</v>
      </c>
    </row>
    <row r="55" spans="1:5">
      <c r="A55" t="s">
        <v>36</v>
      </c>
      <c r="B55" s="4">
        <v>43590</v>
      </c>
      <c r="C55" s="4">
        <v>43526</v>
      </c>
      <c r="D55" t="s">
        <v>32</v>
      </c>
      <c r="E55" s="4">
        <v>43525</v>
      </c>
    </row>
    <row r="56" spans="1:5">
      <c r="A56" t="s">
        <v>36</v>
      </c>
      <c r="B56" s="4">
        <v>43591</v>
      </c>
      <c r="C56" s="4">
        <v>43679</v>
      </c>
      <c r="D56" s="4">
        <v>43620</v>
      </c>
      <c r="E56" s="4">
        <v>43586</v>
      </c>
    </row>
    <row r="57" spans="1:5">
      <c r="A57" t="s">
        <v>36</v>
      </c>
      <c r="B57" s="4">
        <v>43651</v>
      </c>
      <c r="C57" s="4">
        <v>43679</v>
      </c>
      <c r="D57" s="4">
        <v>43589</v>
      </c>
      <c r="E57" s="4">
        <v>43525</v>
      </c>
    </row>
    <row r="58" spans="1:5">
      <c r="A58" t="s">
        <v>36</v>
      </c>
      <c r="B58" s="4">
        <v>43530</v>
      </c>
      <c r="C58" s="4">
        <v>43527</v>
      </c>
      <c r="D58" s="4">
        <v>43650</v>
      </c>
      <c r="E58" s="4">
        <v>43617</v>
      </c>
    </row>
    <row r="59" spans="1:5">
      <c r="A59" t="s">
        <v>36</v>
      </c>
      <c r="B59" s="4">
        <v>43712</v>
      </c>
      <c r="C59" s="4">
        <v>43557</v>
      </c>
      <c r="D59" s="4">
        <v>43527</v>
      </c>
      <c r="E59" t="s">
        <v>33</v>
      </c>
    </row>
    <row r="60" spans="1:5">
      <c r="A60" t="s">
        <v>36</v>
      </c>
      <c r="B60" s="4">
        <v>43622</v>
      </c>
      <c r="C60" s="4">
        <v>43710</v>
      </c>
      <c r="D60" s="4">
        <v>43620</v>
      </c>
      <c r="E60" s="4">
        <v>43525</v>
      </c>
    </row>
    <row r="61" spans="1:5">
      <c r="A61" t="s">
        <v>36</v>
      </c>
      <c r="B61" s="4">
        <v>43501</v>
      </c>
      <c r="C61" s="4">
        <v>43648</v>
      </c>
      <c r="D61" s="4">
        <v>43711</v>
      </c>
      <c r="E61" s="4">
        <v>43556</v>
      </c>
    </row>
    <row r="62" spans="1:5">
      <c r="A62" t="s">
        <v>36</v>
      </c>
      <c r="B62" t="s">
        <v>28</v>
      </c>
      <c r="C62" t="s">
        <v>38</v>
      </c>
      <c r="D62" s="4">
        <v>43588</v>
      </c>
      <c r="E62" t="s">
        <v>33</v>
      </c>
    </row>
    <row r="63" spans="1:5">
      <c r="A63" t="s">
        <v>36</v>
      </c>
      <c r="B63" s="4">
        <v>43713</v>
      </c>
      <c r="C63" t="s">
        <v>27</v>
      </c>
      <c r="D63" s="4">
        <v>43500</v>
      </c>
      <c r="E63" s="4">
        <v>43586</v>
      </c>
    </row>
    <row r="64" spans="1:5">
      <c r="A64" t="s">
        <v>36</v>
      </c>
      <c r="B64" t="s">
        <v>39</v>
      </c>
      <c r="C64" s="4">
        <v>43498</v>
      </c>
      <c r="D64" t="s">
        <v>32</v>
      </c>
      <c r="E64" t="s">
        <v>33</v>
      </c>
    </row>
    <row r="65" spans="1:5">
      <c r="A65" t="s">
        <v>36</v>
      </c>
      <c r="B65" s="4">
        <v>43471</v>
      </c>
      <c r="C65" s="4">
        <v>43710</v>
      </c>
      <c r="D65" s="4">
        <v>43650</v>
      </c>
      <c r="E65" s="4">
        <v>43556</v>
      </c>
    </row>
    <row r="66" spans="1:5">
      <c r="A66" t="s">
        <v>36</v>
      </c>
      <c r="B66" s="4">
        <v>43621</v>
      </c>
      <c r="C66" s="4">
        <v>43710</v>
      </c>
      <c r="D66" s="4">
        <v>43619</v>
      </c>
      <c r="E66" s="4">
        <v>43525</v>
      </c>
    </row>
    <row r="67" spans="1:5">
      <c r="A67" t="s">
        <v>36</v>
      </c>
      <c r="B67" s="4">
        <v>43652</v>
      </c>
      <c r="C67" s="4">
        <v>43468</v>
      </c>
      <c r="D67" s="4">
        <v>43559</v>
      </c>
      <c r="E67" s="4">
        <v>43556</v>
      </c>
    </row>
    <row r="68" spans="1:5">
      <c r="A68" t="s">
        <v>36</v>
      </c>
      <c r="B68" s="4">
        <v>43621</v>
      </c>
      <c r="C68" t="s">
        <v>27</v>
      </c>
      <c r="D68" s="4">
        <v>43589</v>
      </c>
      <c r="E68" s="4">
        <v>43586</v>
      </c>
    </row>
    <row r="69" spans="1:5">
      <c r="A69" t="s">
        <v>36</v>
      </c>
      <c r="B69" s="4">
        <v>43682</v>
      </c>
      <c r="C69" s="4">
        <v>43648</v>
      </c>
      <c r="D69" s="4">
        <v>43469</v>
      </c>
      <c r="E69" t="s">
        <v>33</v>
      </c>
    </row>
    <row r="70" spans="1:5">
      <c r="A70" t="s">
        <v>36</v>
      </c>
      <c r="B70" s="4">
        <v>43502</v>
      </c>
      <c r="C70" s="4">
        <v>43498</v>
      </c>
      <c r="D70" s="4">
        <v>43589</v>
      </c>
      <c r="E70" s="4">
        <v>43586</v>
      </c>
    </row>
    <row r="71" spans="1:5">
      <c r="A71" t="s">
        <v>36</v>
      </c>
      <c r="B71" s="4">
        <v>43621</v>
      </c>
      <c r="C71" s="4">
        <v>43587</v>
      </c>
      <c r="D71" s="4">
        <v>43711</v>
      </c>
      <c r="E71" s="4">
        <v>43466</v>
      </c>
    </row>
    <row r="72" spans="1:5">
      <c r="A72" t="s">
        <v>36</v>
      </c>
      <c r="B72" s="4">
        <v>43713</v>
      </c>
      <c r="C72" s="4">
        <v>43499</v>
      </c>
      <c r="D72" s="4">
        <v>43681</v>
      </c>
      <c r="E72" s="4">
        <v>43678</v>
      </c>
    </row>
    <row r="73" spans="1:5">
      <c r="A73" t="s">
        <v>36</v>
      </c>
      <c r="B73" s="4">
        <v>43471</v>
      </c>
      <c r="C73" s="4">
        <v>43679</v>
      </c>
      <c r="D73" t="s">
        <v>32</v>
      </c>
      <c r="E73" s="4">
        <v>43525</v>
      </c>
    </row>
    <row r="74" spans="1:5">
      <c r="A74" t="s">
        <v>36</v>
      </c>
      <c r="B74" s="4">
        <v>43530</v>
      </c>
      <c r="C74" s="4">
        <v>43587</v>
      </c>
      <c r="D74" s="4">
        <v>43712</v>
      </c>
      <c r="E74" s="4">
        <v>43586</v>
      </c>
    </row>
    <row r="75" spans="1:5">
      <c r="A75" t="s">
        <v>36</v>
      </c>
      <c r="B75" s="4">
        <v>43471</v>
      </c>
      <c r="C75" s="4">
        <v>43679</v>
      </c>
      <c r="D75" s="4">
        <v>43650</v>
      </c>
      <c r="E75" s="4">
        <v>43497</v>
      </c>
    </row>
    <row r="76" spans="1:5">
      <c r="A76" t="s">
        <v>36</v>
      </c>
      <c r="B76" s="4">
        <v>43561</v>
      </c>
      <c r="C76" s="4">
        <v>43710</v>
      </c>
      <c r="D76" s="4">
        <v>43528</v>
      </c>
      <c r="E76" s="4">
        <v>43525</v>
      </c>
    </row>
    <row r="77" spans="1:5">
      <c r="A77" t="s">
        <v>36</v>
      </c>
      <c r="B77" s="4">
        <v>43622</v>
      </c>
      <c r="C77" t="s">
        <v>27</v>
      </c>
      <c r="D77" s="4">
        <v>43559</v>
      </c>
      <c r="E77" s="4">
        <v>43556</v>
      </c>
    </row>
    <row r="78" spans="1:5">
      <c r="A78" t="s">
        <v>36</v>
      </c>
      <c r="B78" s="4">
        <v>43683</v>
      </c>
      <c r="C78" s="4">
        <v>43679</v>
      </c>
      <c r="D78" s="4">
        <v>43681</v>
      </c>
      <c r="E78" s="4">
        <v>43556</v>
      </c>
    </row>
    <row r="79" spans="1:5">
      <c r="A79" t="s">
        <v>36</v>
      </c>
      <c r="B79" s="4">
        <v>43652</v>
      </c>
      <c r="C79" t="s">
        <v>27</v>
      </c>
      <c r="D79" t="s">
        <v>28</v>
      </c>
      <c r="E79" s="4">
        <v>43647</v>
      </c>
    </row>
    <row r="80" spans="1:5">
      <c r="A80" t="s">
        <v>36</v>
      </c>
      <c r="B80" t="s">
        <v>39</v>
      </c>
      <c r="C80" s="4">
        <v>43710</v>
      </c>
      <c r="D80" s="4">
        <v>43589</v>
      </c>
      <c r="E80" s="4">
        <v>43586</v>
      </c>
    </row>
    <row r="81" spans="1:5">
      <c r="A81" t="s">
        <v>36</v>
      </c>
      <c r="B81" s="4">
        <v>43651</v>
      </c>
      <c r="C81" s="4">
        <v>43618</v>
      </c>
      <c r="D81" s="4">
        <v>43588</v>
      </c>
      <c r="E81" t="s">
        <v>33</v>
      </c>
    </row>
    <row r="82" spans="1:5">
      <c r="A82" t="s">
        <v>36</v>
      </c>
      <c r="B82" s="4">
        <v>43590</v>
      </c>
      <c r="C82" s="4">
        <v>43557</v>
      </c>
      <c r="D82" s="4">
        <v>43680</v>
      </c>
      <c r="E82" s="4">
        <v>43466</v>
      </c>
    </row>
    <row r="83" spans="1:5">
      <c r="A83" t="s">
        <v>36</v>
      </c>
      <c r="B83" s="4">
        <v>43590</v>
      </c>
      <c r="C83" s="4">
        <v>43557</v>
      </c>
      <c r="D83" s="4">
        <v>43649</v>
      </c>
      <c r="E83" t="s">
        <v>33</v>
      </c>
    </row>
    <row r="84" spans="1:5">
      <c r="A84" t="s">
        <v>36</v>
      </c>
      <c r="B84" s="4">
        <v>43682</v>
      </c>
      <c r="C84" s="4">
        <v>43648</v>
      </c>
      <c r="D84" s="4">
        <v>43711</v>
      </c>
      <c r="E84" s="4">
        <v>43497</v>
      </c>
    </row>
    <row r="85" spans="1:5">
      <c r="A85" t="s">
        <v>36</v>
      </c>
      <c r="B85" t="s">
        <v>39</v>
      </c>
      <c r="C85" s="4">
        <v>43648</v>
      </c>
      <c r="D85" s="4">
        <v>43470</v>
      </c>
      <c r="E85" s="4">
        <v>43617</v>
      </c>
    </row>
    <row r="86" spans="1:5">
      <c r="A86" t="s">
        <v>36</v>
      </c>
      <c r="B86" s="4">
        <v>43560</v>
      </c>
      <c r="C86" t="s">
        <v>27</v>
      </c>
      <c r="D86" s="4">
        <v>43589</v>
      </c>
      <c r="E86" s="4">
        <v>43586</v>
      </c>
    </row>
    <row r="87" spans="1:5">
      <c r="A87" t="s">
        <v>36</v>
      </c>
      <c r="B87" t="s">
        <v>39</v>
      </c>
      <c r="C87" s="4">
        <v>43558</v>
      </c>
      <c r="D87" s="4">
        <v>43589</v>
      </c>
      <c r="E87" s="4">
        <v>43617</v>
      </c>
    </row>
    <row r="88" spans="1:5">
      <c r="A88" t="s">
        <v>36</v>
      </c>
      <c r="B88" s="4">
        <v>43652</v>
      </c>
      <c r="C88" s="4">
        <v>43468</v>
      </c>
      <c r="D88" s="4">
        <v>43650</v>
      </c>
      <c r="E88" s="4">
        <v>43586</v>
      </c>
    </row>
    <row r="89" spans="1:5">
      <c r="A89" t="s">
        <v>36</v>
      </c>
      <c r="B89" s="4">
        <v>43530</v>
      </c>
      <c r="C89" s="4">
        <v>43526</v>
      </c>
      <c r="D89" s="4">
        <v>43559</v>
      </c>
      <c r="E89" s="4">
        <v>43525</v>
      </c>
    </row>
    <row r="90" spans="1:5">
      <c r="A90" t="s">
        <v>36</v>
      </c>
      <c r="B90" s="4">
        <v>43621</v>
      </c>
      <c r="C90" t="s">
        <v>27</v>
      </c>
      <c r="D90" s="4">
        <v>43469</v>
      </c>
      <c r="E90" s="4">
        <v>43525</v>
      </c>
    </row>
    <row r="91" spans="1:5">
      <c r="A91" t="s">
        <v>36</v>
      </c>
      <c r="B91" s="4">
        <v>43590</v>
      </c>
      <c r="C91" s="4">
        <v>43587</v>
      </c>
      <c r="D91" t="s">
        <v>32</v>
      </c>
      <c r="E91" s="4">
        <v>43525</v>
      </c>
    </row>
    <row r="92" spans="1:5">
      <c r="A92" t="s">
        <v>36</v>
      </c>
      <c r="B92" s="4">
        <v>43590</v>
      </c>
      <c r="C92" s="4">
        <v>43618</v>
      </c>
      <c r="D92" s="4">
        <v>43559</v>
      </c>
      <c r="E92" s="4">
        <v>43497</v>
      </c>
    </row>
    <row r="93" spans="1:5">
      <c r="A93" t="s">
        <v>36</v>
      </c>
      <c r="B93" s="4">
        <v>43471</v>
      </c>
      <c r="C93" t="s">
        <v>27</v>
      </c>
      <c r="D93" s="4">
        <v>43620</v>
      </c>
      <c r="E93" s="4">
        <v>43556</v>
      </c>
    </row>
    <row r="94" spans="1:5">
      <c r="A94" t="s">
        <v>36</v>
      </c>
      <c r="B94" s="4">
        <v>43682</v>
      </c>
      <c r="C94" s="4">
        <v>43618</v>
      </c>
      <c r="D94" t="s">
        <v>32</v>
      </c>
      <c r="E94" s="4">
        <v>43497</v>
      </c>
    </row>
    <row r="95" spans="1:5">
      <c r="A95" t="s">
        <v>36</v>
      </c>
      <c r="B95" t="s">
        <v>28</v>
      </c>
      <c r="C95" s="4">
        <v>43526</v>
      </c>
      <c r="D95" s="4">
        <v>43527</v>
      </c>
      <c r="E95" t="s">
        <v>33</v>
      </c>
    </row>
    <row r="96" spans="1:5">
      <c r="A96" t="s">
        <v>36</v>
      </c>
      <c r="B96" s="4">
        <v>43621</v>
      </c>
      <c r="C96" s="4">
        <v>43648</v>
      </c>
      <c r="D96" s="4">
        <v>43500</v>
      </c>
      <c r="E96" s="4">
        <v>43525</v>
      </c>
    </row>
    <row r="97" spans="1:5">
      <c r="A97" t="s">
        <v>36</v>
      </c>
      <c r="B97" s="4">
        <v>43651</v>
      </c>
      <c r="C97" t="s">
        <v>27</v>
      </c>
      <c r="D97" s="4">
        <v>43500</v>
      </c>
      <c r="E97" s="4">
        <v>43497</v>
      </c>
    </row>
    <row r="98" spans="1:5">
      <c r="A98" t="s">
        <v>36</v>
      </c>
      <c r="B98" s="4">
        <v>43651</v>
      </c>
      <c r="C98" s="4">
        <v>43710</v>
      </c>
      <c r="D98" s="4">
        <v>43500</v>
      </c>
      <c r="E98" s="4">
        <v>43525</v>
      </c>
    </row>
    <row r="99" spans="1:5">
      <c r="A99" t="s">
        <v>36</v>
      </c>
      <c r="B99" s="4">
        <v>43502</v>
      </c>
      <c r="C99" s="4">
        <v>43710</v>
      </c>
      <c r="D99" s="4">
        <v>43528</v>
      </c>
      <c r="E99" s="4">
        <v>43525</v>
      </c>
    </row>
    <row r="100" spans="1:5">
      <c r="A100" t="s">
        <v>36</v>
      </c>
      <c r="B100" s="4">
        <v>43470</v>
      </c>
      <c r="C100" s="4">
        <v>43587</v>
      </c>
      <c r="D100" t="s">
        <v>27</v>
      </c>
      <c r="E100" s="4">
        <v>43466</v>
      </c>
    </row>
    <row r="101" spans="1:5">
      <c r="A101" t="s">
        <v>36</v>
      </c>
      <c r="B101" s="4">
        <v>43651</v>
      </c>
      <c r="C101" s="4">
        <v>43679</v>
      </c>
      <c r="D101" s="4">
        <v>43469</v>
      </c>
      <c r="E101" s="4">
        <v>43525</v>
      </c>
    </row>
    <row r="102" spans="1:5">
      <c r="A102" t="s">
        <v>40</v>
      </c>
      <c r="B102" s="4">
        <v>43530</v>
      </c>
      <c r="C102" s="4">
        <v>43527</v>
      </c>
      <c r="D102" t="s">
        <v>39</v>
      </c>
      <c r="E102" s="4">
        <v>43587</v>
      </c>
    </row>
    <row r="103" spans="1:5">
      <c r="A103" t="s">
        <v>40</v>
      </c>
      <c r="B103" s="4">
        <v>43682</v>
      </c>
      <c r="C103" s="4">
        <v>43648</v>
      </c>
      <c r="D103" s="4">
        <v>43470</v>
      </c>
      <c r="E103" s="4">
        <v>43709</v>
      </c>
    </row>
    <row r="104" spans="1:5">
      <c r="A104" t="s">
        <v>40</v>
      </c>
      <c r="B104" s="4">
        <v>43472</v>
      </c>
      <c r="C104" t="s">
        <v>27</v>
      </c>
      <c r="D104" s="4">
        <v>43713</v>
      </c>
      <c r="E104" s="4">
        <v>43467</v>
      </c>
    </row>
    <row r="105" spans="1:5">
      <c r="A105" t="s">
        <v>40</v>
      </c>
      <c r="B105" s="4">
        <v>43530</v>
      </c>
      <c r="C105" s="4">
        <v>43710</v>
      </c>
      <c r="D105" s="4">
        <v>43621</v>
      </c>
      <c r="E105" s="4">
        <v>43678</v>
      </c>
    </row>
    <row r="106" spans="1:5">
      <c r="A106" t="s">
        <v>40</v>
      </c>
      <c r="B106" s="4">
        <v>43591</v>
      </c>
      <c r="C106" t="s">
        <v>27</v>
      </c>
      <c r="D106" s="4">
        <v>43682</v>
      </c>
      <c r="E106" s="4">
        <v>43498</v>
      </c>
    </row>
    <row r="107" spans="1:5">
      <c r="A107" t="s">
        <v>40</v>
      </c>
      <c r="B107" s="4">
        <v>43623</v>
      </c>
      <c r="C107" t="s">
        <v>27</v>
      </c>
      <c r="D107" s="4">
        <v>43622</v>
      </c>
      <c r="E107" s="4">
        <v>43467</v>
      </c>
    </row>
    <row r="108" spans="1:5">
      <c r="A108" t="s">
        <v>40</v>
      </c>
      <c r="B108" s="4">
        <v>43712</v>
      </c>
      <c r="C108" s="4">
        <v>43587</v>
      </c>
      <c r="D108" s="4">
        <v>43589</v>
      </c>
      <c r="E108" s="4">
        <v>43647</v>
      </c>
    </row>
    <row r="109" spans="1:5">
      <c r="A109" t="s">
        <v>40</v>
      </c>
      <c r="B109" s="4">
        <v>43531</v>
      </c>
      <c r="C109" s="4">
        <v>43710</v>
      </c>
      <c r="D109" s="4">
        <v>43530</v>
      </c>
      <c r="E109" s="4">
        <v>43678</v>
      </c>
    </row>
    <row r="110" spans="1:5">
      <c r="A110" t="s">
        <v>40</v>
      </c>
      <c r="B110" s="4">
        <v>43652</v>
      </c>
      <c r="C110" s="4">
        <v>43587</v>
      </c>
      <c r="D110" s="4">
        <v>43682</v>
      </c>
      <c r="E110" s="4">
        <v>43678</v>
      </c>
    </row>
    <row r="111" spans="1:5">
      <c r="A111" t="s">
        <v>40</v>
      </c>
      <c r="B111" s="4">
        <v>43503</v>
      </c>
      <c r="C111" s="4">
        <v>43619</v>
      </c>
      <c r="D111" s="4">
        <v>43471</v>
      </c>
      <c r="E111" s="4">
        <v>43587</v>
      </c>
    </row>
    <row r="112" spans="1:5">
      <c r="A112" t="s">
        <v>40</v>
      </c>
      <c r="B112" s="4">
        <v>43591</v>
      </c>
      <c r="C112" s="4">
        <v>43499</v>
      </c>
      <c r="D112" s="4">
        <v>43470</v>
      </c>
      <c r="E112" t="s">
        <v>38</v>
      </c>
    </row>
    <row r="113" spans="1:5">
      <c r="A113" t="s">
        <v>40</v>
      </c>
      <c r="B113" s="4">
        <v>43561</v>
      </c>
      <c r="C113" s="4">
        <v>43648</v>
      </c>
      <c r="D113" s="4">
        <v>43529</v>
      </c>
      <c r="E113" s="4">
        <v>43709</v>
      </c>
    </row>
    <row r="114" spans="1:5">
      <c r="A114" t="s">
        <v>40</v>
      </c>
      <c r="B114" s="4">
        <v>43683</v>
      </c>
      <c r="C114" t="s">
        <v>27</v>
      </c>
      <c r="D114" s="4">
        <v>43590</v>
      </c>
      <c r="E114" s="4">
        <v>43467</v>
      </c>
    </row>
    <row r="115" spans="1:5">
      <c r="A115" t="s">
        <v>40</v>
      </c>
      <c r="B115" s="4">
        <v>43651</v>
      </c>
      <c r="C115" s="4">
        <v>43587</v>
      </c>
      <c r="D115" t="s">
        <v>28</v>
      </c>
      <c r="E115" t="s">
        <v>38</v>
      </c>
    </row>
    <row r="116" spans="1:5">
      <c r="A116" t="s">
        <v>40</v>
      </c>
      <c r="B116" s="4">
        <v>43682</v>
      </c>
      <c r="C116" s="4">
        <v>43679</v>
      </c>
      <c r="D116" s="4">
        <v>43470</v>
      </c>
      <c r="E116" s="4">
        <v>43557</v>
      </c>
    </row>
    <row r="117" spans="1:5">
      <c r="A117" t="s">
        <v>40</v>
      </c>
      <c r="B117" s="4">
        <v>43561</v>
      </c>
      <c r="C117" s="4">
        <v>43499</v>
      </c>
      <c r="D117" s="4">
        <v>43529</v>
      </c>
      <c r="E117" s="4">
        <v>43526</v>
      </c>
    </row>
    <row r="118" spans="1:5">
      <c r="A118" t="s">
        <v>40</v>
      </c>
      <c r="B118" s="4">
        <v>43591</v>
      </c>
      <c r="C118" t="s">
        <v>27</v>
      </c>
      <c r="D118" s="4">
        <v>43590</v>
      </c>
      <c r="E118" s="4">
        <v>43678</v>
      </c>
    </row>
    <row r="119" spans="1:5">
      <c r="A119" t="s">
        <v>40</v>
      </c>
      <c r="B119" s="4">
        <v>43653</v>
      </c>
      <c r="C119" s="4">
        <v>43680</v>
      </c>
      <c r="D119" s="4">
        <v>43652</v>
      </c>
      <c r="E119" s="4">
        <v>43498</v>
      </c>
    </row>
    <row r="120" spans="1:5">
      <c r="A120" t="s">
        <v>40</v>
      </c>
      <c r="B120" s="4">
        <v>43653</v>
      </c>
      <c r="C120" s="4">
        <v>43618</v>
      </c>
      <c r="D120" s="4">
        <v>43714</v>
      </c>
      <c r="E120" s="4">
        <v>43526</v>
      </c>
    </row>
    <row r="121" spans="1:5">
      <c r="A121" t="s">
        <v>40</v>
      </c>
      <c r="B121" t="s">
        <v>39</v>
      </c>
      <c r="C121" s="4">
        <v>43498</v>
      </c>
      <c r="D121" t="s">
        <v>28</v>
      </c>
      <c r="E121" s="4">
        <v>43586</v>
      </c>
    </row>
    <row r="122" spans="1:5">
      <c r="A122" t="s">
        <v>40</v>
      </c>
      <c r="B122" s="4">
        <v>43714</v>
      </c>
      <c r="C122" s="4">
        <v>43499</v>
      </c>
      <c r="D122" s="4">
        <v>43651</v>
      </c>
      <c r="E122" s="4">
        <v>43526</v>
      </c>
    </row>
    <row r="123" spans="1:5">
      <c r="A123" t="s">
        <v>40</v>
      </c>
      <c r="B123" s="4">
        <v>43621</v>
      </c>
      <c r="C123" s="4">
        <v>43679</v>
      </c>
      <c r="D123" s="4">
        <v>43712</v>
      </c>
      <c r="E123" t="s">
        <v>38</v>
      </c>
    </row>
    <row r="124" spans="1:5">
      <c r="A124" t="s">
        <v>40</v>
      </c>
      <c r="B124" s="4">
        <v>43653</v>
      </c>
      <c r="C124" s="4">
        <v>43679</v>
      </c>
      <c r="D124" s="4">
        <v>43652</v>
      </c>
      <c r="E124" t="s">
        <v>38</v>
      </c>
    </row>
    <row r="125" spans="1:5">
      <c r="A125" t="s">
        <v>40</v>
      </c>
      <c r="B125" s="4">
        <v>43530</v>
      </c>
      <c r="C125" s="4">
        <v>43648</v>
      </c>
      <c r="D125" s="4">
        <v>43712</v>
      </c>
      <c r="E125" s="4">
        <v>43678</v>
      </c>
    </row>
    <row r="126" spans="1:5">
      <c r="A126" t="s">
        <v>40</v>
      </c>
      <c r="B126" s="4">
        <v>43652</v>
      </c>
      <c r="C126" s="4">
        <v>43527</v>
      </c>
      <c r="D126" s="4">
        <v>43651</v>
      </c>
      <c r="E126" s="4">
        <v>43467</v>
      </c>
    </row>
    <row r="127" spans="1:5">
      <c r="A127" t="s">
        <v>40</v>
      </c>
      <c r="B127" s="4">
        <v>43503</v>
      </c>
      <c r="C127" s="4">
        <v>43499</v>
      </c>
      <c r="D127" t="s">
        <v>39</v>
      </c>
      <c r="E127" s="4">
        <v>43678</v>
      </c>
    </row>
    <row r="128" spans="1:5">
      <c r="A128" t="s">
        <v>40</v>
      </c>
      <c r="B128" s="4">
        <v>43502</v>
      </c>
      <c r="C128" s="4">
        <v>43679</v>
      </c>
      <c r="D128" s="4">
        <v>43681</v>
      </c>
      <c r="E128" s="4">
        <v>43678</v>
      </c>
    </row>
    <row r="129" spans="1:5">
      <c r="A129" t="s">
        <v>40</v>
      </c>
      <c r="B129" s="4">
        <v>43471</v>
      </c>
      <c r="C129" t="s">
        <v>27</v>
      </c>
      <c r="D129" s="4">
        <v>43712</v>
      </c>
      <c r="E129" s="4">
        <v>43678</v>
      </c>
    </row>
    <row r="130" spans="1:5">
      <c r="A130" t="s">
        <v>40</v>
      </c>
      <c r="B130" s="4">
        <v>43561</v>
      </c>
      <c r="C130" s="4">
        <v>43679</v>
      </c>
      <c r="D130" s="4">
        <v>43621</v>
      </c>
      <c r="E130" s="4">
        <v>43467</v>
      </c>
    </row>
    <row r="131" spans="1:5">
      <c r="A131" t="s">
        <v>40</v>
      </c>
      <c r="B131" s="4">
        <v>43503</v>
      </c>
      <c r="C131" t="s">
        <v>27</v>
      </c>
      <c r="D131" s="4">
        <v>43682</v>
      </c>
      <c r="E131" s="4">
        <v>43617</v>
      </c>
    </row>
    <row r="132" spans="1:5">
      <c r="A132" t="s">
        <v>40</v>
      </c>
      <c r="B132" s="4">
        <v>43562</v>
      </c>
      <c r="C132" s="4">
        <v>43679</v>
      </c>
      <c r="D132" s="4">
        <v>43471</v>
      </c>
      <c r="E132" s="4">
        <v>43709</v>
      </c>
    </row>
    <row r="133" spans="1:5">
      <c r="A133" t="s">
        <v>40</v>
      </c>
      <c r="B133" s="4">
        <v>43715</v>
      </c>
      <c r="C133" s="4">
        <v>43680</v>
      </c>
      <c r="D133" s="4">
        <v>43561</v>
      </c>
      <c r="E133" t="s">
        <v>38</v>
      </c>
    </row>
    <row r="134" spans="1:5">
      <c r="A134" t="s">
        <v>40</v>
      </c>
      <c r="B134" s="4">
        <v>43561</v>
      </c>
      <c r="C134" s="4">
        <v>43679</v>
      </c>
      <c r="D134" s="4">
        <v>43621</v>
      </c>
      <c r="E134" s="4">
        <v>43498</v>
      </c>
    </row>
    <row r="135" spans="1:5">
      <c r="A135" t="s">
        <v>40</v>
      </c>
      <c r="B135" s="4">
        <v>43530</v>
      </c>
      <c r="C135" s="4">
        <v>43679</v>
      </c>
      <c r="D135" s="4">
        <v>43470</v>
      </c>
      <c r="E135" s="4">
        <v>43586</v>
      </c>
    </row>
    <row r="136" spans="1:5">
      <c r="A136" t="s">
        <v>40</v>
      </c>
      <c r="B136" s="4">
        <v>43471</v>
      </c>
      <c r="C136" s="4">
        <v>43618</v>
      </c>
      <c r="D136" s="4">
        <v>43621</v>
      </c>
      <c r="E136" s="4">
        <v>43556</v>
      </c>
    </row>
    <row r="137" spans="1:5">
      <c r="A137" t="s">
        <v>40</v>
      </c>
      <c r="B137" s="4">
        <v>43653</v>
      </c>
      <c r="C137" t="s">
        <v>27</v>
      </c>
      <c r="D137" s="4">
        <v>43471</v>
      </c>
      <c r="E137" s="4">
        <v>43526</v>
      </c>
    </row>
    <row r="138" spans="1:5">
      <c r="A138" t="s">
        <v>40</v>
      </c>
      <c r="B138" s="4">
        <v>43530</v>
      </c>
      <c r="C138" s="4">
        <v>43558</v>
      </c>
      <c r="D138" s="4">
        <v>43621</v>
      </c>
      <c r="E138" s="4">
        <v>43557</v>
      </c>
    </row>
    <row r="139" spans="1:5">
      <c r="A139" t="s">
        <v>40</v>
      </c>
      <c r="B139" s="4">
        <v>43561</v>
      </c>
      <c r="C139" s="4">
        <v>43468</v>
      </c>
      <c r="D139" s="4">
        <v>43590</v>
      </c>
      <c r="E139" s="4">
        <v>43678</v>
      </c>
    </row>
    <row r="140" spans="1:5">
      <c r="A140" t="s">
        <v>40</v>
      </c>
      <c r="B140" t="s">
        <v>39</v>
      </c>
      <c r="C140" t="s">
        <v>27</v>
      </c>
      <c r="D140" s="4">
        <v>43681</v>
      </c>
      <c r="E140" s="4">
        <v>43678</v>
      </c>
    </row>
    <row r="141" spans="1:5">
      <c r="A141" t="s">
        <v>40</v>
      </c>
      <c r="B141" s="4">
        <v>43714</v>
      </c>
      <c r="C141" s="4">
        <v>43468</v>
      </c>
      <c r="D141" s="4">
        <v>43560</v>
      </c>
      <c r="E141" s="4">
        <v>43467</v>
      </c>
    </row>
    <row r="142" spans="1:5">
      <c r="A142" t="s">
        <v>40</v>
      </c>
      <c r="B142" s="4">
        <v>43652</v>
      </c>
      <c r="C142" s="4">
        <v>43468</v>
      </c>
      <c r="D142" s="4">
        <v>43621</v>
      </c>
      <c r="E142" s="4">
        <v>43557</v>
      </c>
    </row>
    <row r="143" spans="1:5">
      <c r="A143" t="s">
        <v>40</v>
      </c>
      <c r="B143" s="4">
        <v>43714</v>
      </c>
      <c r="C143" s="4">
        <v>43468</v>
      </c>
      <c r="D143" s="4">
        <v>43470</v>
      </c>
      <c r="E143" s="4">
        <v>43526</v>
      </c>
    </row>
    <row r="144" spans="1:5">
      <c r="A144" t="s">
        <v>40</v>
      </c>
      <c r="B144" s="4">
        <v>43682</v>
      </c>
      <c r="C144" s="4">
        <v>43648</v>
      </c>
      <c r="D144" s="4">
        <v>43470</v>
      </c>
      <c r="E144" s="4">
        <v>43709</v>
      </c>
    </row>
    <row r="145" spans="1:5">
      <c r="A145" t="s">
        <v>40</v>
      </c>
      <c r="B145" s="4">
        <v>43683</v>
      </c>
      <c r="C145" s="4">
        <v>43499</v>
      </c>
      <c r="D145" s="4">
        <v>43713</v>
      </c>
      <c r="E145" s="4">
        <v>43526</v>
      </c>
    </row>
    <row r="146" spans="1:5">
      <c r="A146" t="s">
        <v>40</v>
      </c>
      <c r="B146" s="4">
        <v>43652</v>
      </c>
      <c r="C146" s="4">
        <v>43527</v>
      </c>
      <c r="D146" s="4">
        <v>43651</v>
      </c>
      <c r="E146" s="4">
        <v>43587</v>
      </c>
    </row>
    <row r="147" spans="1:5">
      <c r="A147" t="s">
        <v>40</v>
      </c>
      <c r="B147" s="4">
        <v>43652</v>
      </c>
      <c r="C147" t="s">
        <v>27</v>
      </c>
      <c r="D147" s="4">
        <v>43501</v>
      </c>
      <c r="E147" s="4">
        <v>43526</v>
      </c>
    </row>
    <row r="148" spans="1:5">
      <c r="A148" t="s">
        <v>40</v>
      </c>
      <c r="B148" s="4">
        <v>43530</v>
      </c>
      <c r="C148" s="4">
        <v>43587</v>
      </c>
      <c r="D148" t="s">
        <v>28</v>
      </c>
      <c r="E148" s="4">
        <v>43709</v>
      </c>
    </row>
    <row r="149" spans="1:5">
      <c r="A149" t="s">
        <v>40</v>
      </c>
      <c r="B149" s="4">
        <v>43591</v>
      </c>
      <c r="C149" t="s">
        <v>27</v>
      </c>
      <c r="D149" s="4">
        <v>43501</v>
      </c>
      <c r="E149" t="s">
        <v>38</v>
      </c>
    </row>
    <row r="150" spans="1:5">
      <c r="A150" t="s">
        <v>40</v>
      </c>
      <c r="B150" s="4">
        <v>43502</v>
      </c>
      <c r="C150" s="4">
        <v>43558</v>
      </c>
      <c r="D150" s="4">
        <v>43560</v>
      </c>
      <c r="E150" s="4">
        <v>43526</v>
      </c>
    </row>
    <row r="151" spans="1:5">
      <c r="A151" t="s">
        <v>40</v>
      </c>
      <c r="B151" s="4">
        <v>43713</v>
      </c>
      <c r="C151" t="s">
        <v>27</v>
      </c>
      <c r="D151" s="4">
        <v>43470</v>
      </c>
      <c r="E151" s="4">
        <v>43678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51F83BCD-1176-42A5-9560-0C23ACAB20E7}">
          <xm:f>Arkusz1!A1:E151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48576"/>
  <sheetViews>
    <sheetView tabSelected="1" workbookViewId="0">
      <selection activeCell="S27" sqref="S27"/>
    </sheetView>
  </sheetViews>
  <sheetFormatPr defaultRowHeight="14.45"/>
  <cols>
    <col min="3" max="3" width="10.140625" bestFit="1" customWidth="1"/>
    <col min="19" max="19" width="10" bestFit="1" customWidth="1"/>
    <col min="23" max="23" width="10" bestFit="1" customWidth="1"/>
    <col min="38" max="38" width="10" bestFit="1" customWidth="1"/>
  </cols>
  <sheetData>
    <row r="1" spans="1:39">
      <c r="A1" t="s">
        <v>41</v>
      </c>
      <c r="H1" t="s">
        <v>42</v>
      </c>
      <c r="M1" t="s">
        <v>43</v>
      </c>
      <c r="R1" t="s">
        <v>44</v>
      </c>
      <c r="W1" t="s">
        <v>45</v>
      </c>
      <c r="Y1" t="s">
        <v>46</v>
      </c>
      <c r="Z1" t="s">
        <v>47</v>
      </c>
      <c r="AA1" t="s">
        <v>48</v>
      </c>
      <c r="AD1" t="s">
        <v>49</v>
      </c>
      <c r="AJ1" t="s">
        <v>43</v>
      </c>
    </row>
    <row r="2" spans="1:39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H2" t="s">
        <v>52</v>
      </c>
      <c r="I2" t="s">
        <v>53</v>
      </c>
      <c r="J2" t="s">
        <v>54</v>
      </c>
      <c r="K2" t="s">
        <v>55</v>
      </c>
      <c r="M2" t="s">
        <v>52</v>
      </c>
      <c r="N2" t="s">
        <v>53</v>
      </c>
      <c r="O2" t="s">
        <v>54</v>
      </c>
      <c r="P2" t="s">
        <v>55</v>
      </c>
      <c r="R2" t="s">
        <v>52</v>
      </c>
      <c r="S2" t="s">
        <v>53</v>
      </c>
      <c r="T2" t="s">
        <v>54</v>
      </c>
      <c r="U2" t="s">
        <v>55</v>
      </c>
      <c r="W2" t="s">
        <v>52</v>
      </c>
      <c r="X2" t="s">
        <v>53</v>
      </c>
      <c r="Y2" t="s">
        <v>56</v>
      </c>
      <c r="Z2" t="s">
        <v>55</v>
      </c>
      <c r="AD2" t="s">
        <v>52</v>
      </c>
      <c r="AE2" t="s">
        <v>57</v>
      </c>
      <c r="AF2" t="s">
        <v>58</v>
      </c>
      <c r="AG2" t="s">
        <v>59</v>
      </c>
      <c r="AJ2" t="s">
        <v>52</v>
      </c>
      <c r="AK2" t="s">
        <v>53</v>
      </c>
      <c r="AL2" t="s">
        <v>54</v>
      </c>
      <c r="AM2" t="s">
        <v>55</v>
      </c>
    </row>
    <row r="3" spans="1:39">
      <c r="A3" t="s">
        <v>60</v>
      </c>
      <c r="B3" t="s">
        <v>16</v>
      </c>
      <c r="C3">
        <v>33.53</v>
      </c>
      <c r="D3">
        <v>278</v>
      </c>
      <c r="E3">
        <v>0.63</v>
      </c>
      <c r="F3">
        <v>40</v>
      </c>
      <c r="H3">
        <f t="shared" ref="H3:K5" si="0">(C3-C21)/C20</f>
        <v>1.8971640093811692</v>
      </c>
      <c r="I3">
        <f t="shared" si="0"/>
        <v>0.20313051888009093</v>
      </c>
      <c r="J3">
        <f t="shared" si="0"/>
        <v>1.8039414458743859</v>
      </c>
      <c r="K3">
        <f t="shared" si="0"/>
        <v>0.32983795685085299</v>
      </c>
      <c r="M3">
        <v>43.11</v>
      </c>
      <c r="N3">
        <v>569.11</v>
      </c>
      <c r="O3">
        <v>0.38</v>
      </c>
      <c r="P3">
        <v>45</v>
      </c>
      <c r="Q3" t="s">
        <v>61</v>
      </c>
      <c r="R3">
        <f t="shared" ref="R3:U5" si="1">(M3-M21)/M20</f>
        <v>0.30342639494585621</v>
      </c>
      <c r="S3">
        <f t="shared" si="1"/>
        <v>3.8827107674767616E-2</v>
      </c>
      <c r="T3">
        <f t="shared" si="1"/>
        <v>0.52624881609597729</v>
      </c>
      <c r="U3">
        <f t="shared" si="1"/>
        <v>-0.17161256655484444</v>
      </c>
      <c r="W3">
        <f t="shared" ref="W3:W14" si="2">(M3/N3)*100</f>
        <v>7.5749855036811864</v>
      </c>
      <c r="X3">
        <v>1</v>
      </c>
      <c r="Y3">
        <f t="shared" ref="Y3:Y19" si="3">(O3/N3)*1000</f>
        <v>0.66770923020154282</v>
      </c>
      <c r="Z3">
        <f t="shared" ref="Z3:Z19" si="4">(P3/N3)*100</f>
        <v>7.9070829892287957</v>
      </c>
      <c r="AC3" t="s">
        <v>62</v>
      </c>
      <c r="AD3">
        <v>1</v>
      </c>
      <c r="AE3">
        <v>0</v>
      </c>
      <c r="AF3">
        <v>0</v>
      </c>
      <c r="AG3">
        <v>0</v>
      </c>
      <c r="AI3" t="s">
        <v>52</v>
      </c>
      <c r="AJ3">
        <v>1</v>
      </c>
      <c r="AK3">
        <v>0</v>
      </c>
      <c r="AL3">
        <v>0</v>
      </c>
      <c r="AM3">
        <v>0</v>
      </c>
    </row>
    <row r="4" spans="1:39">
      <c r="A4" t="s">
        <v>61</v>
      </c>
      <c r="B4" t="s">
        <v>5</v>
      </c>
      <c r="C4">
        <v>29.83</v>
      </c>
      <c r="D4">
        <v>563</v>
      </c>
      <c r="E4">
        <v>0.53</v>
      </c>
      <c r="F4">
        <v>90</v>
      </c>
      <c r="H4">
        <f t="shared" si="0"/>
        <v>9.76206904226668E-2</v>
      </c>
      <c r="I4">
        <f t="shared" si="0"/>
        <v>0.91296653796653804</v>
      </c>
      <c r="J4">
        <f t="shared" si="0"/>
        <v>2.4779735682819384</v>
      </c>
      <c r="K4">
        <f t="shared" si="0"/>
        <v>1.60024154589372</v>
      </c>
      <c r="M4">
        <v>43.48</v>
      </c>
      <c r="N4">
        <v>888.2</v>
      </c>
      <c r="O4">
        <v>0.62</v>
      </c>
      <c r="P4">
        <v>90</v>
      </c>
      <c r="Q4" t="s">
        <v>61</v>
      </c>
      <c r="R4">
        <f t="shared" si="1"/>
        <v>4.361569427907229E-2</v>
      </c>
      <c r="S4">
        <f t="shared" si="1"/>
        <v>0.57109934304725007</v>
      </c>
      <c r="T4">
        <f t="shared" si="1"/>
        <v>1.7494407158836685</v>
      </c>
      <c r="U4">
        <f t="shared" si="1"/>
        <v>0.92615012106537531</v>
      </c>
      <c r="W4">
        <f t="shared" si="2"/>
        <v>4.89529385273587</v>
      </c>
      <c r="X4">
        <v>1</v>
      </c>
      <c r="Y4">
        <f t="shared" si="3"/>
        <v>0.6980409817608646</v>
      </c>
      <c r="Z4">
        <f t="shared" si="4"/>
        <v>10.13285296104481</v>
      </c>
      <c r="AC4" t="s">
        <v>57</v>
      </c>
      <c r="AD4">
        <f>CORREL(C3:C19,D3:D19)</f>
        <v>0.37873026309683783</v>
      </c>
      <c r="AE4">
        <v>1</v>
      </c>
      <c r="AF4">
        <v>0</v>
      </c>
      <c r="AG4">
        <v>0</v>
      </c>
      <c r="AI4" t="s">
        <v>53</v>
      </c>
      <c r="AJ4">
        <f>CORREL(M3:M19,N3:N19)</f>
        <v>0.53856260030512493</v>
      </c>
      <c r="AK4">
        <v>1</v>
      </c>
      <c r="AL4">
        <v>0</v>
      </c>
      <c r="AM4">
        <v>0</v>
      </c>
    </row>
    <row r="5" spans="1:39">
      <c r="A5" t="s">
        <v>61</v>
      </c>
      <c r="B5" t="s">
        <v>14</v>
      </c>
      <c r="C5">
        <v>30.75</v>
      </c>
      <c r="D5">
        <v>336</v>
      </c>
      <c r="E5">
        <v>0.51</v>
      </c>
      <c r="F5">
        <v>75</v>
      </c>
      <c r="H5">
        <f t="shared" si="0"/>
        <v>1.1460525226313227</v>
      </c>
      <c r="I5">
        <f t="shared" si="0"/>
        <v>0.99960128758058076</v>
      </c>
      <c r="J5">
        <f t="shared" si="0"/>
        <v>-10.411586585016492</v>
      </c>
      <c r="K5">
        <f t="shared" si="0"/>
        <v>2.0019277905429029</v>
      </c>
      <c r="M5">
        <v>40.79</v>
      </c>
      <c r="N5">
        <v>701.24</v>
      </c>
      <c r="O5">
        <v>0.32</v>
      </c>
      <c r="P5">
        <v>75</v>
      </c>
      <c r="Q5" t="s">
        <v>61</v>
      </c>
      <c r="R5">
        <f t="shared" si="1"/>
        <v>0.980286332447869</v>
      </c>
      <c r="S5">
        <f t="shared" si="1"/>
        <v>1.232442687952837</v>
      </c>
      <c r="T5">
        <f t="shared" si="1"/>
        <v>-0.6234654330880437</v>
      </c>
      <c r="U5">
        <f t="shared" si="1"/>
        <v>1.6633992012138281</v>
      </c>
      <c r="W5">
        <f t="shared" si="2"/>
        <v>5.8168387427984714</v>
      </c>
      <c r="X5">
        <v>1</v>
      </c>
      <c r="Y5">
        <f t="shared" si="3"/>
        <v>0.4563344931835035</v>
      </c>
      <c r="Z5">
        <f t="shared" si="4"/>
        <v>10.695339683988363</v>
      </c>
      <c r="AC5" t="s">
        <v>58</v>
      </c>
      <c r="AD5">
        <f>CORREL(C3:C19,E3:E19)</f>
        <v>0.39295287340915158</v>
      </c>
      <c r="AE5">
        <f>CORREL(D3:D19,E3:E19)</f>
        <v>0.42784454671827499</v>
      </c>
      <c r="AF5">
        <v>1</v>
      </c>
      <c r="AI5" t="s">
        <v>54</v>
      </c>
      <c r="AJ5">
        <f>CORREL(M3:M19,O3:O19)</f>
        <v>0.40990968348185025</v>
      </c>
      <c r="AK5">
        <f>CORREL(N3:N19,O3:O19)</f>
        <v>0.61241690362440704</v>
      </c>
      <c r="AL5">
        <v>1</v>
      </c>
      <c r="AM5">
        <v>0</v>
      </c>
    </row>
    <row r="6" spans="1:39">
      <c r="A6" t="s">
        <v>61</v>
      </c>
      <c r="B6" t="s">
        <v>3</v>
      </c>
      <c r="C6">
        <v>27.75</v>
      </c>
      <c r="D6">
        <v>497</v>
      </c>
      <c r="E6">
        <v>0.16</v>
      </c>
      <c r="F6">
        <v>75</v>
      </c>
      <c r="H6">
        <f t="shared" ref="H6:K8" si="5">(C6-C21)/C20</f>
        <v>0.35296805542330217</v>
      </c>
      <c r="I6">
        <f t="shared" si="5"/>
        <v>1.7183070731968446</v>
      </c>
      <c r="J6">
        <f t="shared" si="5"/>
        <v>-8.689816063980095E-2</v>
      </c>
      <c r="K6">
        <f t="shared" si="5"/>
        <v>2.0077926792025758</v>
      </c>
      <c r="M6">
        <v>47.86</v>
      </c>
      <c r="N6">
        <v>673.8</v>
      </c>
      <c r="O6">
        <v>0.51</v>
      </c>
      <c r="P6">
        <v>70</v>
      </c>
      <c r="Q6" t="s">
        <v>63</v>
      </c>
      <c r="R6">
        <f t="shared" ref="R6:U8" si="6">(M6-M21)/M20</f>
        <v>1.1979748210823262</v>
      </c>
      <c r="S6">
        <f t="shared" si="6"/>
        <v>0.4304051002061563</v>
      </c>
      <c r="T6">
        <f t="shared" si="6"/>
        <v>1.1106758932678922</v>
      </c>
      <c r="U6">
        <f t="shared" si="6"/>
        <v>1.0240487578026789</v>
      </c>
      <c r="W6">
        <f t="shared" si="2"/>
        <v>7.1029979222321167</v>
      </c>
      <c r="X6">
        <v>1</v>
      </c>
      <c r="Y6">
        <f t="shared" si="3"/>
        <v>0.75690115761353527</v>
      </c>
      <c r="Z6">
        <f t="shared" si="4"/>
        <v>10.388839418224993</v>
      </c>
      <c r="AC6" t="s">
        <v>59</v>
      </c>
      <c r="AD6">
        <f>CORREL(C3:C19,F3:F19)</f>
        <v>0.41152730865390535</v>
      </c>
      <c r="AE6">
        <f>CORREL(D3:D19,F3:F19)</f>
        <v>0.62961839182763035</v>
      </c>
      <c r="AF6">
        <f>CORREL(E3:E19,F3:F19)</f>
        <v>0.65884116928335457</v>
      </c>
      <c r="AG6">
        <v>1</v>
      </c>
      <c r="AI6" t="s">
        <v>55</v>
      </c>
      <c r="AJ6">
        <f>CORREL(M3:M19,P3:P19)</f>
        <v>0.22742677191688901</v>
      </c>
      <c r="AK6">
        <f>CORREL(N3:N19,P3:P19)</f>
        <v>0.54662512224604298</v>
      </c>
      <c r="AL6">
        <f>CORREL(O3:O19,P3:P19)</f>
        <v>0.48377603032733618</v>
      </c>
      <c r="AM6">
        <v>1</v>
      </c>
    </row>
    <row r="7" spans="1:39">
      <c r="A7" t="s">
        <v>61</v>
      </c>
      <c r="B7" t="s">
        <v>4</v>
      </c>
      <c r="C7">
        <v>29.23</v>
      </c>
      <c r="D7">
        <v>339</v>
      </c>
      <c r="E7">
        <v>0.02</v>
      </c>
      <c r="F7">
        <v>50</v>
      </c>
      <c r="H7">
        <f t="shared" si="5"/>
        <v>7.4918204277860639E-2</v>
      </c>
      <c r="I7">
        <f t="shared" si="5"/>
        <v>1.2065637065637066E-2</v>
      </c>
      <c r="J7">
        <f t="shared" si="5"/>
        <v>-0.33039647577092507</v>
      </c>
      <c r="K7">
        <f t="shared" si="5"/>
        <v>0.39251207729468601</v>
      </c>
      <c r="M7">
        <v>40.75</v>
      </c>
      <c r="N7">
        <v>383.68</v>
      </c>
      <c r="O7">
        <v>0.09</v>
      </c>
      <c r="P7">
        <v>65</v>
      </c>
      <c r="Q7" t="s">
        <v>61</v>
      </c>
      <c r="R7">
        <f t="shared" si="6"/>
        <v>-2.2169303169473308E-2</v>
      </c>
      <c r="S7">
        <f t="shared" si="6"/>
        <v>-0.33187800050534827</v>
      </c>
      <c r="T7">
        <f t="shared" si="6"/>
        <v>-0.26621923937360176</v>
      </c>
      <c r="U7">
        <f t="shared" si="6"/>
        <v>0.41162227602905571</v>
      </c>
      <c r="W7">
        <f t="shared" si="2"/>
        <v>10.620829858215179</v>
      </c>
      <c r="X7">
        <v>1</v>
      </c>
      <c r="Y7">
        <f t="shared" si="3"/>
        <v>0.23457047539616346</v>
      </c>
      <c r="Z7">
        <f t="shared" si="4"/>
        <v>16.941201000834027</v>
      </c>
    </row>
    <row r="8" spans="1:39">
      <c r="A8" t="s">
        <v>61</v>
      </c>
      <c r="B8" t="s">
        <v>15</v>
      </c>
      <c r="C8">
        <v>28.84</v>
      </c>
      <c r="D8">
        <v>526</v>
      </c>
      <c r="E8">
        <v>0.11</v>
      </c>
      <c r="F8">
        <v>30</v>
      </c>
      <c r="H8">
        <f t="shared" si="5"/>
        <v>1.0759607795120567</v>
      </c>
      <c r="I8">
        <f t="shared" si="5"/>
        <v>1.5650774780567711</v>
      </c>
      <c r="J8">
        <f t="shared" si="5"/>
        <v>-15.41158658501649</v>
      </c>
      <c r="K8">
        <f t="shared" si="5"/>
        <v>0.78571157432668648</v>
      </c>
      <c r="M8">
        <v>47.4</v>
      </c>
      <c r="N8">
        <v>1005.13</v>
      </c>
      <c r="O8">
        <v>0.49</v>
      </c>
      <c r="P8">
        <v>38</v>
      </c>
      <c r="Q8" t="s">
        <v>61</v>
      </c>
      <c r="R8">
        <f t="shared" si="6"/>
        <v>1.1389136422630837</v>
      </c>
      <c r="S8">
        <f t="shared" si="6"/>
        <v>1.7664167878632233</v>
      </c>
      <c r="T8">
        <f t="shared" si="6"/>
        <v>0.43903456691195619</v>
      </c>
      <c r="U8">
        <f t="shared" si="6"/>
        <v>0.84117697899160604</v>
      </c>
      <c r="W8">
        <f t="shared" si="2"/>
        <v>4.7158079054450663</v>
      </c>
      <c r="X8">
        <v>1</v>
      </c>
      <c r="Y8">
        <f t="shared" si="3"/>
        <v>0.48749912946584023</v>
      </c>
      <c r="Z8">
        <f t="shared" si="4"/>
        <v>3.7806054938167204</v>
      </c>
    </row>
    <row r="9" spans="1:39">
      <c r="A9" t="s">
        <v>64</v>
      </c>
      <c r="B9" t="s">
        <v>18</v>
      </c>
      <c r="C9">
        <v>24.17</v>
      </c>
      <c r="D9">
        <v>521</v>
      </c>
      <c r="E9">
        <v>0.8</v>
      </c>
      <c r="F9">
        <v>65</v>
      </c>
      <c r="H9">
        <f>(C9-C21)/C20</f>
        <v>-0.60347165308347306</v>
      </c>
      <c r="I9">
        <f>(D9-D21)/D20</f>
        <v>1.884353818875393</v>
      </c>
      <c r="J9">
        <f>(E9-E21)/E20</f>
        <v>2.48786215461356</v>
      </c>
      <c r="K9">
        <f>(F9-F21)/F20</f>
        <v>1.5283770442449405</v>
      </c>
      <c r="M9">
        <v>47.07</v>
      </c>
      <c r="N9">
        <v>941.63</v>
      </c>
      <c r="O9">
        <v>0.38</v>
      </c>
      <c r="P9">
        <v>70</v>
      </c>
      <c r="Q9" t="s">
        <v>61</v>
      </c>
      <c r="R9">
        <f>(M9-M21)/M20</f>
        <v>1.0491972933669977</v>
      </c>
      <c r="S9">
        <f>(N9-N21)/N20</f>
        <v>1.4321849620810432</v>
      </c>
      <c r="T9">
        <f>(O9-O21)/O20</f>
        <v>0.52624881609597729</v>
      </c>
      <c r="U9">
        <f>(P9-P21)/P20</f>
        <v>1.0240487578026789</v>
      </c>
      <c r="W9">
        <f t="shared" si="2"/>
        <v>4.998778713507428</v>
      </c>
      <c r="X9">
        <v>1</v>
      </c>
      <c r="Y9">
        <f t="shared" si="3"/>
        <v>0.40355553667576438</v>
      </c>
      <c r="Z9">
        <f t="shared" si="4"/>
        <v>7.4339177808693435</v>
      </c>
      <c r="AB9" t="s">
        <v>42</v>
      </c>
      <c r="AJ9" t="s">
        <v>44</v>
      </c>
    </row>
    <row r="10" spans="1:39">
      <c r="A10" t="s">
        <v>64</v>
      </c>
      <c r="B10" t="s">
        <v>2</v>
      </c>
      <c r="C10">
        <v>25.93</v>
      </c>
      <c r="D10">
        <v>505</v>
      </c>
      <c r="E10">
        <v>0.02</v>
      </c>
      <c r="F10">
        <v>30</v>
      </c>
      <c r="H10">
        <f>(C10-C21)/C20</f>
        <v>-0.13326665672260063</v>
      </c>
      <c r="I10">
        <f>(D10-D21)/D20</f>
        <v>1.7736559884230274</v>
      </c>
      <c r="J10">
        <f>(E10-E21)/E20</f>
        <v>-0.65012697960147359</v>
      </c>
      <c r="K10">
        <f>(F10-F21)/F20</f>
        <v>-0.14957767810678199</v>
      </c>
      <c r="M10">
        <v>38.18</v>
      </c>
      <c r="N10">
        <v>757.14</v>
      </c>
      <c r="O10">
        <v>0.11</v>
      </c>
      <c r="P10">
        <v>45</v>
      </c>
      <c r="Q10" t="s">
        <v>64</v>
      </c>
      <c r="R10">
        <f>(M10-M21)/M20</f>
        <v>-0.62502070839157475</v>
      </c>
      <c r="S10">
        <f>(N10-N21)/N20</f>
        <v>0.74212646707563734</v>
      </c>
      <c r="T10">
        <f>(O10-O21)/O20</f>
        <v>-0.68756126726107647</v>
      </c>
      <c r="U10">
        <f>(P10-P21)/P20</f>
        <v>-0.17161256655484444</v>
      </c>
      <c r="W10">
        <f t="shared" si="2"/>
        <v>5.0426605383416545</v>
      </c>
      <c r="X10">
        <v>1</v>
      </c>
      <c r="Y10">
        <f t="shared" si="3"/>
        <v>0.14528356710780041</v>
      </c>
      <c r="Z10">
        <f t="shared" si="4"/>
        <v>5.9434186544100172</v>
      </c>
    </row>
    <row r="11" spans="1:39">
      <c r="A11" t="s">
        <v>64</v>
      </c>
      <c r="B11" t="s">
        <v>8</v>
      </c>
      <c r="C11">
        <v>25.15</v>
      </c>
      <c r="D11">
        <v>376</v>
      </c>
      <c r="E11">
        <v>0.1</v>
      </c>
      <c r="F11">
        <v>40</v>
      </c>
      <c r="H11">
        <f>(C11-C21)/C20</f>
        <v>-0.34165296192798783</v>
      </c>
      <c r="I11">
        <f>(D11-D21)/D20</f>
        <v>0.88115473040083003</v>
      </c>
      <c r="J11">
        <f>(E11-E21)/E20</f>
        <v>-0.3282819401948035</v>
      </c>
      <c r="K11">
        <f>(F11-F21)/F20</f>
        <v>0.32983795685085299</v>
      </c>
      <c r="M11">
        <v>45.65</v>
      </c>
      <c r="N11">
        <v>702.98</v>
      </c>
      <c r="O11">
        <v>0.68</v>
      </c>
      <c r="P11">
        <v>55</v>
      </c>
      <c r="Q11" t="s">
        <v>63</v>
      </c>
      <c r="R11">
        <f>(M11-M21)/M20</f>
        <v>0.78177439544830529</v>
      </c>
      <c r="S11">
        <f>(N11-N21)/N20</f>
        <v>0.53954872253938735</v>
      </c>
      <c r="T11">
        <f>(O11-O21)/O20</f>
        <v>1.8749266864927039</v>
      </c>
      <c r="U11">
        <f>(P11-P21)/P20</f>
        <v>0.30665196318816496</v>
      </c>
      <c r="W11">
        <f t="shared" si="2"/>
        <v>6.4937836069304948</v>
      </c>
      <c r="X11">
        <v>1</v>
      </c>
      <c r="Y11">
        <f t="shared" si="3"/>
        <v>0.96731059205098302</v>
      </c>
      <c r="Z11">
        <f t="shared" si="4"/>
        <v>7.8238356710005963</v>
      </c>
    </row>
    <row r="12" spans="1:39">
      <c r="A12" t="s">
        <v>65</v>
      </c>
      <c r="B12" t="s">
        <v>10</v>
      </c>
      <c r="C12">
        <v>27.38</v>
      </c>
      <c r="D12">
        <v>333</v>
      </c>
      <c r="E12">
        <v>0.03</v>
      </c>
      <c r="F12">
        <v>25</v>
      </c>
      <c r="H12">
        <f>(C12-C21)/C20</f>
        <v>0.25411814141561839</v>
      </c>
      <c r="I12">
        <f>(D12-D21)/D20</f>
        <v>0.58365431106009757</v>
      </c>
      <c r="J12">
        <f>(E12-E21)/E20</f>
        <v>-0.60989634967563988</v>
      </c>
      <c r="K12">
        <f>(F12-F21)/F20</f>
        <v>-0.38928549558559949</v>
      </c>
      <c r="M12">
        <v>41.67</v>
      </c>
      <c r="N12">
        <v>463.72</v>
      </c>
      <c r="O12">
        <v>0.12</v>
      </c>
      <c r="P12">
        <v>55</v>
      </c>
      <c r="Q12" t="s">
        <v>61</v>
      </c>
      <c r="R12">
        <f>(M12-M21)/M20</f>
        <v>3.2236977338168889E-2</v>
      </c>
      <c r="S12">
        <f>(N12-N21)/N20</f>
        <v>-0.35536913487832317</v>
      </c>
      <c r="T12">
        <f>(O12-O21)/O20</f>
        <v>-0.64260533824785226</v>
      </c>
      <c r="U12">
        <f>(P12-P21)/P20</f>
        <v>0.30665196318816496</v>
      </c>
      <c r="W12">
        <f t="shared" si="2"/>
        <v>8.9860260502027085</v>
      </c>
      <c r="X12">
        <v>1</v>
      </c>
      <c r="Y12">
        <f t="shared" si="3"/>
        <v>0.25877684809799012</v>
      </c>
      <c r="Z12">
        <f t="shared" si="4"/>
        <v>11.860605537824549</v>
      </c>
    </row>
    <row r="13" spans="1:39">
      <c r="A13" t="s">
        <v>64</v>
      </c>
      <c r="B13" t="s">
        <v>11</v>
      </c>
      <c r="C13">
        <v>27.26</v>
      </c>
      <c r="D13">
        <v>162</v>
      </c>
      <c r="E13">
        <v>0.05</v>
      </c>
      <c r="F13">
        <v>32</v>
      </c>
      <c r="H13">
        <f>(C13-C21)/C20</f>
        <v>0.22205870984555953</v>
      </c>
      <c r="I13">
        <f>(D13-D21)/D20</f>
        <v>-0.59942875189955946</v>
      </c>
      <c r="J13">
        <f>(E13-E21)/E20</f>
        <v>-0.52943508982397225</v>
      </c>
      <c r="K13">
        <f>(F13-F21)/F20</f>
        <v>-5.3694551115255E-2</v>
      </c>
      <c r="M13">
        <v>37.36</v>
      </c>
      <c r="N13">
        <v>100</v>
      </c>
      <c r="O13">
        <v>0.16</v>
      </c>
      <c r="P13">
        <v>35</v>
      </c>
      <c r="Q13" t="s">
        <v>64</v>
      </c>
      <c r="R13">
        <f>(M13-M21)/M20</f>
        <v>-0.77944801564039701</v>
      </c>
      <c r="S13">
        <f>(N13-N21)/N20</f>
        <v>-1.7158118461546321</v>
      </c>
      <c r="T13">
        <f>(O13-O21)/O20</f>
        <v>-0.46278162219495539</v>
      </c>
      <c r="U13">
        <f>(P13-P21)/P20</f>
        <v>-0.64987709629785384</v>
      </c>
      <c r="W13">
        <f t="shared" si="2"/>
        <v>37.36</v>
      </c>
      <c r="X13">
        <v>1</v>
      </c>
      <c r="Y13">
        <f t="shared" si="3"/>
        <v>1.6</v>
      </c>
      <c r="Z13">
        <f t="shared" si="4"/>
        <v>35</v>
      </c>
    </row>
    <row r="14" spans="1:39">
      <c r="A14">
        <f>(M15/N15)*100</f>
        <v>7.37417772760889</v>
      </c>
      <c r="B14" t="s">
        <v>7</v>
      </c>
      <c r="C14">
        <v>27.25</v>
      </c>
      <c r="D14">
        <v>203</v>
      </c>
      <c r="E14">
        <v>0</v>
      </c>
      <c r="F14">
        <v>30</v>
      </c>
      <c r="H14">
        <f>(C14-C21)/C20</f>
        <v>0.21938709054805416</v>
      </c>
      <c r="I14">
        <f>(D14-D21)/D20</f>
        <v>-0.3157655613653727</v>
      </c>
      <c r="J14">
        <f>(E14-E21)/E20</f>
        <v>-0.73058823945314111</v>
      </c>
      <c r="K14">
        <f>(F14-F21)/F20</f>
        <v>-0.14957767810678199</v>
      </c>
      <c r="M14">
        <v>51.54</v>
      </c>
      <c r="N14">
        <v>271.70999999999998</v>
      </c>
      <c r="O14">
        <v>0.04</v>
      </c>
      <c r="P14">
        <v>12</v>
      </c>
      <c r="Q14" t="s">
        <v>64</v>
      </c>
      <c r="R14">
        <f>(M14-M21)/M20</f>
        <v>1.8910144438575283</v>
      </c>
      <c r="S14">
        <f>(N14-N21)/N20</f>
        <v>-1.0735551158311554</v>
      </c>
      <c r="T14">
        <f>(O14-O21)/O20</f>
        <v>-1.0022527703536459</v>
      </c>
      <c r="U14">
        <f>(P14-P21)/P20</f>
        <v>-1.7498855147067753</v>
      </c>
      <c r="W14">
        <f t="shared" si="2"/>
        <v>18.968753450369881</v>
      </c>
      <c r="X14">
        <v>1</v>
      </c>
      <c r="Y14">
        <f t="shared" si="3"/>
        <v>0.14721578153178022</v>
      </c>
      <c r="Z14">
        <f t="shared" si="4"/>
        <v>4.4164734459534065</v>
      </c>
    </row>
    <row r="15" spans="1:39">
      <c r="A15" t="s">
        <v>64</v>
      </c>
      <c r="B15" t="s">
        <v>9</v>
      </c>
      <c r="C15">
        <v>25.19</v>
      </c>
      <c r="D15">
        <v>339</v>
      </c>
      <c r="E15">
        <v>0.01</v>
      </c>
      <c r="F15">
        <v>37</v>
      </c>
      <c r="H15">
        <f>(C15-C21)/C20</f>
        <v>-0.33096648473796725</v>
      </c>
      <c r="I15">
        <f>(D15-D21)/D20</f>
        <v>0.62516599747973467</v>
      </c>
      <c r="J15">
        <f>(E15-E21)/E20</f>
        <v>-0.69035760952730729</v>
      </c>
      <c r="K15">
        <f>(F15-F21)/F20</f>
        <v>0.1860132663635625</v>
      </c>
      <c r="M15">
        <v>37.89</v>
      </c>
      <c r="N15">
        <v>513.82000000000005</v>
      </c>
      <c r="O15">
        <v>0.06</v>
      </c>
      <c r="P15">
        <v>63</v>
      </c>
      <c r="Q15" t="s">
        <v>64</v>
      </c>
      <c r="R15">
        <f>(M15-M21)/M20</f>
        <v>-0.67963524388201169</v>
      </c>
      <c r="S15">
        <f>(N15-N21)/N20</f>
        <v>-0.16797724046794399</v>
      </c>
      <c r="T15">
        <f>(O15-O21)/O20</f>
        <v>-0.9123409123271975</v>
      </c>
      <c r="U15">
        <f>(P15-P21)/P20</f>
        <v>0.6892635869825724</v>
      </c>
      <c r="X15">
        <v>1</v>
      </c>
      <c r="Y15">
        <f t="shared" si="3"/>
        <v>0.11677241057179555</v>
      </c>
      <c r="Z15">
        <f t="shared" si="4"/>
        <v>12.261103110038533</v>
      </c>
    </row>
    <row r="16" spans="1:39">
      <c r="A16" t="s">
        <v>64</v>
      </c>
      <c r="B16" t="s">
        <v>6</v>
      </c>
      <c r="C16">
        <v>26.97</v>
      </c>
      <c r="D16">
        <v>157</v>
      </c>
      <c r="E16">
        <v>0.05</v>
      </c>
      <c r="F16">
        <v>25</v>
      </c>
      <c r="H16">
        <f>(C16-C21)/C20</f>
        <v>0.14458175021791497</v>
      </c>
      <c r="I16">
        <f>(D16-D21)/D20</f>
        <v>-0.63402182391592377</v>
      </c>
      <c r="J16">
        <f>(E16-E21)/E20</f>
        <v>-0.52943508982397225</v>
      </c>
      <c r="K16">
        <f>(F16-F21)/F20</f>
        <v>-0.38928549558559949</v>
      </c>
      <c r="M16">
        <v>34.18</v>
      </c>
      <c r="N16">
        <v>433.24</v>
      </c>
      <c r="O16">
        <v>0.46</v>
      </c>
      <c r="P16">
        <v>25</v>
      </c>
      <c r="Q16" t="s">
        <v>64</v>
      </c>
      <c r="R16">
        <f>(M16-M21)/M20</f>
        <v>-1.3783246461907075</v>
      </c>
      <c r="S16">
        <f>(N16-N21)/N20</f>
        <v>-0.46937522153757177</v>
      </c>
      <c r="T16">
        <f>(O16-O21)/O20</f>
        <v>0.88589624820177115</v>
      </c>
      <c r="U16">
        <f>(P16-P21)/P20</f>
        <v>-1.1281416260408632</v>
      </c>
      <c r="W16">
        <f>(M16/N16)*100</f>
        <v>7.8893915612593482</v>
      </c>
      <c r="X16">
        <v>1</v>
      </c>
      <c r="Y16">
        <f t="shared" si="3"/>
        <v>1.0617671498476595</v>
      </c>
      <c r="Z16">
        <f t="shared" si="4"/>
        <v>5.7704736404764105</v>
      </c>
    </row>
    <row r="17" spans="1:27">
      <c r="A17" t="s">
        <v>64</v>
      </c>
      <c r="B17" t="s">
        <v>17</v>
      </c>
      <c r="C17">
        <v>22.3</v>
      </c>
      <c r="D17">
        <v>188</v>
      </c>
      <c r="E17">
        <v>0.08</v>
      </c>
      <c r="F17">
        <v>18</v>
      </c>
      <c r="H17">
        <f>(C17-C21)/C20</f>
        <v>-1.1030644617169008</v>
      </c>
      <c r="I17">
        <f>(D17-D21)/D20</f>
        <v>-0.41954477741446544</v>
      </c>
      <c r="J17">
        <f>(E17-E21)/E20</f>
        <v>-0.40874320004647102</v>
      </c>
      <c r="K17">
        <f>(F17-F21)/F20</f>
        <v>-0.72487644005594398</v>
      </c>
      <c r="M17">
        <v>42.81</v>
      </c>
      <c r="N17">
        <v>714.98</v>
      </c>
      <c r="O17">
        <v>0.02</v>
      </c>
      <c r="P17">
        <v>28</v>
      </c>
      <c r="Q17" t="s">
        <v>64</v>
      </c>
      <c r="R17">
        <f>(M17-M21)/M20</f>
        <v>0.24692859961092181</v>
      </c>
      <c r="S17">
        <f>(N17-N21)/N20</f>
        <v>0.58443300862570569</v>
      </c>
      <c r="T17">
        <f>(O17-O21)/O20</f>
        <v>-1.0921646283800943</v>
      </c>
      <c r="U17">
        <f>(P17-P21)/P20</f>
        <v>-0.98466226711796034</v>
      </c>
      <c r="W17">
        <f>(M17/N17)*100</f>
        <v>5.9875800721698518</v>
      </c>
      <c r="X17">
        <v>1</v>
      </c>
      <c r="Y17">
        <f t="shared" si="3"/>
        <v>2.7972810428263727E-2</v>
      </c>
      <c r="Z17">
        <f t="shared" si="4"/>
        <v>3.9161934599569217</v>
      </c>
    </row>
    <row r="18" spans="1:27">
      <c r="A18" t="s">
        <v>64</v>
      </c>
      <c r="B18" t="s">
        <v>13</v>
      </c>
      <c r="C18">
        <v>18.84</v>
      </c>
      <c r="D18">
        <v>209</v>
      </c>
      <c r="E18">
        <v>0.08</v>
      </c>
      <c r="F18">
        <v>40</v>
      </c>
      <c r="H18">
        <f>(C18-C21)/C20</f>
        <v>-2.0274447386536174</v>
      </c>
      <c r="I18">
        <f>(D18-D21)/D20</f>
        <v>-0.27425387494573561</v>
      </c>
      <c r="J18">
        <f>(E18-E21)/E20</f>
        <v>-0.40874320004647102</v>
      </c>
      <c r="K18">
        <f>(F18-F21)/F20</f>
        <v>0.32983795685085299</v>
      </c>
      <c r="M18">
        <v>33.86</v>
      </c>
      <c r="N18">
        <v>286</v>
      </c>
      <c r="O18">
        <v>0.03</v>
      </c>
      <c r="P18">
        <v>30</v>
      </c>
      <c r="Q18" t="s">
        <v>64</v>
      </c>
      <c r="R18">
        <f>(M18-M21)/M20</f>
        <v>-1.4385889612146381</v>
      </c>
      <c r="S18">
        <f>(N18-N21)/N20</f>
        <v>-1.0201054118166979</v>
      </c>
      <c r="T18">
        <f>(O18-O21)/O20</f>
        <v>-1.0472086993668701</v>
      </c>
      <c r="U18">
        <f>(P18-P21)/P20</f>
        <v>-0.88900936116935847</v>
      </c>
      <c r="W18">
        <f>(M18/N18)*100</f>
        <v>11.83916083916084</v>
      </c>
      <c r="X18">
        <v>1</v>
      </c>
      <c r="Y18">
        <f t="shared" si="3"/>
        <v>0.1048951048951049</v>
      </c>
      <c r="Z18">
        <f t="shared" si="4"/>
        <v>10.48951048951049</v>
      </c>
    </row>
    <row r="19" spans="1:27">
      <c r="A19" t="s">
        <v>64</v>
      </c>
      <c r="B19" t="s">
        <v>12</v>
      </c>
      <c r="C19">
        <v>18.920000000000002</v>
      </c>
      <c r="D19">
        <v>99</v>
      </c>
      <c r="E19">
        <v>0</v>
      </c>
      <c r="F19">
        <v>17.5</v>
      </c>
      <c r="H19">
        <f>(C19-C21)/C20</f>
        <v>-2.0060717842735771</v>
      </c>
      <c r="I19">
        <f>(D19-D21)/D20</f>
        <v>-1.035301459305749</v>
      </c>
      <c r="J19">
        <f>(E19-E21)/E20</f>
        <v>-0.73058823945314111</v>
      </c>
      <c r="K19">
        <f>(F19-F21)/F20</f>
        <v>-0.74884722180382579</v>
      </c>
      <c r="M19">
        <v>31.88</v>
      </c>
      <c r="N19">
        <v>92.02</v>
      </c>
      <c r="O19">
        <v>0</v>
      </c>
      <c r="P19">
        <v>25</v>
      </c>
      <c r="Q19" t="s">
        <v>64</v>
      </c>
      <c r="R19">
        <f>(M19-M21)/M20</f>
        <v>-1.811474410425209</v>
      </c>
      <c r="S19">
        <f>(N19-N21)/N20</f>
        <v>-1.7456598964020338</v>
      </c>
      <c r="T19">
        <f>(O19-O21)/O20</f>
        <v>-1.1820764864065427</v>
      </c>
      <c r="U19">
        <f>(P19-P21)/P20</f>
        <v>-1.1281416260408632</v>
      </c>
      <c r="W19">
        <f>(M19/N19)*100</f>
        <v>34.644642469028476</v>
      </c>
      <c r="X19">
        <v>1</v>
      </c>
      <c r="Y19">
        <f t="shared" si="3"/>
        <v>0</v>
      </c>
      <c r="Z19">
        <f t="shared" si="4"/>
        <v>27.168006955009783</v>
      </c>
    </row>
    <row r="20" spans="1:27">
      <c r="B20" t="s">
        <v>66</v>
      </c>
      <c r="C20">
        <f>_xlfn.STDEV.P(C3:C19)</f>
        <v>3.7430482738835789</v>
      </c>
      <c r="D20">
        <f>_xlfn.STDEV.P(D3:D19)</f>
        <v>144.53761139325098</v>
      </c>
      <c r="E20">
        <f>_xlfn.STDEV.P(E3:E19)</f>
        <v>0.24856682628224483</v>
      </c>
      <c r="F20">
        <f>_xlfn.STDEV.P(F3:F19)</f>
        <v>20.858727314731151</v>
      </c>
      <c r="M20">
        <f>_xlfn.STDEV.P(M3:M19)</f>
        <v>5.3099417104953375</v>
      </c>
      <c r="N20">
        <f>_xlfn.STDEV.P(N3:N19)</f>
        <v>267.35414654746728</v>
      </c>
      <c r="O20">
        <f>_xlfn.STDEV.P(O3:O19)</f>
        <v>0.22244007007525982</v>
      </c>
      <c r="P20">
        <f>_xlfn.STDEV.P(P3:P19)</f>
        <v>20.908930890972407</v>
      </c>
    </row>
    <row r="21" spans="1:27">
      <c r="B21" t="s">
        <v>67</v>
      </c>
      <c r="C21" s="1">
        <f>AVERAGEA(C3:C19)</f>
        <v>26.428823529411765</v>
      </c>
      <c r="D21">
        <v>248.64</v>
      </c>
      <c r="E21">
        <v>0.18160000000000001</v>
      </c>
      <c r="F21">
        <v>33.119999999999997</v>
      </c>
      <c r="M21" s="1">
        <f>AVERAGEA(M3:M19)</f>
        <v>41.498823529411766</v>
      </c>
      <c r="N21" s="1">
        <f>AVERAGEA(N3:N19)</f>
        <v>558.7294117647059</v>
      </c>
      <c r="O21" s="1">
        <f>AVERAGEA(O3:O19)</f>
        <v>0.26294117647058829</v>
      </c>
      <c r="P21" s="1">
        <f>AVERAGEA(P3:P19)</f>
        <v>48.588235294117645</v>
      </c>
      <c r="Q21" s="1"/>
      <c r="R21" s="1"/>
      <c r="S21" s="1"/>
      <c r="T21" s="1"/>
      <c r="U21" s="1"/>
      <c r="W21" s="1"/>
      <c r="X21" s="1"/>
      <c r="Y21" s="1"/>
      <c r="Z21" s="1"/>
      <c r="AA21" s="1"/>
    </row>
    <row r="22" spans="1:27">
      <c r="B22" t="s">
        <v>68</v>
      </c>
      <c r="C22">
        <f>MEDIAN(C3:C19)</f>
        <v>27.25</v>
      </c>
      <c r="D22">
        <f>MEDIAN(D3:D19)</f>
        <v>336</v>
      </c>
      <c r="E22">
        <f>MEDIAN(E3:E19)</f>
        <v>0.08</v>
      </c>
      <c r="F22">
        <f>MEDIAN(F3:F19)</f>
        <v>37</v>
      </c>
      <c r="M22">
        <f>MEDIAN(M3:M19)</f>
        <v>41.67</v>
      </c>
      <c r="N22">
        <f>MEDIAN(N3:N19)</f>
        <v>569.11</v>
      </c>
      <c r="O22">
        <f>MEDIAN(O3:O19)</f>
        <v>0.16</v>
      </c>
      <c r="P22">
        <f>MEDIAN(P3:P19)</f>
        <v>45</v>
      </c>
      <c r="S22" s="1"/>
    </row>
    <row r="23" spans="1:27">
      <c r="B23" t="s">
        <v>69</v>
      </c>
      <c r="C23">
        <f>_xlfn.SKEW.P(C3:C19)</f>
        <v>-0.47993124170354506</v>
      </c>
      <c r="D23">
        <f>_xlfn.SKEW.P(D3:D19)</f>
        <v>0.1339673729248532</v>
      </c>
      <c r="E23">
        <f>_xlfn.SKEW.P(E3:E19)</f>
        <v>1.3429269268013193</v>
      </c>
      <c r="F23">
        <f>_xlfn.SKEW.P(F3:F19)</f>
        <v>0.92867174991259782</v>
      </c>
      <c r="M23">
        <f>_xlfn.SKEW.P(M3:M19)</f>
        <v>-5.8531473102706365E-2</v>
      </c>
      <c r="N23">
        <f>_xlfn.SKEW.P(N3:N19)</f>
        <v>-0.15545814083907417</v>
      </c>
      <c r="O23">
        <f>_xlfn.SKEW.P(O3:O19)</f>
        <v>0.419754469294087</v>
      </c>
      <c r="P23">
        <f>_xlfn.SKEW.P(P3:P19)</f>
        <v>0.14703594537773299</v>
      </c>
    </row>
    <row r="24" spans="1:27">
      <c r="B24" t="s">
        <v>70</v>
      </c>
      <c r="C24" t="e">
        <f>_xlfn.MODE.MULT(C3:C19)</f>
        <v>#N/A</v>
      </c>
      <c r="D24">
        <f>_xlfn.MODE.SNGL(D3:D19)</f>
        <v>339</v>
      </c>
      <c r="E24">
        <f>_xlfn.MODE.SNGL(E3:E19)</f>
        <v>0.02</v>
      </c>
      <c r="F24">
        <f>_xlfn.MODE.SNGL(F3:F19)</f>
        <v>40</v>
      </c>
      <c r="M24" t="e">
        <f>_xlfn.MODE.SNGL(M3:M19)</f>
        <v>#N/A</v>
      </c>
      <c r="N24" t="e">
        <f>_xlfn.MODE.SNGL(N3:N19)</f>
        <v>#N/A</v>
      </c>
      <c r="O24">
        <f>_xlfn.MODE.SNGL(O3:O19)</f>
        <v>0.38</v>
      </c>
      <c r="P24">
        <f>_xlfn.MODE.SNGL(P3:P19)</f>
        <v>45</v>
      </c>
    </row>
    <row r="25" spans="1:27">
      <c r="B25" t="s">
        <v>71</v>
      </c>
      <c r="C25">
        <f>KURT(C3:C19)</f>
        <v>0.42922184433219046</v>
      </c>
      <c r="D25">
        <f>KURT(D3:D19)</f>
        <v>-1.2791437891643507</v>
      </c>
      <c r="E25">
        <f>KURT(E3:E19)</f>
        <v>0.80201941079067973</v>
      </c>
      <c r="F25">
        <f>KURT(F3:F19)</f>
        <v>5.3065531099723007E-2</v>
      </c>
      <c r="M25">
        <f>KURT(M3:M19)</f>
        <v>-0.64120476285857064</v>
      </c>
      <c r="N25">
        <f>KURT(N3:N19)</f>
        <v>-0.79171863426581179</v>
      </c>
      <c r="O25">
        <f>KURT(O3:O19)</f>
        <v>-1.280304159870326</v>
      </c>
      <c r="P25">
        <f>KURT(P3:P19)</f>
        <v>-0.81889400139485335</v>
      </c>
    </row>
    <row r="26" spans="1:27">
      <c r="B26" t="s">
        <v>72</v>
      </c>
      <c r="C26">
        <f>C20/C21*100</f>
        <v>14.162750262863815</v>
      </c>
      <c r="D26">
        <f>D20/D21*100</f>
        <v>58.131278713501843</v>
      </c>
      <c r="E26">
        <f>E20/E21*100</f>
        <v>136.87600566202909</v>
      </c>
      <c r="F26">
        <f>F20/F21*100</f>
        <v>62.979249138681013</v>
      </c>
      <c r="M26">
        <f>M20/M21*100</f>
        <v>12.795402999152456</v>
      </c>
      <c r="N26">
        <f>N20/N21*100</f>
        <v>47.850379972489506</v>
      </c>
      <c r="O26">
        <f>O20/O21*100</f>
        <v>84.596894659494765</v>
      </c>
      <c r="P26">
        <f>P20/P21*100</f>
        <v>43.032908613381473</v>
      </c>
    </row>
    <row r="27" spans="1:27">
      <c r="B27" t="s">
        <v>73</v>
      </c>
      <c r="M27">
        <f xml:space="preserve"> (37.6-41)/5.3</f>
        <v>-0.6415094339622639</v>
      </c>
      <c r="N27">
        <f>(100-559)/267.3</f>
        <v>-1.7171717171717171</v>
      </c>
      <c r="O27">
        <f>0.16/0.22</f>
        <v>0.72727272727272729</v>
      </c>
      <c r="P27">
        <f>(35-49)/20.9</f>
        <v>-0.66985645933014359</v>
      </c>
    </row>
    <row r="28" spans="1:27">
      <c r="B28">
        <v>38</v>
      </c>
    </row>
    <row r="29" spans="1:27">
      <c r="B29">
        <v>62</v>
      </c>
    </row>
    <row r="30" spans="1:27">
      <c r="B30">
        <v>32</v>
      </c>
    </row>
    <row r="31" spans="1:27">
      <c r="B31">
        <v>51</v>
      </c>
    </row>
    <row r="32" spans="1:27">
      <c r="B32">
        <v>9</v>
      </c>
    </row>
    <row r="33" spans="2:2">
      <c r="B33">
        <v>49</v>
      </c>
    </row>
    <row r="34" spans="2:2">
      <c r="B34">
        <v>38</v>
      </c>
    </row>
    <row r="35" spans="2:2">
      <c r="B35">
        <v>11</v>
      </c>
    </row>
    <row r="36" spans="2:2">
      <c r="B36">
        <v>68</v>
      </c>
    </row>
    <row r="37" spans="2:2">
      <c r="B37">
        <v>12</v>
      </c>
    </row>
    <row r="38" spans="2:2">
      <c r="B38">
        <v>16</v>
      </c>
    </row>
    <row r="39" spans="2:2">
      <c r="B39">
        <v>4</v>
      </c>
    </row>
    <row r="40" spans="2:2">
      <c r="B40">
        <v>6</v>
      </c>
    </row>
    <row r="41" spans="2:2">
      <c r="B41">
        <v>46</v>
      </c>
    </row>
    <row r="42" spans="2:2">
      <c r="B42">
        <v>2</v>
      </c>
    </row>
    <row r="43" spans="2:2">
      <c r="B43">
        <v>3</v>
      </c>
    </row>
    <row r="44" spans="2:2">
      <c r="B44">
        <v>0</v>
      </c>
    </row>
    <row r="45" spans="2:2">
      <c r="B45">
        <f>AVERAGEA(B28:B44)</f>
        <v>26.294117647058822</v>
      </c>
    </row>
    <row r="46" spans="2:2">
      <c r="B46">
        <f>_xlfn.STDEV.P(B28:B44)</f>
        <v>22.244007007525983</v>
      </c>
    </row>
    <row r="47" spans="2:2">
      <c r="B47">
        <f>MEDIAN(B28:B44)</f>
        <v>16</v>
      </c>
    </row>
    <row r="1048576" spans="35:35">
      <c r="AI1048576" t="e">
        <f>(M1048568/N1048568)*100</f>
        <v>#DIV/0!</v>
      </c>
    </row>
  </sheetData>
  <autoFilter ref="A3:F19" xr:uid="{E8DCD1C2-49DC-4A06-9D53-1425DA16C9E5}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Piotr Stec</cp:lastModifiedBy>
  <cp:revision/>
  <dcterms:created xsi:type="dcterms:W3CDTF">2018-05-02T14:52:49Z</dcterms:created>
  <dcterms:modified xsi:type="dcterms:W3CDTF">2024-02-24T19:44:51Z</dcterms:modified>
  <cp:category/>
  <cp:contentStatus/>
</cp:coreProperties>
</file>