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ex+xml" PartName="/xl/charts/chartEx1.xml"/>
  <Override ContentType="application/vnd.ms-office.chartex+xml" PartName="/xl/charts/chartEx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Relationship Id="rId5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61d38e827de9f1/"/>
    </mc:Choice>
  </mc:AlternateContent>
  <xr:revisionPtr revIDLastSave="1171" documentId="8_{6C047D8B-12EA-4613-8277-425BC484EF2E}" xr6:coauthVersionLast="47" xr6:coauthVersionMax="47" xr10:uidLastSave="{F29F99EB-E733-4D76-815C-4E53268B3CA6}"/>
  <bookViews>
    <workbookView xWindow="-108" yWindow="-108" windowWidth="23256" windowHeight="12576" activeTab="4" xr2:uid="{7EA25AB8-3457-4C12-BC1E-114B2D434791}"/>
  </bookViews>
  <sheets>
    <sheet name="Arkusz1" sheetId="1" r:id="rId1"/>
    <sheet name="Arkusz2" sheetId="6" r:id="rId2"/>
    <sheet name="Cytowania" sheetId="3" r:id="rId3"/>
    <sheet name="Publikacje domowe" sheetId="2" r:id="rId4"/>
    <sheet name="Arkusz3" sheetId="5" r:id="rId5"/>
    <sheet name="Arkusz4" sheetId="4" r:id="rId6"/>
    <sheet name="Korelacje" sheetId="7" r:id="rId7"/>
  </sheets>
  <definedNames>
    <definedName name="_xlnm._FilterDatabase" localSheetId="0" hidden="1">Arkusz1!$A$1:$AR$592</definedName>
    <definedName name="_xlchart.v1.0" hidden="1">Arkusz1!$B$2:$B$579</definedName>
    <definedName name="_xlchart.v1.1" hidden="1">Arkusz1!$E$1</definedName>
    <definedName name="_xlchart.v1.10" hidden="1">Arkusz1!$E$2:$E$579</definedName>
    <definedName name="_xlchart.v1.11" hidden="1">Arkusz1!$B$2:$B$579</definedName>
    <definedName name="_xlchart.v1.12" hidden="1">Arkusz1!$E$1</definedName>
    <definedName name="_xlchart.v1.13" hidden="1">Arkusz1!$E$2:$E$579</definedName>
    <definedName name="_xlchart.v1.2" hidden="1">Arkusz1!$E$2:$E$579</definedName>
    <definedName name="_xlchart.v1.3" hidden="1">Cytowania!$B$1:$S$1</definedName>
    <definedName name="_xlchart.v1.4" hidden="1">Cytowania!$B$2:$S$2</definedName>
    <definedName name="_xlchart.v1.5" hidden="1">Arkusz1!$B$2:$B$579</definedName>
    <definedName name="_xlchart.v1.6" hidden="1">Arkusz1!$E$1</definedName>
    <definedName name="_xlchart.v1.7" hidden="1">Arkusz1!$E$2:$E$579</definedName>
    <definedName name="_xlchart.v1.8" hidden="1">Arkusz1!$B$2:$B$579</definedName>
    <definedName name="_xlchart.v1.9" hidden="1">Arkusz1!$E$1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6" i="1" l="1"/>
  <c r="AM24" i="1"/>
  <c r="AM22" i="1"/>
  <c r="AM20" i="1"/>
  <c r="AK10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E3" i="7"/>
  <c r="L3" i="7"/>
  <c r="J3" i="7"/>
  <c r="D3" i="7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AG2" i="1"/>
  <c r="AF2" i="1"/>
  <c r="AC2" i="1"/>
  <c r="AA2" i="1"/>
  <c r="Z2" i="1"/>
  <c r="Y2" i="1"/>
  <c r="X571" i="1"/>
  <c r="AH571" i="1" s="1"/>
  <c r="X570" i="1"/>
  <c r="AH570" i="1" s="1"/>
  <c r="X569" i="1"/>
  <c r="AH569" i="1" s="1"/>
  <c r="X568" i="1"/>
  <c r="AH568" i="1" s="1"/>
  <c r="X567" i="1"/>
  <c r="AH567" i="1" s="1"/>
  <c r="X566" i="1"/>
  <c r="AH566" i="1" s="1"/>
  <c r="X565" i="1"/>
  <c r="AH565" i="1" s="1"/>
  <c r="X564" i="1"/>
  <c r="AH564" i="1" s="1"/>
  <c r="X563" i="1"/>
  <c r="AH563" i="1" s="1"/>
  <c r="X562" i="1"/>
  <c r="AH562" i="1" s="1"/>
  <c r="X561" i="1"/>
  <c r="AH561" i="1" s="1"/>
  <c r="X560" i="1"/>
  <c r="AH560" i="1" s="1"/>
  <c r="X559" i="1"/>
  <c r="AH559" i="1" s="1"/>
  <c r="X558" i="1"/>
  <c r="AH558" i="1" s="1"/>
  <c r="X557" i="1"/>
  <c r="AH557" i="1" s="1"/>
  <c r="X556" i="1"/>
  <c r="AH556" i="1" s="1"/>
  <c r="X555" i="1"/>
  <c r="AH555" i="1" s="1"/>
  <c r="X554" i="1"/>
  <c r="AH554" i="1" s="1"/>
  <c r="X553" i="1"/>
  <c r="AH553" i="1" s="1"/>
  <c r="X552" i="1"/>
  <c r="AH552" i="1" s="1"/>
  <c r="X551" i="1"/>
  <c r="AH551" i="1" s="1"/>
  <c r="X550" i="1"/>
  <c r="AH550" i="1" s="1"/>
  <c r="X549" i="1"/>
  <c r="AH549" i="1" s="1"/>
  <c r="X548" i="1"/>
  <c r="AH548" i="1" s="1"/>
  <c r="X547" i="1"/>
  <c r="AH547" i="1" s="1"/>
  <c r="X546" i="1"/>
  <c r="AH546" i="1" s="1"/>
  <c r="X545" i="1"/>
  <c r="AH545" i="1" s="1"/>
  <c r="X544" i="1"/>
  <c r="AH544" i="1" s="1"/>
  <c r="X543" i="1"/>
  <c r="AH543" i="1" s="1"/>
  <c r="X542" i="1"/>
  <c r="AH542" i="1" s="1"/>
  <c r="X541" i="1"/>
  <c r="AH541" i="1" s="1"/>
  <c r="X540" i="1"/>
  <c r="AH540" i="1" s="1"/>
  <c r="X539" i="1"/>
  <c r="AH539" i="1" s="1"/>
  <c r="X538" i="1"/>
  <c r="AH538" i="1" s="1"/>
  <c r="X537" i="1"/>
  <c r="AH537" i="1" s="1"/>
  <c r="X536" i="1"/>
  <c r="AH536" i="1" s="1"/>
  <c r="X535" i="1"/>
  <c r="AH535" i="1" s="1"/>
  <c r="X534" i="1"/>
  <c r="AH534" i="1" s="1"/>
  <c r="X533" i="1"/>
  <c r="AH533" i="1" s="1"/>
  <c r="X532" i="1"/>
  <c r="AH532" i="1" s="1"/>
  <c r="X531" i="1"/>
  <c r="AH531" i="1" s="1"/>
  <c r="X530" i="1"/>
  <c r="AH530" i="1" s="1"/>
  <c r="X529" i="1"/>
  <c r="AH529" i="1" s="1"/>
  <c r="X528" i="1"/>
  <c r="AH528" i="1" s="1"/>
  <c r="X527" i="1"/>
  <c r="AH527" i="1" s="1"/>
  <c r="X526" i="1"/>
  <c r="AH526" i="1" s="1"/>
  <c r="X525" i="1"/>
  <c r="AH525" i="1" s="1"/>
  <c r="X524" i="1"/>
  <c r="AH524" i="1" s="1"/>
  <c r="X523" i="1"/>
  <c r="AH523" i="1" s="1"/>
  <c r="X522" i="1"/>
  <c r="AH522" i="1" s="1"/>
  <c r="X521" i="1"/>
  <c r="AH521" i="1" s="1"/>
  <c r="X520" i="1"/>
  <c r="AH520" i="1" s="1"/>
  <c r="X519" i="1"/>
  <c r="AH519" i="1" s="1"/>
  <c r="X518" i="1"/>
  <c r="AH518" i="1" s="1"/>
  <c r="X517" i="1"/>
  <c r="AH517" i="1" s="1"/>
  <c r="X516" i="1"/>
  <c r="AH516" i="1" s="1"/>
  <c r="X515" i="1"/>
  <c r="AH515" i="1" s="1"/>
  <c r="X514" i="1"/>
  <c r="AH514" i="1" s="1"/>
  <c r="X513" i="1"/>
  <c r="AH513" i="1" s="1"/>
  <c r="X512" i="1"/>
  <c r="AH512" i="1" s="1"/>
  <c r="X511" i="1"/>
  <c r="AH511" i="1" s="1"/>
  <c r="X510" i="1"/>
  <c r="AH510" i="1" s="1"/>
  <c r="X509" i="1"/>
  <c r="AH509" i="1" s="1"/>
  <c r="X508" i="1"/>
  <c r="AH508" i="1" s="1"/>
  <c r="X507" i="1"/>
  <c r="AH507" i="1" s="1"/>
  <c r="X506" i="1"/>
  <c r="AH506" i="1" s="1"/>
  <c r="X505" i="1"/>
  <c r="AH505" i="1" s="1"/>
  <c r="X504" i="1"/>
  <c r="AH504" i="1" s="1"/>
  <c r="X503" i="1"/>
  <c r="AH503" i="1" s="1"/>
  <c r="X502" i="1"/>
  <c r="AH502" i="1" s="1"/>
  <c r="X501" i="1"/>
  <c r="AH501" i="1" s="1"/>
  <c r="X500" i="1"/>
  <c r="AH500" i="1" s="1"/>
  <c r="X499" i="1"/>
  <c r="AH499" i="1" s="1"/>
  <c r="X498" i="1"/>
  <c r="AH498" i="1" s="1"/>
  <c r="X497" i="1"/>
  <c r="AH497" i="1" s="1"/>
  <c r="X496" i="1"/>
  <c r="AH496" i="1" s="1"/>
  <c r="X495" i="1"/>
  <c r="AH495" i="1" s="1"/>
  <c r="X494" i="1"/>
  <c r="AH494" i="1" s="1"/>
  <c r="X493" i="1"/>
  <c r="AH493" i="1" s="1"/>
  <c r="X492" i="1"/>
  <c r="AH492" i="1" s="1"/>
  <c r="X491" i="1"/>
  <c r="AH491" i="1" s="1"/>
  <c r="X490" i="1"/>
  <c r="AH490" i="1" s="1"/>
  <c r="X489" i="1"/>
  <c r="AH489" i="1" s="1"/>
  <c r="X488" i="1"/>
  <c r="AH488" i="1" s="1"/>
  <c r="X487" i="1"/>
  <c r="AH487" i="1" s="1"/>
  <c r="X486" i="1"/>
  <c r="AH486" i="1" s="1"/>
  <c r="X485" i="1"/>
  <c r="AH485" i="1" s="1"/>
  <c r="X484" i="1"/>
  <c r="AH484" i="1" s="1"/>
  <c r="X483" i="1"/>
  <c r="AH483" i="1" s="1"/>
  <c r="X482" i="1"/>
  <c r="AH482" i="1" s="1"/>
  <c r="X481" i="1"/>
  <c r="AH481" i="1" s="1"/>
  <c r="X480" i="1"/>
  <c r="AH480" i="1" s="1"/>
  <c r="X479" i="1"/>
  <c r="AH479" i="1" s="1"/>
  <c r="X478" i="1"/>
  <c r="AH478" i="1" s="1"/>
  <c r="X477" i="1"/>
  <c r="AH477" i="1" s="1"/>
  <c r="X476" i="1"/>
  <c r="AH476" i="1" s="1"/>
  <c r="X475" i="1"/>
  <c r="AH475" i="1" s="1"/>
  <c r="X474" i="1"/>
  <c r="AH474" i="1" s="1"/>
  <c r="X473" i="1"/>
  <c r="AH473" i="1" s="1"/>
  <c r="X472" i="1"/>
  <c r="AH472" i="1" s="1"/>
  <c r="X471" i="1"/>
  <c r="AH471" i="1" s="1"/>
  <c r="X470" i="1"/>
  <c r="AH470" i="1" s="1"/>
  <c r="X469" i="1"/>
  <c r="AH469" i="1" s="1"/>
  <c r="X468" i="1"/>
  <c r="AH468" i="1" s="1"/>
  <c r="X467" i="1"/>
  <c r="AH467" i="1" s="1"/>
  <c r="X466" i="1"/>
  <c r="AH466" i="1" s="1"/>
  <c r="X465" i="1"/>
  <c r="AH465" i="1" s="1"/>
  <c r="X464" i="1"/>
  <c r="AH464" i="1" s="1"/>
  <c r="X463" i="1"/>
  <c r="AH463" i="1" s="1"/>
  <c r="X462" i="1"/>
  <c r="AH462" i="1" s="1"/>
  <c r="X461" i="1"/>
  <c r="AH461" i="1" s="1"/>
  <c r="X460" i="1"/>
  <c r="AH460" i="1" s="1"/>
  <c r="X459" i="1"/>
  <c r="AH459" i="1" s="1"/>
  <c r="X458" i="1"/>
  <c r="AH458" i="1" s="1"/>
  <c r="X457" i="1"/>
  <c r="AH457" i="1" s="1"/>
  <c r="X456" i="1"/>
  <c r="AH456" i="1" s="1"/>
  <c r="X455" i="1"/>
  <c r="AH455" i="1" s="1"/>
  <c r="X454" i="1"/>
  <c r="AH454" i="1" s="1"/>
  <c r="X453" i="1"/>
  <c r="AH453" i="1" s="1"/>
  <c r="X452" i="1"/>
  <c r="AH452" i="1" s="1"/>
  <c r="X451" i="1"/>
  <c r="AH451" i="1" s="1"/>
  <c r="X450" i="1"/>
  <c r="AH450" i="1" s="1"/>
  <c r="X449" i="1"/>
  <c r="AH449" i="1" s="1"/>
  <c r="X448" i="1"/>
  <c r="AH448" i="1" s="1"/>
  <c r="X447" i="1"/>
  <c r="AH447" i="1" s="1"/>
  <c r="X446" i="1"/>
  <c r="AH446" i="1" s="1"/>
  <c r="X445" i="1"/>
  <c r="AH445" i="1" s="1"/>
  <c r="X444" i="1"/>
  <c r="AH444" i="1" s="1"/>
  <c r="X443" i="1"/>
  <c r="AH443" i="1" s="1"/>
  <c r="X442" i="1"/>
  <c r="AH442" i="1" s="1"/>
  <c r="X441" i="1"/>
  <c r="AH441" i="1" s="1"/>
  <c r="X440" i="1"/>
  <c r="AH440" i="1" s="1"/>
  <c r="X439" i="1"/>
  <c r="AH439" i="1" s="1"/>
  <c r="X438" i="1"/>
  <c r="AH438" i="1" s="1"/>
  <c r="X437" i="1"/>
  <c r="AH437" i="1" s="1"/>
  <c r="X436" i="1"/>
  <c r="AH436" i="1" s="1"/>
  <c r="X435" i="1"/>
  <c r="AH435" i="1" s="1"/>
  <c r="X434" i="1"/>
  <c r="AH434" i="1" s="1"/>
  <c r="X433" i="1"/>
  <c r="AH433" i="1" s="1"/>
  <c r="X432" i="1"/>
  <c r="AH432" i="1" s="1"/>
  <c r="X431" i="1"/>
  <c r="AH431" i="1" s="1"/>
  <c r="X430" i="1"/>
  <c r="AH430" i="1" s="1"/>
  <c r="X429" i="1"/>
  <c r="AH429" i="1" s="1"/>
  <c r="X428" i="1"/>
  <c r="AH428" i="1" s="1"/>
  <c r="X427" i="1"/>
  <c r="AH427" i="1" s="1"/>
  <c r="X426" i="1"/>
  <c r="AH426" i="1" s="1"/>
  <c r="X425" i="1"/>
  <c r="AH425" i="1" s="1"/>
  <c r="X424" i="1"/>
  <c r="AH424" i="1" s="1"/>
  <c r="X423" i="1"/>
  <c r="AH423" i="1" s="1"/>
  <c r="X422" i="1"/>
  <c r="AH422" i="1" s="1"/>
  <c r="X421" i="1"/>
  <c r="AH421" i="1" s="1"/>
  <c r="X420" i="1"/>
  <c r="AH420" i="1" s="1"/>
  <c r="X419" i="1"/>
  <c r="AH419" i="1" s="1"/>
  <c r="X418" i="1"/>
  <c r="AH418" i="1" s="1"/>
  <c r="X417" i="1"/>
  <c r="AH417" i="1" s="1"/>
  <c r="X416" i="1"/>
  <c r="AH416" i="1" s="1"/>
  <c r="X415" i="1"/>
  <c r="AH415" i="1" s="1"/>
  <c r="X414" i="1"/>
  <c r="AH414" i="1" s="1"/>
  <c r="X413" i="1"/>
  <c r="AH413" i="1" s="1"/>
  <c r="X412" i="1"/>
  <c r="AH412" i="1" s="1"/>
  <c r="X411" i="1"/>
  <c r="AH411" i="1" s="1"/>
  <c r="X410" i="1"/>
  <c r="AH410" i="1" s="1"/>
  <c r="X409" i="1"/>
  <c r="AH409" i="1" s="1"/>
  <c r="X408" i="1"/>
  <c r="AH408" i="1" s="1"/>
  <c r="X407" i="1"/>
  <c r="AH407" i="1" s="1"/>
  <c r="X406" i="1"/>
  <c r="AH406" i="1" s="1"/>
  <c r="X405" i="1"/>
  <c r="AH405" i="1" s="1"/>
  <c r="X404" i="1"/>
  <c r="AH404" i="1" s="1"/>
  <c r="X403" i="1"/>
  <c r="AH403" i="1" s="1"/>
  <c r="X402" i="1"/>
  <c r="AH402" i="1" s="1"/>
  <c r="X401" i="1"/>
  <c r="AH401" i="1" s="1"/>
  <c r="X400" i="1"/>
  <c r="AH400" i="1" s="1"/>
  <c r="X399" i="1"/>
  <c r="AH399" i="1" s="1"/>
  <c r="X398" i="1"/>
  <c r="AH398" i="1" s="1"/>
  <c r="X397" i="1"/>
  <c r="AH397" i="1" s="1"/>
  <c r="X396" i="1"/>
  <c r="AH396" i="1" s="1"/>
  <c r="X395" i="1"/>
  <c r="AH395" i="1" s="1"/>
  <c r="X394" i="1"/>
  <c r="AH394" i="1" s="1"/>
  <c r="X393" i="1"/>
  <c r="AH393" i="1" s="1"/>
  <c r="X392" i="1"/>
  <c r="AH392" i="1" s="1"/>
  <c r="X391" i="1"/>
  <c r="AH391" i="1" s="1"/>
  <c r="X390" i="1"/>
  <c r="AH390" i="1" s="1"/>
  <c r="X389" i="1"/>
  <c r="AH389" i="1" s="1"/>
  <c r="X388" i="1"/>
  <c r="AH388" i="1" s="1"/>
  <c r="X387" i="1"/>
  <c r="AH387" i="1" s="1"/>
  <c r="X386" i="1"/>
  <c r="AH386" i="1" s="1"/>
  <c r="X385" i="1"/>
  <c r="AH385" i="1" s="1"/>
  <c r="X384" i="1"/>
  <c r="AH384" i="1" s="1"/>
  <c r="X383" i="1"/>
  <c r="AH383" i="1" s="1"/>
  <c r="X382" i="1"/>
  <c r="AH382" i="1" s="1"/>
  <c r="X381" i="1"/>
  <c r="AH381" i="1" s="1"/>
  <c r="X380" i="1"/>
  <c r="AH380" i="1" s="1"/>
  <c r="X379" i="1"/>
  <c r="AH379" i="1" s="1"/>
  <c r="X378" i="1"/>
  <c r="AH378" i="1" s="1"/>
  <c r="X377" i="1"/>
  <c r="AH377" i="1" s="1"/>
  <c r="X376" i="1"/>
  <c r="AH376" i="1" s="1"/>
  <c r="X375" i="1"/>
  <c r="AH375" i="1" s="1"/>
  <c r="X374" i="1"/>
  <c r="AH374" i="1" s="1"/>
  <c r="X373" i="1"/>
  <c r="AH373" i="1" s="1"/>
  <c r="X372" i="1"/>
  <c r="AH372" i="1" s="1"/>
  <c r="X371" i="1"/>
  <c r="AH371" i="1" s="1"/>
  <c r="X370" i="1"/>
  <c r="AH370" i="1" s="1"/>
  <c r="X369" i="1"/>
  <c r="AH369" i="1" s="1"/>
  <c r="X368" i="1"/>
  <c r="AH368" i="1" s="1"/>
  <c r="X367" i="1"/>
  <c r="AH367" i="1" s="1"/>
  <c r="X366" i="1"/>
  <c r="AH366" i="1" s="1"/>
  <c r="X365" i="1"/>
  <c r="AH365" i="1" s="1"/>
  <c r="X364" i="1"/>
  <c r="AH364" i="1" s="1"/>
  <c r="X363" i="1"/>
  <c r="AH363" i="1" s="1"/>
  <c r="X362" i="1"/>
  <c r="AH362" i="1" s="1"/>
  <c r="X361" i="1"/>
  <c r="AH361" i="1" s="1"/>
  <c r="X360" i="1"/>
  <c r="AH360" i="1" s="1"/>
  <c r="X359" i="1"/>
  <c r="AH359" i="1" s="1"/>
  <c r="X358" i="1"/>
  <c r="AH358" i="1" s="1"/>
  <c r="X357" i="1"/>
  <c r="AH357" i="1" s="1"/>
  <c r="X356" i="1"/>
  <c r="AH356" i="1" s="1"/>
  <c r="X355" i="1"/>
  <c r="AH355" i="1" s="1"/>
  <c r="X354" i="1"/>
  <c r="AH354" i="1" s="1"/>
  <c r="X353" i="1"/>
  <c r="AH353" i="1" s="1"/>
  <c r="X352" i="1"/>
  <c r="AH352" i="1" s="1"/>
  <c r="X351" i="1"/>
  <c r="AH351" i="1" s="1"/>
  <c r="X350" i="1"/>
  <c r="AH350" i="1" s="1"/>
  <c r="X349" i="1"/>
  <c r="AH349" i="1" s="1"/>
  <c r="X348" i="1"/>
  <c r="AH348" i="1" s="1"/>
  <c r="X347" i="1"/>
  <c r="AH347" i="1" s="1"/>
  <c r="X346" i="1"/>
  <c r="AH346" i="1" s="1"/>
  <c r="X345" i="1"/>
  <c r="AH345" i="1" s="1"/>
  <c r="X344" i="1"/>
  <c r="AH344" i="1" s="1"/>
  <c r="X343" i="1"/>
  <c r="AH343" i="1" s="1"/>
  <c r="X342" i="1"/>
  <c r="AH342" i="1" s="1"/>
  <c r="X341" i="1"/>
  <c r="AH341" i="1" s="1"/>
  <c r="X340" i="1"/>
  <c r="AH340" i="1" s="1"/>
  <c r="X339" i="1"/>
  <c r="AH339" i="1" s="1"/>
  <c r="X338" i="1"/>
  <c r="AH338" i="1" s="1"/>
  <c r="X337" i="1"/>
  <c r="AH337" i="1" s="1"/>
  <c r="X336" i="1"/>
  <c r="AH336" i="1" s="1"/>
  <c r="X335" i="1"/>
  <c r="AH335" i="1" s="1"/>
  <c r="X334" i="1"/>
  <c r="AH334" i="1" s="1"/>
  <c r="X333" i="1"/>
  <c r="AH333" i="1" s="1"/>
  <c r="X332" i="1"/>
  <c r="AH332" i="1" s="1"/>
  <c r="X331" i="1"/>
  <c r="AH331" i="1" s="1"/>
  <c r="X330" i="1"/>
  <c r="AH330" i="1" s="1"/>
  <c r="X329" i="1"/>
  <c r="AH329" i="1" s="1"/>
  <c r="X328" i="1"/>
  <c r="AH328" i="1" s="1"/>
  <c r="X327" i="1"/>
  <c r="AH327" i="1" s="1"/>
  <c r="X326" i="1"/>
  <c r="AH326" i="1" s="1"/>
  <c r="X325" i="1"/>
  <c r="AH325" i="1" s="1"/>
  <c r="X324" i="1"/>
  <c r="AH324" i="1" s="1"/>
  <c r="X323" i="1"/>
  <c r="AH323" i="1" s="1"/>
  <c r="X322" i="1"/>
  <c r="AH322" i="1" s="1"/>
  <c r="X321" i="1"/>
  <c r="AH321" i="1" s="1"/>
  <c r="X320" i="1"/>
  <c r="AH320" i="1" s="1"/>
  <c r="X319" i="1"/>
  <c r="AH319" i="1" s="1"/>
  <c r="X318" i="1"/>
  <c r="AH318" i="1" s="1"/>
  <c r="X317" i="1"/>
  <c r="AH317" i="1" s="1"/>
  <c r="X316" i="1"/>
  <c r="AH316" i="1" s="1"/>
  <c r="X315" i="1"/>
  <c r="AH315" i="1" s="1"/>
  <c r="X314" i="1"/>
  <c r="AH314" i="1" s="1"/>
  <c r="X313" i="1"/>
  <c r="AH313" i="1" s="1"/>
  <c r="X312" i="1"/>
  <c r="AH312" i="1" s="1"/>
  <c r="X311" i="1"/>
  <c r="AH311" i="1" s="1"/>
  <c r="X310" i="1"/>
  <c r="AH310" i="1" s="1"/>
  <c r="X309" i="1"/>
  <c r="AH309" i="1" s="1"/>
  <c r="X308" i="1"/>
  <c r="AH308" i="1" s="1"/>
  <c r="X307" i="1"/>
  <c r="AH307" i="1" s="1"/>
  <c r="X306" i="1"/>
  <c r="AH306" i="1" s="1"/>
  <c r="X305" i="1"/>
  <c r="AH305" i="1" s="1"/>
  <c r="X304" i="1"/>
  <c r="AH304" i="1" s="1"/>
  <c r="X303" i="1"/>
  <c r="AH303" i="1" s="1"/>
  <c r="X302" i="1"/>
  <c r="AH302" i="1" s="1"/>
  <c r="X301" i="1"/>
  <c r="AH301" i="1" s="1"/>
  <c r="X300" i="1"/>
  <c r="AH300" i="1" s="1"/>
  <c r="X299" i="1"/>
  <c r="AH299" i="1" s="1"/>
  <c r="X298" i="1"/>
  <c r="AH298" i="1" s="1"/>
  <c r="X297" i="1"/>
  <c r="AH297" i="1" s="1"/>
  <c r="X296" i="1"/>
  <c r="AH296" i="1" s="1"/>
  <c r="X295" i="1"/>
  <c r="AH295" i="1" s="1"/>
  <c r="X294" i="1"/>
  <c r="AH294" i="1" s="1"/>
  <c r="X293" i="1"/>
  <c r="AH293" i="1" s="1"/>
  <c r="X292" i="1"/>
  <c r="AH292" i="1" s="1"/>
  <c r="X291" i="1"/>
  <c r="AH291" i="1" s="1"/>
  <c r="X290" i="1"/>
  <c r="AH290" i="1" s="1"/>
  <c r="X289" i="1"/>
  <c r="AH289" i="1" s="1"/>
  <c r="X288" i="1"/>
  <c r="AH288" i="1" s="1"/>
  <c r="X287" i="1"/>
  <c r="AH287" i="1" s="1"/>
  <c r="X286" i="1"/>
  <c r="AH286" i="1" s="1"/>
  <c r="X285" i="1"/>
  <c r="AH285" i="1" s="1"/>
  <c r="X284" i="1"/>
  <c r="AH284" i="1" s="1"/>
  <c r="X283" i="1"/>
  <c r="AH283" i="1" s="1"/>
  <c r="X282" i="1"/>
  <c r="AH282" i="1" s="1"/>
  <c r="X281" i="1"/>
  <c r="AH281" i="1" s="1"/>
  <c r="X280" i="1"/>
  <c r="AH280" i="1" s="1"/>
  <c r="X279" i="1"/>
  <c r="AH279" i="1" s="1"/>
  <c r="X278" i="1"/>
  <c r="AH278" i="1" s="1"/>
  <c r="X277" i="1"/>
  <c r="AH277" i="1" s="1"/>
  <c r="X276" i="1"/>
  <c r="AH276" i="1" s="1"/>
  <c r="X275" i="1"/>
  <c r="AH275" i="1" s="1"/>
  <c r="X274" i="1"/>
  <c r="AH274" i="1" s="1"/>
  <c r="X273" i="1"/>
  <c r="AH273" i="1" s="1"/>
  <c r="X272" i="1"/>
  <c r="AH272" i="1" s="1"/>
  <c r="X271" i="1"/>
  <c r="AH271" i="1" s="1"/>
  <c r="X270" i="1"/>
  <c r="AH270" i="1" s="1"/>
  <c r="X269" i="1"/>
  <c r="AH269" i="1" s="1"/>
  <c r="X268" i="1"/>
  <c r="AH268" i="1" s="1"/>
  <c r="X267" i="1"/>
  <c r="AH267" i="1" s="1"/>
  <c r="X266" i="1"/>
  <c r="AH266" i="1" s="1"/>
  <c r="X265" i="1"/>
  <c r="AH265" i="1" s="1"/>
  <c r="X264" i="1"/>
  <c r="AH264" i="1" s="1"/>
  <c r="X263" i="1"/>
  <c r="AH263" i="1" s="1"/>
  <c r="X262" i="1"/>
  <c r="AH262" i="1" s="1"/>
  <c r="X261" i="1"/>
  <c r="AH261" i="1" s="1"/>
  <c r="X260" i="1"/>
  <c r="AH260" i="1" s="1"/>
  <c r="X259" i="1"/>
  <c r="AH259" i="1" s="1"/>
  <c r="X258" i="1"/>
  <c r="AH258" i="1" s="1"/>
  <c r="X257" i="1"/>
  <c r="AH257" i="1" s="1"/>
  <c r="X256" i="1"/>
  <c r="AH256" i="1" s="1"/>
  <c r="X255" i="1"/>
  <c r="AH255" i="1" s="1"/>
  <c r="X254" i="1"/>
  <c r="AH254" i="1" s="1"/>
  <c r="X253" i="1"/>
  <c r="AH253" i="1" s="1"/>
  <c r="X252" i="1"/>
  <c r="AH252" i="1" s="1"/>
  <c r="X251" i="1"/>
  <c r="AH251" i="1" s="1"/>
  <c r="X250" i="1"/>
  <c r="AH250" i="1" s="1"/>
  <c r="X249" i="1"/>
  <c r="AH249" i="1" s="1"/>
  <c r="X248" i="1"/>
  <c r="AH248" i="1" s="1"/>
  <c r="X247" i="1"/>
  <c r="AH247" i="1" s="1"/>
  <c r="X246" i="1"/>
  <c r="AH246" i="1" s="1"/>
  <c r="X245" i="1"/>
  <c r="AH245" i="1" s="1"/>
  <c r="X244" i="1"/>
  <c r="AH244" i="1" s="1"/>
  <c r="X243" i="1"/>
  <c r="AH243" i="1" s="1"/>
  <c r="X242" i="1"/>
  <c r="AH242" i="1" s="1"/>
  <c r="X241" i="1"/>
  <c r="AH241" i="1" s="1"/>
  <c r="X240" i="1"/>
  <c r="AH240" i="1" s="1"/>
  <c r="X239" i="1"/>
  <c r="AH239" i="1" s="1"/>
  <c r="X238" i="1"/>
  <c r="AH238" i="1" s="1"/>
  <c r="X237" i="1"/>
  <c r="AH237" i="1" s="1"/>
  <c r="X236" i="1"/>
  <c r="AH236" i="1" s="1"/>
  <c r="X235" i="1"/>
  <c r="AH235" i="1" s="1"/>
  <c r="X234" i="1"/>
  <c r="AH234" i="1" s="1"/>
  <c r="X233" i="1"/>
  <c r="AH233" i="1" s="1"/>
  <c r="X232" i="1"/>
  <c r="AH232" i="1" s="1"/>
  <c r="X231" i="1"/>
  <c r="AH231" i="1" s="1"/>
  <c r="X230" i="1"/>
  <c r="AH230" i="1" s="1"/>
  <c r="X229" i="1"/>
  <c r="AH229" i="1" s="1"/>
  <c r="X228" i="1"/>
  <c r="AH228" i="1" s="1"/>
  <c r="X227" i="1"/>
  <c r="AH227" i="1" s="1"/>
  <c r="X226" i="1"/>
  <c r="AH226" i="1" s="1"/>
  <c r="X225" i="1"/>
  <c r="AH225" i="1" s="1"/>
  <c r="X224" i="1"/>
  <c r="AH224" i="1" s="1"/>
  <c r="X223" i="1"/>
  <c r="AH223" i="1" s="1"/>
  <c r="X222" i="1"/>
  <c r="AH222" i="1" s="1"/>
  <c r="X221" i="1"/>
  <c r="AH221" i="1" s="1"/>
  <c r="X220" i="1"/>
  <c r="AH220" i="1" s="1"/>
  <c r="X219" i="1"/>
  <c r="AH219" i="1" s="1"/>
  <c r="X218" i="1"/>
  <c r="AH218" i="1" s="1"/>
  <c r="X217" i="1"/>
  <c r="AH217" i="1" s="1"/>
  <c r="X216" i="1"/>
  <c r="AH216" i="1" s="1"/>
  <c r="X215" i="1"/>
  <c r="AH215" i="1" s="1"/>
  <c r="X214" i="1"/>
  <c r="AH214" i="1" s="1"/>
  <c r="X213" i="1"/>
  <c r="AH213" i="1" s="1"/>
  <c r="X212" i="1"/>
  <c r="AH212" i="1" s="1"/>
  <c r="X211" i="1"/>
  <c r="AH211" i="1" s="1"/>
  <c r="X210" i="1"/>
  <c r="AH210" i="1" s="1"/>
  <c r="X209" i="1"/>
  <c r="AH209" i="1" s="1"/>
  <c r="X208" i="1"/>
  <c r="AH208" i="1" s="1"/>
  <c r="X207" i="1"/>
  <c r="AH207" i="1" s="1"/>
  <c r="X206" i="1"/>
  <c r="AH206" i="1" s="1"/>
  <c r="X205" i="1"/>
  <c r="AH205" i="1" s="1"/>
  <c r="X204" i="1"/>
  <c r="AH204" i="1" s="1"/>
  <c r="X203" i="1"/>
  <c r="AH203" i="1" s="1"/>
  <c r="X202" i="1"/>
  <c r="AH202" i="1" s="1"/>
  <c r="X201" i="1"/>
  <c r="AH201" i="1" s="1"/>
  <c r="X200" i="1"/>
  <c r="AH200" i="1" s="1"/>
  <c r="X199" i="1"/>
  <c r="AH199" i="1" s="1"/>
  <c r="X198" i="1"/>
  <c r="AH198" i="1" s="1"/>
  <c r="X197" i="1"/>
  <c r="AH197" i="1" s="1"/>
  <c r="X196" i="1"/>
  <c r="AH196" i="1" s="1"/>
  <c r="X195" i="1"/>
  <c r="AH195" i="1" s="1"/>
  <c r="X194" i="1"/>
  <c r="AH194" i="1" s="1"/>
  <c r="X193" i="1"/>
  <c r="AH193" i="1" s="1"/>
  <c r="X192" i="1"/>
  <c r="AH192" i="1" s="1"/>
  <c r="X191" i="1"/>
  <c r="AH191" i="1" s="1"/>
  <c r="X190" i="1"/>
  <c r="AH190" i="1" s="1"/>
  <c r="X189" i="1"/>
  <c r="AH189" i="1" s="1"/>
  <c r="X188" i="1"/>
  <c r="AH188" i="1" s="1"/>
  <c r="X187" i="1"/>
  <c r="AH187" i="1" s="1"/>
  <c r="X186" i="1"/>
  <c r="AH186" i="1" s="1"/>
  <c r="X185" i="1"/>
  <c r="AH185" i="1" s="1"/>
  <c r="X184" i="1"/>
  <c r="AH184" i="1" s="1"/>
  <c r="X183" i="1"/>
  <c r="AH183" i="1" s="1"/>
  <c r="X182" i="1"/>
  <c r="AH182" i="1" s="1"/>
  <c r="X181" i="1"/>
  <c r="AH181" i="1" s="1"/>
  <c r="X180" i="1"/>
  <c r="AH180" i="1" s="1"/>
  <c r="X179" i="1"/>
  <c r="AH179" i="1" s="1"/>
  <c r="X178" i="1"/>
  <c r="AH178" i="1" s="1"/>
  <c r="X177" i="1"/>
  <c r="AH177" i="1" s="1"/>
  <c r="X176" i="1"/>
  <c r="AH176" i="1" s="1"/>
  <c r="X175" i="1"/>
  <c r="AH175" i="1" s="1"/>
  <c r="X174" i="1"/>
  <c r="AH174" i="1" s="1"/>
  <c r="X173" i="1"/>
  <c r="AH173" i="1" s="1"/>
  <c r="X172" i="1"/>
  <c r="AH172" i="1" s="1"/>
  <c r="X171" i="1"/>
  <c r="AH171" i="1" s="1"/>
  <c r="X170" i="1"/>
  <c r="AH170" i="1" s="1"/>
  <c r="X169" i="1"/>
  <c r="AH169" i="1" s="1"/>
  <c r="X168" i="1"/>
  <c r="AH168" i="1" s="1"/>
  <c r="X167" i="1"/>
  <c r="AH167" i="1" s="1"/>
  <c r="X166" i="1"/>
  <c r="AH166" i="1" s="1"/>
  <c r="X165" i="1"/>
  <c r="AH165" i="1" s="1"/>
  <c r="X164" i="1"/>
  <c r="AH164" i="1" s="1"/>
  <c r="X163" i="1"/>
  <c r="AH163" i="1" s="1"/>
  <c r="X162" i="1"/>
  <c r="AH162" i="1" s="1"/>
  <c r="X161" i="1"/>
  <c r="AH161" i="1" s="1"/>
  <c r="X160" i="1"/>
  <c r="AH160" i="1" s="1"/>
  <c r="X159" i="1"/>
  <c r="AH159" i="1" s="1"/>
  <c r="X158" i="1"/>
  <c r="AH158" i="1" s="1"/>
  <c r="X157" i="1"/>
  <c r="AH157" i="1" s="1"/>
  <c r="X156" i="1"/>
  <c r="AH156" i="1" s="1"/>
  <c r="X155" i="1"/>
  <c r="AH155" i="1" s="1"/>
  <c r="X154" i="1"/>
  <c r="AH154" i="1" s="1"/>
  <c r="X153" i="1"/>
  <c r="AH153" i="1" s="1"/>
  <c r="X152" i="1"/>
  <c r="AH152" i="1" s="1"/>
  <c r="X151" i="1"/>
  <c r="AH151" i="1" s="1"/>
  <c r="X150" i="1"/>
  <c r="AH150" i="1" s="1"/>
  <c r="X149" i="1"/>
  <c r="AH149" i="1" s="1"/>
  <c r="X148" i="1"/>
  <c r="AH148" i="1" s="1"/>
  <c r="X147" i="1"/>
  <c r="AH147" i="1" s="1"/>
  <c r="X146" i="1"/>
  <c r="AH146" i="1" s="1"/>
  <c r="X145" i="1"/>
  <c r="AH145" i="1" s="1"/>
  <c r="X144" i="1"/>
  <c r="AH144" i="1" s="1"/>
  <c r="X143" i="1"/>
  <c r="AH143" i="1" s="1"/>
  <c r="X142" i="1"/>
  <c r="AH142" i="1" s="1"/>
  <c r="X141" i="1"/>
  <c r="AH141" i="1" s="1"/>
  <c r="X140" i="1"/>
  <c r="AH140" i="1" s="1"/>
  <c r="X139" i="1"/>
  <c r="AH139" i="1" s="1"/>
  <c r="X138" i="1"/>
  <c r="AH138" i="1" s="1"/>
  <c r="X137" i="1"/>
  <c r="AH137" i="1" s="1"/>
  <c r="X136" i="1"/>
  <c r="AH136" i="1" s="1"/>
  <c r="X135" i="1"/>
  <c r="AH135" i="1" s="1"/>
  <c r="X134" i="1"/>
  <c r="AH134" i="1" s="1"/>
  <c r="X133" i="1"/>
  <c r="AH133" i="1" s="1"/>
  <c r="X132" i="1"/>
  <c r="AH132" i="1" s="1"/>
  <c r="X131" i="1"/>
  <c r="AH131" i="1" s="1"/>
  <c r="X130" i="1"/>
  <c r="AH130" i="1" s="1"/>
  <c r="X129" i="1"/>
  <c r="AH129" i="1" s="1"/>
  <c r="X128" i="1"/>
  <c r="AH128" i="1" s="1"/>
  <c r="X127" i="1"/>
  <c r="AH127" i="1" s="1"/>
  <c r="X126" i="1"/>
  <c r="AH126" i="1" s="1"/>
  <c r="X125" i="1"/>
  <c r="AH125" i="1" s="1"/>
  <c r="X124" i="1"/>
  <c r="AH124" i="1" s="1"/>
  <c r="X123" i="1"/>
  <c r="AH123" i="1" s="1"/>
  <c r="X122" i="1"/>
  <c r="AH122" i="1" s="1"/>
  <c r="X121" i="1"/>
  <c r="AH121" i="1" s="1"/>
  <c r="X120" i="1"/>
  <c r="AH120" i="1" s="1"/>
  <c r="X119" i="1"/>
  <c r="AH119" i="1" s="1"/>
  <c r="X118" i="1"/>
  <c r="AH118" i="1" s="1"/>
  <c r="X117" i="1"/>
  <c r="AH117" i="1" s="1"/>
  <c r="X116" i="1"/>
  <c r="AH116" i="1" s="1"/>
  <c r="X115" i="1"/>
  <c r="AH115" i="1" s="1"/>
  <c r="X114" i="1"/>
  <c r="AH114" i="1" s="1"/>
  <c r="X113" i="1"/>
  <c r="AH113" i="1" s="1"/>
  <c r="X112" i="1"/>
  <c r="AH112" i="1" s="1"/>
  <c r="X111" i="1"/>
  <c r="AH111" i="1" s="1"/>
  <c r="X110" i="1"/>
  <c r="AH110" i="1" s="1"/>
  <c r="X109" i="1"/>
  <c r="AH109" i="1" s="1"/>
  <c r="X108" i="1"/>
  <c r="AH108" i="1" s="1"/>
  <c r="X107" i="1"/>
  <c r="AH107" i="1" s="1"/>
  <c r="X106" i="1"/>
  <c r="AH106" i="1" s="1"/>
  <c r="X105" i="1"/>
  <c r="AH105" i="1" s="1"/>
  <c r="X104" i="1"/>
  <c r="AH104" i="1" s="1"/>
  <c r="X103" i="1"/>
  <c r="AH103" i="1" s="1"/>
  <c r="X102" i="1"/>
  <c r="AH102" i="1" s="1"/>
  <c r="X101" i="1"/>
  <c r="AH101" i="1" s="1"/>
  <c r="X100" i="1"/>
  <c r="AH100" i="1" s="1"/>
  <c r="X99" i="1"/>
  <c r="AH99" i="1" s="1"/>
  <c r="X98" i="1"/>
  <c r="AH98" i="1" s="1"/>
  <c r="X97" i="1"/>
  <c r="AH97" i="1" s="1"/>
  <c r="X96" i="1"/>
  <c r="AH96" i="1" s="1"/>
  <c r="X95" i="1"/>
  <c r="AH95" i="1" s="1"/>
  <c r="X94" i="1"/>
  <c r="AH94" i="1" s="1"/>
  <c r="X93" i="1"/>
  <c r="AH93" i="1" s="1"/>
  <c r="X92" i="1"/>
  <c r="AH92" i="1" s="1"/>
  <c r="X91" i="1"/>
  <c r="AH91" i="1" s="1"/>
  <c r="X90" i="1"/>
  <c r="AH90" i="1" s="1"/>
  <c r="X89" i="1"/>
  <c r="AH89" i="1" s="1"/>
  <c r="X88" i="1"/>
  <c r="AH88" i="1" s="1"/>
  <c r="X87" i="1"/>
  <c r="AH87" i="1" s="1"/>
  <c r="X86" i="1"/>
  <c r="AH86" i="1" s="1"/>
  <c r="X85" i="1"/>
  <c r="AH85" i="1" s="1"/>
  <c r="X84" i="1"/>
  <c r="AH84" i="1" s="1"/>
  <c r="X83" i="1"/>
  <c r="AH83" i="1" s="1"/>
  <c r="X82" i="1"/>
  <c r="AH82" i="1" s="1"/>
  <c r="X81" i="1"/>
  <c r="AH81" i="1" s="1"/>
  <c r="X80" i="1"/>
  <c r="AH80" i="1" s="1"/>
  <c r="X79" i="1"/>
  <c r="AH79" i="1" s="1"/>
  <c r="X78" i="1"/>
  <c r="AH78" i="1" s="1"/>
  <c r="X77" i="1"/>
  <c r="AH77" i="1" s="1"/>
  <c r="X76" i="1"/>
  <c r="AH76" i="1" s="1"/>
  <c r="X75" i="1"/>
  <c r="AH75" i="1" s="1"/>
  <c r="X74" i="1"/>
  <c r="AH74" i="1" s="1"/>
  <c r="X73" i="1"/>
  <c r="AH73" i="1" s="1"/>
  <c r="X72" i="1"/>
  <c r="AH72" i="1" s="1"/>
  <c r="X71" i="1"/>
  <c r="AH71" i="1" s="1"/>
  <c r="X70" i="1"/>
  <c r="AH70" i="1" s="1"/>
  <c r="X69" i="1"/>
  <c r="AH69" i="1" s="1"/>
  <c r="X68" i="1"/>
  <c r="AH68" i="1" s="1"/>
  <c r="X67" i="1"/>
  <c r="AH67" i="1" s="1"/>
  <c r="X66" i="1"/>
  <c r="AH66" i="1" s="1"/>
  <c r="X65" i="1"/>
  <c r="AH65" i="1" s="1"/>
  <c r="X64" i="1"/>
  <c r="AH64" i="1" s="1"/>
  <c r="X63" i="1"/>
  <c r="AH63" i="1" s="1"/>
  <c r="X62" i="1"/>
  <c r="AH62" i="1" s="1"/>
  <c r="X61" i="1"/>
  <c r="AH61" i="1" s="1"/>
  <c r="X60" i="1"/>
  <c r="AH60" i="1" s="1"/>
  <c r="X59" i="1"/>
  <c r="AH59" i="1" s="1"/>
  <c r="X58" i="1"/>
  <c r="AH58" i="1" s="1"/>
  <c r="X57" i="1"/>
  <c r="AH57" i="1" s="1"/>
  <c r="X56" i="1"/>
  <c r="AH56" i="1" s="1"/>
  <c r="X55" i="1"/>
  <c r="AH55" i="1" s="1"/>
  <c r="X54" i="1"/>
  <c r="AH54" i="1" s="1"/>
  <c r="X53" i="1"/>
  <c r="AH53" i="1" s="1"/>
  <c r="X52" i="1"/>
  <c r="AH52" i="1" s="1"/>
  <c r="X51" i="1"/>
  <c r="AH51" i="1" s="1"/>
  <c r="X50" i="1"/>
  <c r="AH50" i="1" s="1"/>
  <c r="X49" i="1"/>
  <c r="AH49" i="1" s="1"/>
  <c r="X48" i="1"/>
  <c r="AH48" i="1" s="1"/>
  <c r="X47" i="1"/>
  <c r="AH47" i="1" s="1"/>
  <c r="X46" i="1"/>
  <c r="AH46" i="1" s="1"/>
  <c r="X45" i="1"/>
  <c r="AH45" i="1" s="1"/>
  <c r="X44" i="1"/>
  <c r="AH44" i="1" s="1"/>
  <c r="X43" i="1"/>
  <c r="AH43" i="1" s="1"/>
  <c r="X42" i="1"/>
  <c r="AH42" i="1" s="1"/>
  <c r="X41" i="1"/>
  <c r="AH41" i="1" s="1"/>
  <c r="X40" i="1"/>
  <c r="AH40" i="1" s="1"/>
  <c r="X39" i="1"/>
  <c r="AH39" i="1" s="1"/>
  <c r="X38" i="1"/>
  <c r="AH38" i="1" s="1"/>
  <c r="X37" i="1"/>
  <c r="AH37" i="1" s="1"/>
  <c r="X36" i="1"/>
  <c r="AH36" i="1" s="1"/>
  <c r="X35" i="1"/>
  <c r="AH35" i="1" s="1"/>
  <c r="X34" i="1"/>
  <c r="AH34" i="1" s="1"/>
  <c r="X33" i="1"/>
  <c r="AH33" i="1" s="1"/>
  <c r="X32" i="1"/>
  <c r="AH32" i="1" s="1"/>
  <c r="X31" i="1"/>
  <c r="AH31" i="1" s="1"/>
  <c r="X30" i="1"/>
  <c r="AH30" i="1" s="1"/>
  <c r="X29" i="1"/>
  <c r="AH29" i="1" s="1"/>
  <c r="X28" i="1"/>
  <c r="AH28" i="1" s="1"/>
  <c r="X27" i="1"/>
  <c r="AH27" i="1" s="1"/>
  <c r="X26" i="1"/>
  <c r="AH26" i="1" s="1"/>
  <c r="X25" i="1"/>
  <c r="AH25" i="1" s="1"/>
  <c r="X24" i="1"/>
  <c r="AH24" i="1" s="1"/>
  <c r="X23" i="1"/>
  <c r="AH23" i="1" s="1"/>
  <c r="X22" i="1"/>
  <c r="AH22" i="1" s="1"/>
  <c r="X21" i="1"/>
  <c r="AH21" i="1" s="1"/>
  <c r="X20" i="1"/>
  <c r="AH20" i="1" s="1"/>
  <c r="X19" i="1"/>
  <c r="AH19" i="1" s="1"/>
  <c r="X18" i="1"/>
  <c r="AH18" i="1" s="1"/>
  <c r="X17" i="1"/>
  <c r="AH17" i="1" s="1"/>
  <c r="X16" i="1"/>
  <c r="AH16" i="1" s="1"/>
  <c r="X15" i="1"/>
  <c r="AH15" i="1" s="1"/>
  <c r="X14" i="1"/>
  <c r="AH14" i="1" s="1"/>
  <c r="X13" i="1"/>
  <c r="AH13" i="1" s="1"/>
  <c r="X12" i="1"/>
  <c r="AH12" i="1" s="1"/>
  <c r="X11" i="1"/>
  <c r="AH11" i="1" s="1"/>
  <c r="X10" i="1"/>
  <c r="AH10" i="1" s="1"/>
  <c r="X9" i="1"/>
  <c r="AH9" i="1" s="1"/>
  <c r="X8" i="1"/>
  <c r="AH8" i="1" s="1"/>
  <c r="X7" i="1"/>
  <c r="AH7" i="1" s="1"/>
  <c r="X6" i="1"/>
  <c r="AH6" i="1" s="1"/>
  <c r="X5" i="1"/>
  <c r="AH5" i="1" s="1"/>
  <c r="X4" i="1"/>
  <c r="AH4" i="1" s="1"/>
  <c r="X3" i="1"/>
  <c r="AH3" i="1" s="1"/>
  <c r="X2" i="1"/>
  <c r="AH2" i="1" s="1"/>
  <c r="K17" i="5"/>
  <c r="J17" i="5"/>
  <c r="H15" i="5"/>
  <c r="H14" i="5"/>
  <c r="H12" i="5"/>
  <c r="H11" i="5"/>
  <c r="H10" i="5"/>
  <c r="H9" i="5"/>
  <c r="G8" i="5"/>
  <c r="G7" i="5"/>
  <c r="G6" i="5"/>
  <c r="G5" i="5"/>
  <c r="G4" i="5"/>
  <c r="G3" i="5"/>
  <c r="F8" i="5"/>
  <c r="F7" i="5"/>
  <c r="B9" i="5"/>
  <c r="F6" i="5"/>
  <c r="F5" i="5"/>
  <c r="D3" i="5"/>
  <c r="F4" i="5"/>
  <c r="F3" i="5"/>
  <c r="D4" i="5"/>
  <c r="D5" i="5"/>
  <c r="D6" i="5"/>
  <c r="D7" i="5"/>
  <c r="D8" i="5"/>
  <c r="C8" i="5"/>
  <c r="C7" i="5"/>
  <c r="C575" i="1"/>
  <c r="C576" i="1"/>
  <c r="C577" i="1"/>
  <c r="C578" i="1"/>
  <c r="C579" i="1"/>
  <c r="C574" i="1"/>
  <c r="C6" i="5"/>
  <c r="C5" i="5"/>
  <c r="C4" i="5"/>
  <c r="C3" i="5"/>
  <c r="E8" i="5"/>
  <c r="E7" i="5"/>
  <c r="E6" i="5"/>
  <c r="E5" i="5"/>
  <c r="E4" i="5"/>
  <c r="E3" i="5"/>
  <c r="T2" i="3"/>
  <c r="T3" i="3"/>
  <c r="D3" i="2"/>
  <c r="K2" i="2"/>
  <c r="F11" i="2"/>
  <c r="F13" i="2"/>
  <c r="K3" i="2"/>
  <c r="K4" i="2" s="1"/>
  <c r="F12" i="2"/>
  <c r="D12" i="2"/>
  <c r="F10" i="2"/>
  <c r="D10" i="2"/>
  <c r="F9" i="2"/>
  <c r="D9" i="2"/>
  <c r="F7" i="2"/>
  <c r="D7" i="2"/>
  <c r="F6" i="2"/>
  <c r="D6" i="2"/>
  <c r="F5" i="2"/>
  <c r="D5" i="2"/>
  <c r="F4" i="2"/>
  <c r="D4" i="2"/>
  <c r="F3" i="2"/>
  <c r="BM126" i="1"/>
  <c r="BL126" i="1"/>
  <c r="BJ126" i="1"/>
  <c r="AK29" i="1" l="1"/>
  <c r="AK28" i="1"/>
  <c r="AL28" i="1" s="1"/>
  <c r="AK27" i="1"/>
  <c r="AL27" i="1" s="1"/>
  <c r="AK26" i="1"/>
  <c r="AL26" i="1" s="1"/>
  <c r="AK25" i="1"/>
  <c r="AL25" i="1" s="1"/>
  <c r="AK24" i="1"/>
  <c r="AL24" i="1" s="1"/>
  <c r="AK23" i="1"/>
  <c r="AL23" i="1" s="1"/>
  <c r="AK22" i="1"/>
  <c r="AL22" i="1" s="1"/>
  <c r="AK21" i="1"/>
  <c r="AL21" i="1" s="1"/>
  <c r="AK20" i="1"/>
  <c r="F10" i="5"/>
  <c r="F9" i="5"/>
  <c r="G10" i="5"/>
  <c r="G9" i="5"/>
  <c r="BK126" i="1"/>
  <c r="BI126" i="1"/>
  <c r="BH126" i="1"/>
  <c r="AV120" i="1"/>
  <c r="AV125" i="1"/>
  <c r="AV124" i="1"/>
  <c r="AV123" i="1"/>
  <c r="AV122" i="1"/>
  <c r="AV121" i="1"/>
  <c r="AU125" i="1"/>
  <c r="AW125" i="1" s="1"/>
  <c r="AU124" i="1"/>
  <c r="AW124" i="1" s="1"/>
  <c r="AU123" i="1"/>
  <c r="AW123" i="1" s="1"/>
  <c r="AU122" i="1"/>
  <c r="AW122" i="1" s="1"/>
  <c r="AU121" i="1"/>
  <c r="AW121" i="1" s="1"/>
  <c r="AU120" i="1"/>
  <c r="AW120" i="1" s="1"/>
  <c r="BG126" i="1"/>
  <c r="BF126" i="1"/>
  <c r="BE126" i="1"/>
  <c r="BD126" i="1"/>
  <c r="BC126" i="1"/>
  <c r="BB126" i="1"/>
  <c r="BA126" i="1"/>
  <c r="AZ126" i="1"/>
  <c r="AY126" i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D2" i="7"/>
  <c r="L2" i="7"/>
  <c r="J2" i="7"/>
  <c r="E2" i="7"/>
  <c r="AK30" i="1"/>
  <c r="AL20" i="1"/>
  <c r="AM28" i="1"/>
  <c r="AL29" i="1"/>
  <c r="G14" i="5"/>
  <c r="G15" i="5" s="1"/>
  <c r="G11" i="5"/>
  <c r="G12" i="5" s="1"/>
  <c r="F14" i="5"/>
  <c r="F15" i="5" s="1"/>
  <c r="I17" i="5" s="1"/>
  <c r="F11" i="5"/>
  <c r="F12" i="5" s="1"/>
  <c r="AV126" i="1"/>
  <c r="AU126" i="1"/>
  <c r="AW126" i="1" s="1"/>
  <c r="O2" i="7"/>
  <c r="N2" i="7"/>
  <c r="M2" i="7"/>
  <c r="K2" i="7"/>
  <c r="I2" i="7"/>
  <c r="H2" i="7"/>
  <c r="G2" i="7"/>
  <c r="F2" i="7"/>
  <c r="O3" i="7"/>
  <c r="N3" i="7"/>
  <c r="M3" i="7"/>
  <c r="K3" i="7"/>
  <c r="I3" i="7"/>
  <c r="H3" i="7"/>
  <c r="G3" i="7"/>
  <c r="F3" i="7"/>
</calcChain>
</file>

<file path=xl/sharedStrings.xml><?xml version="1.0" encoding="utf-8"?>
<sst xmlns="http://schemas.openxmlformats.org/spreadsheetml/2006/main" count="793" uniqueCount="683">
  <si>
    <t>LP</t>
  </si>
  <si>
    <t>Czasopismo</t>
  </si>
  <si>
    <t>PKT</t>
  </si>
  <si>
    <t>KRAJ</t>
  </si>
  <si>
    <t>SUMATXT</t>
  </si>
  <si>
    <t>CU</t>
  </si>
  <si>
    <t>MU</t>
  </si>
  <si>
    <t>HU</t>
  </si>
  <si>
    <t>HAMBURG</t>
  </si>
  <si>
    <t>HSE-RU</t>
  </si>
  <si>
    <t>VOLGA</t>
  </si>
  <si>
    <t>Paris 1</t>
  </si>
  <si>
    <t>Nanterre</t>
  </si>
  <si>
    <t>NAVARRA</t>
  </si>
  <si>
    <t>Zaragozza</t>
  </si>
  <si>
    <t>Ljubljana</t>
  </si>
  <si>
    <t>Maribor</t>
  </si>
  <si>
    <t>Sapienza</t>
  </si>
  <si>
    <t>Turin</t>
  </si>
  <si>
    <t>Zagreb</t>
  </si>
  <si>
    <t>Warsaw</t>
  </si>
  <si>
    <t>Leicester</t>
  </si>
  <si>
    <t>Cambridge</t>
  </si>
  <si>
    <t>CZ</t>
  </si>
  <si>
    <t>DE</t>
  </si>
  <si>
    <t>RU</t>
  </si>
  <si>
    <t>FR</t>
  </si>
  <si>
    <t>ES</t>
  </si>
  <si>
    <t>SLO</t>
  </si>
  <si>
    <t>IT</t>
  </si>
  <si>
    <t>CR</t>
  </si>
  <si>
    <t>PL</t>
  </si>
  <si>
    <t>UK</t>
  </si>
  <si>
    <t>Access to Justice in Eastern Europe</t>
  </si>
  <si>
    <t>Accounting, Economics and Law: A Convivium</t>
  </si>
  <si>
    <t>ACDI Anuario Colombiano de Derecho Internacional</t>
  </si>
  <si>
    <t>Acta Juridica Hungarica</t>
  </si>
  <si>
    <t>Acta Universitatis Carolinae Iuridica</t>
  </si>
  <si>
    <t>Actualidad Juridica Iberoamericana</t>
  </si>
  <si>
    <t>Adelaide Law Review</t>
  </si>
  <si>
    <t>Adoption and Fostering</t>
  </si>
  <si>
    <t>Adoption Quarterly</t>
  </si>
  <si>
    <t>Advances in Business Related Scientific Research Journal</t>
  </si>
  <si>
    <t>African Journal of International and Comparative Law</t>
  </si>
  <si>
    <t>African Journal of Legal Studies</t>
  </si>
  <si>
    <t>African Security Review</t>
  </si>
  <si>
    <t>Age of Human Rights Journal</t>
  </si>
  <si>
    <t>Air and Space Law</t>
  </si>
  <si>
    <t>AJIL Unbound</t>
  </si>
  <si>
    <t>Al-Ihkam: Jurnal Hukum dan Pranata Sosial</t>
  </si>
  <si>
    <t>odsetek czasopism publikujących teksty z N krajów z próby</t>
  </si>
  <si>
    <t>Alternative Law Journal</t>
  </si>
  <si>
    <t>American Bankruptcy Law Journal</t>
  </si>
  <si>
    <t>American Journal of International Law</t>
  </si>
  <si>
    <t>American Law and Economics Review</t>
  </si>
  <si>
    <t>American Journal of Comparative Law</t>
  </si>
  <si>
    <t>American Journal of Criminal Justice</t>
  </si>
  <si>
    <t>American Journal of Legal History</t>
  </si>
  <si>
    <t>Annual Review of Law and Social Science</t>
  </si>
  <si>
    <t>Antitrust Bulletin</t>
  </si>
  <si>
    <t>Anuario Mexicano de Derecho Internacional</t>
  </si>
  <si>
    <t>Anuario de Psicologia Juridica</t>
  </si>
  <si>
    <t>Arbitration International</t>
  </si>
  <si>
    <t>Archiv fur Rechts- und Sozialphilosophie</t>
  </si>
  <si>
    <t>Argumentation Library</t>
  </si>
  <si>
    <t>Arctic Review on Law and Politics</t>
  </si>
  <si>
    <t>Artificial Intelligence and Law</t>
  </si>
  <si>
    <t>Asian Affairs</t>
  </si>
  <si>
    <t>Asian Journal of Comparative Law</t>
  </si>
  <si>
    <t>Asian Journal of International Law</t>
  </si>
  <si>
    <t>Asian Journal of Law and Economics</t>
  </si>
  <si>
    <t>Asian Journal of Law and Society</t>
  </si>
  <si>
    <t>Asian Journal of Legal Education</t>
  </si>
  <si>
    <t>Asia Pacific Law Review</t>
  </si>
  <si>
    <t>Australian Journal of Human Rights</t>
  </si>
  <si>
    <t>Balkan Social Science Review</t>
  </si>
  <si>
    <t>Baltic Journal of Law and Politics</t>
  </si>
  <si>
    <t>Banks and Bank Systems</t>
  </si>
  <si>
    <t>Behavioral Sciences and the Law</t>
  </si>
  <si>
    <t>BioLaw Journal</t>
  </si>
  <si>
    <t>Boletin Mexicano de Derecho Comparado</t>
  </si>
  <si>
    <t>Boston University Law Review</t>
  </si>
  <si>
    <t>Brazilian Journal of International Law</t>
  </si>
  <si>
    <t>BRICS Law Journal</t>
  </si>
  <si>
    <t>British Journal of American Legal Studies</t>
  </si>
  <si>
    <t>British Journal of Community Justice</t>
  </si>
  <si>
    <t>British Journal of Criminology</t>
  </si>
  <si>
    <t>Buffalo Law Review</t>
  </si>
  <si>
    <t>Bulletin for International Taxation</t>
  </si>
  <si>
    <t>Business and Human Rights Journal</t>
  </si>
  <si>
    <t>Business Lawyer</t>
  </si>
  <si>
    <t>California Law Review</t>
  </si>
  <si>
    <t>Cambridge Law Journal</t>
  </si>
  <si>
    <t>Cambridge Yearbook of European Legal Studies</t>
  </si>
  <si>
    <t>Canadian Journal of Criminology and Criminal Justice</t>
  </si>
  <si>
    <t>Canadian Journal of Law and Jurisprudence</t>
  </si>
  <si>
    <t>Canadian Journal of Women and the Law</t>
  </si>
  <si>
    <t>Canadian Yearbook of International Law</t>
  </si>
  <si>
    <t>Capital Markets Law Journal</t>
  </si>
  <si>
    <t>Carbon and Climate Law Review</t>
  </si>
  <si>
    <t>Casopis pro Pravni Vedu a Praxi</t>
  </si>
  <si>
    <t>Catholic University Law Review</t>
  </si>
  <si>
    <t>Central European Journal of Public Policy</t>
  </si>
  <si>
    <t>Chemical Engineering and the Law Forum 2016 - Core Programming Area at the 2016 AIChE Spring Meeting and 12th Global Congress on Process Safety</t>
  </si>
  <si>
    <t>Child Abuse Review</t>
  </si>
  <si>
    <t>China and WTO Review</t>
  </si>
  <si>
    <t>Chinese Journal of Comparative Law</t>
  </si>
  <si>
    <t>Chinese Journal of International Law</t>
  </si>
  <si>
    <t>Civilistica.com</t>
  </si>
  <si>
    <t>Climate Law</t>
  </si>
  <si>
    <t>Collected Courses of the Xiamen Academy of International Law</t>
  </si>
  <si>
    <t>Comparative Law Review</t>
  </si>
  <si>
    <t>Competition Law Journal</t>
  </si>
  <si>
    <t>Common Market Law Review</t>
  </si>
  <si>
    <t>Comparative Migration Studies</t>
  </si>
  <si>
    <t>Comparative Legal History</t>
  </si>
  <si>
    <t>Computer Standards and Interfaces</t>
  </si>
  <si>
    <t>Computer Law and Security Review</t>
  </si>
  <si>
    <t>Computers and Security</t>
  </si>
  <si>
    <t>Concurrences</t>
  </si>
  <si>
    <t>Conflict Resolution Quarterly</t>
  </si>
  <si>
    <t>Connections</t>
  </si>
  <si>
    <t>Constitutional Political Economy</t>
  </si>
  <si>
    <t>Contemporary Drug Problems</t>
  </si>
  <si>
    <t>Contemporary Readings in Law and Social Justice</t>
  </si>
  <si>
    <t>Cornell International Law Journal</t>
  </si>
  <si>
    <t>Cornell Law Review</t>
  </si>
  <si>
    <t>Cosmopolitan Civil Societies</t>
  </si>
  <si>
    <t>Crime and Delinquency</t>
  </si>
  <si>
    <t>Criminal Justice and Behavior</t>
  </si>
  <si>
    <t>Criminal Justice Policy Review</t>
  </si>
  <si>
    <t>Criminal Law and Philosophy</t>
  </si>
  <si>
    <t>Criminal Law Forum</t>
  </si>
  <si>
    <t>Crime, Law and Social Change</t>
  </si>
  <si>
    <t>Crime Prevention and Community Safety</t>
  </si>
  <si>
    <t>Crime Science</t>
  </si>
  <si>
    <t>Criminal Justice Review</t>
  </si>
  <si>
    <t>Criminology</t>
  </si>
  <si>
    <t>Criminologie</t>
  </si>
  <si>
    <t>Critical Criminology</t>
  </si>
  <si>
    <t>Croatian and Comparative Public Administration</t>
  </si>
  <si>
    <t>Croatian Yearbook of European Law and Policy</t>
  </si>
  <si>
    <t>Cuadernos de Derecho Transnacional</t>
  </si>
  <si>
    <t>Cuadernos Electronicos de Filosofia del Derecho</t>
  </si>
  <si>
    <t>Cuadernos Europeos de Deusto</t>
  </si>
  <si>
    <t>Cuestiones Constitucionales</t>
  </si>
  <si>
    <t>Cultures et Conflits</t>
  </si>
  <si>
    <t>Current Legal Problems</t>
  </si>
  <si>
    <t>Czech Yearbook of Public and Private International Law</t>
  </si>
  <si>
    <t>Danube</t>
  </si>
  <si>
    <t>Decyzje</t>
  </si>
  <si>
    <t>Deutsche Lebensmittel-Rundschau</t>
  </si>
  <si>
    <t>SDT</t>
  </si>
  <si>
    <t>AVERAGRE</t>
  </si>
  <si>
    <t>Zmienn</t>
  </si>
  <si>
    <t>HAMB</t>
  </si>
  <si>
    <t>HSE</t>
  </si>
  <si>
    <t>VOG</t>
  </si>
  <si>
    <t>Navarra</t>
  </si>
  <si>
    <t>Zaragoza</t>
  </si>
  <si>
    <t>Ljubliana</t>
  </si>
  <si>
    <t>Derecho Animal</t>
  </si>
  <si>
    <t>Derecho PUCP</t>
  </si>
  <si>
    <t>Deviance et Societe</t>
  </si>
  <si>
    <t>Deviant Behavior</t>
  </si>
  <si>
    <t>Digital Evidence and Electronic Signature Law Review</t>
  </si>
  <si>
    <t>Digital Investigation</t>
  </si>
  <si>
    <t>Diplomatic Studies</t>
  </si>
  <si>
    <t>Direito, Estado e Sociedade</t>
  </si>
  <si>
    <t>Diritto and Questioni Pubbliche</t>
  </si>
  <si>
    <t>Diritto Pubblico</t>
  </si>
  <si>
    <t>Diritto Pubblico Comparato ed Europeo</t>
  </si>
  <si>
    <t>Doxa. Cuadernos de Filosofia del Derecho</t>
  </si>
  <si>
    <t>Droit et Societe</t>
  </si>
  <si>
    <t>Dynamics of Asymmetric Conflict: Pathways toward Terrorism and Genocide</t>
  </si>
  <si>
    <t>Ecclesiastical Law Journal</t>
  </si>
  <si>
    <t>Edinburgh Law Review</t>
  </si>
  <si>
    <t>Egyptian Journal of Forensic Sciences</t>
  </si>
  <si>
    <t>E-Journal of International and Comparative Labour Studies</t>
  </si>
  <si>
    <t>Election Law Journal: Rules, Politics, and Policy</t>
  </si>
  <si>
    <t>Environmental Policy and Law</t>
  </si>
  <si>
    <t>ERA Forum</t>
  </si>
  <si>
    <t>Estudios Constitucionales</t>
  </si>
  <si>
    <t>European Business Law Review</t>
  </si>
  <si>
    <t>European Business Organization Law Review</t>
  </si>
  <si>
    <t>European Company and Financial Law Review</t>
  </si>
  <si>
    <t>European Competition Journal</t>
  </si>
  <si>
    <t>European Competition and Regulatory Law Review</t>
  </si>
  <si>
    <t>European Constitutional Law Review</t>
  </si>
  <si>
    <t>European Energy and Environmental Law Review</t>
  </si>
  <si>
    <t>European Food and Feed Law Review</t>
  </si>
  <si>
    <t>European Journal of Crime, Criminal Law and Criminal Justice</t>
  </si>
  <si>
    <t>European Data Protection Law Review</t>
  </si>
  <si>
    <t>European Human Rights Law Review</t>
  </si>
  <si>
    <t>European Journal on Criminal Policy and Research</t>
  </si>
  <si>
    <t>European Journal of Criminology</t>
  </si>
  <si>
    <t>European Journal of Comparative Law and Governance</t>
  </si>
  <si>
    <t>European Journal of Health Law</t>
  </si>
  <si>
    <t>European Journal of International Law</t>
  </si>
  <si>
    <t>European Journal of Law and Economics</t>
  </si>
  <si>
    <t>European Journal of Legal Studies</t>
  </si>
  <si>
    <t>European Journal of Migration and Law</t>
  </si>
  <si>
    <t>European Journal of Probation</t>
  </si>
  <si>
    <t>European Journal of Psychology Applied to Legal Context</t>
  </si>
  <si>
    <t>European Journal of Risk Regulation</t>
  </si>
  <si>
    <t>European Law Journal</t>
  </si>
  <si>
    <t>European Law Review</t>
  </si>
  <si>
    <t>European Papers- A Journal on Law and Integration</t>
  </si>
  <si>
    <t>European Pharmaceutical Law Review</t>
  </si>
  <si>
    <t>European Public Law</t>
  </si>
  <si>
    <t>European Procurement and Public Private Partnership Law Review</t>
  </si>
  <si>
    <t>European Review of Private Law</t>
  </si>
  <si>
    <t>European State Aid Law Quarterly</t>
  </si>
  <si>
    <t>European Studies: The Review of European Law, Economics and Politics</t>
  </si>
  <si>
    <t>Family Court Review</t>
  </si>
  <si>
    <t>First Monday</t>
  </si>
  <si>
    <t>Forensische Psychiatrie, Psychologie, Kriminologie</t>
  </si>
  <si>
    <t>Forensic Chemistry</t>
  </si>
  <si>
    <t>Forensic Science International: Digital Investigation</t>
  </si>
  <si>
    <t>Forensic Science International: Mind and Law</t>
  </si>
  <si>
    <t>Forensic Science International: Synergy</t>
  </si>
  <si>
    <t>Frontiers of Law in China</t>
  </si>
  <si>
    <t>German Law Journal</t>
  </si>
  <si>
    <t>German Yearbook of International Law</t>
  </si>
  <si>
    <t>Giornale di Storia Costituzionale</t>
  </si>
  <si>
    <t>Global Community Yearbook of International Law and Jurisprudence</t>
  </si>
  <si>
    <t>Global Crime</t>
  </si>
  <si>
    <t>Global Jurist</t>
  </si>
  <si>
    <t>Global Policy</t>
  </si>
  <si>
    <t>Global Trade and Customs Journal</t>
  </si>
  <si>
    <t>Glossae</t>
  </si>
  <si>
    <t>Gosudarstvo i Pravo</t>
  </si>
  <si>
    <t>Government Information Quarterly</t>
  </si>
  <si>
    <t>Hague Journal on the Rule of Law</t>
  </si>
  <si>
    <t>Harvard Journal on Legislation</t>
  </si>
  <si>
    <t>Historia, Instituciones, Documentos</t>
  </si>
  <si>
    <t>Historia Constitucional</t>
  </si>
  <si>
    <t>Historia et Ius</t>
  </si>
  <si>
    <t>Homicide Studies</t>
  </si>
  <si>
    <t>Human Affairs</t>
  </si>
  <si>
    <t>Human Rights Review</t>
  </si>
  <si>
    <t>Human Rights Law Review</t>
  </si>
  <si>
    <t>Hungarian Journal of Legal Studies</t>
  </si>
  <si>
    <t>Iberoamerica (Russian Federation)</t>
  </si>
  <si>
    <t>Iberoamerican Journal of Development Studies</t>
  </si>
  <si>
    <t>ICSID Review</t>
  </si>
  <si>
    <t>IEEE Security and Privacy</t>
  </si>
  <si>
    <t>IEEE Communications Standards Magazine</t>
  </si>
  <si>
    <t>IET Intelligent Transport Systems</t>
  </si>
  <si>
    <t>IIC International Review of Intellectual Property and Competition Law</t>
  </si>
  <si>
    <t>Indian Law Review</t>
  </si>
  <si>
    <t>Indian Journal of Forensic Medicine and Toxicology</t>
  </si>
  <si>
    <t>Indiana Journal of Global Legal Studies</t>
  </si>
  <si>
    <t>Industrial Law Journal</t>
  </si>
  <si>
    <t>Information and Communications Technology Law</t>
  </si>
  <si>
    <t>Informatologia</t>
  </si>
  <si>
    <t>Interactive Entertainment Law Review</t>
  </si>
  <si>
    <t>Interchange</t>
  </si>
  <si>
    <t>InterEULawEast</t>
  </si>
  <si>
    <t>International and Comparative Law Quarterly</t>
  </si>
  <si>
    <t>International and Comparative Law Review</t>
  </si>
  <si>
    <t>International Environmental Agreements: Politics, Law and Economics</t>
  </si>
  <si>
    <t>International Arbitration Law Review</t>
  </si>
  <si>
    <t>International Community Law Review</t>
  </si>
  <si>
    <t>International Comparative Jurisprudence</t>
  </si>
  <si>
    <t>International Criminal Justice Review</t>
  </si>
  <si>
    <t>International Criminal Law Review</t>
  </si>
  <si>
    <t>International Data Privacy Law</t>
  </si>
  <si>
    <t>International Insolvency Review</t>
  </si>
  <si>
    <t>International Journal for Crime, Justice and Social Democracy</t>
  </si>
  <si>
    <t>International Journal for Court Administration</t>
  </si>
  <si>
    <t>International Journal for the Semiotics of Law</t>
  </si>
  <si>
    <t>International Journal of Conflict and Violence</t>
  </si>
  <si>
    <t>International Journal of Comparative and Applied Criminal Justice</t>
  </si>
  <si>
    <t>International Journal of Comparative Labour Law and Industrial Relations</t>
  </si>
  <si>
    <t>International Journal of Constitutional Law</t>
  </si>
  <si>
    <t>International Journal of Criminal Justice Sciences</t>
  </si>
  <si>
    <t>International Journal of Criminology and Sociology</t>
  </si>
  <si>
    <t>International Journal of Cyber Criminology</t>
  </si>
  <si>
    <t>International Journal of Discrimination and the Law</t>
  </si>
  <si>
    <t>International Journal of Electronic Security and Digital Forensics</t>
  </si>
  <si>
    <t>International Journal of Evidence and Proof</t>
  </si>
  <si>
    <t>International Journal of Human Rights</t>
  </si>
  <si>
    <t>International Journal of Intellectual Property Management</t>
  </si>
  <si>
    <t>International Journal of Law and Information Technology</t>
  </si>
  <si>
    <t>International Journal of Law and Management</t>
  </si>
  <si>
    <t>International Journal of Law and Psychiatry</t>
  </si>
  <si>
    <t>International Journal of Law in Context</t>
  </si>
  <si>
    <t>International Journal of Law, Crime and Justice</t>
  </si>
  <si>
    <t>International Journal of Law, Policy and the Family</t>
  </si>
  <si>
    <t>International Journal of Law in the Built Environment</t>
  </si>
  <si>
    <t>International Journal of Legal Discourse</t>
  </si>
  <si>
    <t>International Journal of Marine and Coastal Law</t>
  </si>
  <si>
    <t>International Journal of Migration, Health and Social Care</t>
  </si>
  <si>
    <t>International Journal of Police Science and Management</t>
  </si>
  <si>
    <t>International Journal of Private Law</t>
  </si>
  <si>
    <t>International Journal of Public Law and Policy</t>
  </si>
  <si>
    <t>International Journal of Refugee Law</t>
  </si>
  <si>
    <t>International Journal of Speech, Language and the Law</t>
  </si>
  <si>
    <t>International Journal of Technology Management</t>
  </si>
  <si>
    <t>International Journal of the Legal Profession</t>
  </si>
  <si>
    <t>International Journal of Transitional Justice</t>
  </si>
  <si>
    <t>International Lawyer</t>
  </si>
  <si>
    <t>International Organizations Law Review</t>
  </si>
  <si>
    <t>International Review of Law and Economics</t>
  </si>
  <si>
    <t>International Review of Law, Computers and Technology</t>
  </si>
  <si>
    <t>International Review of the Red Cross</t>
  </si>
  <si>
    <t>International Review of Victimology</t>
  </si>
  <si>
    <t>International Security</t>
  </si>
  <si>
    <t>International Sports Law Journal</t>
  </si>
  <si>
    <t>International Studies in Human Rights</t>
  </si>
  <si>
    <t>International Theory</t>
  </si>
  <si>
    <t>Intersections East European Journal of Society and Politics</t>
  </si>
  <si>
    <t>Intertax</t>
  </si>
  <si>
    <t>Iowa Law Review</t>
  </si>
  <si>
    <t>Islamic Law and Society</t>
  </si>
  <si>
    <t>Italian Law Journal</t>
  </si>
  <si>
    <t>Italian Review of Legal History</t>
  </si>
  <si>
    <t>Ius Canonicum</t>
  </si>
  <si>
    <t>Ius et Praxis</t>
  </si>
  <si>
    <t>Jindal Global Law Review</t>
  </si>
  <si>
    <t>Journal for European Environmental and Planning Law</t>
  </si>
  <si>
    <t>Journal of Advanced Research in Law and Economics</t>
  </si>
  <si>
    <t>Journal of Air Transport Management</t>
  </si>
  <si>
    <t>Journal of Aggression, Conflict and Peace Research</t>
  </si>
  <si>
    <t>Journal of Antitrust Enforcement</t>
  </si>
  <si>
    <t>Journal of Applied Security Research</t>
  </si>
  <si>
    <t>Journal of Arts Management Law and Society</t>
  </si>
  <si>
    <t>Journal of Borderlands Studies</t>
  </si>
  <si>
    <t>Journal of Business Ethics</t>
  </si>
  <si>
    <t>Journal of Child Custody</t>
  </si>
  <si>
    <t>Journal of Children's Services</t>
  </si>
  <si>
    <t>Journal of Conflict and Security Law</t>
  </si>
  <si>
    <t>Journal of Contemporary Criminal Justice</t>
  </si>
  <si>
    <t>Journal of Corporate Law Studies</t>
  </si>
  <si>
    <t>Journal of Criminal Justice</t>
  </si>
  <si>
    <t>Journal of Criminal Psychology</t>
  </si>
  <si>
    <t>Journal of Criminal Justice Education</t>
  </si>
  <si>
    <t>Journal of Criminological Research, Policy and Practice</t>
  </si>
  <si>
    <t>Journal of Divorce and Remarriage</t>
  </si>
  <si>
    <t>Journal of Empirical Legal Studies</t>
  </si>
  <si>
    <t>Journal of Energy and Natural Resources Law</t>
  </si>
  <si>
    <t>Journal of Environmental Law</t>
  </si>
  <si>
    <t>Journal of Environmental Law and Litigation</t>
  </si>
  <si>
    <t>Journal of European Competition Law and Practice</t>
  </si>
  <si>
    <t>Journal of Family Trauma, Child Custody and Child Development</t>
  </si>
  <si>
    <t>Journal of Family Violence</t>
  </si>
  <si>
    <t>Journal of Financial Crime</t>
  </si>
  <si>
    <t>Journal of Fluorescence</t>
  </si>
  <si>
    <t>Journal of Forensic and Legal Medicine</t>
  </si>
  <si>
    <t>Journal of Forensic Nursing</t>
  </si>
  <si>
    <t>Journal of Forensic Practice</t>
  </si>
  <si>
    <t>Journal of Forensic Science and Medicine</t>
  </si>
  <si>
    <t>Journal of Gender-Based Violence</t>
  </si>
  <si>
    <t>Journal of Genocide Research</t>
  </si>
  <si>
    <t>Journal of Holocaust Research</t>
  </si>
  <si>
    <t>Journal of Human Rights</t>
  </si>
  <si>
    <t>Journal of Human Rights and Social Work</t>
  </si>
  <si>
    <t>Journal of Human Rights and the Environment</t>
  </si>
  <si>
    <t>Journal of Human Trafficking</t>
  </si>
  <si>
    <t>Journal of Human Security</t>
  </si>
  <si>
    <t>Journal of Intellectual Property Law and Practice</t>
  </si>
  <si>
    <t>Journal of Intellectual Property, Information Technology and E-Commerce Law</t>
  </si>
  <si>
    <t>Journal of International Arbitration</t>
  </si>
  <si>
    <t>Journal of International Dispute Settlement</t>
  </si>
  <si>
    <t>Journal of International Criminal Justice</t>
  </si>
  <si>
    <t>Journal of International Economic Law</t>
  </si>
  <si>
    <t>Journal of Intervention and Statebuilding</t>
  </si>
  <si>
    <t>Journal of International Wildlife Law and Policy</t>
  </si>
  <si>
    <t>Journal of International Trade Law and Policy</t>
  </si>
  <si>
    <t>Journal of Juristic Papyrology</t>
  </si>
  <si>
    <t>Journal of Law and Religion</t>
  </si>
  <si>
    <t>Journal of Law, Economics, and Organization</t>
  </si>
  <si>
    <t>Journal of Law, Finance, and Accounting</t>
  </si>
  <si>
    <t>Journal of Law, Religion and State</t>
  </si>
  <si>
    <t>Journal of Law and the Biosciences</t>
  </si>
  <si>
    <t>Journal of Law and Society</t>
  </si>
  <si>
    <t>Journal of Legal Analysis</t>
  </si>
  <si>
    <t>Journal of Legal Education</t>
  </si>
  <si>
    <t>Journal of Legal History</t>
  </si>
  <si>
    <t>Journal of Legal, Ethical and Regulatory Issues</t>
  </si>
  <si>
    <t>Journal of Legal Pluralism and Unofficial Law</t>
  </si>
  <si>
    <t>Journal of Legal Studies</t>
  </si>
  <si>
    <t>Journal of Legislative Studies</t>
  </si>
  <si>
    <t>Journal of Media Law</t>
  </si>
  <si>
    <t>Journal of Money Laundering Control</t>
  </si>
  <si>
    <t>Journal of Private International Law</t>
  </si>
  <si>
    <t>Journal of Property, Planning and Environmental Law</t>
  </si>
  <si>
    <t>Journal of Religion and Violence</t>
  </si>
  <si>
    <t>Journal of Shi'a Islamic Studies</t>
  </si>
  <si>
    <t>Journal of Social Welfare and Family Law</t>
  </si>
  <si>
    <t>Journal of Strategic Security</t>
  </si>
  <si>
    <t>Journal of the History of International Law</t>
  </si>
  <si>
    <t>Journal of Transportation Security</t>
  </si>
  <si>
    <t>Journal of Value Inquiry</t>
  </si>
  <si>
    <t>Journal of World Energy Law and Business</t>
  </si>
  <si>
    <t>Journal of World Investment and Trade</t>
  </si>
  <si>
    <t>Journal of World Trade</t>
  </si>
  <si>
    <t>Journal on European History of Law</t>
  </si>
  <si>
    <t>Judicature</t>
  </si>
  <si>
    <t>Juridical Tribune</t>
  </si>
  <si>
    <t>Jurisprudence</t>
  </si>
  <si>
    <t>Jusletter IT</t>
  </si>
  <si>
    <t>Justice System Journal</t>
  </si>
  <si>
    <t>Krakowskie Studia z Historii Panstwa i Prawa</t>
  </si>
  <si>
    <t>Kriminalistik</t>
  </si>
  <si>
    <t>Kriminologisches Journal</t>
  </si>
  <si>
    <t>Krytyka Prawa</t>
  </si>
  <si>
    <t>Lavoro e Diritto</t>
  </si>
  <si>
    <t>Law and Contemporary Problems</t>
  </si>
  <si>
    <t>Law and Development Review</t>
  </si>
  <si>
    <t>Law and Economics Yearly Review</t>
  </si>
  <si>
    <t>Law and Literature</t>
  </si>
  <si>
    <t>Law and Humanities</t>
  </si>
  <si>
    <t xml:space="preserve">Law and Philosophy </t>
  </si>
  <si>
    <t>Law and Policy</t>
  </si>
  <si>
    <t>Law and Practice of International Courts and Tribunals</t>
  </si>
  <si>
    <t>Law, Culture and the Humanities</t>
  </si>
  <si>
    <t>Law, Innovation and Technology</t>
  </si>
  <si>
    <t>Law, Probability and Risk</t>
  </si>
  <si>
    <t>Law and Social Inquiry</t>
  </si>
  <si>
    <t>Law and History Review</t>
  </si>
  <si>
    <t>Law and Philosophy</t>
  </si>
  <si>
    <t>Law in Eastern Europe</t>
  </si>
  <si>
    <t>Lawyer Quarterly</t>
  </si>
  <si>
    <t>Legal History Review</t>
  </si>
  <si>
    <t>Legal Issues of Economic Integration</t>
  </si>
  <si>
    <t>Legal Studies</t>
  </si>
  <si>
    <t>Leiden Journal of International Law</t>
  </si>
  <si>
    <t>Lex Localis</t>
  </si>
  <si>
    <t>Liverpool Law Review</t>
  </si>
  <si>
    <t>London Review of International Law</t>
  </si>
  <si>
    <t>Maastricht Journal of European and Comparative Law</t>
  </si>
  <si>
    <t>Maghreb - Machrek</t>
  </si>
  <si>
    <t>Manchester Journal of International Economic Law</t>
  </si>
  <si>
    <t>Marine Policy</t>
  </si>
  <si>
    <t>Masaryk University Journal of Law and Technology</t>
  </si>
  <si>
    <t>Materiali per una Storia della Cultura Giuridica</t>
  </si>
  <si>
    <t>McGill Journal of Law and Health</t>
  </si>
  <si>
    <t>Medical Law International</t>
  </si>
  <si>
    <t>Medicine and Law</t>
  </si>
  <si>
    <t>Medecine et Droit</t>
  </si>
  <si>
    <t>Medicine, Science and the Law</t>
  </si>
  <si>
    <t>Melbourne University Law Review</t>
  </si>
  <si>
    <t>Middle East Law and Governance</t>
  </si>
  <si>
    <t>Millennium DIPr</t>
  </si>
  <si>
    <t>Monatsschrift fur Kriminologie und Strafrechtsreform</t>
  </si>
  <si>
    <t>Moreana</t>
  </si>
  <si>
    <t>Neohelicon</t>
  </si>
  <si>
    <t>New Criminal Law Review</t>
  </si>
  <si>
    <t>Netherlands Quarterly of Human Rights</t>
  </si>
  <si>
    <t>Netherlands Yearbook of International Law</t>
  </si>
  <si>
    <t>New York University Law Review</t>
  </si>
  <si>
    <t>Nordic Journal of International Law</t>
  </si>
  <si>
    <t>Nottingham Studies on Human Rights</t>
  </si>
  <si>
    <t>New York University Journal of Law and Liberty</t>
  </si>
  <si>
    <t>Netherlands International Law Review</t>
  </si>
  <si>
    <t>Ocean Yearbook Online</t>
  </si>
  <si>
    <t>Oxford Journal of Law and Religion</t>
  </si>
  <si>
    <t>Oslo Law Review</t>
  </si>
  <si>
    <t>Ocean Development and International Law</t>
  </si>
  <si>
    <t>Onati Socio-Legal Series</t>
  </si>
  <si>
    <t>Osservatorio del Diritto Civile e Commerciale</t>
  </si>
  <si>
    <t>Oxford Journal of Legal Studies</t>
  </si>
  <si>
    <t>Oxford University Commonwealth Law Journal</t>
  </si>
  <si>
    <t>P.A. Persona e Amministrazione</t>
  </si>
  <si>
    <t>Parliamentary Affairs</t>
  </si>
  <si>
    <t>Partner Abuse</t>
  </si>
  <si>
    <t>Perspectives on Federalism</t>
  </si>
  <si>
    <t>Perspectives on Terrorism</t>
  </si>
  <si>
    <t>Police Practice and Research</t>
  </si>
  <si>
    <t>Police Quarterly</t>
  </si>
  <si>
    <t>Policing and Society</t>
  </si>
  <si>
    <t>Policing</t>
  </si>
  <si>
    <t>Policing (Oxford)</t>
  </si>
  <si>
    <t>PSL Quarterly Review</t>
  </si>
  <si>
    <t>Polish Yearbook of International Law</t>
  </si>
  <si>
    <t>Politica Criminal</t>
  </si>
  <si>
    <t>Politica del Diritto</t>
  </si>
  <si>
    <t>Political and Legal Anthropology Review</t>
  </si>
  <si>
    <t>Pravnik</t>
  </si>
  <si>
    <t>Pravni Zapisi</t>
  </si>
  <si>
    <t>Prison Journal</t>
  </si>
  <si>
    <t>Probation Journal</t>
  </si>
  <si>
    <t>Problema</t>
  </si>
  <si>
    <t>Problems and Perspectives in Management</t>
  </si>
  <si>
    <t>Prudentia Iuris</t>
  </si>
  <si>
    <t>Psychiatry, Psychology and Law</t>
  </si>
  <si>
    <t>Psychological Injury and Law</t>
  </si>
  <si>
    <t>Psychology, Crime and Law</t>
  </si>
  <si>
    <t>Public Integrity</t>
  </si>
  <si>
    <t>Public Organization Review</t>
  </si>
  <si>
    <t>Punishment and Society</t>
  </si>
  <si>
    <t>Quaderni Costituzionali</t>
  </si>
  <si>
    <t>Quaderni di Diritto e Politica Ecclesiastica</t>
  </si>
  <si>
    <t>Quebec Journal of International Law</t>
  </si>
  <si>
    <t>Queen Mary Studies in International Law</t>
  </si>
  <si>
    <t>Queen Mary Journal of Intellectual Property</t>
  </si>
  <si>
    <t>Ragion Pratica</t>
  </si>
  <si>
    <t>Rassegna Italiana di Criminologia</t>
  </si>
  <si>
    <t>Ratio Juris</t>
  </si>
  <si>
    <t>Rechtsgeschichte</t>
  </si>
  <si>
    <t>Regioni</t>
  </si>
  <si>
    <t>Regulation and Governance</t>
  </si>
  <si>
    <t>Relacoes Internacionais no Mundo Atual</t>
  </si>
  <si>
    <t>Resources Policy</t>
  </si>
  <si>
    <t>Res Publica</t>
  </si>
  <si>
    <t>Review of Central and East European Law</t>
  </si>
  <si>
    <t>Review of European, Comparative and International Environmental Law</t>
  </si>
  <si>
    <t>Review of Law and Economics</t>
  </si>
  <si>
    <t>Revija za Kriminalistiko in Kriminologijo</t>
  </si>
  <si>
    <t>Revista Aequitas</t>
  </si>
  <si>
    <t>Revista Brasileira de Direito Processual Penal</t>
  </si>
  <si>
    <t>Revista Brasileira de Estudos Politicos</t>
  </si>
  <si>
    <t>Revista Catalana de Dret Public</t>
  </si>
  <si>
    <t>Revista Catalana de Dret Ambiental</t>
  </si>
  <si>
    <t>Revista Chilena de Derecho</t>
  </si>
  <si>
    <t>Revista Criminalidad</t>
  </si>
  <si>
    <t>Revista de Derecho</t>
  </si>
  <si>
    <t>Revista de Derecho Civil</t>
  </si>
  <si>
    <t>Revista de Derecho Comunitario Europeo</t>
  </si>
  <si>
    <t>Revista Derecho del Estado</t>
  </si>
  <si>
    <t>Revista de Direito Civil Contemporaneo</t>
  </si>
  <si>
    <t>Revista de Direito Economico e Socioambiental</t>
  </si>
  <si>
    <t>Revista de Direito, Estado e Telecomunicacoes</t>
  </si>
  <si>
    <t>Revista de Derecho Politico</t>
  </si>
  <si>
    <t>Revista de Derecho Privado</t>
  </si>
  <si>
    <t>Revista de Estudos Constitucionais, Hermeneutica e Teoria do Direito</t>
  </si>
  <si>
    <t>Revista de Estudios Historico-Juridicos</t>
  </si>
  <si>
    <t>Revista Electronica de Estudios Internacionales</t>
  </si>
  <si>
    <t>Revista General de Derecho Administrativo</t>
  </si>
  <si>
    <t>Revista Juridica</t>
  </si>
  <si>
    <t>Revista de Llengua i Dret</t>
  </si>
  <si>
    <t>Revista de Investigacoes Constitucionais</t>
  </si>
  <si>
    <t>Revista de Estudos Empiricos em Direito</t>
  </si>
  <si>
    <t>Revista Espanola de Derecho Constitucional</t>
  </si>
  <si>
    <t>Revista Espanola de la Transparencia</t>
  </si>
  <si>
    <t>Revista Latinoamericana de Derecho Social</t>
  </si>
  <si>
    <t>Revista Republicana</t>
  </si>
  <si>
    <t>Revue Internationale de Criminologie et de Police Technique et Scientifique</t>
  </si>
  <si>
    <t>Revue Internationale de Droit Economique</t>
  </si>
  <si>
    <t>Revue Internationale de Droit Penal</t>
  </si>
  <si>
    <t>Revus</t>
  </si>
  <si>
    <t>Rivista del Diritto della Navigazione</t>
  </si>
  <si>
    <t>Rivista di Filosofia del Diritto</t>
  </si>
  <si>
    <t>Rivista di Studi sulla Sostenibilita</t>
  </si>
  <si>
    <t>Rivista Italiana di Medicina Legale e del Diritto in Campo Sanitario</t>
  </si>
  <si>
    <t>Russian journal of criminology</t>
  </si>
  <si>
    <t>Russian Law Journal</t>
  </si>
  <si>
    <t>Russian Politics and Law</t>
  </si>
  <si>
    <t>Safer Communities</t>
  </si>
  <si>
    <t>Santander Art and Culture Law Review</t>
  </si>
  <si>
    <t>Security Journal</t>
  </si>
  <si>
    <t>Security and Human Rights</t>
  </si>
  <si>
    <t>Settler Colonial Studies</t>
  </si>
  <si>
    <t>Singapore Academy of Law Journal</t>
  </si>
  <si>
    <t>Singapore Journal of Legal Studies</t>
  </si>
  <si>
    <t>Social Justice Research</t>
  </si>
  <si>
    <t>Social and Legal Studies</t>
  </si>
  <si>
    <t>Social Science Computer Review</t>
  </si>
  <si>
    <t>Social History of Alcohol and Drugs</t>
  </si>
  <si>
    <t>Somatechnics</t>
  </si>
  <si>
    <t>Southern California Law Review</t>
  </si>
  <si>
    <t>State Crime Journal</t>
  </si>
  <si>
    <t>Statute Law Review</t>
  </si>
  <si>
    <t>Studia Islamica</t>
  </si>
  <si>
    <t>Studia Iuridica Lublinensia</t>
  </si>
  <si>
    <t>Studies in East European Thought</t>
  </si>
  <si>
    <t>Studies in EU External Relations</t>
  </si>
  <si>
    <t>Studies in International Minority and Group Rights</t>
  </si>
  <si>
    <t>Sur</t>
  </si>
  <si>
    <t>Studies in Social Justice</t>
  </si>
  <si>
    <t>Studies in Territorial and Cultural Diversity Governance</t>
  </si>
  <si>
    <t>Studi sulla Questione Criminale</t>
  </si>
  <si>
    <t>Teoria y Realidad Constitucional</t>
  </si>
  <si>
    <t>Terra Economicus</t>
  </si>
  <si>
    <t>Theoretical Criminology</t>
  </si>
  <si>
    <t>Theoretical Inquiries in Law</t>
  </si>
  <si>
    <t>Theory and Practice of Legislation</t>
  </si>
  <si>
    <t>Tilburg Law Review</t>
  </si>
  <si>
    <t>Trabajo y Derecho</t>
  </si>
  <si>
    <t>Transactions on Maritime Science</t>
  </si>
  <si>
    <t>Transnational Environmental Law</t>
  </si>
  <si>
    <t>Transnational Legal Theory</t>
  </si>
  <si>
    <t>Transport Policy</t>
  </si>
  <si>
    <t>Trends in Organized Crime</t>
  </si>
  <si>
    <t>University of Chicago Law Review</t>
  </si>
  <si>
    <t>University of Illinois Law Review</t>
  </si>
  <si>
    <t>University of New South Wales Law Journal</t>
  </si>
  <si>
    <t>Uniform Law Review</t>
  </si>
  <si>
    <t>Utrecht Law Review</t>
  </si>
  <si>
    <t>Valori e Valutazioni</t>
  </si>
  <si>
    <t>Vanderbilt Law Review</t>
  </si>
  <si>
    <t>Veredas do Direito</t>
  </si>
  <si>
    <t>Vergentis</t>
  </si>
  <si>
    <t>Via Inveniendi et Iudicandi</t>
  </si>
  <si>
    <t>Violence Against Women</t>
  </si>
  <si>
    <t>Violence and Victims</t>
  </si>
  <si>
    <t>Vniversitas</t>
  </si>
  <si>
    <t>Washington Quarterly</t>
  </si>
  <si>
    <t>Women and Criminal Justice</t>
  </si>
  <si>
    <t>World Competition</t>
  </si>
  <si>
    <t>World Tax Journal</t>
  </si>
  <si>
    <t>World Trade Review</t>
  </si>
  <si>
    <t>Yearbook of Antitrust and Regulatory Studies</t>
  </si>
  <si>
    <t>Yearbook of European Law</t>
  </si>
  <si>
    <t>Yale Law Journal</t>
  </si>
  <si>
    <t>Zbornik Pravnog Fakulteta u Zagrebu</t>
  </si>
  <si>
    <t>Zeitschrift der Savigny-Stiftung fur Rechtsgeschichte, Germanistische Abteilung</t>
  </si>
  <si>
    <t>Zeitschrift der Savigny-Stiftung fur Rechtsgeschichte, Romanistische Abteilung</t>
  </si>
  <si>
    <t>Zeitschrift fur Rechtssoziologie</t>
  </si>
  <si>
    <t>Charles</t>
  </si>
  <si>
    <t>Masaryk</t>
  </si>
  <si>
    <t>Humboldt</t>
  </si>
  <si>
    <t>Hamburg</t>
  </si>
  <si>
    <t>Kazan</t>
  </si>
  <si>
    <t>Citation average</t>
  </si>
  <si>
    <t>Zero citations</t>
  </si>
  <si>
    <t>Maximum</t>
  </si>
  <si>
    <t>3 Quartile</t>
  </si>
  <si>
    <t>2 Quartile</t>
  </si>
  <si>
    <t>1 Quartile</t>
  </si>
  <si>
    <t>Average = śerednia liczba cytowań</t>
  </si>
  <si>
    <t>Zero citat</t>
  </si>
  <si>
    <t>zero cytowań (procent tekstów)</t>
  </si>
  <si>
    <t>Maximum - wiadomo</t>
  </si>
  <si>
    <t xml:space="preserve">3 kwartyl </t>
  </si>
  <si>
    <t>75+</t>
  </si>
  <si>
    <t>2 kwartyl</t>
  </si>
  <si>
    <t>mediana</t>
  </si>
  <si>
    <t>1 kwartyl</t>
  </si>
  <si>
    <t>dolne 25%</t>
  </si>
  <si>
    <t>Journal Tilte</t>
  </si>
  <si>
    <t>Publisher</t>
  </si>
  <si>
    <t>Top country affiliations</t>
  </si>
  <si>
    <t>% of Texts from "top" country</t>
  </si>
  <si>
    <t>Top affilation</t>
  </si>
  <si>
    <t>% of Texts</t>
  </si>
  <si>
    <t>SUMA</t>
  </si>
  <si>
    <t>liczba txt</t>
  </si>
  <si>
    <t>PROCENT</t>
  </si>
  <si>
    <t>CAN</t>
  </si>
  <si>
    <t>Ruskie Pred</t>
  </si>
  <si>
    <t>NL</t>
  </si>
  <si>
    <t>Business</t>
  </si>
  <si>
    <t>EvalPTS</t>
  </si>
  <si>
    <t>Total</t>
  </si>
  <si>
    <t>TOTAL</t>
  </si>
  <si>
    <t>WEST</t>
  </si>
  <si>
    <t>EAST</t>
  </si>
  <si>
    <t>W-SUM</t>
  </si>
  <si>
    <t>E-SUM</t>
  </si>
  <si>
    <t>SUMA PKT</t>
  </si>
  <si>
    <t>N</t>
  </si>
  <si>
    <t>Per person</t>
  </si>
  <si>
    <t>Per slot</t>
  </si>
  <si>
    <t>Book tax</t>
  </si>
  <si>
    <t>M per pers</t>
  </si>
  <si>
    <t>M per slot</t>
  </si>
  <si>
    <t>Cool/Null</t>
  </si>
  <si>
    <t>Suma z SUMATXT</t>
  </si>
  <si>
    <t>Suma z CU</t>
  </si>
  <si>
    <t>Suma z MU</t>
  </si>
  <si>
    <t>Suma z HU</t>
  </si>
  <si>
    <t>Suma z HAMBURG</t>
  </si>
  <si>
    <t>Suma z HSE-RU</t>
  </si>
  <si>
    <t>Suma z VOLGA</t>
  </si>
  <si>
    <t>Suma z Paris 1</t>
  </si>
  <si>
    <t>Suma z Nanterre</t>
  </si>
  <si>
    <t>Suma z NAVARRA</t>
  </si>
  <si>
    <t>Suma z Zaragozza</t>
  </si>
  <si>
    <t>Suma z Ljubljana</t>
  </si>
  <si>
    <t>Suma z Maribor</t>
  </si>
  <si>
    <t>Suma z Sapienza</t>
  </si>
  <si>
    <t>Suma z Turin</t>
  </si>
  <si>
    <t>Suma z Zagreb</t>
  </si>
  <si>
    <t>Suma z Warsaw</t>
  </si>
  <si>
    <t>Suma z Leicester</t>
  </si>
  <si>
    <t>Suma z Cambridge</t>
  </si>
  <si>
    <t>Punkty</t>
  </si>
  <si>
    <t>Wydawca</t>
  </si>
  <si>
    <t>Liczba tx</t>
  </si>
  <si>
    <t>Liczba tekstów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</si>
</sst>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../customXml/item1.xml" Type="http://schemas.openxmlformats.org/officeDocument/2006/relationships/customXml"/><Relationship Id="rId14" Target="../customXml/item2.xml" Type="http://schemas.openxmlformats.org/officeDocument/2006/relationships/customXml"/><Relationship Id="rId15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pivotCache/pivotCacheDefinition1.xml" Type="http://schemas.openxmlformats.org/officeDocument/2006/relationships/pivotCacheDefinition"/><Relationship Id="rId9" Target="theme/theme1.xml" Type="http://schemas.openxmlformats.org/officeDocument/2006/relationships/theme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Ex1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Ex2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'[1]International Journal of Crimin'!#REF!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9-4564-8768-1EF095E487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'[1]International Journal of Crimin'!#REF!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9-4564-8768-1EF095E487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'[1]International Journal of Crimin'!#REF!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9-4564-8768-1EF095E487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Arkusz1!$AY$120:$AY$125</c:f>
              <c:numCache>
                <c:formatCode>General</c:formatCode>
                <c:ptCount val="6"/>
                <c:pt idx="0">
                  <c:v>30</c:v>
                </c:pt>
                <c:pt idx="1">
                  <c:v>16</c:v>
                </c:pt>
                <c:pt idx="2">
                  <c:v>26</c:v>
                </c:pt>
                <c:pt idx="3">
                  <c:v>30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9-4564-8768-1EF095E487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Arkusz1!$AZ$120:$AZ$125</c:f>
              <c:numCache>
                <c:formatCode>General</c:formatCode>
                <c:ptCount val="6"/>
                <c:pt idx="0">
                  <c:v>22</c:v>
                </c:pt>
                <c:pt idx="1">
                  <c:v>9</c:v>
                </c:pt>
                <c:pt idx="2">
                  <c:v>17</c:v>
                </c:pt>
                <c:pt idx="3">
                  <c:v>19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B9-4564-8768-1EF095E487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Arkusz1!$BA$120:$BA$125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B9-4564-8768-1EF095E487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Arkusz1!$BB$120:$BB$125</c:f>
              <c:numCache>
                <c:formatCode>General</c:formatCode>
                <c:ptCount val="6"/>
                <c:pt idx="0">
                  <c:v>35</c:v>
                </c:pt>
                <c:pt idx="1">
                  <c:v>17</c:v>
                </c:pt>
                <c:pt idx="2">
                  <c:v>12</c:v>
                </c:pt>
                <c:pt idx="3">
                  <c:v>14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B9-4564-8768-1EF095E4872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Arkusz1!$BC$120:$BC$125</c:f>
              <c:numCache>
                <c:formatCode>General</c:formatCode>
                <c:ptCount val="6"/>
                <c:pt idx="0">
                  <c:v>18</c:v>
                </c:pt>
                <c:pt idx="1">
                  <c:v>11</c:v>
                </c:pt>
                <c:pt idx="2">
                  <c:v>16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B9-4564-8768-1EF095E4872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Arkusz1!$BD$120:$BD$125</c:f>
              <c:numCache>
                <c:formatCode>General</c:formatCode>
                <c:ptCount val="6"/>
                <c:pt idx="0">
                  <c:v>17</c:v>
                </c:pt>
                <c:pt idx="1">
                  <c:v>5</c:v>
                </c:pt>
                <c:pt idx="2">
                  <c:v>13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9-4564-8768-1EF095E4872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Arkusz1!$BE$120:$BE$125</c:f>
              <c:numCache>
                <c:formatCode>General</c:formatCode>
                <c:ptCount val="6"/>
                <c:pt idx="0">
                  <c:v>26</c:v>
                </c:pt>
                <c:pt idx="1">
                  <c:v>12</c:v>
                </c:pt>
                <c:pt idx="2">
                  <c:v>21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B9-4564-8768-1EF095E4872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Arkusz1!$BF$120:$BF$125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18</c:v>
                </c:pt>
                <c:pt idx="3">
                  <c:v>12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B9-4564-8768-1EF095E4872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Arkusz1!$BG$120:$BG$125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B9-4564-8768-1EF095E4872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Arkusz1!$BH$120:$BH$125</c:f>
              <c:numCache>
                <c:formatCode>General</c:formatCode>
                <c:ptCount val="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B9-4564-8768-1EF095E4872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Arkusz1!$BI$120:$BI$125</c:f>
              <c:numCache>
                <c:formatCode>General</c:formatCode>
                <c:ptCount val="6"/>
                <c:pt idx="0">
                  <c:v>46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B9-4564-8768-1EF095E4872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  <c:extLst xmlns:c15="http://schemas.microsoft.com/office/drawing/2012/chart"/>
            </c:numRef>
          </c:cat>
          <c:val>
            <c:numRef>
              <c:f>Arkusz1!$BJ$120:$BJ$125</c:f>
              <c:numCache>
                <c:formatCode>General</c:formatCode>
                <c:ptCount val="6"/>
                <c:pt idx="0">
                  <c:v>30</c:v>
                </c:pt>
                <c:pt idx="1">
                  <c:v>11</c:v>
                </c:pt>
                <c:pt idx="2">
                  <c:v>20</c:v>
                </c:pt>
                <c:pt idx="3">
                  <c:v>10</c:v>
                </c:pt>
                <c:pt idx="4">
                  <c:v>9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2B9-4564-8768-1EF095E4872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Arkusz1!$BK$120:$BK$125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28</c:v>
                </c:pt>
                <c:pt idx="3">
                  <c:v>32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B9-4564-8768-1EF095E48721}"/>
            </c:ext>
          </c:extLst>
        </c:ser>
        <c:ser>
          <c:idx val="16"/>
          <c:order val="16"/>
          <c:tx>
            <c:v>Leicester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Arkusz1!$BL$120:$BL$125</c:f>
              <c:numCache>
                <c:formatCode>General</c:formatCode>
                <c:ptCount val="6"/>
                <c:pt idx="0">
                  <c:v>27</c:v>
                </c:pt>
                <c:pt idx="1">
                  <c:v>21</c:v>
                </c:pt>
                <c:pt idx="2">
                  <c:v>29</c:v>
                </c:pt>
                <c:pt idx="3">
                  <c:v>25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B9-4564-8768-1EF095E48721}"/>
            </c:ext>
          </c:extLst>
        </c:ser>
        <c:ser>
          <c:idx val="17"/>
          <c:order val="17"/>
          <c:tx>
            <c:v>Cambridge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Arkusz1!$X$120:$X$125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cat>
          <c:val>
            <c:numRef>
              <c:f>Arkusz1!$BM$120:$BM$125</c:f>
              <c:numCache>
                <c:formatCode>General</c:formatCode>
                <c:ptCount val="6"/>
                <c:pt idx="0">
                  <c:v>60</c:v>
                </c:pt>
                <c:pt idx="1">
                  <c:v>45</c:v>
                </c:pt>
                <c:pt idx="2">
                  <c:v>77</c:v>
                </c:pt>
                <c:pt idx="3">
                  <c:v>59</c:v>
                </c:pt>
                <c:pt idx="4">
                  <c:v>36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B9-4564-8768-1EF095E4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66959"/>
        <c:axId val="1418572367"/>
        <c:extLst/>
      </c:radarChart>
      <c:catAx>
        <c:axId val="14185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8572367"/>
        <c:crosses val="autoZero"/>
        <c:auto val="1"/>
        <c:lblAlgn val="ctr"/>
        <c:lblOffset val="100"/>
        <c:noMultiLvlLbl val="0"/>
      </c:catAx>
      <c:valAx>
        <c:axId val="14185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85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</a:t>
            </a:r>
            <a:r>
              <a:rPr lang="pl-PL" baseline="0"/>
              <a:t> of journals in each category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Arkusz1!$B$574:$B$579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140</c:v>
                </c:pt>
                <c:pt idx="5">
                  <c:v>200</c:v>
                </c:pt>
              </c:numCache>
            </c:numRef>
          </c:cat>
          <c:val>
            <c:numRef>
              <c:f>Arkusz1!$C$574:$C$579</c:f>
              <c:numCache>
                <c:formatCode>General</c:formatCode>
                <c:ptCount val="6"/>
                <c:pt idx="0">
                  <c:v>205</c:v>
                </c:pt>
                <c:pt idx="1">
                  <c:v>100</c:v>
                </c:pt>
                <c:pt idx="2">
                  <c:v>128</c:v>
                </c:pt>
                <c:pt idx="3">
                  <c:v>88</c:v>
                </c:pt>
                <c:pt idx="4">
                  <c:v>38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2-42F1-BAA9-0D2ADC62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554416"/>
        <c:axId val="2122549424"/>
      </c:barChart>
      <c:catAx>
        <c:axId val="21225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549424"/>
        <c:crosses val="autoZero"/>
        <c:auto val="1"/>
        <c:lblAlgn val="ctr"/>
        <c:lblOffset val="100"/>
        <c:noMultiLvlLbl val="0"/>
      </c:catAx>
      <c:valAx>
        <c:axId val="21225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5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Percentage</a:t>
            </a:r>
            <a:r>
              <a:rPr lang="pl-PL" baseline="0"/>
              <a:t> of uncited papers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Uncited papers per university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Cytowania!$B$1:$S$1</c:f>
              <c:strCache>
                <c:ptCount val="18"/>
                <c:pt idx="0">
                  <c:v>Charles</c:v>
                </c:pt>
                <c:pt idx="1">
                  <c:v>Masaryk</c:v>
                </c:pt>
                <c:pt idx="2">
                  <c:v>Humboldt</c:v>
                </c:pt>
                <c:pt idx="3">
                  <c:v>Hamburg</c:v>
                </c:pt>
                <c:pt idx="4">
                  <c:v>HSE-RU</c:v>
                </c:pt>
                <c:pt idx="5">
                  <c:v>Kazan</c:v>
                </c:pt>
                <c:pt idx="6">
                  <c:v>Paris 1</c:v>
                </c:pt>
                <c:pt idx="7">
                  <c:v>Nanterre</c:v>
                </c:pt>
                <c:pt idx="8">
                  <c:v>Navarra</c:v>
                </c:pt>
                <c:pt idx="9">
                  <c:v>Zaragozza</c:v>
                </c:pt>
                <c:pt idx="10">
                  <c:v>Ljubljana</c:v>
                </c:pt>
                <c:pt idx="11">
                  <c:v>Maribor</c:v>
                </c:pt>
                <c:pt idx="12">
                  <c:v>Sapienza</c:v>
                </c:pt>
                <c:pt idx="13">
                  <c:v>Turin</c:v>
                </c:pt>
                <c:pt idx="14">
                  <c:v>Zagreb</c:v>
                </c:pt>
                <c:pt idx="15">
                  <c:v>Warsaw</c:v>
                </c:pt>
                <c:pt idx="16">
                  <c:v>Leicester</c:v>
                </c:pt>
                <c:pt idx="17">
                  <c:v>Cambridge</c:v>
                </c:pt>
              </c:strCache>
            </c:strRef>
          </c:cat>
          <c:val>
            <c:numRef>
              <c:f>Cytowania!$B$3:$S$3</c:f>
              <c:numCache>
                <c:formatCode>0.00%</c:formatCode>
                <c:ptCount val="18"/>
                <c:pt idx="0">
                  <c:v>0.60919540229885061</c:v>
                </c:pt>
                <c:pt idx="1">
                  <c:v>0.60481099656357384</c:v>
                </c:pt>
                <c:pt idx="2">
                  <c:v>0.42307692307692307</c:v>
                </c:pt>
                <c:pt idx="3">
                  <c:v>0.43083003952569171</c:v>
                </c:pt>
                <c:pt idx="4">
                  <c:v>0.52736318407960203</c:v>
                </c:pt>
                <c:pt idx="5">
                  <c:v>0.73376623376623373</c:v>
                </c:pt>
                <c:pt idx="6">
                  <c:v>0.63555555555555554</c:v>
                </c:pt>
                <c:pt idx="7">
                  <c:v>0.60119047619047616</c:v>
                </c:pt>
                <c:pt idx="8">
                  <c:v>0.38666666666666666</c:v>
                </c:pt>
                <c:pt idx="9">
                  <c:v>0.57232704402515722</c:v>
                </c:pt>
                <c:pt idx="10">
                  <c:v>0.46231155778894473</c:v>
                </c:pt>
                <c:pt idx="11">
                  <c:v>0.41610738255033558</c:v>
                </c:pt>
                <c:pt idx="12">
                  <c:v>0.5053763440860215</c:v>
                </c:pt>
                <c:pt idx="13">
                  <c:v>0.5757575757575758</c:v>
                </c:pt>
                <c:pt idx="14">
                  <c:v>0.59558823529411764</c:v>
                </c:pt>
                <c:pt idx="15">
                  <c:v>0.6160714285714286</c:v>
                </c:pt>
                <c:pt idx="16">
                  <c:v>0.33823529411764708</c:v>
                </c:pt>
                <c:pt idx="17">
                  <c:v>0.38149779735682821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A-4784-9FEC-C88BB8DD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265104"/>
        <c:axId val="607243472"/>
      </c:barChart>
      <c:lineChart>
        <c:grouping val="standard"/>
        <c:varyColors val="0"/>
        <c:ser>
          <c:idx val="1"/>
          <c:order val="1"/>
          <c:tx>
            <c:v>Median of uncited papers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Cytowania!$B$1:$S$1</c:f>
              <c:strCache>
                <c:ptCount val="18"/>
                <c:pt idx="0">
                  <c:v>Charles</c:v>
                </c:pt>
                <c:pt idx="1">
                  <c:v>Masaryk</c:v>
                </c:pt>
                <c:pt idx="2">
                  <c:v>Humboldt</c:v>
                </c:pt>
                <c:pt idx="3">
                  <c:v>Hamburg</c:v>
                </c:pt>
                <c:pt idx="4">
                  <c:v>HSE-RU</c:v>
                </c:pt>
                <c:pt idx="5">
                  <c:v>Kazan</c:v>
                </c:pt>
                <c:pt idx="6">
                  <c:v>Paris 1</c:v>
                </c:pt>
                <c:pt idx="7">
                  <c:v>Nanterre</c:v>
                </c:pt>
                <c:pt idx="8">
                  <c:v>Navarra</c:v>
                </c:pt>
                <c:pt idx="9">
                  <c:v>Zaragozza</c:v>
                </c:pt>
                <c:pt idx="10">
                  <c:v>Ljubljana</c:v>
                </c:pt>
                <c:pt idx="11">
                  <c:v>Maribor</c:v>
                </c:pt>
                <c:pt idx="12">
                  <c:v>Sapienza</c:v>
                </c:pt>
                <c:pt idx="13">
                  <c:v>Turin</c:v>
                </c:pt>
                <c:pt idx="14">
                  <c:v>Zagreb</c:v>
                </c:pt>
                <c:pt idx="15">
                  <c:v>Warsaw</c:v>
                </c:pt>
                <c:pt idx="16">
                  <c:v>Leicester</c:v>
                </c:pt>
                <c:pt idx="17">
                  <c:v>Cambridge</c:v>
                </c:pt>
              </c:strCache>
            </c:strRef>
          </c:cat>
          <c:val>
            <c:numRef>
              <c:f>Cytowania!$B$8:$S$8</c:f>
              <c:numCache>
                <c:formatCode>0.00%</c:formatCode>
                <c:ptCount val="18"/>
                <c:pt idx="0">
                  <c:v>0.54979999999999996</c:v>
                </c:pt>
                <c:pt idx="1">
                  <c:v>0.54979999999999996</c:v>
                </c:pt>
                <c:pt idx="2">
                  <c:v>0.54979999999999996</c:v>
                </c:pt>
                <c:pt idx="3">
                  <c:v>0.54979999999999996</c:v>
                </c:pt>
                <c:pt idx="4">
                  <c:v>0.54979999999999996</c:v>
                </c:pt>
                <c:pt idx="5">
                  <c:v>0.54979999999999996</c:v>
                </c:pt>
                <c:pt idx="6">
                  <c:v>0.54979999999999996</c:v>
                </c:pt>
                <c:pt idx="7">
                  <c:v>0.54979999999999996</c:v>
                </c:pt>
                <c:pt idx="8">
                  <c:v>0.54979999999999996</c:v>
                </c:pt>
                <c:pt idx="9">
                  <c:v>0.54979999999999996</c:v>
                </c:pt>
                <c:pt idx="10">
                  <c:v>0.54979999999999996</c:v>
                </c:pt>
                <c:pt idx="11">
                  <c:v>0.54979999999999996</c:v>
                </c:pt>
                <c:pt idx="12">
                  <c:v>0.54979999999999996</c:v>
                </c:pt>
                <c:pt idx="13">
                  <c:v>0.54979999999999996</c:v>
                </c:pt>
                <c:pt idx="14">
                  <c:v>0.54979999999999996</c:v>
                </c:pt>
                <c:pt idx="15">
                  <c:v>0.54979999999999996</c:v>
                </c:pt>
                <c:pt idx="16">
                  <c:v>0.54979999999999996</c:v>
                </c:pt>
                <c:pt idx="17">
                  <c:v>0.54979999999999996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A-4784-9FEC-C88BB8DD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265104"/>
        <c:axId val="607243472"/>
      </c:lineChart>
      <c:catAx>
        <c:axId val="6072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243472"/>
        <c:crosses val="autoZero"/>
        <c:auto val="1"/>
        <c:lblAlgn val="ctr"/>
        <c:lblOffset val="100"/>
        <c:noMultiLvlLbl val="0"/>
      </c:catAx>
      <c:valAx>
        <c:axId val="6072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2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Number of texts published in each journal category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Arkusz3!$A$3:$A$8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140</c:v>
                </c:pt>
                <c:pt idx="5">
                  <c:v>200</c:v>
                </c:pt>
              </c:numCache>
            </c:numRef>
          </c:cat>
          <c:val>
            <c:numRef>
              <c:f>Arkusz3!$B$3:$B$8</c:f>
              <c:numCache>
                <c:formatCode>General</c:formatCode>
                <c:ptCount val="6"/>
                <c:pt idx="0">
                  <c:v>1486</c:v>
                </c:pt>
                <c:pt idx="1">
                  <c:v>588</c:v>
                </c:pt>
                <c:pt idx="2">
                  <c:v>855</c:v>
                </c:pt>
                <c:pt idx="3">
                  <c:v>895</c:v>
                </c:pt>
                <c:pt idx="4">
                  <c:v>446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0-4BE7-AF1E-DEF3A571D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525392"/>
        <c:axId val="1919534960"/>
      </c:barChart>
      <c:catAx>
        <c:axId val="19195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9534960"/>
        <c:crosses val="autoZero"/>
        <c:auto val="1"/>
        <c:lblAlgn val="ctr"/>
        <c:lblOffset val="100"/>
        <c:noMultiLvlLbl val="0"/>
      </c:catAx>
      <c:valAx>
        <c:axId val="19195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95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Cambridge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Arkusz3!$A$3:$A$8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140</c:v>
                </c:pt>
                <c:pt idx="5">
                  <c:v>200</c:v>
                </c:pt>
              </c:numCache>
            </c:numRef>
          </c:cat>
          <c:val>
            <c:numRef>
              <c:f>Arkusz3!$Z$3:$Z$8</c:f>
              <c:numCache>
                <c:formatCode>General</c:formatCode>
                <c:ptCount val="6"/>
                <c:pt idx="0">
                  <c:v>126</c:v>
                </c:pt>
                <c:pt idx="1">
                  <c:v>111</c:v>
                </c:pt>
                <c:pt idx="2">
                  <c:v>182</c:v>
                </c:pt>
                <c:pt idx="3">
                  <c:v>226</c:v>
                </c:pt>
                <c:pt idx="4">
                  <c:v>263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4-442C-AE73-98012A88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502512"/>
        <c:axId val="2076485872"/>
      </c:barChart>
      <c:catAx>
        <c:axId val="20765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6485872"/>
        <c:crosses val="autoZero"/>
        <c:auto val="1"/>
        <c:lblAlgn val="ctr"/>
        <c:lblOffset val="100"/>
        <c:noMultiLvlLbl val="0"/>
      </c:catAx>
      <c:valAx>
        <c:axId val="20764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65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Distribution</a:t>
            </a:r>
            <a:r>
              <a:rPr lang="pl-PL" baseline="0"/>
              <a:t> of texts per journal category </a:t>
            </a:r>
          </a:p>
          <a:p>
            <a:pPr>
              <a:defRPr/>
            </a:pPr>
            <a:r>
              <a:rPr lang="pl-PL" baseline="0"/>
              <a:t>East vs. West comparison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Arkusz3!$C$1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Arkusz3!$A$2:$A$8</c:f>
              <c:numCache>
                <c:formatCode>General</c:formatCode>
                <c:ptCount val="7"/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  <c:pt idx="5">
                  <c:v>140</c:v>
                </c:pt>
                <c:pt idx="6">
                  <c:v>200</c:v>
                </c:pt>
              </c:numCache>
            </c:numRef>
          </c:xVal>
          <c:yVal>
            <c:numRef>
              <c:f>Arkusz3!$C$2:$C$8</c:f>
              <c:numCache>
                <c:formatCode>General</c:formatCode>
                <c:ptCount val="7"/>
                <c:pt idx="1">
                  <c:v>0.34414080592867069</c:v>
                </c:pt>
                <c:pt idx="2">
                  <c:v>0.13617415470125058</c:v>
                </c:pt>
                <c:pt idx="3">
                  <c:v>0.19800833719314498</c:v>
                </c:pt>
                <c:pt idx="4">
                  <c:v>0.20727188513200556</c:v>
                </c:pt>
                <c:pt idx="5">
                  <c:v>0.10328855951829551</c:v>
                </c:pt>
                <c:pt idx="6">
                  <c:v>1.11162575266327E-2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6-46EB-B5BC-51210047F9AB}"/>
            </c:ext>
          </c:extLst>
        </c:ser>
        <c:ser>
          <c:idx val="1"/>
          <c:order val="1"/>
          <c:tx>
            <c:strRef>
              <c:f>Arkusz3!$D$1</c:f>
              <c:strCache>
                <c:ptCount val="1"/>
                <c:pt idx="0">
                  <c:v>WEST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Arkusz3!$A$2:$A$8</c:f>
              <c:numCache>
                <c:formatCode>General</c:formatCode>
                <c:ptCount val="7"/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  <c:pt idx="5">
                  <c:v>140</c:v>
                </c:pt>
                <c:pt idx="6">
                  <c:v>200</c:v>
                </c:pt>
              </c:numCache>
            </c:numRef>
          </c:xVal>
          <c:yVal>
            <c:numRef>
              <c:f>Arkusz3!$D$2:$D$8</c:f>
              <c:numCache>
                <c:formatCode>0.00%</c:formatCode>
                <c:ptCount val="7"/>
                <c:pt idx="1">
                  <c:v>0.27793799567411681</c:v>
                </c:pt>
                <c:pt idx="2">
                  <c:v>0.14635904830569574</c:v>
                </c:pt>
                <c:pt idx="3">
                  <c:v>0.20836337418889689</c:v>
                </c:pt>
                <c:pt idx="4">
                  <c:v>0.21881759192501801</c:v>
                </c:pt>
                <c:pt idx="5">
                  <c:v>0.1384282624369142</c:v>
                </c:pt>
                <c:pt idx="6">
                  <c:v>1.0093727469358327E-2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6-46EB-B5BC-51210047F9AB}"/>
            </c:ext>
          </c:extLst>
        </c:ser>
        <c:ser>
          <c:idx val="2"/>
          <c:order val="2"/>
          <c:tx>
            <c:strRef>
              <c:f>Arkusz3!$E$1</c:f>
              <c:strCache>
                <c:ptCount val="1"/>
                <c:pt idx="0">
                  <c:v>EAST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Arkusz3!$A$2:$A$8</c:f>
              <c:numCache>
                <c:formatCode>General</c:formatCode>
                <c:ptCount val="7"/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  <c:pt idx="5">
                  <c:v>140</c:v>
                </c:pt>
                <c:pt idx="6">
                  <c:v>200</c:v>
                </c:pt>
              </c:numCache>
            </c:numRef>
          </c:xVal>
          <c:yVal>
            <c:numRef>
              <c:f>Arkusz3!$E$2:$E$8</c:f>
              <c:numCache>
                <c:formatCode>0.00%</c:formatCode>
                <c:ptCount val="7"/>
                <c:pt idx="1">
                  <c:v>0.4697674418604651</c:v>
                </c:pt>
                <c:pt idx="2">
                  <c:v>0.11511627906976744</c:v>
                </c:pt>
                <c:pt idx="3">
                  <c:v>0.18895348837209303</c:v>
                </c:pt>
                <c:pt idx="4">
                  <c:v>0.17499999999999999</c:v>
                </c:pt>
                <c:pt idx="5">
                  <c:v>3.9534883720930232E-2</c:v>
                </c:pt>
                <c:pt idx="6">
                  <c:v>1.1627906976744186E-2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16-46EB-B5BC-51210047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133296"/>
        <c:axId val="1437125808"/>
      </c:scatterChart>
      <c:valAx>
        <c:axId val="14371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7125808"/>
        <c:crosses val="autoZero"/>
        <c:crossBetween val="midCat"/>
      </c:valAx>
      <c:valAx>
        <c:axId val="14371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71332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_xlchart.v1.4</cx:f>
      </cx:numDim>
    </cx:data>
  </cx:chartData>
  <cx:chart>
    <cx:title pos="t" align="ctr" overlay="0">
      <cx:tx>
        <cx:txData>
          <cx:v>Average number of citations per paper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number of citations per paper</a:t>
          </a:r>
        </a:p>
      </cx:txPr>
    </cx:title>
    <cx:plotArea>
      <cx:plotAreaRegion>
        <cx:series layoutId="clusteredColumn" uniqueId="{7B38E250-286E-479F-BA10-87EC058DCD35}">
          <cx:dataId val="0"/>
          <cx:layoutPr>
            <cx:aggregation/>
          </cx:layoutPr>
          <cx:axisId val="1"/>
        </cx:series>
        <cx:series layoutId="paretoLine" ownerIdx="0" uniqueId="{51AC1E8E-FF47-4172-BB62-57E306C2159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Publication Frequency by Journal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Publication Frequency by Journal</a:t>
          </a:r>
        </a:p>
      </cx:txPr>
    </cx:title>
    <cx:plotArea>
      <cx:plotAreaRegion>
        <cx:series layoutId="clusteredColumn" uniqueId="{7DE08288-2144-43AA-B18D-B9FDF13C4ACC}">
          <cx:tx>
            <cx:txData>
              <cx:f>_xlchart.v1.6</cx:f>
              <cx:v>SUMATXT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4FE65DF-03F2-4E69-A16F-14354D775F55}">
          <cx:axisId val="2"/>
        </cx:series>
      </cx:plotAreaRegion>
      <cx:axis id="0">
        <cx:catScaling gapWidth="0"/>
        <cx:title>
          <cx:tx>
            <cx:txData>
              <cx:v>Journal Name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Journal Name</a:t>
              </a:r>
            </a:p>
          </cx:txPr>
        </cx:title>
        <cx:tickLabels/>
      </cx:axis>
      <cx:axis id="1">
        <cx:valScaling/>
        <cx:title>
          <cx:tx>
            <cx:txData>
              <cx:v>Number of texts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texts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% of texts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of texts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Ex1.xml" Type="http://schemas.microsoft.com/office/2014/relationships/chartEx"/></Relationships>
</file>

<file path=xl/drawings/_rels/drawing3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Relationship Id="rId4" Target="../charts/chartEx2.xml" Type="http://schemas.microsoft.com/office/2014/relationships/chartEx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371475</xdr:colOff>
      <xdr:row>425</xdr:row>
      <xdr:rowOff>161925</xdr:rowOff>
    </xdr:from>
    <xdr:ext cx="18473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345A52B9-7F77-E29D-A77C-47D363DF2B06}"/>
            </a:ext>
          </a:extLst>
        </xdr:cNvPr>
        <xdr:cNvSpPr txBox="1"/>
      </xdr:nvSpPr>
      <xdr:spPr>
        <a:xfrm>
          <a:off x="1590675" y="8112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37</xdr:col>
      <xdr:colOff>228600</xdr:colOff>
      <xdr:row>126</xdr:row>
      <xdr:rowOff>179070</xdr:rowOff>
    </xdr:from>
    <xdr:to>
      <xdr:col>44</xdr:col>
      <xdr:colOff>533400</xdr:colOff>
      <xdr:row>141</xdr:row>
      <xdr:rowOff>179070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F108104-69E9-930C-0EA0-0C89DCB2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573</xdr:row>
      <xdr:rowOff>64770</xdr:rowOff>
    </xdr:from>
    <xdr:to>
      <xdr:col>15</xdr:col>
      <xdr:colOff>106680</xdr:colOff>
      <xdr:row>588</xdr:row>
      <xdr:rowOff>64770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3D116B-09F5-1D50-2D45-2657324BF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13</xdr:row>
      <xdr:rowOff>95250</xdr:rowOff>
    </xdr:from>
    <xdr:to>
      <xdr:col>14</xdr:col>
      <xdr:colOff>342900</xdr:colOff>
      <xdr:row>28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B57002-51DD-824E-D534-23FC99D2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10</xdr:row>
      <xdr:rowOff>11430</xdr:rowOff>
    </xdr:from>
    <xdr:to>
      <xdr:col>22</xdr:col>
      <xdr:colOff>232410</xdr:colOff>
      <xdr:row>25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34F69926-47D9-C8D2-2C00-C7ABA48ABB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3590" y="1840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18</xdr:row>
      <xdr:rowOff>133350</xdr:rowOff>
    </xdr:from>
    <xdr:to>
      <xdr:col>13</xdr:col>
      <xdr:colOff>533400</xdr:colOff>
      <xdr:row>33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F094ED-EF7E-D865-5767-1C4A5F481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175260</xdr:colOff>
      <xdr:row>11</xdr:row>
      <xdr:rowOff>110490</xdr:rowOff>
    </xdr:from>
    <xdr:to>
      <xdr:col>28</xdr:col>
      <xdr:colOff>480060</xdr:colOff>
      <xdr:row>26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C286433-7E87-029A-0B53-21084B676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563880</xdr:colOff>
      <xdr:row>10</xdr:row>
      <xdr:rowOff>3810</xdr:rowOff>
    </xdr:from>
    <xdr:to>
      <xdr:col>21</xdr:col>
      <xdr:colOff>259080</xdr:colOff>
      <xdr:row>25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046427-E3FF-2A70-08D7-61AF4C986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17</xdr:col>
      <xdr:colOff>411480</xdr:colOff>
      <xdr:row>60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9CEECD0B-0E9A-404D-AD4E-239706301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6180" y="7498080"/>
              <a:ext cx="7254240" cy="3535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Stec" refreshedDate="44709.878586226849" createdVersion="7" refreshedVersion="7" minRefreshableVersion="3" recordCount="570" xr:uid="{4E6DED23-FE55-4B1A-944E-FD28071B76EF}">
  <cacheSource type="worksheet">
    <worksheetSource ref="A1:W571" sheet="Arkusz1"/>
  </cacheSource>
  <cacheFields count="23">
    <cacheField name="LP" numFmtId="0">
      <sharedItems containsSemiMixedTypes="0" containsString="0" containsNumber="1" containsInteger="1" minValue="1" maxValue="570"/>
    </cacheField>
    <cacheField name="Czasopismo" numFmtId="0">
      <sharedItems/>
    </cacheField>
    <cacheField name="PKT" numFmtId="0">
      <sharedItems containsSemiMixedTypes="0" containsString="0" containsNumber="1" containsInteger="1" minValue="1" maxValue="200" count="7">
        <n v="20"/>
        <n v="70"/>
        <n v="40"/>
        <n v="140"/>
        <n v="100"/>
        <n v="1"/>
        <n v="200"/>
      </sharedItems>
    </cacheField>
    <cacheField name="KRAJ" numFmtId="0">
      <sharedItems containsString="0" containsBlank="1" containsNumber="1" containsInteger="1" minValue="1" maxValue="999"/>
    </cacheField>
    <cacheField name="SUMATXT" numFmtId="0">
      <sharedItems containsSemiMixedTypes="0" containsString="0" containsNumber="1" containsInteger="1" minValue="0" maxValue="111"/>
    </cacheField>
    <cacheField name="CU" numFmtId="0">
      <sharedItems containsSemiMixedTypes="0" containsString="0" containsNumber="1" containsInteger="1" minValue="0" maxValue="90"/>
    </cacheField>
    <cacheField name="MU" numFmtId="0">
      <sharedItems containsSemiMixedTypes="0" containsString="0" containsNumber="1" containsInteger="1" minValue="0" maxValue="65"/>
    </cacheField>
    <cacheField name="HU" numFmtId="0">
      <sharedItems containsSemiMixedTypes="0" containsString="0" containsNumber="1" containsInteger="1" minValue="0" maxValue="6"/>
    </cacheField>
    <cacheField name="HAMBURG" numFmtId="0">
      <sharedItems containsSemiMixedTypes="0" containsString="0" containsNumber="1" containsInteger="1" minValue="0" maxValue="27"/>
    </cacheField>
    <cacheField name="HSE-RU" numFmtId="0">
      <sharedItems containsSemiMixedTypes="0" containsString="0" containsNumber="1" containsInteger="1" minValue="0" maxValue="28"/>
    </cacheField>
    <cacheField name="VOLGA" numFmtId="0">
      <sharedItems containsSemiMixedTypes="0" containsString="0" containsNumber="1" containsInteger="1" minValue="0" maxValue="86"/>
    </cacheField>
    <cacheField name="Paris 1" numFmtId="0">
      <sharedItems containsSemiMixedTypes="0" containsString="0" containsNumber="1" containsInteger="1" minValue="0" maxValue="51"/>
    </cacheField>
    <cacheField name="Nanterre" numFmtId="0">
      <sharedItems containsSemiMixedTypes="0" containsString="0" containsNumber="1" containsInteger="1" minValue="0" maxValue="45"/>
    </cacheField>
    <cacheField name="NAVARRA" numFmtId="0">
      <sharedItems containsSemiMixedTypes="0" containsString="0" containsNumber="1" containsInteger="1" minValue="0" maxValue="41"/>
    </cacheField>
    <cacheField name="Zaragozza" numFmtId="0">
      <sharedItems containsSemiMixedTypes="0" containsString="0" containsNumber="1" containsInteger="1" minValue="0" maxValue="10"/>
    </cacheField>
    <cacheField name="Ljubljana" numFmtId="0">
      <sharedItems containsSemiMixedTypes="0" containsString="0" containsNumber="1" containsInteger="1" minValue="0" maxValue="24"/>
    </cacheField>
    <cacheField name="Maribor" numFmtId="0">
      <sharedItems containsSemiMixedTypes="0" containsString="0" containsNumber="1" containsInteger="1" minValue="0" maxValue="37"/>
    </cacheField>
    <cacheField name="Sapienza" numFmtId="0">
      <sharedItems containsSemiMixedTypes="0" containsString="0" containsNumber="1" containsInteger="1" minValue="0" maxValue="15"/>
    </cacheField>
    <cacheField name="Turin" numFmtId="0">
      <sharedItems containsSemiMixedTypes="0" containsString="0" containsNumber="1" containsInteger="1" minValue="0" maxValue="20"/>
    </cacheField>
    <cacheField name="Zagreb" numFmtId="0">
      <sharedItems containsSemiMixedTypes="0" containsString="0" containsNumber="1" containsInteger="1" minValue="0" maxValue="21"/>
    </cacheField>
    <cacheField name="Warsaw" numFmtId="0">
      <sharedItems containsSemiMixedTypes="0" containsString="0" containsNumber="1" containsInteger="1" minValue="0" maxValue="16"/>
    </cacheField>
    <cacheField name="Leicester" numFmtId="0">
      <sharedItems containsSemiMixedTypes="0" containsString="0" containsNumber="1" containsInteger="1" minValue="0" maxValue="6"/>
    </cacheField>
    <cacheField name="Cambridge" numFmtId="0">
      <sharedItems containsSemiMixedTypes="0" containsString="0" containsNumber="1" containsInteger="1" minValue="0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n v="1"/>
    <s v="Access to Justice in Eastern Europe"/>
    <x v="0"/>
    <n v="380"/>
    <n v="4"/>
    <n v="0"/>
    <n v="0"/>
    <n v="0"/>
    <n v="0"/>
    <n v="0"/>
    <n v="0"/>
    <n v="0"/>
    <n v="0"/>
    <n v="0"/>
    <n v="0"/>
    <n v="0"/>
    <n v="0"/>
    <n v="0"/>
    <n v="0"/>
    <n v="3"/>
    <n v="4"/>
    <n v="0"/>
    <n v="0"/>
  </r>
  <r>
    <n v="2"/>
    <s v="Accounting, Economics and Law: A Convivium"/>
    <x v="1"/>
    <n v="49"/>
    <n v="7"/>
    <n v="0"/>
    <n v="0"/>
    <n v="0"/>
    <n v="0"/>
    <n v="1"/>
    <n v="0"/>
    <n v="0"/>
    <n v="1"/>
    <n v="0"/>
    <n v="0"/>
    <n v="0"/>
    <n v="0"/>
    <n v="0"/>
    <n v="2"/>
    <n v="0"/>
    <n v="0"/>
    <n v="1"/>
    <n v="2"/>
  </r>
  <r>
    <n v="3"/>
    <s v="ACDI Anuario Colombiano de Derecho Internacional"/>
    <x v="0"/>
    <n v="57"/>
    <n v="4"/>
    <n v="0"/>
    <n v="0"/>
    <n v="0"/>
    <n v="0"/>
    <n v="0"/>
    <n v="0"/>
    <n v="3"/>
    <n v="0"/>
    <n v="0"/>
    <n v="1"/>
    <n v="0"/>
    <n v="0"/>
    <n v="0"/>
    <n v="0"/>
    <n v="0"/>
    <n v="0"/>
    <n v="0"/>
    <n v="0"/>
  </r>
  <r>
    <n v="4"/>
    <s v="Acta Juridica Hungarica"/>
    <x v="0"/>
    <n v="36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Acta Universitatis Carolinae Iuridica"/>
    <x v="0"/>
    <n v="420"/>
    <n v="12"/>
    <n v="11"/>
    <n v="1"/>
    <n v="0"/>
    <n v="0"/>
    <n v="0"/>
    <n v="0"/>
    <n v="0"/>
    <n v="0"/>
    <n v="0"/>
    <n v="0"/>
    <n v="0"/>
    <n v="0"/>
    <n v="0"/>
    <n v="0"/>
    <n v="1"/>
    <n v="0"/>
    <n v="0"/>
    <n v="0"/>
  </r>
  <r>
    <n v="6"/>
    <s v="Actualidad Juridica Iberoamericana"/>
    <x v="0"/>
    <n v="34"/>
    <n v="11"/>
    <n v="0"/>
    <n v="0"/>
    <n v="0"/>
    <n v="0"/>
    <n v="0"/>
    <n v="0"/>
    <n v="0"/>
    <n v="0"/>
    <n v="0"/>
    <n v="4"/>
    <n v="2"/>
    <n v="0"/>
    <n v="3"/>
    <n v="2"/>
    <n v="1"/>
    <n v="0"/>
    <n v="0"/>
    <n v="0"/>
  </r>
  <r>
    <n v="7"/>
    <s v="Adelaide Law Review"/>
    <x v="2"/>
    <n v="6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8"/>
    <s v="Adoption and Fostering"/>
    <x v="1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9"/>
    <s v="Adoption Quarterly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10"/>
    <s v="Advances in Business Related Scientific Research Journal"/>
    <x v="0"/>
    <n v="386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11"/>
    <s v="African Journal of International and Comparative Law"/>
    <x v="2"/>
    <n v="44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1"/>
  </r>
  <r>
    <n v="12"/>
    <s v="African Journal of Legal Studies"/>
    <x v="2"/>
    <n v="3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13"/>
    <s v="African Security Review"/>
    <x v="1"/>
    <n v="44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Age of Human Rights Journal"/>
    <x v="2"/>
    <n v="34"/>
    <n v="2"/>
    <n v="0"/>
    <n v="1"/>
    <n v="0"/>
    <n v="0"/>
    <n v="0"/>
    <n v="0"/>
    <n v="0"/>
    <n v="0"/>
    <n v="0"/>
    <n v="1"/>
    <n v="0"/>
    <n v="0"/>
    <n v="0"/>
    <n v="0"/>
    <n v="1"/>
    <n v="0"/>
    <n v="0"/>
    <n v="0"/>
  </r>
  <r>
    <n v="15"/>
    <s v="Air and Space Law"/>
    <x v="2"/>
    <n v="31"/>
    <n v="3"/>
    <n v="0"/>
    <n v="0"/>
    <n v="0"/>
    <n v="0"/>
    <n v="0"/>
    <n v="0"/>
    <n v="0"/>
    <n v="1"/>
    <n v="0"/>
    <n v="0"/>
    <n v="0"/>
    <n v="0"/>
    <n v="1"/>
    <n v="0"/>
    <n v="0"/>
    <n v="0"/>
    <n v="0"/>
    <n v="1"/>
  </r>
  <r>
    <n v="16"/>
    <s v="AJIL Unbound"/>
    <x v="0"/>
    <n v="1"/>
    <n v="17"/>
    <n v="0"/>
    <n v="0"/>
    <n v="1"/>
    <n v="1"/>
    <n v="0"/>
    <n v="0"/>
    <n v="0"/>
    <n v="1"/>
    <n v="0"/>
    <n v="0"/>
    <n v="1"/>
    <n v="0"/>
    <n v="1"/>
    <n v="0"/>
    <n v="0"/>
    <n v="1"/>
    <n v="0"/>
    <n v="11"/>
  </r>
  <r>
    <n v="17"/>
    <s v="Al-Ihkam: Jurnal Hukum dan Pranata Sosial"/>
    <x v="0"/>
    <n v="6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Alternative Law Journal"/>
    <x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19"/>
    <s v="American Bankruptcy Law Journal"/>
    <x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20"/>
    <s v="American Journal of International Law"/>
    <x v="3"/>
    <n v="1"/>
    <n v="8"/>
    <n v="0"/>
    <n v="0"/>
    <n v="0"/>
    <n v="1"/>
    <n v="0"/>
    <n v="0"/>
    <n v="0"/>
    <n v="0"/>
    <n v="0"/>
    <n v="0"/>
    <n v="0"/>
    <n v="0"/>
    <n v="0"/>
    <n v="0"/>
    <n v="1"/>
    <n v="0"/>
    <n v="0"/>
    <n v="7"/>
  </r>
  <r>
    <n v="21"/>
    <s v="American Law and Economics Review"/>
    <x v="4"/>
    <n v="44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</r>
  <r>
    <n v="22"/>
    <s v="American Journal of Comparative Law"/>
    <x v="4"/>
    <n v="1"/>
    <n v="3"/>
    <n v="0"/>
    <n v="0"/>
    <n v="2"/>
    <n v="0"/>
    <n v="0"/>
    <n v="0"/>
    <n v="0"/>
    <n v="0"/>
    <n v="0"/>
    <n v="0"/>
    <n v="0"/>
    <n v="0"/>
    <n v="0"/>
    <n v="1"/>
    <n v="0"/>
    <n v="0"/>
    <n v="0"/>
    <n v="0"/>
  </r>
  <r>
    <n v="23"/>
    <s v="American Journal of Criminal Justice"/>
    <x v="4"/>
    <n v="1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1"/>
  </r>
  <r>
    <n v="24"/>
    <s v="American Journal of Legal History"/>
    <x v="1"/>
    <n v="1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2"/>
  </r>
  <r>
    <n v="25"/>
    <s v="Annual Review of Law and Social Science"/>
    <x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26"/>
    <s v="Antitrust Bulletin"/>
    <x v="0"/>
    <n v="1"/>
    <n v="4"/>
    <n v="1"/>
    <n v="0"/>
    <n v="0"/>
    <n v="0"/>
    <n v="1"/>
    <n v="0"/>
    <n v="0"/>
    <n v="0"/>
    <n v="1"/>
    <n v="0"/>
    <n v="0"/>
    <n v="0"/>
    <n v="0"/>
    <n v="0"/>
    <n v="0"/>
    <n v="0"/>
    <n v="1"/>
    <n v="0"/>
  </r>
  <r>
    <n v="27"/>
    <s v="Anuario Mexicano de Derecho Internacional"/>
    <x v="2"/>
    <n v="52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</r>
  <r>
    <n v="28"/>
    <s v="Anuario de Psicologia Juridica"/>
    <x v="1"/>
    <n v="34"/>
    <n v="5"/>
    <n v="1"/>
    <n v="1"/>
    <n v="0"/>
    <n v="0"/>
    <n v="0"/>
    <n v="0"/>
    <n v="0"/>
    <n v="0"/>
    <n v="0"/>
    <n v="1"/>
    <n v="0"/>
    <n v="1"/>
    <n v="0"/>
    <n v="0"/>
    <n v="0"/>
    <n v="0"/>
    <n v="0"/>
    <n v="1"/>
  </r>
  <r>
    <n v="29"/>
    <s v="Arbitration International"/>
    <x v="2"/>
    <n v="44"/>
    <n v="6"/>
    <n v="0"/>
    <n v="0"/>
    <n v="0"/>
    <n v="0"/>
    <n v="0"/>
    <n v="0"/>
    <n v="1"/>
    <n v="0"/>
    <n v="0"/>
    <n v="0"/>
    <n v="0"/>
    <n v="0"/>
    <n v="0"/>
    <n v="0"/>
    <n v="0"/>
    <n v="0"/>
    <n v="0"/>
    <n v="5"/>
  </r>
  <r>
    <n v="30"/>
    <s v="Archiv fur Rechts- und Sozialphilosophie"/>
    <x v="0"/>
    <n v="49"/>
    <n v="7"/>
    <n v="0"/>
    <n v="0"/>
    <n v="0"/>
    <n v="4"/>
    <n v="0"/>
    <n v="0"/>
    <n v="0"/>
    <n v="0"/>
    <n v="0"/>
    <n v="0"/>
    <n v="3"/>
    <n v="0"/>
    <n v="0"/>
    <n v="0"/>
    <n v="0"/>
    <n v="0"/>
    <n v="0"/>
    <n v="0"/>
  </r>
  <r>
    <n v="31"/>
    <s v="Argumentation Library"/>
    <x v="5"/>
    <n v="49"/>
    <n v="4"/>
    <n v="0"/>
    <n v="0"/>
    <n v="3"/>
    <n v="0"/>
    <n v="0"/>
    <n v="0"/>
    <n v="0"/>
    <n v="1"/>
    <n v="0"/>
    <n v="0"/>
    <n v="0"/>
    <n v="0"/>
    <n v="0"/>
    <n v="0"/>
    <n v="1"/>
    <n v="0"/>
    <n v="0"/>
    <n v="0"/>
  </r>
  <r>
    <n v="32"/>
    <s v="Arctic Review on Law and Politics"/>
    <x v="0"/>
    <n v="47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n v="33"/>
    <s v="Artificial Intelligence and Law"/>
    <x v="3"/>
    <n v="31"/>
    <n v="10"/>
    <n v="0"/>
    <n v="0"/>
    <n v="1"/>
    <n v="1"/>
    <n v="0"/>
    <n v="0"/>
    <n v="0"/>
    <n v="0"/>
    <n v="0"/>
    <n v="0"/>
    <n v="0"/>
    <n v="0"/>
    <n v="0"/>
    <n v="6"/>
    <n v="0"/>
    <n v="0"/>
    <n v="0"/>
    <n v="2"/>
  </r>
  <r>
    <n v="34"/>
    <s v="Asian Affairs"/>
    <x v="4"/>
    <n v="44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3"/>
  </r>
  <r>
    <n v="35"/>
    <s v="Asian Journal of Comparative Law"/>
    <x v="2"/>
    <n v="4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6"/>
    <s v="Asian Journal of International Law"/>
    <x v="1"/>
    <n v="44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2"/>
  </r>
  <r>
    <n v="37"/>
    <s v="Asian Journal of Law and Economics"/>
    <x v="0"/>
    <n v="49"/>
    <n v="5"/>
    <n v="0"/>
    <n v="0"/>
    <n v="0"/>
    <n v="4"/>
    <n v="0"/>
    <n v="0"/>
    <n v="0"/>
    <n v="0"/>
    <n v="0"/>
    <n v="0"/>
    <n v="1"/>
    <n v="0"/>
    <n v="0"/>
    <n v="0"/>
    <n v="0"/>
    <n v="0"/>
    <n v="0"/>
    <n v="0"/>
  </r>
  <r>
    <n v="38"/>
    <s v="Asian Journal of Law and Society"/>
    <x v="1"/>
    <n v="44"/>
    <n v="4"/>
    <n v="0"/>
    <n v="0"/>
    <n v="0"/>
    <n v="1"/>
    <n v="0"/>
    <n v="0"/>
    <n v="0"/>
    <n v="0"/>
    <n v="0"/>
    <n v="0"/>
    <n v="0"/>
    <n v="0"/>
    <n v="0"/>
    <n v="0"/>
    <n v="0"/>
    <n v="1"/>
    <n v="0"/>
    <n v="2"/>
  </r>
  <r>
    <n v="39"/>
    <s v="Asian Journal of Legal Education"/>
    <x v="0"/>
    <n v="1"/>
    <n v="5"/>
    <n v="3"/>
    <n v="0"/>
    <n v="0"/>
    <n v="1"/>
    <n v="0"/>
    <n v="0"/>
    <n v="0"/>
    <n v="0"/>
    <n v="0"/>
    <n v="0"/>
    <n v="0"/>
    <n v="0"/>
    <n v="0"/>
    <n v="0"/>
    <n v="0"/>
    <n v="0"/>
    <n v="1"/>
    <n v="0"/>
  </r>
  <r>
    <n v="40"/>
    <s v="Asia Pacific Law Review"/>
    <x v="1"/>
    <n v="4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n v="41"/>
    <s v="Australian Journal of Human Rights"/>
    <x v="0"/>
    <n v="6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42"/>
    <s v="Balkan Social Science Review"/>
    <x v="0"/>
    <n v="389"/>
    <n v="6"/>
    <n v="0"/>
    <n v="0"/>
    <n v="0"/>
    <n v="0"/>
    <n v="0"/>
    <n v="0"/>
    <n v="0"/>
    <n v="0"/>
    <n v="0"/>
    <n v="0"/>
    <n v="1"/>
    <n v="5"/>
    <n v="0"/>
    <n v="0"/>
    <n v="0"/>
    <n v="0"/>
    <n v="0"/>
    <n v="0"/>
  </r>
  <r>
    <n v="43"/>
    <s v="Baltic Journal of Law and Politics"/>
    <x v="0"/>
    <n v="370"/>
    <n v="3"/>
    <n v="0"/>
    <n v="0"/>
    <n v="0"/>
    <n v="0"/>
    <n v="0"/>
    <n v="0"/>
    <n v="0"/>
    <n v="0"/>
    <n v="0"/>
    <n v="0"/>
    <n v="3"/>
    <n v="0"/>
    <n v="0"/>
    <n v="0"/>
    <n v="0"/>
    <n v="0"/>
    <n v="0"/>
    <n v="0"/>
  </r>
  <r>
    <n v="44"/>
    <s v="Banks and Bank Systems"/>
    <x v="0"/>
    <n v="380"/>
    <n v="2"/>
    <n v="0"/>
    <n v="0"/>
    <n v="0"/>
    <n v="0"/>
    <n v="0"/>
    <n v="1"/>
    <n v="0"/>
    <n v="0"/>
    <n v="0"/>
    <n v="0"/>
    <n v="0"/>
    <n v="0"/>
    <n v="1"/>
    <n v="0"/>
    <n v="0"/>
    <n v="0"/>
    <n v="0"/>
    <n v="0"/>
  </r>
  <r>
    <n v="45"/>
    <s v="Behavioral Sciences and the Law"/>
    <x v="4"/>
    <n v="44"/>
    <n v="10"/>
    <n v="0"/>
    <n v="0"/>
    <n v="0"/>
    <n v="3"/>
    <n v="0"/>
    <n v="0"/>
    <n v="0"/>
    <n v="0"/>
    <n v="0"/>
    <n v="0"/>
    <n v="0"/>
    <n v="0"/>
    <n v="1"/>
    <n v="0"/>
    <n v="0"/>
    <n v="0"/>
    <n v="0"/>
    <n v="6"/>
  </r>
  <r>
    <n v="46"/>
    <s v="BioLaw Journal"/>
    <x v="0"/>
    <n v="39"/>
    <n v="35"/>
    <n v="0"/>
    <n v="0"/>
    <n v="0"/>
    <n v="0"/>
    <n v="0"/>
    <n v="0"/>
    <n v="1"/>
    <n v="2"/>
    <n v="1"/>
    <n v="2"/>
    <n v="0"/>
    <n v="0"/>
    <n v="14"/>
    <n v="15"/>
    <n v="3"/>
    <n v="0"/>
    <n v="0"/>
    <n v="0"/>
  </r>
  <r>
    <n v="47"/>
    <s v="Boletin Mexicano de Derecho Comparado"/>
    <x v="2"/>
    <n v="52"/>
    <n v="6"/>
    <n v="0"/>
    <n v="0"/>
    <n v="0"/>
    <n v="0"/>
    <n v="0"/>
    <n v="0"/>
    <n v="2"/>
    <n v="0"/>
    <n v="2"/>
    <n v="2"/>
    <n v="0"/>
    <n v="0"/>
    <n v="0"/>
    <n v="0"/>
    <n v="0"/>
    <n v="0"/>
    <n v="0"/>
    <n v="0"/>
  </r>
  <r>
    <n v="48"/>
    <s v="Boston University Law Review"/>
    <x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49"/>
    <s v="Brazilian Journal of International Law"/>
    <x v="0"/>
    <n v="55"/>
    <n v="12"/>
    <n v="0"/>
    <n v="0"/>
    <n v="0"/>
    <n v="1"/>
    <n v="0"/>
    <n v="0"/>
    <n v="11"/>
    <n v="0"/>
    <n v="0"/>
    <n v="0"/>
    <n v="0"/>
    <n v="0"/>
    <n v="0"/>
    <n v="0"/>
    <n v="0"/>
    <n v="0"/>
    <n v="0"/>
    <n v="0"/>
  </r>
  <r>
    <n v="50"/>
    <s v="BRICS Law Journal"/>
    <x v="4"/>
    <n v="7"/>
    <n v="19"/>
    <n v="1"/>
    <n v="1"/>
    <n v="0"/>
    <n v="0"/>
    <n v="10"/>
    <n v="2"/>
    <n v="0"/>
    <n v="0"/>
    <n v="0"/>
    <n v="0"/>
    <n v="0"/>
    <n v="2"/>
    <n v="1"/>
    <n v="0"/>
    <n v="0"/>
    <n v="2"/>
    <n v="0"/>
    <n v="0"/>
  </r>
  <r>
    <n v="51"/>
    <s v="British Journal of American Legal Studies"/>
    <x v="4"/>
    <n v="48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n v="52"/>
    <s v="British Journal of Community Justice"/>
    <x v="2"/>
    <n v="44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2"/>
  </r>
  <r>
    <n v="53"/>
    <s v="British Journal of Criminology"/>
    <x v="3"/>
    <n v="44"/>
    <n v="27"/>
    <n v="0"/>
    <n v="0"/>
    <n v="0"/>
    <n v="1"/>
    <n v="0"/>
    <n v="0"/>
    <n v="0"/>
    <n v="0"/>
    <n v="0"/>
    <n v="0"/>
    <n v="0"/>
    <n v="0"/>
    <n v="0"/>
    <n v="0"/>
    <n v="0"/>
    <n v="0"/>
    <n v="4"/>
    <n v="22"/>
  </r>
  <r>
    <n v="54"/>
    <s v="Buffalo Law Review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55"/>
    <s v="Bulletin for International Taxation"/>
    <x v="0"/>
    <n v="3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6"/>
    <s v="Business and Human Rights Journal"/>
    <x v="3"/>
    <n v="44"/>
    <n v="3"/>
    <n v="0"/>
    <n v="0"/>
    <n v="0"/>
    <n v="0"/>
    <n v="0"/>
    <n v="0"/>
    <n v="0"/>
    <n v="0"/>
    <n v="1"/>
    <n v="0"/>
    <n v="1"/>
    <n v="0"/>
    <n v="0"/>
    <n v="0"/>
    <n v="0"/>
    <n v="0"/>
    <n v="0"/>
    <n v="1"/>
  </r>
  <r>
    <n v="57"/>
    <s v="Business Lawyer"/>
    <x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</r>
  <r>
    <n v="58"/>
    <s v="California Law Review"/>
    <x v="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59"/>
    <s v="Cambridge Law Journal"/>
    <x v="3"/>
    <n v="44"/>
    <n v="111"/>
    <n v="0"/>
    <n v="0"/>
    <n v="1"/>
    <n v="0"/>
    <n v="0"/>
    <n v="0"/>
    <n v="0"/>
    <n v="0"/>
    <n v="0"/>
    <n v="0"/>
    <n v="0"/>
    <n v="0"/>
    <n v="0"/>
    <n v="0"/>
    <n v="0"/>
    <n v="0"/>
    <n v="0"/>
    <n v="110"/>
  </r>
  <r>
    <n v="60"/>
    <s v="Cambridge Yearbook of European Legal Studies"/>
    <x v="4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61"/>
    <s v="Canadian Journal of Criminology and Criminal Justice"/>
    <x v="1"/>
    <n v="99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62"/>
    <s v="Canadian Journal of Law and Jurisprudence"/>
    <x v="2"/>
    <n v="44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1"/>
  </r>
  <r>
    <n v="63"/>
    <s v="Canadian Journal of Women and the Law"/>
    <x v="2"/>
    <n v="999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1"/>
  </r>
  <r>
    <n v="64"/>
    <s v="Canadian Yearbook of International Law"/>
    <x v="0"/>
    <n v="44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65"/>
    <s v="Capital Markets Law Journal"/>
    <x v="4"/>
    <n v="44"/>
    <n v="9"/>
    <n v="1"/>
    <n v="0"/>
    <n v="0"/>
    <n v="1"/>
    <n v="0"/>
    <n v="0"/>
    <n v="2"/>
    <n v="0"/>
    <n v="0"/>
    <n v="0"/>
    <n v="0"/>
    <n v="0"/>
    <n v="1"/>
    <n v="0"/>
    <n v="0"/>
    <n v="0"/>
    <n v="0"/>
    <n v="4"/>
  </r>
  <r>
    <n v="66"/>
    <s v="Carbon and Climate Law Review"/>
    <x v="0"/>
    <n v="4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67"/>
    <s v="Casopis pro Pravni Vedu a Praxi"/>
    <x v="0"/>
    <n v="420"/>
    <n v="75"/>
    <n v="10"/>
    <n v="65"/>
    <n v="0"/>
    <n v="0"/>
    <n v="0"/>
    <n v="0"/>
    <n v="0"/>
    <n v="0"/>
    <n v="0"/>
    <n v="0"/>
    <n v="0"/>
    <n v="0"/>
    <n v="0"/>
    <n v="0"/>
    <n v="0"/>
    <n v="0"/>
    <n v="0"/>
    <n v="0"/>
  </r>
  <r>
    <n v="68"/>
    <s v="Catholic University Law Review"/>
    <x v="2"/>
    <n v="1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n v="69"/>
    <s v="Central European Journal of Public Policy"/>
    <x v="0"/>
    <n v="420"/>
    <n v="24"/>
    <n v="7"/>
    <n v="9"/>
    <n v="0"/>
    <n v="0"/>
    <n v="3"/>
    <n v="0"/>
    <n v="0"/>
    <n v="0"/>
    <n v="0"/>
    <n v="0"/>
    <n v="2"/>
    <n v="0"/>
    <n v="1"/>
    <n v="0"/>
    <n v="0"/>
    <n v="2"/>
    <n v="0"/>
    <n v="0"/>
  </r>
  <r>
    <n v="70"/>
    <s v="Chemical Engineering and the Law Forum 2016 - Core Programming Area at the 2016 AIChE Spring Meeting and 12th Global Congress on Process Safety"/>
    <x v="5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"/>
    <s v="Child Abuse Review"/>
    <x v="3"/>
    <n v="44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2"/>
  </r>
  <r>
    <n v="72"/>
    <s v="China and WTO Review"/>
    <x v="2"/>
    <n v="86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73"/>
    <s v="Chinese Journal of Comparative Law"/>
    <x v="1"/>
    <n v="44"/>
    <n v="1"/>
    <n v="0"/>
    <n v="0"/>
    <n v="0"/>
    <n v="0"/>
    <n v="0"/>
    <n v="0"/>
    <n v="0"/>
    <n v="0"/>
    <n v="0"/>
    <n v="0"/>
    <n v="0"/>
    <n v="0"/>
    <n v="0"/>
    <n v="0"/>
    <n v="2"/>
    <n v="0"/>
    <n v="1"/>
    <n v="0"/>
  </r>
  <r>
    <n v="74"/>
    <s v="Chinese Journal of International Law"/>
    <x v="4"/>
    <n v="44"/>
    <n v="5"/>
    <n v="0"/>
    <n v="0"/>
    <n v="0"/>
    <n v="0"/>
    <n v="0"/>
    <n v="0"/>
    <n v="0"/>
    <n v="0"/>
    <n v="0"/>
    <n v="0"/>
    <n v="0"/>
    <n v="0"/>
    <n v="1"/>
    <n v="0"/>
    <n v="1"/>
    <n v="0"/>
    <n v="0"/>
    <n v="4"/>
  </r>
  <r>
    <n v="75"/>
    <s v="Civilistica.com"/>
    <x v="0"/>
    <n v="55"/>
    <n v="2"/>
    <n v="0"/>
    <n v="0"/>
    <n v="1"/>
    <n v="0"/>
    <n v="0"/>
    <n v="0"/>
    <n v="0"/>
    <n v="0"/>
    <n v="0"/>
    <n v="0"/>
    <n v="0"/>
    <n v="0"/>
    <n v="1"/>
    <n v="0"/>
    <n v="0"/>
    <n v="0"/>
    <n v="0"/>
    <n v="0"/>
  </r>
  <r>
    <n v="76"/>
    <s v="Climate Law"/>
    <x v="2"/>
    <n v="3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77"/>
    <s v="Collected Courses of the Xiamen Academy of International Law"/>
    <x v="0"/>
    <n v="31"/>
    <n v="2"/>
    <n v="0"/>
    <n v="0"/>
    <n v="0"/>
    <n v="0"/>
    <n v="0"/>
    <n v="0"/>
    <n v="0"/>
    <n v="0"/>
    <n v="0"/>
    <n v="0"/>
    <n v="1"/>
    <n v="0"/>
    <n v="0"/>
    <n v="0"/>
    <n v="0"/>
    <n v="0"/>
    <n v="1"/>
    <n v="0"/>
  </r>
  <r>
    <n v="78"/>
    <s v="Comparative Law Review"/>
    <x v="2"/>
    <n v="48"/>
    <n v="3"/>
    <n v="0"/>
    <n v="0"/>
    <n v="0"/>
    <n v="0"/>
    <n v="0"/>
    <n v="0"/>
    <n v="0"/>
    <n v="0"/>
    <n v="0"/>
    <n v="0"/>
    <n v="0"/>
    <n v="0"/>
    <n v="0"/>
    <n v="0"/>
    <n v="0"/>
    <n v="3"/>
    <n v="0"/>
    <n v="0"/>
  </r>
  <r>
    <n v="79"/>
    <s v="Competition Law Journal"/>
    <x v="0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80"/>
    <s v="Common Market Law Review"/>
    <x v="3"/>
    <n v="31"/>
    <n v="32"/>
    <n v="1"/>
    <n v="1"/>
    <n v="4"/>
    <n v="0"/>
    <n v="0"/>
    <n v="0"/>
    <n v="3"/>
    <n v="1"/>
    <n v="0"/>
    <n v="0"/>
    <n v="0"/>
    <n v="2"/>
    <n v="2"/>
    <n v="2"/>
    <n v="0"/>
    <n v="4"/>
    <n v="3"/>
    <n v="9"/>
  </r>
  <r>
    <n v="81"/>
    <s v="Comparative Migration Studies"/>
    <x v="0"/>
    <n v="41"/>
    <n v="9"/>
    <n v="0"/>
    <n v="0"/>
    <n v="1"/>
    <n v="1"/>
    <n v="0"/>
    <n v="0"/>
    <n v="0"/>
    <n v="0"/>
    <n v="0"/>
    <n v="0"/>
    <n v="0"/>
    <n v="0"/>
    <n v="0"/>
    <n v="1"/>
    <n v="0"/>
    <n v="2"/>
    <n v="1"/>
    <n v="3"/>
  </r>
  <r>
    <n v="82"/>
    <s v="Comparative Legal History"/>
    <x v="0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83"/>
    <s v="Computer Standards and Interfaces"/>
    <x v="1"/>
    <n v="31"/>
    <n v="10"/>
    <n v="0"/>
    <n v="0"/>
    <n v="1"/>
    <n v="0"/>
    <n v="1"/>
    <n v="0"/>
    <n v="0"/>
    <n v="0"/>
    <n v="0"/>
    <n v="2"/>
    <n v="0"/>
    <n v="5"/>
    <n v="0"/>
    <n v="0"/>
    <n v="0"/>
    <n v="0"/>
    <n v="0"/>
    <n v="1"/>
  </r>
  <r>
    <n v="84"/>
    <s v="Computer Law and Security Review"/>
    <x v="4"/>
    <n v="44"/>
    <n v="26"/>
    <n v="1"/>
    <n v="1"/>
    <n v="0"/>
    <n v="2"/>
    <n v="11"/>
    <n v="0"/>
    <n v="0"/>
    <n v="0"/>
    <n v="0"/>
    <n v="0"/>
    <n v="0"/>
    <n v="1"/>
    <n v="0"/>
    <n v="1"/>
    <n v="1"/>
    <n v="1"/>
    <n v="1"/>
    <n v="7"/>
  </r>
  <r>
    <n v="85"/>
    <s v="Computers and Security"/>
    <x v="3"/>
    <n v="44"/>
    <n v="15"/>
    <n v="0"/>
    <n v="4"/>
    <n v="0"/>
    <n v="0"/>
    <n v="1"/>
    <n v="0"/>
    <n v="0"/>
    <n v="0"/>
    <n v="0"/>
    <n v="1"/>
    <n v="0"/>
    <n v="2"/>
    <n v="2"/>
    <n v="0"/>
    <n v="0"/>
    <n v="0"/>
    <n v="1"/>
    <n v="4"/>
  </r>
  <r>
    <n v="86"/>
    <s v="Concurrences"/>
    <x v="0"/>
    <n v="33"/>
    <n v="99"/>
    <n v="0"/>
    <n v="0"/>
    <n v="0"/>
    <n v="0"/>
    <n v="0"/>
    <n v="0"/>
    <n v="51"/>
    <n v="45"/>
    <n v="0"/>
    <n v="0"/>
    <n v="0"/>
    <n v="0"/>
    <n v="0"/>
    <n v="0"/>
    <n v="0"/>
    <n v="1"/>
    <n v="1"/>
    <n v="1"/>
  </r>
  <r>
    <n v="87"/>
    <s v="Conflict Resolution Quarterly"/>
    <x v="1"/>
    <n v="1"/>
    <n v="3"/>
    <n v="0"/>
    <n v="1"/>
    <n v="0"/>
    <n v="0"/>
    <n v="0"/>
    <n v="0"/>
    <n v="0"/>
    <n v="0"/>
    <n v="0"/>
    <n v="2"/>
    <n v="0"/>
    <n v="0"/>
    <n v="0"/>
    <n v="0"/>
    <n v="0"/>
    <n v="0"/>
    <n v="0"/>
    <n v="0"/>
  </r>
  <r>
    <n v="88"/>
    <s v="Connections"/>
    <x v="0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"/>
    <s v="Constitutional Political Economy"/>
    <x v="1"/>
    <n v="1"/>
    <n v="11"/>
    <n v="0"/>
    <n v="0"/>
    <n v="0"/>
    <n v="2"/>
    <n v="1"/>
    <n v="0"/>
    <n v="0"/>
    <n v="0"/>
    <n v="1"/>
    <n v="2"/>
    <n v="0"/>
    <n v="0"/>
    <n v="0"/>
    <n v="0"/>
    <n v="1"/>
    <n v="4"/>
    <n v="0"/>
    <n v="1"/>
  </r>
  <r>
    <n v="90"/>
    <s v="Contemporary Drug Problems"/>
    <x v="1"/>
    <n v="1"/>
    <n v="3"/>
    <n v="1"/>
    <n v="0"/>
    <n v="0"/>
    <n v="1"/>
    <n v="1"/>
    <n v="0"/>
    <n v="0"/>
    <n v="0"/>
    <n v="0"/>
    <n v="0"/>
    <n v="0"/>
    <n v="0"/>
    <n v="0"/>
    <n v="0"/>
    <n v="0"/>
    <n v="0"/>
    <n v="0"/>
    <n v="0"/>
  </r>
  <r>
    <n v="91"/>
    <s v="Contemporary Readings in Law and Social Justice"/>
    <x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92"/>
    <s v="Cornell International Law Journal"/>
    <x v="1"/>
    <n v="1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0"/>
  </r>
  <r>
    <n v="93"/>
    <s v="Cornell Law Review"/>
    <x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94"/>
    <s v="Cosmopolitan Civil Societies"/>
    <x v="0"/>
    <n v="61"/>
    <n v="3"/>
    <n v="0"/>
    <n v="0"/>
    <n v="2"/>
    <n v="0"/>
    <n v="1"/>
    <n v="0"/>
    <n v="0"/>
    <n v="0"/>
    <n v="0"/>
    <n v="0"/>
    <n v="0"/>
    <n v="0"/>
    <n v="0"/>
    <n v="0"/>
    <n v="0"/>
    <n v="0"/>
    <n v="0"/>
    <n v="0"/>
  </r>
  <r>
    <n v="95"/>
    <s v="Crime and Delinquency"/>
    <x v="3"/>
    <n v="1"/>
    <n v="9"/>
    <n v="0"/>
    <n v="0"/>
    <n v="0"/>
    <n v="0"/>
    <n v="0"/>
    <n v="0"/>
    <n v="0"/>
    <n v="0"/>
    <n v="0"/>
    <n v="0"/>
    <n v="0"/>
    <n v="1"/>
    <n v="0"/>
    <n v="0"/>
    <n v="0"/>
    <n v="0"/>
    <n v="0"/>
    <n v="8"/>
  </r>
  <r>
    <n v="96"/>
    <s v="Criminal Justice and Behavior"/>
    <x v="3"/>
    <n v="1"/>
    <n v="8"/>
    <n v="0"/>
    <n v="0"/>
    <n v="0"/>
    <n v="0"/>
    <n v="0"/>
    <n v="0"/>
    <n v="0"/>
    <n v="0"/>
    <n v="0"/>
    <n v="0"/>
    <n v="0"/>
    <n v="0"/>
    <n v="1"/>
    <n v="1"/>
    <n v="1"/>
    <n v="0"/>
    <n v="0"/>
    <n v="6"/>
  </r>
  <r>
    <n v="97"/>
    <s v="Criminal Justice Policy Review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98"/>
    <s v="Criminal Law and Philosophy"/>
    <x v="4"/>
    <n v="31"/>
    <n v="8"/>
    <n v="0"/>
    <n v="0"/>
    <n v="1"/>
    <n v="1"/>
    <n v="1"/>
    <n v="0"/>
    <n v="0"/>
    <n v="0"/>
    <n v="0"/>
    <n v="0"/>
    <n v="0"/>
    <n v="0"/>
    <n v="0"/>
    <n v="0"/>
    <n v="0"/>
    <n v="0"/>
    <n v="0"/>
    <n v="5"/>
  </r>
  <r>
    <n v="99"/>
    <s v="Criminal Law Forum"/>
    <x v="2"/>
    <n v="31"/>
    <n v="6"/>
    <n v="0"/>
    <n v="0"/>
    <n v="2"/>
    <n v="0"/>
    <n v="0"/>
    <n v="0"/>
    <n v="0"/>
    <n v="0"/>
    <n v="0"/>
    <n v="0"/>
    <n v="0"/>
    <n v="0"/>
    <n v="0"/>
    <n v="0"/>
    <n v="0"/>
    <n v="1"/>
    <n v="0"/>
    <n v="3"/>
  </r>
  <r>
    <n v="100"/>
    <s v="Crime, Law and Social Change"/>
    <x v="1"/>
    <n v="31"/>
    <n v="13"/>
    <n v="3"/>
    <n v="0"/>
    <n v="0"/>
    <n v="0"/>
    <n v="2"/>
    <n v="0"/>
    <n v="0"/>
    <n v="0"/>
    <n v="0"/>
    <n v="1"/>
    <n v="0"/>
    <n v="1"/>
    <n v="0"/>
    <n v="0"/>
    <n v="2"/>
    <n v="1"/>
    <n v="0"/>
    <n v="5"/>
  </r>
  <r>
    <n v="101"/>
    <s v="Crime Prevention and Community Safety"/>
    <x v="2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102"/>
    <s v="Crime Science"/>
    <x v="1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103"/>
    <s v="Criminal Justice Review"/>
    <x v="1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n v="104"/>
    <s v="Criminology"/>
    <x v="6"/>
    <n v="1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5"/>
  </r>
  <r>
    <n v="105"/>
    <s v="Criminologie"/>
    <x v="2"/>
    <n v="4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06"/>
    <s v="Critical Criminology"/>
    <x v="1"/>
    <n v="999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n v="107"/>
    <s v="Croatian and Comparative Public Administration"/>
    <x v="0"/>
    <n v="385"/>
    <n v="7"/>
    <n v="1"/>
    <n v="0"/>
    <n v="0"/>
    <n v="0"/>
    <n v="0"/>
    <n v="0"/>
    <n v="0"/>
    <n v="0"/>
    <n v="0"/>
    <n v="0"/>
    <n v="5"/>
    <n v="1"/>
    <n v="0"/>
    <n v="0"/>
    <n v="0"/>
    <n v="0"/>
    <n v="0"/>
    <n v="0"/>
  </r>
  <r>
    <n v="108"/>
    <s v="Croatian Yearbook of European Law and Policy"/>
    <x v="2"/>
    <n v="385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Cuadernos de Derecho Transnacional"/>
    <x v="0"/>
    <n v="34"/>
    <n v="9"/>
    <n v="0"/>
    <n v="0"/>
    <n v="0"/>
    <n v="0"/>
    <n v="0"/>
    <n v="0"/>
    <n v="0"/>
    <n v="0"/>
    <n v="3"/>
    <n v="4"/>
    <n v="0"/>
    <n v="0"/>
    <n v="0"/>
    <n v="2"/>
    <n v="0"/>
    <n v="0"/>
    <n v="0"/>
    <n v="0"/>
  </r>
  <r>
    <n v="110"/>
    <s v="Cuadernos Electronicos de Filosofia del Derecho"/>
    <x v="0"/>
    <n v="34"/>
    <n v="3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n v="111"/>
    <s v="Cuadernos Europeos de Deusto"/>
    <x v="0"/>
    <n v="34"/>
    <n v="2"/>
    <n v="0"/>
    <n v="0"/>
    <n v="0"/>
    <n v="0"/>
    <n v="0"/>
    <n v="0"/>
    <n v="0"/>
    <n v="0"/>
    <n v="0"/>
    <n v="2"/>
    <n v="0"/>
    <n v="0"/>
    <n v="0"/>
    <n v="0"/>
    <n v="21"/>
    <n v="0"/>
    <n v="0"/>
    <n v="0"/>
  </r>
  <r>
    <n v="112"/>
    <s v="Cuestiones Constitucionales"/>
    <x v="0"/>
    <n v="52"/>
    <n v="3"/>
    <n v="0"/>
    <n v="0"/>
    <n v="0"/>
    <n v="0"/>
    <n v="0"/>
    <n v="0"/>
    <n v="1"/>
    <n v="0"/>
    <n v="0"/>
    <n v="1"/>
    <n v="0"/>
    <n v="0"/>
    <n v="0"/>
    <n v="1"/>
    <n v="21"/>
    <n v="0"/>
    <n v="0"/>
    <n v="0"/>
  </r>
  <r>
    <n v="113"/>
    <s v="Cultures et Conflits"/>
    <x v="4"/>
    <n v="33"/>
    <n v="14"/>
    <n v="0"/>
    <n v="0"/>
    <n v="0"/>
    <n v="0"/>
    <n v="0"/>
    <n v="0"/>
    <n v="7"/>
    <n v="7"/>
    <n v="0"/>
    <n v="0"/>
    <n v="0"/>
    <n v="0"/>
    <n v="0"/>
    <n v="0"/>
    <n v="0"/>
    <n v="0"/>
    <n v="0"/>
    <n v="0"/>
  </r>
  <r>
    <n v="114"/>
    <s v="Current Legal Problems"/>
    <x v="4"/>
    <n v="44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n v="115"/>
    <s v="Czech Yearbook of Public and Private International Law"/>
    <x v="0"/>
    <n v="420"/>
    <n v="98"/>
    <n v="90"/>
    <n v="7"/>
    <n v="0"/>
    <n v="0"/>
    <n v="0"/>
    <n v="0"/>
    <n v="1"/>
    <n v="0"/>
    <n v="0"/>
    <n v="0"/>
    <n v="0"/>
    <n v="0"/>
    <n v="0"/>
    <n v="0"/>
    <n v="0"/>
    <n v="0"/>
    <n v="0"/>
    <n v="0"/>
  </r>
  <r>
    <n v="116"/>
    <s v="Danube"/>
    <x v="1"/>
    <n v="49"/>
    <n v="29"/>
    <n v="1"/>
    <n v="8"/>
    <n v="0"/>
    <n v="0"/>
    <n v="0"/>
    <n v="0"/>
    <n v="0"/>
    <n v="0"/>
    <n v="0"/>
    <n v="0"/>
    <n v="20"/>
    <n v="0"/>
    <n v="0"/>
    <n v="0"/>
    <n v="0"/>
    <n v="0"/>
    <n v="0"/>
    <n v="0"/>
  </r>
  <r>
    <n v="117"/>
    <s v="Decyzje"/>
    <x v="0"/>
    <n v="48"/>
    <n v="12"/>
    <n v="0"/>
    <n v="0"/>
    <n v="0"/>
    <n v="0"/>
    <n v="0"/>
    <n v="0"/>
    <n v="0"/>
    <n v="0"/>
    <n v="0"/>
    <n v="0"/>
    <n v="0"/>
    <n v="0"/>
    <n v="0"/>
    <n v="0"/>
    <n v="0"/>
    <n v="12"/>
    <n v="0"/>
    <n v="0"/>
  </r>
  <r>
    <n v="118"/>
    <s v="Deutsche Lebensmittel-Rundschau"/>
    <x v="0"/>
    <n v="49"/>
    <n v="11"/>
    <n v="0"/>
    <n v="0"/>
    <n v="1"/>
    <n v="10"/>
    <n v="0"/>
    <n v="0"/>
    <n v="0"/>
    <n v="0"/>
    <n v="0"/>
    <n v="0"/>
    <n v="0"/>
    <n v="0"/>
    <n v="0"/>
    <n v="0"/>
    <n v="0"/>
    <n v="0"/>
    <n v="0"/>
    <n v="0"/>
  </r>
  <r>
    <n v="119"/>
    <s v="Derecho Animal"/>
    <x v="0"/>
    <n v="34"/>
    <n v="2"/>
    <n v="0"/>
    <n v="0"/>
    <n v="0"/>
    <n v="0"/>
    <n v="0"/>
    <n v="0"/>
    <n v="0"/>
    <n v="0"/>
    <n v="0"/>
    <n v="1"/>
    <n v="0"/>
    <n v="0"/>
    <n v="1"/>
    <n v="0"/>
    <n v="0"/>
    <n v="0"/>
    <n v="0"/>
    <n v="0"/>
  </r>
  <r>
    <n v="120"/>
    <s v="Derecho PUCP"/>
    <x v="0"/>
    <n v="51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</r>
  <r>
    <n v="121"/>
    <s v="Deviance et Societe"/>
    <x v="2"/>
    <n v="41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</r>
  <r>
    <n v="122"/>
    <s v="Deviant Behavior"/>
    <x v="4"/>
    <n v="44"/>
    <n v="10"/>
    <n v="2"/>
    <n v="0"/>
    <n v="0"/>
    <n v="0"/>
    <n v="1"/>
    <n v="0"/>
    <n v="0"/>
    <n v="0"/>
    <n v="0"/>
    <n v="0"/>
    <n v="0"/>
    <n v="0"/>
    <n v="1"/>
    <n v="0"/>
    <n v="0"/>
    <n v="0"/>
    <n v="1"/>
    <n v="5"/>
  </r>
  <r>
    <n v="123"/>
    <s v="Digital Evidence and Electronic Signature Law Review"/>
    <x v="0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124"/>
    <s v="Digital Investigation"/>
    <x v="4"/>
    <n v="44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125"/>
    <s v="Diplomatic Studies"/>
    <x v="0"/>
    <n v="31"/>
    <n v="2"/>
    <n v="0"/>
    <n v="0"/>
    <n v="0"/>
    <n v="0"/>
    <n v="0"/>
    <n v="0"/>
    <n v="0"/>
    <n v="0"/>
    <n v="0"/>
    <n v="0"/>
    <n v="1"/>
    <n v="0"/>
    <n v="0"/>
    <n v="1"/>
    <n v="0"/>
    <n v="0"/>
    <n v="0"/>
    <n v="0"/>
  </r>
  <r>
    <n v="126"/>
    <s v="Direito, Estado e Sociedade"/>
    <x v="0"/>
    <n v="55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n v="127"/>
    <s v="Diritto and Questioni Pubbliche"/>
    <x v="0"/>
    <n v="39"/>
    <n v="7"/>
    <n v="0"/>
    <n v="0"/>
    <n v="0"/>
    <n v="0"/>
    <n v="0"/>
    <n v="0"/>
    <n v="0"/>
    <n v="1"/>
    <n v="0"/>
    <n v="0"/>
    <n v="1"/>
    <n v="0"/>
    <n v="3"/>
    <n v="2"/>
    <n v="0"/>
    <n v="0"/>
    <n v="0"/>
    <n v="0"/>
  </r>
  <r>
    <n v="128"/>
    <s v="Diritto Pubblico"/>
    <x v="0"/>
    <n v="39"/>
    <n v="8"/>
    <n v="0"/>
    <n v="0"/>
    <n v="0"/>
    <n v="0"/>
    <n v="0"/>
    <n v="0"/>
    <n v="0"/>
    <n v="0"/>
    <n v="0"/>
    <n v="0"/>
    <n v="0"/>
    <n v="0"/>
    <n v="7"/>
    <n v="1"/>
    <n v="0"/>
    <n v="0"/>
    <n v="0"/>
    <n v="0"/>
  </r>
  <r>
    <n v="129"/>
    <s v="Diritto Pubblico Comparato ed Europeo"/>
    <x v="0"/>
    <n v="39"/>
    <n v="20"/>
    <n v="0"/>
    <n v="0"/>
    <n v="0"/>
    <n v="0"/>
    <n v="0"/>
    <n v="0"/>
    <n v="0"/>
    <n v="0"/>
    <n v="0"/>
    <n v="0"/>
    <n v="0"/>
    <n v="0"/>
    <n v="8"/>
    <n v="12"/>
    <n v="0"/>
    <n v="0"/>
    <n v="0"/>
    <n v="0"/>
  </r>
  <r>
    <n v="130"/>
    <s v="Doxa. Cuadernos de Filosofia del Derecho"/>
    <x v="0"/>
    <n v="34"/>
    <n v="3"/>
    <n v="0"/>
    <n v="0"/>
    <n v="0"/>
    <n v="0"/>
    <n v="0"/>
    <n v="0"/>
    <n v="0"/>
    <n v="0"/>
    <n v="1"/>
    <n v="2"/>
    <n v="0"/>
    <n v="0"/>
    <n v="0"/>
    <n v="0"/>
    <n v="0"/>
    <n v="0"/>
    <n v="0"/>
    <n v="0"/>
  </r>
  <r>
    <n v="131"/>
    <s v="Droit et Societe"/>
    <x v="1"/>
    <n v="33"/>
    <n v="46"/>
    <n v="0"/>
    <n v="0"/>
    <n v="1"/>
    <n v="0"/>
    <n v="0"/>
    <n v="0"/>
    <n v="15"/>
    <n v="30"/>
    <n v="0"/>
    <n v="0"/>
    <n v="0"/>
    <n v="0"/>
    <n v="0"/>
    <n v="0"/>
    <n v="1"/>
    <n v="0"/>
    <n v="0"/>
    <n v="0"/>
  </r>
  <r>
    <n v="132"/>
    <s v="Dynamics of Asymmetric Conflict: Pathways toward Terrorism and Genocide"/>
    <x v="0"/>
    <n v="4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"/>
    <s v="Ecclesiastical Law Journal"/>
    <x v="1"/>
    <n v="44"/>
    <n v="4"/>
    <n v="1"/>
    <n v="0"/>
    <n v="0"/>
    <n v="0"/>
    <n v="0"/>
    <n v="0"/>
    <n v="0"/>
    <n v="0"/>
    <n v="1"/>
    <n v="0"/>
    <n v="0"/>
    <n v="0"/>
    <n v="0"/>
    <n v="0"/>
    <n v="0"/>
    <n v="1"/>
    <n v="0"/>
    <n v="1"/>
  </r>
  <r>
    <n v="134"/>
    <s v="Edinburgh Law Review"/>
    <x v="2"/>
    <n v="44"/>
    <n v="4"/>
    <n v="0"/>
    <n v="0"/>
    <n v="0"/>
    <n v="0"/>
    <n v="0"/>
    <n v="0"/>
    <n v="1"/>
    <n v="0"/>
    <n v="0"/>
    <n v="0"/>
    <n v="0"/>
    <n v="0"/>
    <n v="0"/>
    <n v="0"/>
    <n v="1"/>
    <n v="0"/>
    <n v="0"/>
    <n v="3"/>
  </r>
  <r>
    <n v="135"/>
    <s v="Egyptian Journal of Forensic Sciences"/>
    <x v="1"/>
    <n v="41"/>
    <n v="5"/>
    <n v="0"/>
    <n v="1"/>
    <n v="0"/>
    <n v="1"/>
    <n v="0"/>
    <n v="0"/>
    <n v="0"/>
    <n v="0"/>
    <n v="0"/>
    <n v="0"/>
    <n v="0"/>
    <n v="0"/>
    <n v="1"/>
    <n v="1"/>
    <n v="0"/>
    <n v="0"/>
    <n v="0"/>
    <n v="1"/>
  </r>
  <r>
    <n v="136"/>
    <s v="E-Journal of International and Comparative Labour Studies"/>
    <x v="0"/>
    <n v="39"/>
    <n v="2"/>
    <n v="0"/>
    <n v="0"/>
    <n v="0"/>
    <n v="1"/>
    <n v="0"/>
    <n v="0"/>
    <n v="0"/>
    <n v="0"/>
    <n v="0"/>
    <n v="0"/>
    <n v="0"/>
    <n v="0"/>
    <n v="0"/>
    <n v="1"/>
    <n v="0"/>
    <n v="0"/>
    <n v="0"/>
    <n v="0"/>
  </r>
  <r>
    <n v="137"/>
    <s v="Election Law Journal: Rules, Politics, and Policy"/>
    <x v="1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138"/>
    <s v="Environmental Policy and Law"/>
    <x v="0"/>
    <n v="31"/>
    <n v="7"/>
    <n v="0"/>
    <n v="0"/>
    <n v="0"/>
    <n v="0"/>
    <n v="2"/>
    <n v="1"/>
    <n v="0"/>
    <n v="0"/>
    <n v="0"/>
    <n v="0"/>
    <n v="1"/>
    <n v="1"/>
    <n v="0"/>
    <n v="0"/>
    <n v="0"/>
    <n v="0"/>
    <n v="0"/>
    <n v="2"/>
  </r>
  <r>
    <n v="139"/>
    <s v="ERA Forum"/>
    <x v="0"/>
    <n v="49"/>
    <n v="16"/>
    <n v="0"/>
    <n v="1"/>
    <n v="1"/>
    <n v="0"/>
    <n v="0"/>
    <n v="0"/>
    <n v="1"/>
    <n v="0"/>
    <n v="0"/>
    <n v="0"/>
    <n v="6"/>
    <n v="0"/>
    <n v="0"/>
    <n v="1"/>
    <n v="0"/>
    <n v="2"/>
    <n v="4"/>
    <n v="0"/>
  </r>
  <r>
    <n v="140"/>
    <s v="Estudios Constitucionales"/>
    <x v="2"/>
    <n v="5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141"/>
    <s v="European Business Law Review"/>
    <x v="0"/>
    <n v="44"/>
    <n v="14"/>
    <n v="0"/>
    <n v="0"/>
    <n v="2"/>
    <n v="0"/>
    <n v="0"/>
    <n v="0"/>
    <n v="2"/>
    <n v="0"/>
    <n v="0"/>
    <n v="0"/>
    <n v="0"/>
    <n v="0"/>
    <n v="5"/>
    <n v="2"/>
    <n v="0"/>
    <n v="1"/>
    <n v="1"/>
    <n v="1"/>
  </r>
  <r>
    <n v="142"/>
    <s v="European Business Organization Law Review"/>
    <x v="1"/>
    <n v="41"/>
    <n v="14"/>
    <n v="0"/>
    <n v="0"/>
    <n v="1"/>
    <n v="2"/>
    <n v="0"/>
    <n v="0"/>
    <n v="0"/>
    <n v="0"/>
    <n v="0"/>
    <n v="2"/>
    <n v="1"/>
    <n v="0"/>
    <n v="1"/>
    <n v="0"/>
    <n v="0"/>
    <n v="1"/>
    <n v="0"/>
    <n v="6"/>
  </r>
  <r>
    <n v="143"/>
    <s v="European Company and Financial Law Review"/>
    <x v="4"/>
    <n v="49"/>
    <n v="13"/>
    <n v="0"/>
    <n v="0"/>
    <n v="1"/>
    <n v="3"/>
    <n v="1"/>
    <n v="0"/>
    <n v="2"/>
    <n v="0"/>
    <n v="0"/>
    <n v="0"/>
    <n v="0"/>
    <n v="0"/>
    <n v="0"/>
    <n v="0"/>
    <n v="0"/>
    <n v="3"/>
    <n v="0"/>
    <n v="3"/>
  </r>
  <r>
    <n v="144"/>
    <s v="European Competition Journal"/>
    <x v="4"/>
    <n v="44"/>
    <n v="5"/>
    <n v="0"/>
    <n v="0"/>
    <n v="0"/>
    <n v="0"/>
    <n v="1"/>
    <n v="0"/>
    <n v="0"/>
    <n v="0"/>
    <n v="0"/>
    <n v="0"/>
    <n v="0"/>
    <n v="0"/>
    <n v="0"/>
    <n v="2"/>
    <n v="0"/>
    <n v="1"/>
    <n v="1"/>
    <n v="0"/>
  </r>
  <r>
    <n v="145"/>
    <s v="European Competition and Regulatory Law Review"/>
    <x v="0"/>
    <n v="44"/>
    <n v="2"/>
    <n v="0"/>
    <n v="0"/>
    <n v="0"/>
    <n v="0"/>
    <n v="0"/>
    <n v="0"/>
    <n v="0"/>
    <n v="1"/>
    <n v="0"/>
    <n v="0"/>
    <n v="0"/>
    <n v="0"/>
    <n v="0"/>
    <n v="1"/>
    <n v="0"/>
    <n v="0"/>
    <n v="0"/>
    <n v="0"/>
  </r>
  <r>
    <n v="146"/>
    <s v="European Constitutional Law Review"/>
    <x v="3"/>
    <n v="44"/>
    <n v="24"/>
    <n v="2"/>
    <n v="7"/>
    <n v="1"/>
    <n v="1"/>
    <n v="1"/>
    <n v="0"/>
    <n v="1"/>
    <n v="2"/>
    <n v="0"/>
    <n v="0"/>
    <n v="0"/>
    <n v="0"/>
    <n v="0"/>
    <n v="2"/>
    <n v="0"/>
    <n v="5"/>
    <n v="0"/>
    <n v="2"/>
  </r>
  <r>
    <n v="147"/>
    <s v="European Energy and Environmental Law Review"/>
    <x v="0"/>
    <n v="31"/>
    <n v="5"/>
    <n v="0"/>
    <n v="0"/>
    <n v="0"/>
    <n v="0"/>
    <n v="0"/>
    <n v="0"/>
    <n v="0"/>
    <n v="0"/>
    <n v="0"/>
    <n v="0"/>
    <n v="0"/>
    <n v="0"/>
    <n v="0"/>
    <n v="1"/>
    <n v="0"/>
    <n v="4"/>
    <n v="0"/>
    <n v="0"/>
  </r>
  <r>
    <n v="148"/>
    <s v="European Food and Feed Law Review"/>
    <x v="2"/>
    <n v="49"/>
    <n v="3"/>
    <n v="0"/>
    <n v="0"/>
    <n v="0"/>
    <n v="0"/>
    <n v="0"/>
    <n v="0"/>
    <n v="0"/>
    <n v="0"/>
    <n v="0"/>
    <n v="0"/>
    <n v="0"/>
    <n v="0"/>
    <n v="0"/>
    <n v="1"/>
    <n v="0"/>
    <n v="2"/>
    <n v="0"/>
    <n v="0"/>
  </r>
  <r>
    <n v="149"/>
    <s v="European Journal of Crime, Criminal Law and Criminal Justice"/>
    <x v="1"/>
    <n v="31"/>
    <n v="14"/>
    <n v="0"/>
    <n v="0"/>
    <n v="0"/>
    <n v="0"/>
    <n v="0"/>
    <n v="0"/>
    <n v="0"/>
    <n v="0"/>
    <n v="0"/>
    <n v="0"/>
    <n v="3"/>
    <n v="8"/>
    <n v="0"/>
    <n v="0"/>
    <n v="0"/>
    <n v="0"/>
    <n v="0"/>
    <n v="3"/>
  </r>
  <r>
    <n v="150"/>
    <s v="European Data Protection Law Review"/>
    <x v="0"/>
    <n v="49"/>
    <n v="11"/>
    <n v="0"/>
    <n v="2"/>
    <n v="3"/>
    <n v="0"/>
    <n v="0"/>
    <n v="0"/>
    <n v="0"/>
    <n v="0"/>
    <n v="0"/>
    <n v="0"/>
    <n v="1"/>
    <n v="0"/>
    <n v="0"/>
    <n v="4"/>
    <n v="0"/>
    <n v="0"/>
    <n v="0"/>
    <n v="1"/>
  </r>
  <r>
    <n v="151"/>
    <s v="European Human Rights Law Review"/>
    <x v="0"/>
    <n v="44"/>
    <n v="5"/>
    <n v="0"/>
    <n v="0"/>
    <n v="1"/>
    <n v="0"/>
    <n v="0"/>
    <n v="0"/>
    <n v="0"/>
    <n v="1"/>
    <n v="0"/>
    <n v="0"/>
    <n v="0"/>
    <n v="0"/>
    <n v="0"/>
    <n v="0"/>
    <n v="2"/>
    <n v="0"/>
    <n v="1"/>
    <n v="2"/>
  </r>
  <r>
    <n v="152"/>
    <s v="European Journal on Criminal Policy and Research"/>
    <x v="1"/>
    <n v="31"/>
    <n v="8"/>
    <n v="0"/>
    <n v="0"/>
    <n v="0"/>
    <n v="1"/>
    <n v="0"/>
    <n v="0"/>
    <n v="0"/>
    <n v="0"/>
    <n v="0"/>
    <n v="0"/>
    <n v="0"/>
    <n v="1"/>
    <n v="0"/>
    <n v="0"/>
    <n v="1"/>
    <n v="1"/>
    <n v="2"/>
    <n v="3"/>
  </r>
  <r>
    <n v="153"/>
    <s v="European Journal of Criminology"/>
    <x v="4"/>
    <n v="1"/>
    <n v="30"/>
    <n v="7"/>
    <n v="1"/>
    <n v="0"/>
    <n v="2"/>
    <n v="0"/>
    <n v="0"/>
    <n v="0"/>
    <n v="0"/>
    <n v="0"/>
    <n v="0"/>
    <n v="2"/>
    <n v="2"/>
    <n v="1"/>
    <n v="1"/>
    <n v="0"/>
    <n v="0"/>
    <n v="1"/>
    <n v="13"/>
  </r>
  <r>
    <n v="154"/>
    <s v="European Journal of Comparative Law and Governance"/>
    <x v="0"/>
    <n v="31"/>
    <n v="5"/>
    <n v="0"/>
    <n v="0"/>
    <n v="0"/>
    <n v="1"/>
    <n v="0"/>
    <n v="0"/>
    <n v="0"/>
    <n v="0"/>
    <n v="0"/>
    <n v="0"/>
    <n v="1"/>
    <n v="0"/>
    <n v="1"/>
    <n v="1"/>
    <n v="0"/>
    <n v="0"/>
    <n v="1"/>
    <n v="0"/>
  </r>
  <r>
    <n v="155"/>
    <s v="European Journal of Health Law"/>
    <x v="2"/>
    <n v="31"/>
    <n v="12"/>
    <n v="0"/>
    <n v="0"/>
    <n v="0"/>
    <n v="1"/>
    <n v="0"/>
    <n v="0"/>
    <n v="1"/>
    <n v="0"/>
    <n v="0"/>
    <n v="0"/>
    <n v="0"/>
    <n v="0"/>
    <n v="5"/>
    <n v="1"/>
    <n v="1"/>
    <n v="3"/>
    <n v="1"/>
    <n v="0"/>
  </r>
  <r>
    <n v="156"/>
    <s v="European Journal of International Law"/>
    <x v="4"/>
    <n v="44"/>
    <n v="29"/>
    <n v="1"/>
    <n v="1"/>
    <n v="5"/>
    <n v="3"/>
    <n v="0"/>
    <n v="0"/>
    <n v="0"/>
    <n v="1"/>
    <n v="0"/>
    <n v="0"/>
    <n v="0"/>
    <n v="0"/>
    <n v="3"/>
    <n v="0"/>
    <n v="0"/>
    <n v="0"/>
    <n v="1"/>
    <n v="14"/>
  </r>
  <r>
    <n v="157"/>
    <s v="European Journal of Law and Economics"/>
    <x v="4"/>
    <n v="31"/>
    <n v="36"/>
    <n v="1"/>
    <n v="0"/>
    <n v="1"/>
    <n v="10"/>
    <n v="0"/>
    <n v="0"/>
    <n v="5"/>
    <n v="4"/>
    <n v="1"/>
    <n v="3"/>
    <n v="4"/>
    <n v="0"/>
    <n v="0"/>
    <n v="4"/>
    <n v="0"/>
    <n v="3"/>
    <n v="0"/>
    <n v="0"/>
  </r>
  <r>
    <n v="158"/>
    <s v="European Journal of Legal Studies"/>
    <x v="1"/>
    <n v="39"/>
    <n v="8"/>
    <n v="2"/>
    <n v="0"/>
    <n v="0"/>
    <n v="0"/>
    <n v="0"/>
    <n v="0"/>
    <n v="0"/>
    <n v="0"/>
    <n v="0"/>
    <n v="0"/>
    <n v="1"/>
    <n v="0"/>
    <n v="0"/>
    <n v="1"/>
    <n v="1"/>
    <n v="0"/>
    <n v="0"/>
    <n v="4"/>
  </r>
  <r>
    <n v="159"/>
    <s v="European Journal of Migration and Law"/>
    <x v="2"/>
    <n v="31"/>
    <n v="5"/>
    <n v="0"/>
    <n v="0"/>
    <n v="0"/>
    <n v="1"/>
    <n v="0"/>
    <n v="0"/>
    <n v="0"/>
    <n v="0"/>
    <n v="0"/>
    <n v="0"/>
    <n v="0"/>
    <n v="0"/>
    <n v="0"/>
    <n v="1"/>
    <n v="0"/>
    <n v="1"/>
    <n v="2"/>
    <n v="0"/>
  </r>
  <r>
    <n v="160"/>
    <s v="European Journal of Probation"/>
    <x v="2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161"/>
    <s v="European Journal of Psychology Applied to Legal Context"/>
    <x v="3"/>
    <n v="34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2"/>
  </r>
  <r>
    <n v="162"/>
    <s v="European Journal of Risk Regulation"/>
    <x v="3"/>
    <n v="49"/>
    <n v="13"/>
    <n v="0"/>
    <n v="1"/>
    <n v="0"/>
    <n v="2"/>
    <n v="0"/>
    <n v="0"/>
    <n v="1"/>
    <n v="0"/>
    <n v="0"/>
    <n v="0"/>
    <n v="1"/>
    <n v="0"/>
    <n v="1"/>
    <n v="4"/>
    <n v="0"/>
    <n v="1"/>
    <n v="0"/>
    <n v="2"/>
  </r>
  <r>
    <n v="163"/>
    <s v="European Journal on Criminal Policy and Research"/>
    <x v="1"/>
    <n v="31"/>
    <n v="8"/>
    <n v="0"/>
    <n v="0"/>
    <n v="0"/>
    <n v="1"/>
    <n v="0"/>
    <n v="0"/>
    <n v="0"/>
    <n v="0"/>
    <n v="0"/>
    <n v="0"/>
    <n v="0"/>
    <n v="1"/>
    <n v="0"/>
    <n v="0"/>
    <n v="0"/>
    <n v="1"/>
    <n v="2"/>
    <n v="3"/>
  </r>
  <r>
    <n v="164"/>
    <s v="European Law Journal"/>
    <x v="3"/>
    <n v="44"/>
    <n v="6"/>
    <n v="0"/>
    <n v="0"/>
    <n v="0"/>
    <n v="2"/>
    <n v="0"/>
    <n v="0"/>
    <n v="0"/>
    <n v="0"/>
    <n v="0"/>
    <n v="0"/>
    <n v="0"/>
    <n v="0"/>
    <n v="0"/>
    <n v="2"/>
    <n v="1"/>
    <n v="0"/>
    <n v="0"/>
    <n v="2"/>
  </r>
  <r>
    <n v="165"/>
    <s v="European Law Review"/>
    <x v="4"/>
    <n v="44"/>
    <n v="13"/>
    <n v="1"/>
    <n v="0"/>
    <n v="1"/>
    <n v="1"/>
    <n v="0"/>
    <n v="0"/>
    <n v="0"/>
    <n v="0"/>
    <n v="0"/>
    <n v="0"/>
    <n v="0"/>
    <n v="0"/>
    <n v="0"/>
    <n v="1"/>
    <n v="0"/>
    <n v="2"/>
    <n v="2"/>
    <n v="5"/>
  </r>
  <r>
    <n v="166"/>
    <s v="European Papers- A Journal on Law and Integration"/>
    <x v="0"/>
    <n v="39"/>
    <n v="5"/>
    <n v="0"/>
    <n v="0"/>
    <n v="0"/>
    <n v="0"/>
    <n v="0"/>
    <n v="0"/>
    <n v="2"/>
    <n v="0"/>
    <n v="0"/>
    <n v="0"/>
    <n v="0"/>
    <n v="0"/>
    <n v="1"/>
    <n v="1"/>
    <n v="0"/>
    <n v="1"/>
    <n v="0"/>
    <n v="0"/>
  </r>
  <r>
    <n v="167"/>
    <s v="European Pharmaceutical Law Review"/>
    <x v="0"/>
    <n v="49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</r>
  <r>
    <n v="168"/>
    <s v="European Public Law"/>
    <x v="4"/>
    <n v="31"/>
    <n v="7"/>
    <n v="1"/>
    <n v="0"/>
    <n v="0"/>
    <n v="1"/>
    <n v="0"/>
    <n v="0"/>
    <n v="0"/>
    <n v="1"/>
    <n v="1"/>
    <n v="0"/>
    <n v="1"/>
    <n v="0"/>
    <n v="0"/>
    <n v="1"/>
    <n v="0"/>
    <n v="1"/>
    <n v="0"/>
    <n v="0"/>
  </r>
  <r>
    <n v="169"/>
    <s v="European Procurement and Public Private Partnership Law Review"/>
    <x v="0"/>
    <n v="49"/>
    <n v="8"/>
    <n v="0"/>
    <n v="0"/>
    <n v="0"/>
    <n v="1"/>
    <n v="0"/>
    <n v="0"/>
    <n v="0"/>
    <n v="1"/>
    <n v="0"/>
    <n v="0"/>
    <n v="1"/>
    <n v="0"/>
    <n v="0"/>
    <n v="3"/>
    <n v="1"/>
    <n v="1"/>
    <n v="0"/>
    <n v="1"/>
  </r>
  <r>
    <n v="170"/>
    <s v="European Review of Private Law"/>
    <x v="2"/>
    <n v="31"/>
    <n v="3"/>
    <n v="0"/>
    <n v="0"/>
    <n v="1"/>
    <n v="0"/>
    <n v="0"/>
    <n v="0"/>
    <n v="1"/>
    <n v="1"/>
    <n v="0"/>
    <n v="0"/>
    <n v="0"/>
    <n v="0"/>
    <n v="0"/>
    <n v="0"/>
    <n v="1"/>
    <n v="0"/>
    <n v="0"/>
    <n v="0"/>
  </r>
  <r>
    <n v="171"/>
    <s v="European State Aid Law Quarterly"/>
    <x v="0"/>
    <n v="49"/>
    <n v="3"/>
    <n v="0"/>
    <n v="0"/>
    <n v="0"/>
    <n v="0"/>
    <n v="0"/>
    <n v="0"/>
    <n v="0"/>
    <n v="0"/>
    <n v="0"/>
    <n v="0"/>
    <n v="1"/>
    <n v="0"/>
    <n v="0"/>
    <n v="1"/>
    <n v="1"/>
    <n v="1"/>
    <n v="0"/>
    <n v="0"/>
  </r>
  <r>
    <n v="172"/>
    <s v="European Studies: The Review of European Law, Economics and Politics"/>
    <x v="2"/>
    <n v="42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73"/>
    <s v="Family Court Review"/>
    <x v="0"/>
    <n v="1"/>
    <n v="3"/>
    <n v="1"/>
    <n v="0"/>
    <n v="0"/>
    <n v="0"/>
    <n v="0"/>
    <n v="0"/>
    <n v="0"/>
    <n v="0"/>
    <n v="0"/>
    <n v="0"/>
    <n v="0"/>
    <n v="0"/>
    <n v="1"/>
    <n v="0"/>
    <n v="1"/>
    <n v="0"/>
    <n v="0"/>
    <n v="1"/>
  </r>
  <r>
    <n v="174"/>
    <s v="First Monday"/>
    <x v="2"/>
    <n v="1"/>
    <n v="3"/>
    <n v="0"/>
    <n v="0"/>
    <n v="0"/>
    <n v="0"/>
    <n v="0"/>
    <n v="0"/>
    <n v="0"/>
    <n v="0"/>
    <n v="0"/>
    <n v="0"/>
    <n v="2"/>
    <n v="0"/>
    <n v="0"/>
    <n v="0"/>
    <n v="0"/>
    <n v="0"/>
    <n v="0"/>
    <n v="1"/>
  </r>
  <r>
    <n v="175"/>
    <s v="Forensische Psychiatrie, Psychologie, Kriminologie"/>
    <x v="4"/>
    <n v="49"/>
    <n v="33"/>
    <n v="0"/>
    <n v="0"/>
    <n v="4"/>
    <n v="27"/>
    <n v="0"/>
    <n v="0"/>
    <n v="0"/>
    <n v="0"/>
    <n v="0"/>
    <n v="0"/>
    <n v="0"/>
    <n v="0"/>
    <n v="0"/>
    <n v="0"/>
    <n v="0"/>
    <n v="0"/>
    <n v="0"/>
    <n v="2"/>
  </r>
  <r>
    <n v="176"/>
    <s v="Forensic Chemistry"/>
    <x v="2"/>
    <n v="31"/>
    <n v="6"/>
    <n v="1"/>
    <n v="0"/>
    <n v="0"/>
    <n v="0"/>
    <n v="0"/>
    <n v="0"/>
    <n v="0"/>
    <n v="0"/>
    <n v="0"/>
    <n v="0"/>
    <n v="0"/>
    <n v="0"/>
    <n v="4"/>
    <n v="1"/>
    <n v="0"/>
    <n v="0"/>
    <n v="0"/>
    <n v="0"/>
  </r>
  <r>
    <n v="177"/>
    <s v="Forensic Science International: Digital Investigation"/>
    <x v="2"/>
    <n v="353"/>
    <n v="4"/>
    <n v="0"/>
    <n v="1"/>
    <n v="1"/>
    <n v="0"/>
    <n v="0"/>
    <n v="0"/>
    <n v="0"/>
    <n v="0"/>
    <n v="0"/>
    <n v="2"/>
    <n v="0"/>
    <n v="0"/>
    <n v="0"/>
    <n v="0"/>
    <n v="0"/>
    <n v="0"/>
    <n v="0"/>
    <n v="0"/>
  </r>
  <r>
    <n v="178"/>
    <s v="Forensic Science International: Mind and Law"/>
    <x v="0"/>
    <n v="3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179"/>
    <s v="Forensic Science International: Synergy"/>
    <x v="0"/>
    <n v="353"/>
    <n v="3"/>
    <n v="0"/>
    <n v="0"/>
    <n v="0"/>
    <n v="0"/>
    <n v="0"/>
    <n v="0"/>
    <n v="0"/>
    <n v="0"/>
    <n v="0"/>
    <n v="0"/>
    <n v="0"/>
    <n v="0"/>
    <n v="0"/>
    <n v="2"/>
    <n v="0"/>
    <n v="0"/>
    <n v="1"/>
    <n v="0"/>
  </r>
  <r>
    <n v="180"/>
    <s v="Frontiers of Law in China"/>
    <x v="4"/>
    <n v="86"/>
    <n v="4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n v="181"/>
    <s v="German Law Journal"/>
    <x v="0"/>
    <n v="44"/>
    <n v="15"/>
    <n v="1"/>
    <n v="0"/>
    <n v="6"/>
    <n v="1"/>
    <n v="0"/>
    <n v="0"/>
    <n v="2"/>
    <n v="0"/>
    <n v="0"/>
    <n v="0"/>
    <n v="0"/>
    <n v="0"/>
    <n v="0"/>
    <n v="1"/>
    <n v="0"/>
    <n v="0"/>
    <n v="1"/>
    <n v="3"/>
  </r>
  <r>
    <n v="182"/>
    <s v="German Yearbook of International Law"/>
    <x v="0"/>
    <n v="49"/>
    <n v="7"/>
    <n v="0"/>
    <n v="0"/>
    <n v="1"/>
    <n v="1"/>
    <n v="0"/>
    <n v="0"/>
    <n v="0"/>
    <n v="0"/>
    <n v="0"/>
    <n v="0"/>
    <n v="0"/>
    <n v="0"/>
    <n v="0"/>
    <n v="0"/>
    <n v="0"/>
    <n v="0"/>
    <n v="1"/>
    <n v="4"/>
  </r>
  <r>
    <n v="183"/>
    <s v="Giornale di Storia Costituzionale"/>
    <x v="2"/>
    <n v="39"/>
    <n v="14"/>
    <n v="0"/>
    <n v="0"/>
    <n v="0"/>
    <n v="1"/>
    <n v="0"/>
    <n v="0"/>
    <n v="1"/>
    <n v="1"/>
    <n v="0"/>
    <n v="0"/>
    <n v="0"/>
    <n v="0"/>
    <n v="10"/>
    <n v="0"/>
    <n v="0"/>
    <n v="0"/>
    <n v="0"/>
    <n v="1"/>
  </r>
  <r>
    <n v="184"/>
    <s v="Global Community Yearbook of International Law and Jurisprudence"/>
    <x v="0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185"/>
    <s v="Global Crime"/>
    <x v="1"/>
    <n v="44"/>
    <n v="6"/>
    <n v="1"/>
    <n v="0"/>
    <n v="0"/>
    <n v="0"/>
    <n v="0"/>
    <n v="0"/>
    <n v="0"/>
    <n v="0"/>
    <n v="0"/>
    <n v="0"/>
    <n v="0"/>
    <n v="0"/>
    <n v="0"/>
    <n v="1"/>
    <n v="0"/>
    <n v="0"/>
    <n v="0"/>
    <n v="4"/>
  </r>
  <r>
    <n v="186"/>
    <s v="Global Jurist"/>
    <x v="1"/>
    <n v="49"/>
    <n v="22"/>
    <n v="0"/>
    <n v="0"/>
    <n v="1"/>
    <n v="0"/>
    <n v="1"/>
    <n v="0"/>
    <n v="0"/>
    <n v="1"/>
    <n v="0"/>
    <n v="0"/>
    <n v="1"/>
    <n v="0"/>
    <n v="0"/>
    <n v="18"/>
    <n v="0"/>
    <n v="0"/>
    <n v="0"/>
    <n v="0"/>
  </r>
  <r>
    <n v="187"/>
    <s v="Global Policy"/>
    <x v="0"/>
    <n v="44"/>
    <n v="17"/>
    <n v="2"/>
    <n v="0"/>
    <n v="0"/>
    <n v="7"/>
    <n v="1"/>
    <n v="0"/>
    <n v="0"/>
    <n v="0"/>
    <n v="1"/>
    <n v="0"/>
    <n v="0"/>
    <n v="0"/>
    <n v="0"/>
    <n v="2"/>
    <n v="0"/>
    <n v="0"/>
    <n v="0"/>
    <n v="4"/>
  </r>
  <r>
    <n v="188"/>
    <s v="Global Trade and Customs Journal"/>
    <x v="0"/>
    <n v="31"/>
    <n v="3"/>
    <n v="0"/>
    <n v="0"/>
    <n v="0"/>
    <n v="0"/>
    <n v="1"/>
    <n v="0"/>
    <n v="1"/>
    <n v="0"/>
    <n v="0"/>
    <n v="0"/>
    <n v="0"/>
    <n v="0"/>
    <n v="0"/>
    <n v="1"/>
    <n v="0"/>
    <n v="0"/>
    <n v="0"/>
    <n v="0"/>
  </r>
  <r>
    <n v="189"/>
    <s v="Glossae"/>
    <x v="0"/>
    <n v="34"/>
    <n v="6"/>
    <n v="0"/>
    <n v="0"/>
    <n v="0"/>
    <n v="0"/>
    <n v="1"/>
    <n v="0"/>
    <n v="0"/>
    <n v="0"/>
    <n v="0"/>
    <n v="3"/>
    <n v="0"/>
    <n v="0"/>
    <n v="0"/>
    <n v="1"/>
    <n v="0"/>
    <n v="0"/>
    <n v="0"/>
    <n v="1"/>
  </r>
  <r>
    <n v="190"/>
    <s v="Gosudarstvo i Pravo"/>
    <x v="0"/>
    <n v="7"/>
    <n v="6"/>
    <n v="0"/>
    <n v="0"/>
    <n v="0"/>
    <n v="0"/>
    <n v="4"/>
    <n v="2"/>
    <n v="0"/>
    <n v="0"/>
    <n v="0"/>
    <n v="0"/>
    <n v="0"/>
    <n v="0"/>
    <n v="0"/>
    <n v="0"/>
    <n v="0"/>
    <n v="0"/>
    <n v="0"/>
    <n v="0"/>
  </r>
  <r>
    <n v="191"/>
    <s v="Government Information Quarterly"/>
    <x v="6"/>
    <n v="44"/>
    <n v="11"/>
    <n v="0"/>
    <n v="1"/>
    <n v="0"/>
    <n v="0"/>
    <n v="2"/>
    <n v="0"/>
    <n v="0"/>
    <n v="0"/>
    <n v="0"/>
    <n v="2"/>
    <n v="2"/>
    <n v="0"/>
    <n v="1"/>
    <n v="2"/>
    <n v="0"/>
    <n v="0"/>
    <n v="0"/>
    <n v="1"/>
  </r>
  <r>
    <n v="192"/>
    <s v="Hague Journal on the Rule of Law"/>
    <x v="6"/>
    <n v="31"/>
    <n v="15"/>
    <n v="0"/>
    <n v="2"/>
    <n v="2"/>
    <n v="0"/>
    <n v="0"/>
    <n v="0"/>
    <n v="1"/>
    <n v="0"/>
    <n v="0"/>
    <n v="0"/>
    <n v="2"/>
    <n v="0"/>
    <n v="0"/>
    <n v="0"/>
    <n v="0"/>
    <n v="6"/>
    <n v="0"/>
    <n v="2"/>
  </r>
  <r>
    <n v="193"/>
    <s v="Harvard Journal on Legislation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194"/>
    <s v="Historia, Instituciones, Documentos"/>
    <x v="0"/>
    <n v="34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195"/>
    <s v="Historia Constitucional"/>
    <x v="4"/>
    <n v="34"/>
    <n v="6"/>
    <n v="0"/>
    <n v="0"/>
    <n v="1"/>
    <n v="0"/>
    <n v="0"/>
    <n v="0"/>
    <n v="0"/>
    <n v="0"/>
    <n v="1"/>
    <n v="3"/>
    <n v="0"/>
    <n v="0"/>
    <n v="1"/>
    <n v="0"/>
    <n v="0"/>
    <n v="0"/>
    <n v="0"/>
    <n v="0"/>
  </r>
  <r>
    <n v="196"/>
    <s v="Historia et Ius"/>
    <x v="0"/>
    <n v="39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197"/>
    <s v="Homicide Studies"/>
    <x v="4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2"/>
    <n v="4"/>
  </r>
  <r>
    <n v="198"/>
    <s v="Human Affairs"/>
    <x v="4"/>
    <n v="49"/>
    <n v="31"/>
    <n v="6"/>
    <n v="17"/>
    <n v="0"/>
    <n v="0"/>
    <n v="2"/>
    <n v="0"/>
    <n v="0"/>
    <n v="0"/>
    <n v="1"/>
    <n v="0"/>
    <n v="0"/>
    <n v="0"/>
    <n v="2"/>
    <n v="0"/>
    <n v="0"/>
    <n v="1"/>
    <n v="0"/>
    <n v="2"/>
  </r>
  <r>
    <n v="199"/>
    <s v="Human Rights Review"/>
    <x v="2"/>
    <n v="3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200"/>
    <s v="Human Rights Law Review"/>
    <x v="2"/>
    <n v="44"/>
    <n v="11"/>
    <n v="0"/>
    <n v="2"/>
    <n v="1"/>
    <n v="0"/>
    <n v="0"/>
    <n v="0"/>
    <n v="0"/>
    <n v="1"/>
    <n v="0"/>
    <n v="0"/>
    <n v="0"/>
    <n v="0"/>
    <n v="0"/>
    <n v="0"/>
    <n v="0"/>
    <n v="0"/>
    <n v="2"/>
    <n v="5"/>
  </r>
  <r>
    <n v="201"/>
    <s v="Hungarian Journal of Legal Studies"/>
    <x v="0"/>
    <n v="36"/>
    <n v="8"/>
    <n v="5"/>
    <n v="2"/>
    <n v="0"/>
    <n v="0"/>
    <n v="0"/>
    <n v="0"/>
    <n v="1"/>
    <n v="0"/>
    <n v="0"/>
    <n v="0"/>
    <n v="0"/>
    <n v="0"/>
    <n v="0"/>
    <n v="0"/>
    <n v="0"/>
    <n v="0"/>
    <n v="0"/>
    <n v="0"/>
  </r>
  <r>
    <n v="202"/>
    <s v="Iberoamerica (Russian Federation)"/>
    <x v="0"/>
    <n v="7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</r>
  <r>
    <n v="203"/>
    <s v="Iberoamerican Journal of Development Studies"/>
    <x v="1"/>
    <n v="34"/>
    <n v="6"/>
    <n v="0"/>
    <n v="0"/>
    <n v="0"/>
    <n v="0"/>
    <n v="0"/>
    <n v="0"/>
    <n v="0"/>
    <n v="0"/>
    <n v="1"/>
    <n v="4"/>
    <n v="0"/>
    <n v="0"/>
    <n v="1"/>
    <n v="0"/>
    <n v="0"/>
    <n v="0"/>
    <n v="0"/>
    <n v="0"/>
  </r>
  <r>
    <n v="204"/>
    <s v="ICSID Review"/>
    <x v="0"/>
    <n v="44"/>
    <n v="8"/>
    <n v="0"/>
    <n v="0"/>
    <n v="1"/>
    <n v="0"/>
    <n v="0"/>
    <n v="0"/>
    <n v="3"/>
    <n v="1"/>
    <n v="0"/>
    <n v="0"/>
    <n v="0"/>
    <n v="0"/>
    <n v="0"/>
    <n v="0"/>
    <n v="0"/>
    <n v="0"/>
    <n v="0"/>
    <n v="3"/>
  </r>
  <r>
    <n v="205"/>
    <s v="IEEE Security and Privacy"/>
    <x v="4"/>
    <n v="1"/>
    <n v="5"/>
    <n v="0"/>
    <n v="0"/>
    <n v="0"/>
    <n v="0"/>
    <n v="0"/>
    <n v="0"/>
    <n v="0"/>
    <n v="0"/>
    <n v="0"/>
    <n v="0"/>
    <n v="0"/>
    <n v="2"/>
    <n v="1"/>
    <n v="0"/>
    <n v="0"/>
    <n v="0"/>
    <n v="0"/>
    <n v="2"/>
  </r>
  <r>
    <n v="206"/>
    <s v="IEEE Communications Standards Magazine"/>
    <x v="0"/>
    <n v="1"/>
    <n v="4"/>
    <n v="0"/>
    <n v="0"/>
    <n v="0"/>
    <n v="0"/>
    <n v="0"/>
    <n v="0"/>
    <n v="0"/>
    <n v="0"/>
    <n v="0"/>
    <n v="0"/>
    <n v="1"/>
    <n v="0"/>
    <n v="1"/>
    <n v="0"/>
    <n v="0"/>
    <n v="0"/>
    <n v="0"/>
    <n v="2"/>
  </r>
  <r>
    <n v="207"/>
    <s v="IET Intelligent Transport Systems"/>
    <x v="0"/>
    <n v="44"/>
    <n v="6"/>
    <n v="0"/>
    <n v="0"/>
    <n v="0"/>
    <n v="0"/>
    <n v="0"/>
    <n v="0"/>
    <n v="0"/>
    <n v="0"/>
    <n v="0"/>
    <n v="0"/>
    <n v="1"/>
    <n v="0"/>
    <n v="5"/>
    <n v="0"/>
    <n v="0"/>
    <n v="0"/>
    <n v="0"/>
    <n v="0"/>
  </r>
  <r>
    <n v="208"/>
    <s v="IIC International Review of Intellectual Property and Competition Law"/>
    <x v="3"/>
    <n v="49"/>
    <n v="19"/>
    <n v="0"/>
    <n v="0"/>
    <n v="3"/>
    <n v="0"/>
    <n v="2"/>
    <n v="0"/>
    <n v="0"/>
    <n v="0"/>
    <n v="0"/>
    <n v="0"/>
    <n v="0"/>
    <n v="1"/>
    <n v="0"/>
    <n v="1"/>
    <n v="1"/>
    <n v="4"/>
    <n v="0"/>
    <n v="8"/>
  </r>
  <r>
    <n v="209"/>
    <s v="Indian Law Review"/>
    <x v="4"/>
    <n v="91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2"/>
  </r>
  <r>
    <n v="210"/>
    <s v="Indian Journal of Forensic Medicine and Toxicology"/>
    <x v="0"/>
    <n v="9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"/>
    <s v="Indiana Journal of Global Legal Studies"/>
    <x v="0"/>
    <n v="1"/>
    <n v="5"/>
    <n v="0"/>
    <n v="0"/>
    <n v="1"/>
    <n v="0"/>
    <n v="0"/>
    <n v="0"/>
    <n v="0"/>
    <n v="0"/>
    <n v="0"/>
    <n v="0"/>
    <n v="0"/>
    <n v="0"/>
    <n v="0"/>
    <n v="0"/>
    <n v="0"/>
    <n v="0"/>
    <n v="1"/>
    <n v="3"/>
  </r>
  <r>
    <n v="212"/>
    <s v="Industrial Law Journal"/>
    <x v="4"/>
    <n v="44"/>
    <n v="13"/>
    <n v="0"/>
    <n v="0"/>
    <n v="0"/>
    <n v="0"/>
    <n v="0"/>
    <n v="0"/>
    <n v="0"/>
    <n v="0"/>
    <n v="0"/>
    <n v="0"/>
    <n v="1"/>
    <n v="0"/>
    <n v="0"/>
    <n v="0"/>
    <n v="0"/>
    <n v="0"/>
    <n v="1"/>
    <n v="11"/>
  </r>
  <r>
    <n v="213"/>
    <s v="Information and Communications Technology Law"/>
    <x v="1"/>
    <n v="44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1"/>
  </r>
  <r>
    <n v="214"/>
    <s v="Informatologia"/>
    <x v="0"/>
    <n v="385"/>
    <n v="20"/>
    <n v="0"/>
    <n v="0"/>
    <n v="0"/>
    <n v="0"/>
    <n v="0"/>
    <n v="0"/>
    <n v="0"/>
    <n v="0"/>
    <n v="0"/>
    <n v="0"/>
    <n v="2"/>
    <n v="18"/>
    <n v="0"/>
    <n v="0"/>
    <n v="0"/>
    <n v="0"/>
    <n v="0"/>
    <n v="0"/>
  </r>
  <r>
    <n v="215"/>
    <s v="Interactive Entertainment Law Review"/>
    <x v="0"/>
    <n v="44"/>
    <n v="1"/>
    <n v="0"/>
    <n v="0"/>
    <n v="0"/>
    <n v="0"/>
    <n v="1"/>
    <n v="0"/>
    <n v="0"/>
    <n v="0"/>
    <n v="0"/>
    <n v="0"/>
    <n v="0"/>
    <n v="0"/>
    <n v="0"/>
    <n v="0"/>
    <n v="3"/>
    <n v="0"/>
    <n v="0"/>
    <n v="0"/>
  </r>
  <r>
    <n v="216"/>
    <s v="Interchange"/>
    <x v="2"/>
    <n v="31"/>
    <n v="4"/>
    <n v="0"/>
    <n v="0"/>
    <n v="0"/>
    <n v="0"/>
    <n v="1"/>
    <n v="3"/>
    <n v="0"/>
    <n v="0"/>
    <n v="0"/>
    <n v="0"/>
    <n v="0"/>
    <n v="0"/>
    <n v="0"/>
    <n v="0"/>
    <n v="0"/>
    <n v="0"/>
    <n v="0"/>
    <n v="0"/>
  </r>
  <r>
    <n v="217"/>
    <s v="InterEULawEast"/>
    <x v="2"/>
    <n v="385"/>
    <n v="3"/>
    <n v="2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218"/>
    <s v="International and Comparative Law Quarterly"/>
    <x v="4"/>
    <n v="44"/>
    <n v="18"/>
    <n v="0"/>
    <n v="2"/>
    <n v="1"/>
    <n v="0"/>
    <n v="0"/>
    <n v="0"/>
    <n v="0"/>
    <n v="0"/>
    <n v="0"/>
    <n v="0"/>
    <n v="0"/>
    <n v="0"/>
    <n v="0"/>
    <n v="0"/>
    <n v="0"/>
    <n v="1"/>
    <n v="3"/>
    <n v="11"/>
  </r>
  <r>
    <n v="219"/>
    <s v="International and Comparative Law Review"/>
    <x v="0"/>
    <n v="48"/>
    <n v="2"/>
    <n v="0"/>
    <n v="1"/>
    <n v="0"/>
    <n v="0"/>
    <n v="0"/>
    <n v="0"/>
    <n v="0"/>
    <n v="0"/>
    <n v="0"/>
    <n v="1"/>
    <n v="0"/>
    <n v="0"/>
    <n v="0"/>
    <n v="0"/>
    <n v="0"/>
    <n v="0"/>
    <n v="0"/>
    <n v="0"/>
  </r>
  <r>
    <n v="220"/>
    <s v="International Environmental Agreements: Politics, Law and Economics"/>
    <x v="0"/>
    <n v="31"/>
    <n v="7"/>
    <n v="0"/>
    <n v="0"/>
    <n v="3"/>
    <n v="0"/>
    <n v="0"/>
    <n v="0"/>
    <n v="0"/>
    <n v="0"/>
    <n v="0"/>
    <n v="1"/>
    <n v="0"/>
    <n v="0"/>
    <n v="0"/>
    <n v="0"/>
    <n v="0"/>
    <n v="1"/>
    <n v="0"/>
    <n v="2"/>
  </r>
  <r>
    <n v="221"/>
    <s v="International Arbitration Law Review"/>
    <x v="4"/>
    <n v="1"/>
    <n v="2"/>
    <n v="1"/>
    <n v="0"/>
    <n v="0"/>
    <n v="0"/>
    <n v="0"/>
    <n v="0"/>
    <n v="0"/>
    <n v="0"/>
    <n v="0"/>
    <n v="0"/>
    <n v="0"/>
    <n v="0"/>
    <n v="0"/>
    <n v="0"/>
    <n v="7"/>
    <n v="0"/>
    <n v="1"/>
    <n v="0"/>
  </r>
  <r>
    <n v="222"/>
    <s v="International Community Law Review"/>
    <x v="0"/>
    <n v="31"/>
    <n v="16"/>
    <n v="0"/>
    <n v="0"/>
    <n v="3"/>
    <n v="2"/>
    <n v="0"/>
    <n v="0"/>
    <n v="1"/>
    <n v="1"/>
    <n v="0"/>
    <n v="0"/>
    <n v="0"/>
    <n v="0"/>
    <n v="0"/>
    <n v="0"/>
    <n v="0"/>
    <n v="6"/>
    <n v="1"/>
    <n v="2"/>
  </r>
  <r>
    <n v="223"/>
    <s v="International Comparative Jurisprudence"/>
    <x v="0"/>
    <n v="37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s v="International Criminal Justice Review"/>
    <x v="1"/>
    <n v="1"/>
    <n v="8"/>
    <n v="1"/>
    <n v="0"/>
    <n v="0"/>
    <n v="0"/>
    <n v="0"/>
    <n v="0"/>
    <n v="0"/>
    <n v="1"/>
    <n v="0"/>
    <n v="0"/>
    <n v="0"/>
    <n v="0"/>
    <n v="1"/>
    <n v="0"/>
    <n v="18"/>
    <n v="0"/>
    <n v="0"/>
    <n v="5"/>
  </r>
  <r>
    <n v="225"/>
    <s v="International Criminal Law Review"/>
    <x v="1"/>
    <n v="31"/>
    <n v="12"/>
    <n v="0"/>
    <n v="0"/>
    <n v="1"/>
    <n v="2"/>
    <n v="0"/>
    <n v="0"/>
    <n v="0"/>
    <n v="1"/>
    <n v="0"/>
    <n v="0"/>
    <n v="0"/>
    <n v="0"/>
    <n v="2"/>
    <n v="0"/>
    <n v="0"/>
    <n v="1"/>
    <n v="0"/>
    <n v="5"/>
  </r>
  <r>
    <n v="226"/>
    <s v="International Data Privacy Law"/>
    <x v="4"/>
    <n v="1"/>
    <n v="7"/>
    <n v="0"/>
    <n v="0"/>
    <n v="1"/>
    <n v="0"/>
    <n v="0"/>
    <n v="0"/>
    <n v="0"/>
    <n v="0"/>
    <n v="0"/>
    <n v="0"/>
    <n v="1"/>
    <n v="0"/>
    <n v="0"/>
    <n v="0"/>
    <n v="0"/>
    <n v="0"/>
    <n v="0"/>
    <n v="5"/>
  </r>
  <r>
    <n v="227"/>
    <s v="International Insolvency Review"/>
    <x v="1"/>
    <n v="44"/>
    <n v="5"/>
    <n v="2"/>
    <n v="0"/>
    <n v="0"/>
    <n v="2"/>
    <n v="0"/>
    <n v="0"/>
    <n v="0"/>
    <n v="0"/>
    <n v="0"/>
    <n v="0"/>
    <n v="0"/>
    <n v="0"/>
    <n v="0"/>
    <n v="0"/>
    <n v="0"/>
    <n v="0"/>
    <n v="1"/>
    <n v="0"/>
  </r>
  <r>
    <n v="228"/>
    <s v="International Journal for Crime, Justice and Social Democracy"/>
    <x v="1"/>
    <n v="61"/>
    <n v="2"/>
    <n v="0"/>
    <n v="0"/>
    <n v="0"/>
    <n v="0"/>
    <n v="0"/>
    <n v="0"/>
    <n v="0"/>
    <n v="1"/>
    <n v="0"/>
    <n v="0"/>
    <n v="0"/>
    <n v="0"/>
    <n v="0"/>
    <n v="0"/>
    <n v="1"/>
    <n v="0"/>
    <n v="1"/>
    <n v="0"/>
  </r>
  <r>
    <n v="229"/>
    <s v="International Journal for Court Administration"/>
    <x v="1"/>
    <n v="1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</r>
  <r>
    <n v="230"/>
    <s v="International Journal for the Semiotics of Law"/>
    <x v="4"/>
    <n v="31"/>
    <n v="32"/>
    <n v="0"/>
    <n v="1"/>
    <n v="0"/>
    <n v="0"/>
    <n v="4"/>
    <n v="0"/>
    <n v="3"/>
    <n v="4"/>
    <n v="1"/>
    <n v="0"/>
    <n v="0"/>
    <n v="0"/>
    <n v="2"/>
    <n v="16"/>
    <n v="0"/>
    <n v="0"/>
    <n v="0"/>
    <n v="1"/>
  </r>
  <r>
    <n v="231"/>
    <s v="International Journal of Conflict and Violence"/>
    <x v="1"/>
    <n v="49"/>
    <n v="5"/>
    <n v="1"/>
    <n v="0"/>
    <n v="2"/>
    <n v="0"/>
    <n v="0"/>
    <n v="0"/>
    <n v="0"/>
    <n v="0"/>
    <n v="0"/>
    <n v="0"/>
    <n v="0"/>
    <n v="0"/>
    <n v="0"/>
    <n v="0"/>
    <n v="0"/>
    <n v="2"/>
    <n v="0"/>
    <n v="0"/>
  </r>
  <r>
    <n v="232"/>
    <s v="International Journal of Comparative and Applied Criminal Justice"/>
    <x v="1"/>
    <n v="1"/>
    <n v="8"/>
    <n v="0"/>
    <n v="0"/>
    <n v="0"/>
    <n v="1"/>
    <n v="0"/>
    <n v="0"/>
    <n v="0"/>
    <n v="0"/>
    <n v="0"/>
    <n v="0"/>
    <n v="0"/>
    <n v="1"/>
    <n v="0"/>
    <n v="0"/>
    <n v="1"/>
    <n v="0"/>
    <n v="0"/>
    <n v="6"/>
  </r>
  <r>
    <n v="233"/>
    <s v="International Journal of Comparative Labour Law and Industrial Relations"/>
    <x v="1"/>
    <n v="31"/>
    <n v="3"/>
    <n v="0"/>
    <n v="0"/>
    <n v="0"/>
    <n v="0"/>
    <n v="0"/>
    <n v="0"/>
    <n v="1"/>
    <n v="0"/>
    <n v="0"/>
    <n v="0"/>
    <n v="0"/>
    <n v="0"/>
    <n v="0"/>
    <n v="0"/>
    <n v="1"/>
    <n v="1"/>
    <n v="0"/>
    <n v="1"/>
  </r>
  <r>
    <n v="234"/>
    <s v="International Journal of Constitutional Law"/>
    <x v="4"/>
    <n v="44"/>
    <n v="11"/>
    <n v="1"/>
    <n v="1"/>
    <n v="1"/>
    <n v="3"/>
    <n v="0"/>
    <n v="0"/>
    <n v="1"/>
    <n v="0"/>
    <n v="0"/>
    <n v="0"/>
    <n v="0"/>
    <n v="0"/>
    <n v="0"/>
    <n v="1"/>
    <n v="0"/>
    <n v="1"/>
    <n v="0"/>
    <n v="2"/>
  </r>
  <r>
    <n v="235"/>
    <s v="International Journal of Criminal Justice Sciences"/>
    <x v="0"/>
    <n v="9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236"/>
    <s v="International Journal of Criminology and Sociology"/>
    <x v="0"/>
    <n v="999"/>
    <n v="86"/>
    <n v="0"/>
    <n v="0"/>
    <n v="0"/>
    <n v="0"/>
    <n v="0"/>
    <n v="86"/>
    <n v="0"/>
    <n v="0"/>
    <n v="0"/>
    <n v="0"/>
    <n v="0"/>
    <n v="0"/>
    <n v="0"/>
    <n v="0"/>
    <n v="1"/>
    <n v="0"/>
    <n v="0"/>
    <n v="0"/>
  </r>
  <r>
    <n v="237"/>
    <s v="International Journal of Cyber Criminology"/>
    <x v="4"/>
    <n v="91"/>
    <n v="5"/>
    <n v="0"/>
    <n v="2"/>
    <n v="0"/>
    <n v="0"/>
    <n v="1"/>
    <n v="0"/>
    <n v="0"/>
    <n v="0"/>
    <n v="0"/>
    <n v="0"/>
    <n v="0"/>
    <n v="1"/>
    <n v="0"/>
    <n v="0"/>
    <n v="0"/>
    <n v="0"/>
    <n v="0"/>
    <n v="1"/>
  </r>
  <r>
    <n v="238"/>
    <s v="International Journal of Discrimination and the Law"/>
    <x v="1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1"/>
    <n v="2"/>
  </r>
  <r>
    <n v="239"/>
    <s v="International Journal of Electronic Security and Digital Forensics"/>
    <x v="0"/>
    <n v="44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240"/>
    <s v="International Journal of Evidence and Proof"/>
    <x v="0"/>
    <n v="44"/>
    <n v="3"/>
    <n v="0"/>
    <n v="0"/>
    <n v="0"/>
    <n v="0"/>
    <n v="0"/>
    <n v="0"/>
    <n v="0"/>
    <n v="1"/>
    <n v="0"/>
    <n v="0"/>
    <n v="0"/>
    <n v="0"/>
    <n v="0"/>
    <n v="0"/>
    <n v="3"/>
    <n v="0"/>
    <n v="1"/>
    <n v="1"/>
  </r>
  <r>
    <n v="241"/>
    <s v="International Journal of Human Rights"/>
    <x v="4"/>
    <n v="44"/>
    <n v="14"/>
    <n v="0"/>
    <n v="3"/>
    <n v="0"/>
    <n v="3"/>
    <n v="2"/>
    <n v="0"/>
    <n v="0"/>
    <n v="0"/>
    <n v="0"/>
    <n v="0"/>
    <n v="0"/>
    <n v="0"/>
    <n v="0"/>
    <n v="0"/>
    <n v="0"/>
    <n v="3"/>
    <n v="0"/>
    <n v="3"/>
  </r>
  <r>
    <n v="242"/>
    <s v="International Journal of Intellectual Property Management"/>
    <x v="0"/>
    <n v="4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243"/>
    <s v="International Journal of Law and Information Technology"/>
    <x v="1"/>
    <n v="44"/>
    <n v="3"/>
    <n v="0"/>
    <n v="0"/>
    <n v="0"/>
    <n v="0"/>
    <n v="0"/>
    <n v="0"/>
    <n v="0"/>
    <n v="0"/>
    <n v="0"/>
    <n v="0"/>
    <n v="0"/>
    <n v="1"/>
    <n v="0"/>
    <n v="0"/>
    <n v="0"/>
    <n v="0"/>
    <n v="0"/>
    <n v="2"/>
  </r>
  <r>
    <n v="244"/>
    <s v="International Journal of Law and Management"/>
    <x v="2"/>
    <n v="4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245"/>
    <s v="International Journal of Law and Psychiatry"/>
    <x v="4"/>
    <n v="44"/>
    <n v="22"/>
    <n v="0"/>
    <n v="0"/>
    <n v="0"/>
    <n v="3"/>
    <n v="0"/>
    <n v="0"/>
    <n v="0"/>
    <n v="0"/>
    <n v="0"/>
    <n v="0"/>
    <n v="0"/>
    <n v="1"/>
    <n v="6"/>
    <n v="0"/>
    <n v="0"/>
    <n v="2"/>
    <n v="2"/>
    <n v="8"/>
  </r>
  <r>
    <n v="246"/>
    <s v="International Journal of Law in Context"/>
    <x v="4"/>
    <n v="44"/>
    <n v="9"/>
    <n v="0"/>
    <n v="0"/>
    <n v="2"/>
    <n v="0"/>
    <n v="0"/>
    <n v="0"/>
    <n v="0"/>
    <n v="0"/>
    <n v="0"/>
    <n v="0"/>
    <n v="0"/>
    <n v="0"/>
    <n v="0"/>
    <n v="0"/>
    <n v="0"/>
    <n v="1"/>
    <n v="3"/>
    <n v="3"/>
  </r>
  <r>
    <n v="247"/>
    <s v="International Journal of Law, Crime and Justice"/>
    <x v="4"/>
    <n v="1"/>
    <n v="8"/>
    <n v="1"/>
    <n v="0"/>
    <n v="0"/>
    <n v="0"/>
    <n v="1"/>
    <n v="0"/>
    <n v="0"/>
    <n v="0"/>
    <n v="0"/>
    <n v="1"/>
    <n v="2"/>
    <n v="0"/>
    <n v="1"/>
    <n v="1"/>
    <n v="0"/>
    <n v="1"/>
    <n v="0"/>
    <n v="0"/>
  </r>
  <r>
    <n v="248"/>
    <s v="International Journal of Law, Policy and the Family"/>
    <x v="1"/>
    <n v="1"/>
    <n v="7"/>
    <n v="0"/>
    <n v="0"/>
    <n v="0"/>
    <n v="0"/>
    <n v="0"/>
    <n v="0"/>
    <n v="0"/>
    <n v="0"/>
    <n v="0"/>
    <n v="0"/>
    <n v="0"/>
    <n v="0"/>
    <n v="0"/>
    <n v="2"/>
    <n v="0"/>
    <n v="0"/>
    <n v="2"/>
    <n v="3"/>
  </r>
  <r>
    <n v="249"/>
    <s v="International Journal of Law in the Built Environment"/>
    <x v="2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250"/>
    <s v="International Journal of Legal Discourse"/>
    <x v="0"/>
    <n v="49"/>
    <n v="3"/>
    <n v="0"/>
    <n v="0"/>
    <n v="0"/>
    <n v="0"/>
    <n v="0"/>
    <n v="0"/>
    <n v="0"/>
    <n v="0"/>
    <n v="1"/>
    <n v="0"/>
    <n v="1"/>
    <n v="0"/>
    <n v="0"/>
    <n v="1"/>
    <n v="0"/>
    <n v="0"/>
    <n v="0"/>
    <n v="0"/>
  </r>
  <r>
    <n v="251"/>
    <s v="International Journal of Marine and Coastal Law"/>
    <x v="1"/>
    <n v="31"/>
    <n v="13"/>
    <n v="0"/>
    <n v="0"/>
    <n v="0"/>
    <n v="4"/>
    <n v="0"/>
    <n v="0"/>
    <n v="5"/>
    <n v="1"/>
    <n v="0"/>
    <n v="0"/>
    <n v="0"/>
    <n v="0"/>
    <n v="0"/>
    <n v="0"/>
    <n v="0"/>
    <n v="0"/>
    <n v="0"/>
    <n v="3"/>
  </r>
  <r>
    <n v="252"/>
    <s v="International Journal of Migration, Health and Social Care"/>
    <x v="1"/>
    <n v="4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253"/>
    <s v="International Journal of Police Science and Management"/>
    <x v="0"/>
    <n v="44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</r>
  <r>
    <n v="254"/>
    <s v="International Journal of Private Law"/>
    <x v="0"/>
    <n v="4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255"/>
    <s v="International Journal of Public Law and Policy"/>
    <x v="0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s v="International Journal of Refugee Law"/>
    <x v="1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257"/>
    <s v="International Journal of Speech, Language and the Law"/>
    <x v="1"/>
    <n v="44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2"/>
  </r>
  <r>
    <n v="258"/>
    <s v="International Journal of Technology Management"/>
    <x v="1"/>
    <n v="44"/>
    <n v="8"/>
    <n v="0"/>
    <n v="0"/>
    <n v="0"/>
    <n v="0"/>
    <n v="2"/>
    <n v="0"/>
    <n v="0"/>
    <n v="0"/>
    <n v="0"/>
    <n v="0"/>
    <n v="0"/>
    <n v="0"/>
    <n v="1"/>
    <n v="4"/>
    <n v="0"/>
    <n v="0"/>
    <n v="0"/>
    <n v="1"/>
  </r>
  <r>
    <n v="259"/>
    <s v="International Journal of the Legal Profession"/>
    <x v="1"/>
    <n v="4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260"/>
    <s v="International Journal of Transitional Justice"/>
    <x v="3"/>
    <n v="44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3"/>
  </r>
  <r>
    <n v="261"/>
    <s v="International Lawyer"/>
    <x v="0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1"/>
  </r>
  <r>
    <n v="262"/>
    <s v="International Organizations Law Review"/>
    <x v="1"/>
    <n v="31"/>
    <n v="5"/>
    <n v="0"/>
    <n v="0"/>
    <n v="1"/>
    <n v="0"/>
    <n v="0"/>
    <n v="0"/>
    <n v="0"/>
    <n v="0"/>
    <n v="0"/>
    <n v="0"/>
    <n v="0"/>
    <n v="0"/>
    <n v="1"/>
    <n v="0"/>
    <n v="0"/>
    <n v="0"/>
    <n v="1"/>
    <n v="2"/>
  </r>
  <r>
    <n v="263"/>
    <s v="International Review of Law and Economics"/>
    <x v="4"/>
    <n v="1"/>
    <n v="22"/>
    <n v="2"/>
    <n v="0"/>
    <n v="0"/>
    <n v="2"/>
    <n v="1"/>
    <n v="0"/>
    <n v="1"/>
    <n v="11"/>
    <n v="0"/>
    <n v="0"/>
    <n v="3"/>
    <n v="0"/>
    <n v="0"/>
    <n v="0"/>
    <n v="1"/>
    <n v="2"/>
    <n v="0"/>
    <n v="0"/>
  </r>
  <r>
    <n v="264"/>
    <s v="International Review of Law, Computers and Technology"/>
    <x v="1"/>
    <n v="44"/>
    <n v="6"/>
    <n v="0"/>
    <n v="3"/>
    <n v="0"/>
    <n v="0"/>
    <n v="0"/>
    <n v="1"/>
    <n v="0"/>
    <n v="0"/>
    <n v="0"/>
    <n v="1"/>
    <n v="0"/>
    <n v="0"/>
    <n v="0"/>
    <n v="0"/>
    <n v="0"/>
    <n v="1"/>
    <n v="0"/>
    <n v="0"/>
  </r>
  <r>
    <n v="265"/>
    <s v="International Review of the Red Cross"/>
    <x v="1"/>
    <n v="44"/>
    <n v="4"/>
    <n v="0"/>
    <n v="0"/>
    <n v="0"/>
    <n v="0"/>
    <n v="0"/>
    <n v="0"/>
    <n v="0"/>
    <n v="2"/>
    <n v="0"/>
    <n v="0"/>
    <n v="1"/>
    <n v="0"/>
    <n v="0"/>
    <n v="0"/>
    <n v="0"/>
    <n v="0"/>
    <n v="0"/>
    <n v="1"/>
  </r>
  <r>
    <n v="266"/>
    <s v="International Review of Victimology"/>
    <x v="2"/>
    <n v="1"/>
    <n v="4"/>
    <n v="1"/>
    <n v="0"/>
    <n v="0"/>
    <n v="0"/>
    <n v="0"/>
    <n v="0"/>
    <n v="0"/>
    <n v="0"/>
    <n v="0"/>
    <n v="0"/>
    <n v="0"/>
    <n v="1"/>
    <n v="0"/>
    <n v="0"/>
    <n v="1"/>
    <n v="0"/>
    <n v="2"/>
    <n v="0"/>
  </r>
  <r>
    <n v="267"/>
    <s v="International Security"/>
    <x v="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268"/>
    <s v="International Sports Law Journal"/>
    <x v="1"/>
    <n v="1"/>
    <n v="5"/>
    <n v="3"/>
    <n v="0"/>
    <n v="0"/>
    <n v="0"/>
    <n v="0"/>
    <n v="0"/>
    <n v="0"/>
    <n v="1"/>
    <n v="0"/>
    <n v="0"/>
    <n v="0"/>
    <n v="0"/>
    <n v="0"/>
    <n v="0"/>
    <n v="0"/>
    <n v="1"/>
    <n v="0"/>
    <n v="0"/>
  </r>
  <r>
    <n v="269"/>
    <s v="International Studies in Human Rights"/>
    <x v="2"/>
    <n v="31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n v="270"/>
    <s v="International Theory"/>
    <x v="0"/>
    <n v="44"/>
    <n v="9"/>
    <n v="0"/>
    <n v="0"/>
    <n v="1"/>
    <n v="2"/>
    <n v="0"/>
    <n v="0"/>
    <n v="0"/>
    <n v="0"/>
    <n v="0"/>
    <n v="0"/>
    <n v="0"/>
    <n v="0"/>
    <n v="0"/>
    <n v="0"/>
    <n v="2"/>
    <n v="0"/>
    <n v="0"/>
    <n v="6"/>
  </r>
  <r>
    <n v="271"/>
    <s v="Intersections East European Journal of Society and Politics"/>
    <x v="2"/>
    <n v="36"/>
    <n v="15"/>
    <n v="6"/>
    <n v="5"/>
    <n v="1"/>
    <n v="0"/>
    <n v="0"/>
    <n v="0"/>
    <n v="0"/>
    <n v="0"/>
    <n v="0"/>
    <n v="0"/>
    <n v="0"/>
    <n v="0"/>
    <n v="0"/>
    <n v="0"/>
    <n v="0"/>
    <n v="2"/>
    <n v="0"/>
    <n v="1"/>
  </r>
  <r>
    <n v="272"/>
    <s v="Intertax"/>
    <x v="0"/>
    <n v="31"/>
    <n v="10"/>
    <n v="0"/>
    <n v="1"/>
    <n v="0"/>
    <n v="1"/>
    <n v="1"/>
    <n v="0"/>
    <n v="3"/>
    <n v="0"/>
    <n v="0"/>
    <n v="0"/>
    <n v="0"/>
    <n v="0"/>
    <n v="0"/>
    <n v="2"/>
    <n v="0"/>
    <n v="1"/>
    <n v="0"/>
    <n v="1"/>
  </r>
  <r>
    <n v="273"/>
    <s v="Iowa Law Review"/>
    <x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274"/>
    <s v="Islamic Law and Society"/>
    <x v="1"/>
    <n v="31"/>
    <n v="5"/>
    <n v="0"/>
    <n v="0"/>
    <n v="1"/>
    <n v="1"/>
    <n v="0"/>
    <n v="0"/>
    <n v="2"/>
    <n v="0"/>
    <n v="0"/>
    <n v="0"/>
    <n v="0"/>
    <n v="0"/>
    <n v="0"/>
    <n v="0"/>
    <n v="0"/>
    <n v="0"/>
    <n v="0"/>
    <n v="1"/>
  </r>
  <r>
    <n v="275"/>
    <s v="Italian Law Journal"/>
    <x v="1"/>
    <n v="39"/>
    <n v="5"/>
    <n v="0"/>
    <n v="0"/>
    <n v="0"/>
    <n v="1"/>
    <n v="0"/>
    <n v="0"/>
    <n v="0"/>
    <n v="0"/>
    <n v="0"/>
    <n v="0"/>
    <n v="0"/>
    <n v="0"/>
    <n v="1"/>
    <n v="3"/>
    <n v="0"/>
    <n v="0"/>
    <n v="0"/>
    <n v="0"/>
  </r>
  <r>
    <n v="276"/>
    <s v="Italian Review of Legal History"/>
    <x v="0"/>
    <n v="39"/>
    <n v="4"/>
    <n v="0"/>
    <n v="0"/>
    <n v="0"/>
    <n v="0"/>
    <n v="0"/>
    <n v="0"/>
    <n v="0"/>
    <n v="0"/>
    <n v="0"/>
    <n v="0"/>
    <n v="0"/>
    <n v="0"/>
    <n v="0"/>
    <n v="4"/>
    <n v="0"/>
    <n v="0"/>
    <n v="0"/>
    <n v="0"/>
  </r>
  <r>
    <n v="277"/>
    <s v="Ius Canonicum"/>
    <x v="4"/>
    <n v="34"/>
    <n v="43"/>
    <n v="0"/>
    <n v="0"/>
    <n v="0"/>
    <n v="0"/>
    <n v="0"/>
    <n v="0"/>
    <n v="0"/>
    <n v="0"/>
    <n v="41"/>
    <n v="1"/>
    <n v="0"/>
    <n v="0"/>
    <n v="0"/>
    <n v="1"/>
    <n v="0"/>
    <n v="0"/>
    <n v="0"/>
    <n v="0"/>
  </r>
  <r>
    <n v="278"/>
    <s v="Ius et Praxis"/>
    <x v="1"/>
    <n v="56"/>
    <n v="8"/>
    <n v="0"/>
    <n v="0"/>
    <n v="0"/>
    <n v="0"/>
    <n v="0"/>
    <n v="0"/>
    <n v="1"/>
    <n v="1"/>
    <n v="3"/>
    <n v="2"/>
    <n v="0"/>
    <n v="0"/>
    <n v="0"/>
    <n v="0"/>
    <n v="0"/>
    <n v="0"/>
    <n v="0"/>
    <n v="1"/>
  </r>
  <r>
    <n v="279"/>
    <s v="Jindal Global Law Review"/>
    <x v="0"/>
    <n v="4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0"/>
    <s v="Journal for European Environmental and Planning Law"/>
    <x v="1"/>
    <n v="31"/>
    <n v="2"/>
    <n v="0"/>
    <n v="0"/>
    <n v="0"/>
    <n v="0"/>
    <n v="0"/>
    <n v="0"/>
    <n v="0"/>
    <n v="0"/>
    <n v="0"/>
    <n v="0"/>
    <n v="1"/>
    <n v="1"/>
    <n v="0"/>
    <n v="0"/>
    <n v="1"/>
    <n v="0"/>
    <n v="0"/>
    <n v="0"/>
  </r>
  <r>
    <n v="281"/>
    <s v="Journal of Advanced Research in Law and Economics"/>
    <x v="2"/>
    <n v="40"/>
    <n v="32"/>
    <n v="0"/>
    <n v="0"/>
    <n v="0"/>
    <n v="0"/>
    <n v="6"/>
    <n v="25"/>
    <n v="0"/>
    <n v="0"/>
    <n v="0"/>
    <n v="0"/>
    <n v="0"/>
    <n v="1"/>
    <n v="0"/>
    <n v="0"/>
    <n v="0"/>
    <n v="0"/>
    <n v="0"/>
    <n v="0"/>
  </r>
  <r>
    <n v="282"/>
    <s v="Journal of Air Transport Management"/>
    <x v="4"/>
    <n v="44"/>
    <n v="5"/>
    <n v="0"/>
    <n v="0"/>
    <n v="0"/>
    <n v="0"/>
    <n v="0"/>
    <n v="0"/>
    <n v="0"/>
    <n v="0"/>
    <n v="0"/>
    <n v="0"/>
    <n v="1"/>
    <n v="1"/>
    <n v="2"/>
    <n v="0"/>
    <n v="0"/>
    <n v="0"/>
    <n v="0"/>
    <n v="1"/>
  </r>
  <r>
    <n v="283"/>
    <s v="Journal of Aggression, Conflict and Peace Research"/>
    <x v="0"/>
    <n v="44"/>
    <n v="6"/>
    <n v="0"/>
    <n v="1"/>
    <n v="0"/>
    <n v="0"/>
    <n v="0"/>
    <n v="0"/>
    <n v="0"/>
    <n v="0"/>
    <n v="0"/>
    <n v="0"/>
    <n v="0"/>
    <n v="0"/>
    <n v="1"/>
    <n v="0"/>
    <n v="0"/>
    <n v="0"/>
    <n v="0"/>
    <n v="4"/>
  </r>
  <r>
    <n v="284"/>
    <s v="Journal of Antitrust Enforcement"/>
    <x v="1"/>
    <n v="44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285"/>
    <s v="Journal of Applied Security Research"/>
    <x v="2"/>
    <n v="44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286"/>
    <s v="Journal of Arts Management Law and Society"/>
    <x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287"/>
    <s v="Journal of Borderlands Studies"/>
    <x v="2"/>
    <n v="44"/>
    <n v="9"/>
    <n v="0"/>
    <n v="0"/>
    <n v="2"/>
    <n v="1"/>
    <n v="2"/>
    <n v="0"/>
    <n v="1"/>
    <n v="0"/>
    <n v="0"/>
    <n v="0"/>
    <n v="0"/>
    <n v="0"/>
    <n v="2"/>
    <n v="0"/>
    <n v="0"/>
    <n v="0"/>
    <n v="0"/>
    <n v="1"/>
  </r>
  <r>
    <n v="288"/>
    <s v="Journal of Business Ethics"/>
    <x v="1"/>
    <n v="31"/>
    <n v="96"/>
    <n v="1"/>
    <n v="1"/>
    <n v="1"/>
    <n v="7"/>
    <n v="7"/>
    <n v="0"/>
    <n v="5"/>
    <n v="1"/>
    <n v="30"/>
    <n v="3"/>
    <n v="14"/>
    <n v="1"/>
    <n v="4"/>
    <n v="0"/>
    <n v="1"/>
    <n v="1"/>
    <n v="6"/>
    <n v="14"/>
  </r>
  <r>
    <n v="289"/>
    <s v="Journal of Child Custody"/>
    <x v="2"/>
    <n v="1"/>
    <n v="3"/>
    <n v="0"/>
    <n v="0"/>
    <n v="0"/>
    <n v="0"/>
    <n v="0"/>
    <n v="0"/>
    <n v="0"/>
    <n v="0"/>
    <n v="0"/>
    <n v="0"/>
    <n v="0"/>
    <n v="0"/>
    <n v="1"/>
    <n v="0"/>
    <n v="1"/>
    <n v="0"/>
    <n v="0"/>
    <n v="2"/>
  </r>
  <r>
    <n v="290"/>
    <s v="Journal of Children's Services"/>
    <x v="2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91"/>
    <s v="Journal of Conflict and Security Law"/>
    <x v="1"/>
    <n v="44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1"/>
  </r>
  <r>
    <n v="292"/>
    <s v="Journal of Contemporary Criminal Justice"/>
    <x v="3"/>
    <n v="1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1"/>
  </r>
  <r>
    <n v="293"/>
    <s v="Journal of Corporate Law Studies"/>
    <x v="4"/>
    <n v="1"/>
    <n v="11"/>
    <n v="0"/>
    <n v="0"/>
    <n v="0"/>
    <n v="1"/>
    <n v="0"/>
    <n v="0"/>
    <n v="0"/>
    <n v="0"/>
    <n v="0"/>
    <n v="0"/>
    <n v="0"/>
    <n v="0"/>
    <n v="0"/>
    <n v="0"/>
    <n v="0"/>
    <n v="0"/>
    <n v="1"/>
    <n v="9"/>
  </r>
  <r>
    <n v="294"/>
    <s v="Journal of Criminal Justice"/>
    <x v="3"/>
    <n v="44"/>
    <n v="20"/>
    <n v="0"/>
    <n v="0"/>
    <n v="0"/>
    <n v="0"/>
    <n v="0"/>
    <n v="0"/>
    <n v="0"/>
    <n v="0"/>
    <n v="0"/>
    <n v="0"/>
    <n v="0"/>
    <n v="0"/>
    <n v="2"/>
    <n v="1"/>
    <n v="0"/>
    <n v="0"/>
    <n v="1"/>
    <n v="16"/>
  </r>
  <r>
    <n v="295"/>
    <s v="Journal of Criminal Psychology"/>
    <x v="2"/>
    <n v="44"/>
    <n v="5"/>
    <n v="0"/>
    <n v="1"/>
    <n v="0"/>
    <n v="0"/>
    <n v="0"/>
    <n v="0"/>
    <n v="0"/>
    <n v="0"/>
    <n v="0"/>
    <n v="0"/>
    <n v="0"/>
    <n v="0"/>
    <n v="0"/>
    <n v="0"/>
    <n v="1"/>
    <n v="0"/>
    <n v="1"/>
    <n v="3"/>
  </r>
  <r>
    <n v="296"/>
    <s v="Journal of Criminal Justice Education"/>
    <x v="1"/>
    <n v="44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n v="297"/>
    <s v="Journal of Criminological Research, Policy and Practice"/>
    <x v="2"/>
    <n v="44"/>
    <n v="4"/>
    <n v="0"/>
    <n v="0"/>
    <n v="0"/>
    <n v="0"/>
    <n v="0"/>
    <n v="0"/>
    <n v="0"/>
    <n v="0"/>
    <n v="0"/>
    <n v="0"/>
    <n v="0"/>
    <n v="0"/>
    <n v="0"/>
    <n v="1"/>
    <n v="0"/>
    <n v="0"/>
    <n v="2"/>
    <n v="1"/>
  </r>
  <r>
    <n v="298"/>
    <s v="Journal of Divorce and Remarriage"/>
    <x v="2"/>
    <n v="1"/>
    <n v="4"/>
    <n v="0"/>
    <n v="1"/>
    <n v="0"/>
    <n v="0"/>
    <n v="0"/>
    <n v="0"/>
    <n v="0"/>
    <n v="0"/>
    <n v="0"/>
    <n v="0"/>
    <n v="2"/>
    <n v="0"/>
    <n v="0"/>
    <n v="0"/>
    <n v="0"/>
    <n v="0"/>
    <n v="0"/>
    <n v="1"/>
  </r>
  <r>
    <n v="299"/>
    <s v="Journal of Empirical Legal Studies"/>
    <x v="3"/>
    <n v="44"/>
    <n v="2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n v="300"/>
    <s v="Journal of Energy and Natural Resources Law"/>
    <x v="1"/>
    <n v="44"/>
    <n v="5"/>
    <n v="3"/>
    <n v="0"/>
    <n v="0"/>
    <n v="0"/>
    <n v="0"/>
    <n v="0"/>
    <n v="0"/>
    <n v="0"/>
    <n v="0"/>
    <n v="0"/>
    <n v="1"/>
    <n v="0"/>
    <n v="0"/>
    <n v="0"/>
    <n v="0"/>
    <n v="1"/>
    <n v="0"/>
    <n v="0"/>
  </r>
  <r>
    <n v="301"/>
    <s v="Journal of Environmental Law"/>
    <x v="4"/>
    <n v="44"/>
    <n v="7"/>
    <n v="0"/>
    <n v="0"/>
    <n v="0"/>
    <n v="1"/>
    <n v="0"/>
    <n v="0"/>
    <n v="0"/>
    <n v="0"/>
    <n v="0"/>
    <n v="0"/>
    <n v="0"/>
    <n v="0"/>
    <n v="0"/>
    <n v="0"/>
    <n v="0"/>
    <n v="0"/>
    <n v="0"/>
    <n v="6"/>
  </r>
  <r>
    <n v="302"/>
    <s v="Journal of Environmental Law and Litigation"/>
    <x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3"/>
    <s v="Journal of European Competition Law and Practice"/>
    <x v="0"/>
    <n v="1"/>
    <n v="4"/>
    <n v="0"/>
    <n v="0"/>
    <n v="1"/>
    <n v="0"/>
    <n v="0"/>
    <n v="0"/>
    <n v="0"/>
    <n v="0"/>
    <n v="1"/>
    <n v="0"/>
    <n v="0"/>
    <n v="0"/>
    <n v="0"/>
    <n v="0"/>
    <n v="0"/>
    <n v="1"/>
    <n v="1"/>
    <n v="0"/>
  </r>
  <r>
    <n v="304"/>
    <s v="Journal of Family Trauma, Child Custody and Child Development"/>
    <x v="0"/>
    <n v="4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305"/>
    <s v="Journal of Family Violence"/>
    <x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n v="306"/>
    <s v="Journal of Financial Crime"/>
    <x v="2"/>
    <n v="44"/>
    <n v="22"/>
    <n v="0"/>
    <n v="0"/>
    <n v="0"/>
    <n v="0"/>
    <n v="2"/>
    <n v="0"/>
    <n v="0"/>
    <n v="0"/>
    <n v="0"/>
    <n v="0"/>
    <n v="0"/>
    <n v="0"/>
    <n v="0"/>
    <n v="0"/>
    <n v="0"/>
    <n v="0"/>
    <n v="0"/>
    <n v="20"/>
  </r>
  <r>
    <n v="307"/>
    <s v="Journal of Fluorescence"/>
    <x v="0"/>
    <n v="1"/>
    <n v="7"/>
    <n v="2"/>
    <n v="0"/>
    <n v="3"/>
    <n v="0"/>
    <n v="0"/>
    <n v="2"/>
    <n v="0"/>
    <n v="0"/>
    <n v="0"/>
    <n v="0"/>
    <n v="0"/>
    <n v="0"/>
    <n v="0"/>
    <n v="0"/>
    <n v="0"/>
    <n v="0"/>
    <n v="0"/>
    <n v="0"/>
  </r>
  <r>
    <n v="308"/>
    <s v="Journal of Forensic and Legal Medicine"/>
    <x v="2"/>
    <n v="44"/>
    <n v="31"/>
    <n v="4"/>
    <n v="2"/>
    <n v="0"/>
    <n v="3"/>
    <n v="0"/>
    <n v="0"/>
    <n v="0"/>
    <n v="0"/>
    <n v="0"/>
    <n v="0"/>
    <n v="2"/>
    <n v="0"/>
    <n v="15"/>
    <n v="4"/>
    <n v="0"/>
    <n v="0"/>
    <n v="1"/>
    <n v="0"/>
  </r>
  <r>
    <n v="309"/>
    <s v="Journal of Forensic Nursing"/>
    <x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310"/>
    <s v="Journal of Forensic Practice"/>
    <x v="2"/>
    <n v="4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n v="311"/>
    <s v="Journal of Forensic Science and Medicine"/>
    <x v="0"/>
    <n v="9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312"/>
    <s v="Journal of Gender-Based Violence"/>
    <x v="0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313"/>
    <s v="Journal of Genocide Research"/>
    <x v="1"/>
    <n v="44"/>
    <n v="8"/>
    <n v="0"/>
    <n v="0"/>
    <n v="0"/>
    <n v="0"/>
    <n v="0"/>
    <n v="0"/>
    <n v="2"/>
    <n v="1"/>
    <n v="0"/>
    <n v="0"/>
    <n v="1"/>
    <n v="0"/>
    <n v="0"/>
    <n v="0"/>
    <n v="1"/>
    <n v="0"/>
    <n v="0"/>
    <n v="4"/>
  </r>
  <r>
    <n v="314"/>
    <s v="Journal of Holocaust Research"/>
    <x v="4"/>
    <n v="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n v="315"/>
    <s v="Journal of Human Rights"/>
    <x v="4"/>
    <n v="44"/>
    <n v="5"/>
    <n v="1"/>
    <n v="0"/>
    <n v="0"/>
    <n v="0"/>
    <n v="1"/>
    <n v="0"/>
    <n v="1"/>
    <n v="1"/>
    <n v="0"/>
    <n v="0"/>
    <n v="0"/>
    <n v="0"/>
    <n v="0"/>
    <n v="0"/>
    <n v="0"/>
    <n v="0"/>
    <n v="0"/>
    <n v="1"/>
  </r>
  <r>
    <n v="316"/>
    <s v="Journal of Human Rights and Social Work"/>
    <x v="0"/>
    <n v="41"/>
    <n v="2"/>
    <n v="0"/>
    <n v="0"/>
    <n v="0"/>
    <n v="0"/>
    <n v="0"/>
    <n v="0"/>
    <n v="0"/>
    <n v="0"/>
    <n v="0"/>
    <n v="0"/>
    <n v="2"/>
    <n v="0"/>
    <n v="0"/>
    <n v="0"/>
    <n v="1"/>
    <n v="0"/>
    <n v="0"/>
    <n v="0"/>
  </r>
  <r>
    <n v="317"/>
    <s v="Journal of Human Rights and the Environment"/>
    <x v="4"/>
    <n v="44"/>
    <n v="2"/>
    <n v="0"/>
    <n v="0"/>
    <n v="0"/>
    <n v="1"/>
    <n v="0"/>
    <n v="0"/>
    <n v="0"/>
    <n v="0"/>
    <n v="0"/>
    <n v="0"/>
    <n v="0"/>
    <n v="0"/>
    <n v="0"/>
    <n v="0"/>
    <n v="0"/>
    <n v="0"/>
    <n v="1"/>
    <n v="0"/>
  </r>
  <r>
    <n v="318"/>
    <s v="Journal of Human Trafficking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319"/>
    <s v="Journal of Human Security"/>
    <x v="4"/>
    <n v="4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320"/>
    <s v="Journal of Intellectual Property Law and Practice"/>
    <x v="0"/>
    <n v="1"/>
    <n v="7"/>
    <n v="0"/>
    <n v="0"/>
    <n v="3"/>
    <n v="0"/>
    <n v="0"/>
    <n v="0"/>
    <n v="0"/>
    <n v="0"/>
    <n v="0"/>
    <n v="0"/>
    <n v="1"/>
    <n v="0"/>
    <n v="0"/>
    <n v="0"/>
    <n v="0"/>
    <n v="0"/>
    <n v="0"/>
    <n v="3"/>
  </r>
  <r>
    <n v="321"/>
    <s v="Journal of Intellectual Property, Information Technology and E-Commerce Law"/>
    <x v="0"/>
    <n v="49"/>
    <n v="4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n v="322"/>
    <s v="Journal of International Arbitration"/>
    <x v="0"/>
    <n v="44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n v="323"/>
    <s v="Journal of International Dispute Settlement"/>
    <x v="4"/>
    <n v="44"/>
    <n v="9"/>
    <n v="0"/>
    <n v="0"/>
    <n v="0"/>
    <n v="1"/>
    <n v="0"/>
    <n v="0"/>
    <n v="1"/>
    <n v="0"/>
    <n v="0"/>
    <n v="0"/>
    <n v="0"/>
    <n v="0"/>
    <n v="0"/>
    <n v="1"/>
    <n v="1"/>
    <n v="1"/>
    <n v="0"/>
    <n v="5"/>
  </r>
  <r>
    <n v="324"/>
    <s v="Journal of International Criminal Justice"/>
    <x v="0"/>
    <n v="44"/>
    <n v="13"/>
    <n v="0"/>
    <n v="0"/>
    <n v="1"/>
    <n v="2"/>
    <n v="1"/>
    <n v="0"/>
    <n v="0"/>
    <n v="0"/>
    <n v="0"/>
    <n v="0"/>
    <n v="0"/>
    <n v="0"/>
    <n v="4"/>
    <n v="0"/>
    <n v="1"/>
    <n v="0"/>
    <n v="0"/>
    <n v="5"/>
  </r>
  <r>
    <n v="325"/>
    <s v="Journal of International Economic Law"/>
    <x v="1"/>
    <n v="44"/>
    <n v="15"/>
    <n v="0"/>
    <n v="0"/>
    <n v="1"/>
    <n v="2"/>
    <n v="0"/>
    <n v="0"/>
    <n v="0"/>
    <n v="0"/>
    <n v="0"/>
    <n v="0"/>
    <n v="0"/>
    <n v="0"/>
    <n v="0"/>
    <n v="2"/>
    <n v="0"/>
    <n v="0"/>
    <n v="1"/>
    <n v="9"/>
  </r>
  <r>
    <n v="326"/>
    <s v="Journal of Intervention and Statebuilding"/>
    <x v="4"/>
    <n v="44"/>
    <n v="6"/>
    <n v="0"/>
    <n v="0"/>
    <n v="0"/>
    <n v="1"/>
    <n v="0"/>
    <n v="0"/>
    <n v="3"/>
    <n v="0"/>
    <n v="0"/>
    <n v="0"/>
    <n v="0"/>
    <n v="0"/>
    <n v="0"/>
    <n v="0"/>
    <n v="0"/>
    <n v="0"/>
    <n v="0"/>
    <n v="2"/>
  </r>
  <r>
    <n v="327"/>
    <s v="Journal of International Wildlife Law and Policy"/>
    <x v="2"/>
    <n v="4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8"/>
    <s v="Journal of International Trade Law and Policy"/>
    <x v="1"/>
    <n v="44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329"/>
    <s v="Journal of Juristic Papyrology"/>
    <x v="4"/>
    <n v="48"/>
    <n v="5"/>
    <n v="0"/>
    <n v="0"/>
    <n v="0"/>
    <n v="0"/>
    <n v="0"/>
    <n v="0"/>
    <n v="0"/>
    <n v="0"/>
    <n v="0"/>
    <n v="0"/>
    <n v="0"/>
    <n v="0"/>
    <n v="0"/>
    <n v="0"/>
    <n v="0"/>
    <n v="5"/>
    <n v="0"/>
    <n v="0"/>
  </r>
  <r>
    <n v="330"/>
    <s v="Journal of Law and Religion"/>
    <x v="1"/>
    <n v="44"/>
    <n v="5"/>
    <n v="0"/>
    <n v="0"/>
    <n v="1"/>
    <n v="1"/>
    <n v="1"/>
    <n v="0"/>
    <n v="0"/>
    <n v="0"/>
    <n v="1"/>
    <n v="0"/>
    <n v="0"/>
    <n v="0"/>
    <n v="0"/>
    <n v="0"/>
    <n v="0"/>
    <n v="0"/>
    <n v="0"/>
    <n v="1"/>
  </r>
  <r>
    <n v="331"/>
    <s v="Journal of Law, Economics, and Organization"/>
    <x v="3"/>
    <n v="44"/>
    <n v="3"/>
    <n v="0"/>
    <n v="0"/>
    <n v="0"/>
    <n v="0"/>
    <n v="0"/>
    <n v="0"/>
    <n v="1"/>
    <n v="0"/>
    <n v="0"/>
    <n v="0"/>
    <n v="0"/>
    <n v="0"/>
    <n v="0"/>
    <n v="1"/>
    <n v="0"/>
    <n v="0"/>
    <n v="0"/>
    <n v="1"/>
  </r>
  <r>
    <n v="332"/>
    <s v="Journal of Law, Finance, and Accounting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333"/>
    <s v="Journal of Law, Religion and State"/>
    <x v="0"/>
    <n v="31"/>
    <n v="3"/>
    <n v="0"/>
    <n v="0"/>
    <n v="0"/>
    <n v="0"/>
    <n v="1"/>
    <n v="0"/>
    <n v="0"/>
    <n v="0"/>
    <n v="0"/>
    <n v="0"/>
    <n v="0"/>
    <n v="0"/>
    <n v="0"/>
    <n v="0"/>
    <n v="0"/>
    <n v="1"/>
    <n v="0"/>
    <n v="1"/>
  </r>
  <r>
    <n v="334"/>
    <s v="Journal of Law and the Biosciences"/>
    <x v="3"/>
    <n v="44"/>
    <n v="7"/>
    <n v="0"/>
    <n v="0"/>
    <n v="0"/>
    <n v="1"/>
    <n v="0"/>
    <n v="0"/>
    <n v="0"/>
    <n v="0"/>
    <n v="0"/>
    <n v="0"/>
    <n v="1"/>
    <n v="0"/>
    <n v="0"/>
    <n v="0"/>
    <n v="0"/>
    <n v="0"/>
    <n v="0"/>
    <n v="5"/>
  </r>
  <r>
    <n v="335"/>
    <s v="Journal of Law and Society"/>
    <x v="3"/>
    <n v="44"/>
    <n v="7"/>
    <n v="1"/>
    <n v="0"/>
    <n v="0"/>
    <n v="0"/>
    <n v="0"/>
    <n v="0"/>
    <n v="1"/>
    <n v="0"/>
    <n v="0"/>
    <n v="0"/>
    <n v="0"/>
    <n v="0"/>
    <n v="2"/>
    <n v="0"/>
    <n v="0"/>
    <n v="0"/>
    <n v="1"/>
    <n v="2"/>
  </r>
  <r>
    <n v="336"/>
    <s v="Journal of Legal Analysis"/>
    <x v="3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337"/>
    <s v="Journal of Legal Education"/>
    <x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338"/>
    <s v="Journal of Legal History"/>
    <x v="4"/>
    <n v="44"/>
    <n v="4"/>
    <n v="0"/>
    <n v="0"/>
    <n v="0"/>
    <n v="0"/>
    <n v="0"/>
    <n v="0"/>
    <n v="0"/>
    <n v="0"/>
    <n v="0"/>
    <n v="0"/>
    <n v="0"/>
    <n v="0"/>
    <n v="1"/>
    <n v="0"/>
    <n v="0"/>
    <n v="0"/>
    <n v="0"/>
    <n v="3"/>
  </r>
  <r>
    <n v="339"/>
    <s v="Journal of Legal, Ethical and Regulatory Issues"/>
    <x v="2"/>
    <n v="1"/>
    <n v="23"/>
    <n v="0"/>
    <n v="0"/>
    <n v="0"/>
    <n v="0"/>
    <n v="0"/>
    <n v="18"/>
    <n v="0"/>
    <n v="0"/>
    <n v="0"/>
    <n v="0"/>
    <n v="0"/>
    <n v="0"/>
    <n v="0"/>
    <n v="0"/>
    <n v="0"/>
    <n v="3"/>
    <n v="0"/>
    <n v="2"/>
  </r>
  <r>
    <n v="340"/>
    <s v="Journal of Legal Pluralism and Unofficial Law"/>
    <x v="1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341"/>
    <s v="Journal of Legal Studies"/>
    <x v="3"/>
    <n v="1"/>
    <n v="4"/>
    <n v="0"/>
    <n v="0"/>
    <n v="1"/>
    <n v="1"/>
    <n v="0"/>
    <n v="0"/>
    <n v="0"/>
    <n v="0"/>
    <n v="0"/>
    <n v="0"/>
    <n v="0"/>
    <n v="0"/>
    <n v="0"/>
    <n v="0"/>
    <n v="0"/>
    <n v="0"/>
    <n v="0"/>
    <n v="2"/>
  </r>
  <r>
    <n v="342"/>
    <s v="Journal of Legislative Studies"/>
    <x v="4"/>
    <n v="44"/>
    <n v="7"/>
    <n v="4"/>
    <n v="1"/>
    <n v="0"/>
    <n v="1"/>
    <n v="1"/>
    <n v="0"/>
    <n v="0"/>
    <n v="0"/>
    <n v="0"/>
    <n v="0"/>
    <n v="0"/>
    <n v="0"/>
    <n v="0"/>
    <n v="0"/>
    <n v="0"/>
    <n v="0"/>
    <n v="0"/>
    <n v="0"/>
  </r>
  <r>
    <n v="343"/>
    <s v="Journal of Media Law"/>
    <x v="1"/>
    <n v="44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4"/>
  </r>
  <r>
    <n v="344"/>
    <s v="Journal of Money Laundering Control"/>
    <x v="2"/>
    <n v="44"/>
    <n v="16"/>
    <n v="0"/>
    <n v="0"/>
    <n v="0"/>
    <n v="0"/>
    <n v="0"/>
    <n v="0"/>
    <n v="0"/>
    <n v="0"/>
    <n v="0"/>
    <n v="0"/>
    <n v="0"/>
    <n v="0"/>
    <n v="1"/>
    <n v="2"/>
    <n v="0"/>
    <n v="1"/>
    <n v="0"/>
    <n v="12"/>
  </r>
  <r>
    <n v="345"/>
    <s v="Journal of Private International Law"/>
    <x v="1"/>
    <n v="44"/>
    <n v="7"/>
    <n v="1"/>
    <n v="0"/>
    <n v="0"/>
    <n v="1"/>
    <n v="0"/>
    <n v="0"/>
    <n v="0"/>
    <n v="0"/>
    <n v="0"/>
    <n v="0"/>
    <n v="0"/>
    <n v="0"/>
    <n v="0"/>
    <n v="0"/>
    <n v="0"/>
    <n v="2"/>
    <n v="0"/>
    <n v="3"/>
  </r>
  <r>
    <n v="346"/>
    <s v="Journal of Property, Planning and Environmental Law"/>
    <x v="0"/>
    <n v="44"/>
    <n v="8"/>
    <n v="0"/>
    <n v="0"/>
    <n v="0"/>
    <n v="0"/>
    <n v="0"/>
    <n v="0"/>
    <n v="0"/>
    <n v="0"/>
    <n v="0"/>
    <n v="0"/>
    <n v="0"/>
    <n v="0"/>
    <n v="0"/>
    <n v="0"/>
    <n v="0"/>
    <n v="0"/>
    <n v="1"/>
    <n v="7"/>
  </r>
  <r>
    <n v="347"/>
    <s v="Journal of Religion and Violence"/>
    <x v="0"/>
    <n v="1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1"/>
  </r>
  <r>
    <n v="348"/>
    <s v="Journal of Shi'a Islamic Studies"/>
    <x v="4"/>
    <n v="44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349"/>
    <s v="Journal of Social Welfare and Family Law"/>
    <x v="1"/>
    <n v="44"/>
    <n v="7"/>
    <n v="0"/>
    <n v="0"/>
    <n v="0"/>
    <n v="0"/>
    <n v="0"/>
    <n v="0"/>
    <n v="0"/>
    <n v="0"/>
    <n v="0"/>
    <n v="1"/>
    <n v="0"/>
    <n v="0"/>
    <n v="0"/>
    <n v="0"/>
    <n v="0"/>
    <n v="0"/>
    <n v="3"/>
    <n v="3"/>
  </r>
  <r>
    <n v="350"/>
    <s v="Journal of Strategic Security"/>
    <x v="2"/>
    <n v="1"/>
    <n v="7"/>
    <n v="0"/>
    <n v="0"/>
    <n v="0"/>
    <n v="1"/>
    <n v="0"/>
    <n v="0"/>
    <n v="0"/>
    <n v="0"/>
    <n v="0"/>
    <n v="0"/>
    <n v="0"/>
    <n v="0"/>
    <n v="0"/>
    <n v="0"/>
    <n v="0"/>
    <n v="0"/>
    <n v="1"/>
    <n v="5"/>
  </r>
  <r>
    <n v="351"/>
    <s v="Journal of the History of International Law"/>
    <x v="4"/>
    <n v="31"/>
    <n v="7"/>
    <n v="1"/>
    <n v="0"/>
    <n v="0"/>
    <n v="0"/>
    <n v="0"/>
    <n v="0"/>
    <n v="0"/>
    <n v="1"/>
    <n v="0"/>
    <n v="0"/>
    <n v="0"/>
    <n v="0"/>
    <n v="0"/>
    <n v="0"/>
    <n v="0"/>
    <n v="0"/>
    <n v="0"/>
    <n v="5"/>
  </r>
  <r>
    <n v="352"/>
    <s v="Journal of Transportation Security"/>
    <x v="2"/>
    <n v="1"/>
    <n v="1"/>
    <n v="0"/>
    <n v="0"/>
    <n v="0"/>
    <n v="0"/>
    <n v="0"/>
    <n v="0"/>
    <n v="0"/>
    <n v="0"/>
    <n v="0"/>
    <n v="0"/>
    <n v="0"/>
    <n v="1"/>
    <n v="0"/>
    <n v="0"/>
    <n v="3"/>
    <n v="0"/>
    <n v="0"/>
    <n v="0"/>
  </r>
  <r>
    <n v="353"/>
    <s v="Journal of Value Inquiry"/>
    <x v="1"/>
    <n v="31"/>
    <n v="3"/>
    <n v="0"/>
    <n v="0"/>
    <n v="1"/>
    <n v="0"/>
    <n v="0"/>
    <n v="0"/>
    <n v="0"/>
    <n v="0"/>
    <n v="0"/>
    <n v="0"/>
    <n v="0"/>
    <n v="0"/>
    <n v="0"/>
    <n v="0"/>
    <n v="1"/>
    <n v="1"/>
    <n v="0"/>
    <n v="1"/>
  </r>
  <r>
    <n v="354"/>
    <s v="Journal of World Energy Law and Business"/>
    <x v="1"/>
    <n v="1"/>
    <n v="11"/>
    <n v="6"/>
    <n v="1"/>
    <n v="0"/>
    <n v="0"/>
    <n v="1"/>
    <n v="0"/>
    <n v="0"/>
    <n v="0"/>
    <n v="0"/>
    <n v="0"/>
    <n v="0"/>
    <n v="0"/>
    <n v="0"/>
    <n v="0"/>
    <n v="0"/>
    <n v="1"/>
    <n v="0"/>
    <n v="2"/>
  </r>
  <r>
    <n v="355"/>
    <s v="Journal of World Investment and Trade"/>
    <x v="1"/>
    <n v="31"/>
    <n v="5"/>
    <n v="0"/>
    <n v="0"/>
    <n v="1"/>
    <n v="1"/>
    <n v="0"/>
    <n v="0"/>
    <n v="0"/>
    <n v="0"/>
    <n v="0"/>
    <n v="2"/>
    <n v="0"/>
    <n v="0"/>
    <n v="0"/>
    <n v="0"/>
    <n v="0"/>
    <n v="0"/>
    <n v="0"/>
    <n v="1"/>
  </r>
  <r>
    <n v="356"/>
    <s v="Journal of World Trade"/>
    <x v="1"/>
    <n v="31"/>
    <n v="8"/>
    <n v="1"/>
    <n v="0"/>
    <n v="0"/>
    <n v="0"/>
    <n v="4"/>
    <n v="0"/>
    <n v="0"/>
    <n v="0"/>
    <n v="0"/>
    <n v="0"/>
    <n v="0"/>
    <n v="0"/>
    <n v="0"/>
    <n v="0"/>
    <n v="0"/>
    <n v="0"/>
    <n v="0"/>
    <n v="3"/>
  </r>
  <r>
    <n v="357"/>
    <s v="Journal on European History of Law"/>
    <x v="0"/>
    <n v="44"/>
    <n v="18"/>
    <n v="3"/>
    <n v="5"/>
    <n v="4"/>
    <n v="0"/>
    <n v="5"/>
    <n v="0"/>
    <n v="0"/>
    <n v="0"/>
    <n v="0"/>
    <n v="0"/>
    <n v="0"/>
    <n v="0"/>
    <n v="0"/>
    <n v="0"/>
    <n v="0"/>
    <n v="1"/>
    <n v="0"/>
    <n v="0"/>
  </r>
  <r>
    <n v="358"/>
    <s v="Judicature"/>
    <x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359"/>
    <s v="Juridical Tribune"/>
    <x v="0"/>
    <n v="4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0"/>
    <s v="Jurisprudence"/>
    <x v="0"/>
    <n v="44"/>
    <n v="13"/>
    <n v="0"/>
    <n v="0"/>
    <n v="0"/>
    <n v="0"/>
    <n v="0"/>
    <n v="0"/>
    <n v="0"/>
    <n v="0"/>
    <n v="0"/>
    <n v="0"/>
    <n v="0"/>
    <n v="0"/>
    <n v="0"/>
    <n v="0"/>
    <n v="0"/>
    <n v="1"/>
    <n v="3"/>
    <n v="9"/>
  </r>
  <r>
    <n v="361"/>
    <s v="Jusletter IT"/>
    <x v="0"/>
    <n v="49"/>
    <n v="26"/>
    <n v="0"/>
    <n v="21"/>
    <n v="0"/>
    <n v="0"/>
    <n v="0"/>
    <n v="0"/>
    <n v="0"/>
    <n v="0"/>
    <n v="0"/>
    <n v="1"/>
    <n v="3"/>
    <n v="0"/>
    <n v="0"/>
    <n v="1"/>
    <n v="0"/>
    <n v="0"/>
    <n v="0"/>
    <n v="0"/>
  </r>
  <r>
    <n v="362"/>
    <s v="Justice System Journal"/>
    <x v="2"/>
    <n v="44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363"/>
    <s v="Krakowskie Studia z Historii Panstwa i Prawa"/>
    <x v="1"/>
    <n v="48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</r>
  <r>
    <n v="364"/>
    <s v="Kriminalistik"/>
    <x v="0"/>
    <n v="49"/>
    <n v="6"/>
    <n v="0"/>
    <n v="3"/>
    <n v="1"/>
    <n v="2"/>
    <n v="0"/>
    <n v="0"/>
    <n v="0"/>
    <n v="0"/>
    <n v="0"/>
    <n v="0"/>
    <n v="0"/>
    <n v="0"/>
    <n v="0"/>
    <n v="0"/>
    <n v="0"/>
    <n v="0"/>
    <n v="0"/>
    <n v="0"/>
  </r>
  <r>
    <n v="365"/>
    <s v="Kriminologisches Journal"/>
    <x v="2"/>
    <n v="49"/>
    <n v="6"/>
    <n v="0"/>
    <n v="0"/>
    <n v="2"/>
    <n v="4"/>
    <n v="0"/>
    <n v="0"/>
    <n v="0"/>
    <n v="0"/>
    <n v="0"/>
    <n v="0"/>
    <n v="0"/>
    <n v="0"/>
    <n v="0"/>
    <n v="0"/>
    <n v="3"/>
    <n v="0"/>
    <n v="0"/>
    <n v="0"/>
  </r>
  <r>
    <n v="366"/>
    <s v="Krytyka Prawa"/>
    <x v="1"/>
    <n v="48"/>
    <n v="5"/>
    <n v="0"/>
    <n v="0"/>
    <n v="0"/>
    <n v="0"/>
    <n v="0"/>
    <n v="0"/>
    <n v="0"/>
    <n v="0"/>
    <n v="0"/>
    <n v="0"/>
    <n v="0"/>
    <n v="0"/>
    <n v="0"/>
    <n v="0"/>
    <n v="0"/>
    <n v="5"/>
    <n v="0"/>
    <n v="0"/>
  </r>
  <r>
    <n v="367"/>
    <s v="Lavoro e Diritto"/>
    <x v="2"/>
    <n v="39"/>
    <n v="2"/>
    <n v="0"/>
    <n v="0"/>
    <n v="0"/>
    <n v="0"/>
    <n v="0"/>
    <n v="0"/>
    <n v="0"/>
    <n v="0"/>
    <n v="0"/>
    <n v="0"/>
    <n v="0"/>
    <n v="0"/>
    <n v="0"/>
    <n v="1"/>
    <n v="1"/>
    <n v="0"/>
    <n v="0"/>
    <n v="1"/>
  </r>
  <r>
    <n v="368"/>
    <s v="Law and Contemporary Problems"/>
    <x v="4"/>
    <n v="1"/>
    <n v="3"/>
    <n v="0"/>
    <n v="0"/>
    <n v="0"/>
    <n v="1"/>
    <n v="0"/>
    <n v="0"/>
    <n v="0"/>
    <n v="0"/>
    <n v="0"/>
    <n v="0"/>
    <n v="0"/>
    <n v="0"/>
    <n v="0"/>
    <n v="0"/>
    <n v="1"/>
    <n v="0"/>
    <n v="0"/>
    <n v="2"/>
  </r>
  <r>
    <n v="369"/>
    <s v="Law and Development Review"/>
    <x v="1"/>
    <n v="49"/>
    <n v="5"/>
    <n v="0"/>
    <n v="0"/>
    <n v="2"/>
    <n v="0"/>
    <n v="0"/>
    <n v="0"/>
    <n v="0"/>
    <n v="0"/>
    <n v="0"/>
    <n v="0"/>
    <n v="0"/>
    <n v="0"/>
    <n v="0"/>
    <n v="0"/>
    <n v="0"/>
    <n v="1"/>
    <n v="1"/>
    <n v="1"/>
  </r>
  <r>
    <n v="370"/>
    <s v="Law and Economics Yearly Review"/>
    <x v="0"/>
    <n v="44"/>
    <n v="4"/>
    <n v="0"/>
    <n v="0"/>
    <n v="0"/>
    <n v="0"/>
    <n v="0"/>
    <n v="0"/>
    <n v="0"/>
    <n v="0"/>
    <n v="0"/>
    <n v="0"/>
    <n v="0"/>
    <n v="0"/>
    <n v="4"/>
    <n v="0"/>
    <n v="0"/>
    <n v="0"/>
    <n v="0"/>
    <n v="0"/>
  </r>
  <r>
    <n v="371"/>
    <s v="Law and Literature"/>
    <x v="4"/>
    <n v="44"/>
    <n v="13"/>
    <n v="0"/>
    <n v="1"/>
    <n v="2"/>
    <n v="0"/>
    <n v="0"/>
    <n v="0"/>
    <n v="0"/>
    <n v="0"/>
    <n v="0"/>
    <n v="0"/>
    <n v="0"/>
    <n v="0"/>
    <n v="0"/>
    <n v="7"/>
    <n v="0"/>
    <n v="1"/>
    <n v="1"/>
    <n v="1"/>
  </r>
  <r>
    <n v="372"/>
    <s v="Law and Humanities"/>
    <x v="1"/>
    <n v="44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1"/>
  </r>
  <r>
    <n v="373"/>
    <s v="Law and Philosophy "/>
    <x v="4"/>
    <n v="31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n v="374"/>
    <s v="Law and Policy"/>
    <x v="6"/>
    <n v="44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375"/>
    <s v="Law and Practice of International Courts and Tribunals"/>
    <x v="2"/>
    <n v="31"/>
    <n v="14"/>
    <n v="1"/>
    <n v="0"/>
    <n v="0"/>
    <n v="1"/>
    <n v="0"/>
    <n v="0"/>
    <n v="3"/>
    <n v="1"/>
    <n v="0"/>
    <n v="2"/>
    <n v="0"/>
    <n v="1"/>
    <n v="1"/>
    <n v="0"/>
    <n v="0"/>
    <n v="0"/>
    <n v="0"/>
    <n v="4"/>
  </r>
  <r>
    <n v="376"/>
    <s v="Law, Culture and the Humanities"/>
    <x v="2"/>
    <n v="44"/>
    <n v="4"/>
    <n v="0"/>
    <n v="0"/>
    <n v="0"/>
    <n v="1"/>
    <n v="0"/>
    <n v="0"/>
    <n v="0"/>
    <n v="0"/>
    <n v="0"/>
    <n v="0"/>
    <n v="0"/>
    <n v="0"/>
    <n v="0"/>
    <n v="0"/>
    <n v="0"/>
    <n v="1"/>
    <n v="2"/>
    <n v="0"/>
  </r>
  <r>
    <n v="377"/>
    <s v="Law, Innovation and Technology"/>
    <x v="2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378"/>
    <s v="Law, Probability and Risk"/>
    <x v="4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379"/>
    <s v="Law and Social Inquiry"/>
    <x v="3"/>
    <n v="1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3"/>
  </r>
  <r>
    <n v="380"/>
    <s v="Law and History Review"/>
    <x v="4"/>
    <n v="44"/>
    <n v="4"/>
    <n v="0"/>
    <n v="0"/>
    <n v="0"/>
    <n v="0"/>
    <n v="0"/>
    <n v="0"/>
    <n v="0"/>
    <n v="2"/>
    <n v="0"/>
    <n v="0"/>
    <n v="0"/>
    <n v="0"/>
    <n v="0"/>
    <n v="0"/>
    <n v="0"/>
    <n v="0"/>
    <n v="0"/>
    <n v="2"/>
  </r>
  <r>
    <n v="381"/>
    <s v="Law and Philosophy"/>
    <x v="4"/>
    <n v="31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n v="382"/>
    <s v="Law in Eastern Europe"/>
    <x v="0"/>
    <n v="31"/>
    <n v="2"/>
    <n v="0"/>
    <n v="1"/>
    <n v="0"/>
    <n v="0"/>
    <n v="0"/>
    <n v="0"/>
    <n v="0"/>
    <n v="0"/>
    <n v="0"/>
    <n v="0"/>
    <n v="1"/>
    <n v="0"/>
    <n v="0"/>
    <n v="0"/>
    <n v="3"/>
    <n v="0"/>
    <n v="0"/>
    <n v="0"/>
  </r>
  <r>
    <n v="383"/>
    <s v="Lawyer Quarterly"/>
    <x v="0"/>
    <n v="420"/>
    <n v="82"/>
    <n v="61"/>
    <n v="21"/>
    <n v="0"/>
    <n v="0"/>
    <n v="0"/>
    <n v="0"/>
    <n v="0"/>
    <n v="0"/>
    <n v="0"/>
    <n v="0"/>
    <n v="0"/>
    <n v="0"/>
    <n v="0"/>
    <n v="0"/>
    <n v="0"/>
    <n v="0"/>
    <n v="0"/>
    <n v="0"/>
  </r>
  <r>
    <n v="384"/>
    <s v="Legal History Review"/>
    <x v="2"/>
    <n v="31"/>
    <n v="5"/>
    <n v="0"/>
    <n v="0"/>
    <n v="0"/>
    <n v="0"/>
    <n v="2"/>
    <n v="0"/>
    <n v="0"/>
    <n v="0"/>
    <n v="0"/>
    <n v="1"/>
    <n v="0"/>
    <n v="0"/>
    <n v="0"/>
    <n v="0"/>
    <n v="0"/>
    <n v="2"/>
    <n v="0"/>
    <n v="0"/>
  </r>
  <r>
    <n v="385"/>
    <s v="Legal Issues of Economic Integration"/>
    <x v="2"/>
    <n v="31"/>
    <n v="3"/>
    <n v="0"/>
    <n v="0"/>
    <n v="0"/>
    <n v="0"/>
    <n v="0"/>
    <n v="0"/>
    <n v="0"/>
    <n v="0"/>
    <n v="0"/>
    <n v="1"/>
    <n v="0"/>
    <n v="0"/>
    <n v="0"/>
    <n v="1"/>
    <n v="0"/>
    <n v="0"/>
    <n v="0"/>
    <n v="1"/>
  </r>
  <r>
    <n v="386"/>
    <s v="Legal Studies"/>
    <x v="4"/>
    <n v="1"/>
    <n v="10"/>
    <n v="0"/>
    <n v="0"/>
    <n v="0"/>
    <n v="0"/>
    <n v="0"/>
    <n v="0"/>
    <n v="0"/>
    <n v="0"/>
    <n v="0"/>
    <n v="0"/>
    <n v="0"/>
    <n v="1"/>
    <n v="0"/>
    <n v="0"/>
    <n v="0"/>
    <n v="0"/>
    <n v="2"/>
    <n v="7"/>
  </r>
  <r>
    <n v="387"/>
    <s v="Leiden Journal of International Law"/>
    <x v="4"/>
    <n v="44"/>
    <n v="12"/>
    <n v="0"/>
    <n v="0"/>
    <n v="1"/>
    <n v="1"/>
    <n v="0"/>
    <n v="0"/>
    <n v="0"/>
    <n v="0"/>
    <n v="0"/>
    <n v="0"/>
    <n v="0"/>
    <n v="0"/>
    <n v="0"/>
    <n v="0"/>
    <n v="0"/>
    <n v="1"/>
    <n v="1"/>
    <n v="8"/>
  </r>
  <r>
    <n v="388"/>
    <s v="Lex Localis"/>
    <x v="4"/>
    <n v="386"/>
    <n v="73"/>
    <n v="3"/>
    <n v="16"/>
    <n v="0"/>
    <n v="0"/>
    <n v="1"/>
    <n v="0"/>
    <n v="0"/>
    <n v="0"/>
    <n v="0"/>
    <n v="1"/>
    <n v="24"/>
    <n v="23"/>
    <n v="0"/>
    <n v="1"/>
    <n v="0"/>
    <n v="4"/>
    <n v="0"/>
    <n v="0"/>
  </r>
  <r>
    <n v="389"/>
    <s v="Liverpool Law Review"/>
    <x v="0"/>
    <n v="31"/>
    <n v="4"/>
    <n v="0"/>
    <n v="0"/>
    <n v="0"/>
    <n v="1"/>
    <n v="1"/>
    <n v="0"/>
    <n v="1"/>
    <n v="0"/>
    <n v="0"/>
    <n v="0"/>
    <n v="0"/>
    <n v="0"/>
    <n v="0"/>
    <n v="0"/>
    <n v="0"/>
    <n v="0"/>
    <n v="1"/>
    <n v="0"/>
  </r>
  <r>
    <n v="390"/>
    <s v="London Review of International Law"/>
    <x v="1"/>
    <n v="44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2"/>
  </r>
  <r>
    <n v="391"/>
    <s v="Maastricht Journal of European and Comparative Law"/>
    <x v="0"/>
    <n v="44"/>
    <n v="16"/>
    <n v="1"/>
    <n v="0"/>
    <n v="1"/>
    <n v="3"/>
    <n v="0"/>
    <n v="0"/>
    <n v="1"/>
    <n v="0"/>
    <n v="0"/>
    <n v="0"/>
    <n v="4"/>
    <n v="1"/>
    <n v="0"/>
    <n v="0"/>
    <n v="0"/>
    <n v="1"/>
    <n v="0"/>
    <n v="4"/>
  </r>
  <r>
    <n v="392"/>
    <s v="Maghreb - Machrek"/>
    <x v="0"/>
    <n v="33"/>
    <n v="7"/>
    <n v="0"/>
    <n v="0"/>
    <n v="0"/>
    <n v="0"/>
    <n v="0"/>
    <n v="0"/>
    <n v="4"/>
    <n v="3"/>
    <n v="0"/>
    <n v="0"/>
    <n v="0"/>
    <n v="0"/>
    <n v="0"/>
    <n v="0"/>
    <n v="0"/>
    <n v="0"/>
    <n v="0"/>
    <n v="0"/>
  </r>
  <r>
    <n v="393"/>
    <s v="Manchester Journal of International Economic Law"/>
    <x v="2"/>
    <n v="44"/>
    <n v="2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n v="394"/>
    <s v="Marine Policy"/>
    <x v="4"/>
    <n v="44"/>
    <n v="27"/>
    <n v="1"/>
    <n v="0"/>
    <n v="1"/>
    <n v="9"/>
    <n v="2"/>
    <n v="0"/>
    <n v="2"/>
    <n v="1"/>
    <n v="0"/>
    <n v="0"/>
    <n v="0"/>
    <n v="0"/>
    <n v="1"/>
    <n v="1"/>
    <n v="0"/>
    <n v="0"/>
    <n v="1"/>
    <n v="8"/>
  </r>
  <r>
    <n v="395"/>
    <s v="Masaryk University Journal of Law and Technology"/>
    <x v="0"/>
    <n v="420"/>
    <n v="21"/>
    <n v="5"/>
    <n v="13"/>
    <n v="0"/>
    <n v="0"/>
    <n v="0"/>
    <n v="0"/>
    <n v="1"/>
    <n v="0"/>
    <n v="0"/>
    <n v="0"/>
    <n v="1"/>
    <n v="0"/>
    <n v="0"/>
    <n v="1"/>
    <n v="0"/>
    <n v="0"/>
    <n v="0"/>
    <n v="0"/>
  </r>
  <r>
    <n v="396"/>
    <s v="Materiali per una Storia della Cultura Giuridica"/>
    <x v="0"/>
    <n v="39"/>
    <n v="7"/>
    <n v="0"/>
    <n v="0"/>
    <n v="0"/>
    <n v="0"/>
    <n v="0"/>
    <n v="0"/>
    <n v="0"/>
    <n v="0"/>
    <n v="0"/>
    <n v="0"/>
    <n v="0"/>
    <n v="0"/>
    <n v="2"/>
    <n v="5"/>
    <n v="0"/>
    <n v="0"/>
    <n v="0"/>
    <n v="0"/>
  </r>
  <r>
    <n v="397"/>
    <s v="McGill Journal of Law and Health"/>
    <x v="2"/>
    <n v="99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398"/>
    <s v="Medical Law International"/>
    <x v="0"/>
    <n v="44"/>
    <n v="6"/>
    <n v="0"/>
    <n v="0"/>
    <n v="0"/>
    <n v="0"/>
    <n v="0"/>
    <n v="0"/>
    <n v="0"/>
    <n v="0"/>
    <n v="0"/>
    <n v="0"/>
    <n v="0"/>
    <n v="0"/>
    <n v="1"/>
    <n v="0"/>
    <n v="3"/>
    <n v="0"/>
    <n v="4"/>
    <n v="1"/>
  </r>
  <r>
    <n v="399"/>
    <s v="Medicine and Law"/>
    <x v="1"/>
    <n v="972"/>
    <n v="14"/>
    <n v="1"/>
    <n v="0"/>
    <n v="0"/>
    <n v="0"/>
    <n v="2"/>
    <n v="0"/>
    <n v="0"/>
    <n v="0"/>
    <n v="0"/>
    <n v="0"/>
    <n v="1"/>
    <n v="0"/>
    <n v="8"/>
    <n v="0"/>
    <n v="0"/>
    <n v="2"/>
    <n v="0"/>
    <n v="0"/>
  </r>
  <r>
    <n v="400"/>
    <s v="Medecine et Droit"/>
    <x v="0"/>
    <n v="33"/>
    <n v="3"/>
    <n v="0"/>
    <n v="1"/>
    <n v="0"/>
    <n v="0"/>
    <n v="0"/>
    <n v="0"/>
    <n v="1"/>
    <n v="1"/>
    <n v="0"/>
    <n v="0"/>
    <n v="0"/>
    <n v="0"/>
    <n v="0"/>
    <n v="0"/>
    <n v="0"/>
    <n v="0"/>
    <n v="0"/>
    <n v="0"/>
  </r>
  <r>
    <n v="401"/>
    <s v="Medicine, Science and the Law"/>
    <x v="1"/>
    <n v="44"/>
    <n v="8"/>
    <n v="0"/>
    <n v="0"/>
    <n v="0"/>
    <n v="1"/>
    <n v="0"/>
    <n v="0"/>
    <n v="0"/>
    <n v="0"/>
    <n v="0"/>
    <n v="0"/>
    <n v="0"/>
    <n v="0"/>
    <n v="4"/>
    <n v="1"/>
    <n v="1"/>
    <n v="0"/>
    <n v="1"/>
    <n v="1"/>
  </r>
  <r>
    <n v="402"/>
    <s v="Melbourne University Law Review"/>
    <x v="4"/>
    <n v="61"/>
    <n v="3"/>
    <n v="0"/>
    <n v="0"/>
    <n v="0"/>
    <n v="1"/>
    <n v="0"/>
    <n v="0"/>
    <n v="0"/>
    <n v="0"/>
    <n v="0"/>
    <n v="0"/>
    <n v="0"/>
    <n v="0"/>
    <n v="0"/>
    <n v="0"/>
    <n v="0"/>
    <n v="0"/>
    <n v="1"/>
    <n v="1"/>
  </r>
  <r>
    <n v="403"/>
    <s v="Middle East Law and Governance"/>
    <x v="1"/>
    <n v="5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404"/>
    <s v="Millennium DIPr"/>
    <x v="0"/>
    <n v="52"/>
    <n v="1"/>
    <n v="0"/>
    <n v="0"/>
    <n v="0"/>
    <n v="0"/>
    <n v="0"/>
    <n v="0"/>
    <n v="0"/>
    <n v="0"/>
    <n v="0"/>
    <n v="1"/>
    <n v="0"/>
    <n v="0"/>
    <n v="0"/>
    <n v="0"/>
    <n v="5"/>
    <n v="0"/>
    <n v="0"/>
    <n v="0"/>
  </r>
  <r>
    <n v="405"/>
    <s v="Monatsschrift fur Kriminologie und Strafrechtsreform"/>
    <x v="0"/>
    <n v="49"/>
    <n v="10"/>
    <n v="0"/>
    <n v="0"/>
    <n v="0"/>
    <n v="7"/>
    <n v="0"/>
    <n v="0"/>
    <n v="0"/>
    <n v="0"/>
    <n v="0"/>
    <n v="0"/>
    <n v="0"/>
    <n v="0"/>
    <n v="0"/>
    <n v="0"/>
    <n v="0"/>
    <n v="0"/>
    <n v="0"/>
    <n v="3"/>
  </r>
  <r>
    <n v="406"/>
    <s v="Moreana"/>
    <x v="1"/>
    <n v="33"/>
    <n v="2"/>
    <n v="0"/>
    <n v="0"/>
    <n v="0"/>
    <n v="0"/>
    <n v="0"/>
    <n v="0"/>
    <n v="0"/>
    <n v="0"/>
    <n v="0"/>
    <n v="0"/>
    <n v="2"/>
    <n v="0"/>
    <n v="0"/>
    <n v="0"/>
    <n v="0"/>
    <n v="0"/>
    <n v="0"/>
    <n v="0"/>
  </r>
  <r>
    <n v="407"/>
    <s v="Neohelicon"/>
    <x v="0"/>
    <n v="31"/>
    <n v="13"/>
    <n v="0"/>
    <n v="0"/>
    <n v="0"/>
    <n v="0"/>
    <n v="0"/>
    <n v="0"/>
    <n v="0"/>
    <n v="0"/>
    <n v="0"/>
    <n v="2"/>
    <n v="4"/>
    <n v="0"/>
    <n v="1"/>
    <n v="5"/>
    <n v="0"/>
    <n v="0"/>
    <n v="0"/>
    <n v="1"/>
  </r>
  <r>
    <n v="408"/>
    <s v="New Criminal Law Review"/>
    <x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409"/>
    <s v="Netherlands Quarterly of Human Rights"/>
    <x v="1"/>
    <n v="31"/>
    <n v="2"/>
    <n v="0"/>
    <n v="0"/>
    <n v="0"/>
    <n v="0"/>
    <n v="1"/>
    <n v="0"/>
    <n v="0"/>
    <n v="0"/>
    <n v="0"/>
    <n v="0"/>
    <n v="0"/>
    <n v="0"/>
    <n v="0"/>
    <n v="0"/>
    <n v="0"/>
    <n v="1"/>
    <n v="0"/>
    <n v="0"/>
  </r>
  <r>
    <n v="410"/>
    <s v="Netherlands Yearbook of International Law"/>
    <x v="0"/>
    <n v="44"/>
    <n v="5"/>
    <n v="2"/>
    <n v="0"/>
    <n v="0"/>
    <n v="0"/>
    <n v="0"/>
    <n v="0"/>
    <n v="0"/>
    <n v="1"/>
    <n v="1"/>
    <n v="0"/>
    <n v="0"/>
    <n v="0"/>
    <n v="0"/>
    <n v="0"/>
    <n v="0"/>
    <n v="0"/>
    <n v="0"/>
    <n v="1"/>
  </r>
  <r>
    <n v="411"/>
    <s v="New York University Law Review"/>
    <x v="3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</r>
  <r>
    <n v="412"/>
    <s v="Nordic Journal of International Law"/>
    <x v="1"/>
    <n v="3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413"/>
    <s v="Nottingham Studies on Human Rights"/>
    <x v="0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414"/>
    <s v="New York University Journal of Law and Liberty"/>
    <x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415"/>
    <s v="Netherlands International Law Review"/>
    <x v="1"/>
    <n v="41"/>
    <n v="7"/>
    <n v="0"/>
    <n v="0"/>
    <n v="0"/>
    <n v="2"/>
    <n v="0"/>
    <n v="0"/>
    <n v="1"/>
    <n v="0"/>
    <n v="0"/>
    <n v="0"/>
    <n v="0"/>
    <n v="0"/>
    <n v="0"/>
    <n v="0"/>
    <n v="1"/>
    <n v="0"/>
    <n v="1"/>
    <n v="3"/>
  </r>
  <r>
    <n v="416"/>
    <s v="Ocean Yearbook Online"/>
    <x v="0"/>
    <n v="3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</r>
  <r>
    <n v="417"/>
    <s v="Oxford Journal of Law and Religion"/>
    <x v="3"/>
    <n v="44"/>
    <n v="11"/>
    <n v="0"/>
    <n v="0"/>
    <n v="0"/>
    <n v="2"/>
    <n v="0"/>
    <n v="0"/>
    <n v="2"/>
    <n v="0"/>
    <n v="2"/>
    <n v="0"/>
    <n v="0"/>
    <n v="0"/>
    <n v="0"/>
    <n v="0"/>
    <n v="0"/>
    <n v="0"/>
    <n v="1"/>
    <n v="4"/>
  </r>
  <r>
    <n v="418"/>
    <s v="Oslo Law Review"/>
    <x v="0"/>
    <n v="47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419"/>
    <s v="Ocean Development and International Law"/>
    <x v="4"/>
    <n v="44"/>
    <n v="4"/>
    <n v="0"/>
    <n v="0"/>
    <n v="0"/>
    <n v="3"/>
    <n v="0"/>
    <n v="0"/>
    <n v="0"/>
    <n v="0"/>
    <n v="0"/>
    <n v="0"/>
    <n v="0"/>
    <n v="0"/>
    <n v="0"/>
    <n v="0"/>
    <n v="0"/>
    <n v="0"/>
    <n v="0"/>
    <n v="1"/>
  </r>
  <r>
    <n v="420"/>
    <s v="Onati Socio-Legal Series"/>
    <x v="0"/>
    <n v="34"/>
    <n v="3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n v="421"/>
    <s v="Osservatorio del Diritto Civile e Commerciale"/>
    <x v="0"/>
    <n v="39"/>
    <n v="7"/>
    <n v="0"/>
    <n v="0"/>
    <n v="0"/>
    <n v="0"/>
    <n v="0"/>
    <n v="0"/>
    <n v="0"/>
    <n v="0"/>
    <n v="0"/>
    <n v="0"/>
    <n v="0"/>
    <n v="0"/>
    <n v="3"/>
    <n v="4"/>
    <n v="0"/>
    <n v="0"/>
    <n v="0"/>
    <n v="0"/>
  </r>
  <r>
    <n v="422"/>
    <s v="Oxford Journal of Legal Studies"/>
    <x v="4"/>
    <n v="44"/>
    <n v="13"/>
    <n v="0"/>
    <n v="0"/>
    <n v="0"/>
    <n v="0"/>
    <n v="0"/>
    <n v="0"/>
    <n v="0"/>
    <n v="0"/>
    <n v="0"/>
    <n v="0"/>
    <n v="0"/>
    <n v="0"/>
    <n v="0"/>
    <n v="1"/>
    <n v="0"/>
    <n v="0"/>
    <n v="1"/>
    <n v="11"/>
  </r>
  <r>
    <n v="423"/>
    <s v="Oxford University Commonwealth Law Journal"/>
    <x v="2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424"/>
    <s v="P.A. Persona e Amministrazione"/>
    <x v="0"/>
    <n v="39"/>
    <n v="9"/>
    <n v="1"/>
    <n v="0"/>
    <n v="0"/>
    <n v="0"/>
    <n v="0"/>
    <n v="0"/>
    <n v="0"/>
    <n v="0"/>
    <n v="0"/>
    <n v="0"/>
    <n v="0"/>
    <n v="0"/>
    <n v="5"/>
    <n v="3"/>
    <n v="0"/>
    <n v="0"/>
    <n v="0"/>
    <n v="0"/>
  </r>
  <r>
    <n v="425"/>
    <s v="Parliamentary Affairs"/>
    <x v="4"/>
    <n v="44"/>
    <n v="12"/>
    <n v="0"/>
    <n v="2"/>
    <n v="1"/>
    <n v="0"/>
    <n v="0"/>
    <n v="0"/>
    <n v="1"/>
    <n v="0"/>
    <n v="0"/>
    <n v="0"/>
    <n v="0"/>
    <n v="0"/>
    <n v="0"/>
    <n v="2"/>
    <n v="0"/>
    <n v="0"/>
    <n v="3"/>
    <n v="3"/>
  </r>
  <r>
    <n v="426"/>
    <s v="Partner Abuse"/>
    <x v="0"/>
    <n v="1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1"/>
  </r>
  <r>
    <n v="427"/>
    <s v="Perspectives on Federalism"/>
    <x v="2"/>
    <n v="49"/>
    <n v="9"/>
    <n v="0"/>
    <n v="0"/>
    <n v="1"/>
    <n v="0"/>
    <n v="0"/>
    <n v="0"/>
    <n v="0"/>
    <n v="0"/>
    <n v="0"/>
    <n v="1"/>
    <n v="0"/>
    <n v="0"/>
    <n v="3"/>
    <n v="1"/>
    <n v="0"/>
    <n v="2"/>
    <n v="0"/>
    <n v="1"/>
  </r>
  <r>
    <n v="428"/>
    <s v="Perspectives on Terrorism"/>
    <x v="0"/>
    <n v="1"/>
    <n v="6"/>
    <n v="1"/>
    <n v="1"/>
    <n v="0"/>
    <n v="0"/>
    <n v="0"/>
    <n v="0"/>
    <n v="0"/>
    <n v="0"/>
    <n v="0"/>
    <n v="0"/>
    <n v="1"/>
    <n v="0"/>
    <n v="0"/>
    <n v="0"/>
    <n v="0"/>
    <n v="0"/>
    <n v="1"/>
    <n v="2"/>
  </r>
  <r>
    <n v="429"/>
    <s v="Police Practice and Research"/>
    <x v="1"/>
    <n v="44"/>
    <n v="6"/>
    <n v="0"/>
    <n v="1"/>
    <n v="0"/>
    <n v="0"/>
    <n v="0"/>
    <n v="0"/>
    <n v="0"/>
    <n v="0"/>
    <n v="0"/>
    <n v="0"/>
    <n v="1"/>
    <n v="1"/>
    <n v="0"/>
    <n v="0"/>
    <n v="0"/>
    <n v="0"/>
    <n v="1"/>
    <n v="2"/>
  </r>
  <r>
    <n v="430"/>
    <s v="Police Quarterly"/>
    <x v="4"/>
    <n v="1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1"/>
  </r>
  <r>
    <n v="431"/>
    <s v="Policing and Society"/>
    <x v="3"/>
    <n v="44"/>
    <n v="11"/>
    <n v="0"/>
    <n v="0"/>
    <n v="0"/>
    <n v="2"/>
    <n v="0"/>
    <n v="0"/>
    <n v="0"/>
    <n v="0"/>
    <n v="0"/>
    <n v="0"/>
    <n v="0"/>
    <n v="1"/>
    <n v="0"/>
    <n v="0"/>
    <n v="0"/>
    <n v="0"/>
    <n v="3"/>
    <n v="5"/>
  </r>
  <r>
    <n v="432"/>
    <s v="Policing"/>
    <x v="1"/>
    <n v="44"/>
    <n v="9"/>
    <n v="0"/>
    <n v="1"/>
    <n v="0"/>
    <n v="0"/>
    <n v="0"/>
    <n v="0"/>
    <n v="0"/>
    <n v="0"/>
    <n v="0"/>
    <n v="0"/>
    <n v="0"/>
    <n v="1"/>
    <n v="0"/>
    <n v="0"/>
    <n v="0"/>
    <n v="0"/>
    <n v="1"/>
    <n v="6"/>
  </r>
  <r>
    <n v="433"/>
    <s v="Policing (Oxford)"/>
    <x v="1"/>
    <n v="44"/>
    <n v="13"/>
    <n v="0"/>
    <n v="0"/>
    <n v="0"/>
    <n v="0"/>
    <n v="0"/>
    <n v="0"/>
    <n v="0"/>
    <n v="0"/>
    <n v="0"/>
    <n v="0"/>
    <n v="0"/>
    <n v="2"/>
    <n v="0"/>
    <n v="0"/>
    <n v="0"/>
    <n v="0"/>
    <n v="2"/>
    <n v="9"/>
  </r>
  <r>
    <n v="434"/>
    <s v="PSL Quarterly Review"/>
    <x v="2"/>
    <n v="33"/>
    <n v="11"/>
    <n v="0"/>
    <n v="0"/>
    <n v="0"/>
    <n v="2"/>
    <n v="0"/>
    <n v="0"/>
    <n v="0"/>
    <n v="0"/>
    <n v="0"/>
    <n v="0"/>
    <n v="0"/>
    <n v="0"/>
    <n v="3"/>
    <n v="1"/>
    <n v="0"/>
    <n v="0"/>
    <n v="0"/>
    <n v="5"/>
  </r>
  <r>
    <n v="435"/>
    <s v="Polish Yearbook of International Law"/>
    <x v="2"/>
    <n v="48"/>
    <n v="3"/>
    <n v="1"/>
    <n v="0"/>
    <n v="0"/>
    <n v="0"/>
    <n v="0"/>
    <n v="0"/>
    <n v="0"/>
    <n v="0"/>
    <n v="0"/>
    <n v="0"/>
    <n v="0"/>
    <n v="0"/>
    <n v="0"/>
    <n v="0"/>
    <n v="0"/>
    <n v="2"/>
    <n v="0"/>
    <n v="0"/>
  </r>
  <r>
    <n v="436"/>
    <s v="Politica Criminal"/>
    <x v="1"/>
    <n v="56"/>
    <n v="7"/>
    <n v="0"/>
    <n v="0"/>
    <n v="0"/>
    <n v="0"/>
    <n v="0"/>
    <n v="0"/>
    <n v="1"/>
    <n v="0"/>
    <n v="4"/>
    <n v="1"/>
    <n v="0"/>
    <n v="0"/>
    <n v="0"/>
    <n v="0"/>
    <n v="0"/>
    <n v="0"/>
    <n v="0"/>
    <n v="1"/>
  </r>
  <r>
    <n v="437"/>
    <s v="Politica del Diritto"/>
    <x v="0"/>
    <n v="39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438"/>
    <s v="Political and Legal Anthropology Review"/>
    <x v="1"/>
    <n v="49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1"/>
  </r>
  <r>
    <n v="439"/>
    <s v="Pravnik"/>
    <x v="0"/>
    <n v="420"/>
    <n v="12"/>
    <n v="6"/>
    <n v="6"/>
    <n v="0"/>
    <n v="0"/>
    <n v="0"/>
    <n v="0"/>
    <n v="0"/>
    <n v="0"/>
    <n v="0"/>
    <n v="0"/>
    <n v="0"/>
    <n v="0"/>
    <n v="0"/>
    <n v="0"/>
    <n v="1"/>
    <n v="0"/>
    <n v="0"/>
    <n v="0"/>
  </r>
  <r>
    <n v="440"/>
    <s v="Pravni Zapisi"/>
    <x v="0"/>
    <n v="38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441"/>
    <s v="Prison Journal"/>
    <x v="1"/>
    <n v="1"/>
    <n v="4"/>
    <n v="0"/>
    <n v="0"/>
    <n v="0"/>
    <n v="0"/>
    <n v="0"/>
    <n v="0"/>
    <n v="0"/>
    <n v="0"/>
    <n v="0"/>
    <n v="0"/>
    <n v="0"/>
    <n v="1"/>
    <n v="0"/>
    <n v="0"/>
    <n v="1"/>
    <n v="1"/>
    <n v="0"/>
    <n v="2"/>
  </r>
  <r>
    <n v="442"/>
    <s v="Probation Journal"/>
    <x v="2"/>
    <n v="44"/>
    <n v="7"/>
    <n v="0"/>
    <n v="0"/>
    <n v="0"/>
    <n v="0"/>
    <n v="0"/>
    <n v="0"/>
    <n v="0"/>
    <n v="0"/>
    <n v="0"/>
    <n v="0"/>
    <n v="0"/>
    <n v="0"/>
    <n v="0"/>
    <n v="0"/>
    <n v="1"/>
    <n v="0"/>
    <n v="1"/>
    <n v="6"/>
  </r>
  <r>
    <n v="443"/>
    <s v="Problema"/>
    <x v="2"/>
    <n v="52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n v="444"/>
    <s v="Problems and Perspectives in Management"/>
    <x v="2"/>
    <n v="380"/>
    <n v="5"/>
    <n v="0"/>
    <n v="0"/>
    <n v="0"/>
    <n v="0"/>
    <n v="1"/>
    <n v="4"/>
    <n v="0"/>
    <n v="0"/>
    <n v="0"/>
    <n v="0"/>
    <n v="0"/>
    <n v="0"/>
    <n v="0"/>
    <n v="0"/>
    <n v="0"/>
    <n v="0"/>
    <n v="0"/>
    <n v="0"/>
  </r>
  <r>
    <n v="445"/>
    <s v="Prudentia Iuris"/>
    <x v="0"/>
    <n v="54"/>
    <n v="4"/>
    <n v="0"/>
    <n v="0"/>
    <n v="0"/>
    <n v="0"/>
    <n v="0"/>
    <n v="0"/>
    <n v="0"/>
    <n v="0"/>
    <n v="2"/>
    <n v="2"/>
    <n v="0"/>
    <n v="0"/>
    <n v="0"/>
    <n v="0"/>
    <n v="1"/>
    <n v="0"/>
    <n v="0"/>
    <n v="0"/>
  </r>
  <r>
    <n v="446"/>
    <s v="Psychiatry, Psychology and Law"/>
    <x v="1"/>
    <n v="44"/>
    <n v="9"/>
    <n v="0"/>
    <n v="0"/>
    <n v="0"/>
    <n v="0"/>
    <n v="0"/>
    <n v="0"/>
    <n v="0"/>
    <n v="0"/>
    <n v="0"/>
    <n v="1"/>
    <n v="0"/>
    <n v="1"/>
    <n v="3"/>
    <n v="1"/>
    <n v="0"/>
    <n v="0"/>
    <n v="2"/>
    <n v="1"/>
  </r>
  <r>
    <n v="447"/>
    <s v="Psychological Injury and Law"/>
    <x v="2"/>
    <n v="1"/>
    <n v="18"/>
    <n v="0"/>
    <n v="0"/>
    <n v="0"/>
    <n v="0"/>
    <n v="0"/>
    <n v="0"/>
    <n v="0"/>
    <n v="0"/>
    <n v="0"/>
    <n v="0"/>
    <n v="1"/>
    <n v="0"/>
    <n v="2"/>
    <n v="15"/>
    <n v="0"/>
    <n v="0"/>
    <n v="0"/>
    <n v="0"/>
  </r>
  <r>
    <n v="448"/>
    <s v="Psychology, Crime and Law"/>
    <x v="3"/>
    <n v="44"/>
    <n v="14"/>
    <n v="0"/>
    <n v="0"/>
    <n v="1"/>
    <n v="0"/>
    <n v="0"/>
    <n v="0"/>
    <n v="0"/>
    <n v="0"/>
    <n v="0"/>
    <n v="1"/>
    <n v="0"/>
    <n v="1"/>
    <n v="0"/>
    <n v="0"/>
    <n v="0"/>
    <n v="0"/>
    <n v="1"/>
    <n v="10"/>
  </r>
  <r>
    <n v="449"/>
    <s v="Public Integrity"/>
    <x v="0"/>
    <n v="4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0"/>
    <s v="Public Organization Review"/>
    <x v="1"/>
    <n v="3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451"/>
    <s v="Punishment and Society"/>
    <x v="3"/>
    <n v="44"/>
    <n v="6"/>
    <n v="0"/>
    <n v="0"/>
    <n v="0"/>
    <n v="0"/>
    <n v="0"/>
    <n v="0"/>
    <n v="0"/>
    <n v="0"/>
    <n v="0"/>
    <n v="0"/>
    <n v="0"/>
    <n v="0"/>
    <n v="0"/>
    <n v="0"/>
    <n v="0"/>
    <n v="0"/>
    <n v="1"/>
    <n v="5"/>
  </r>
  <r>
    <n v="452"/>
    <s v="Quaderni Costituzionali"/>
    <x v="1"/>
    <n v="39"/>
    <n v="19"/>
    <n v="0"/>
    <n v="0"/>
    <n v="0"/>
    <n v="0"/>
    <n v="0"/>
    <n v="0"/>
    <n v="1"/>
    <n v="0"/>
    <n v="0"/>
    <n v="0"/>
    <n v="0"/>
    <n v="0"/>
    <n v="4"/>
    <n v="14"/>
    <n v="0"/>
    <n v="0"/>
    <n v="0"/>
    <n v="0"/>
  </r>
  <r>
    <n v="453"/>
    <s v="Quaderni di Diritto e Politica Ecclesiastica"/>
    <x v="2"/>
    <n v="39"/>
    <n v="23"/>
    <n v="0"/>
    <n v="0"/>
    <n v="0"/>
    <n v="1"/>
    <n v="0"/>
    <n v="0"/>
    <n v="0"/>
    <n v="0"/>
    <n v="0"/>
    <n v="0"/>
    <n v="0"/>
    <n v="0"/>
    <n v="2"/>
    <n v="20"/>
    <n v="0"/>
    <n v="0"/>
    <n v="0"/>
    <n v="0"/>
  </r>
  <r>
    <n v="454"/>
    <s v="Quebec Journal of International Law"/>
    <x v="0"/>
    <n v="999"/>
    <n v="5"/>
    <n v="1"/>
    <n v="0"/>
    <n v="0"/>
    <n v="0"/>
    <n v="0"/>
    <n v="0"/>
    <n v="2"/>
    <n v="2"/>
    <n v="0"/>
    <n v="0"/>
    <n v="0"/>
    <n v="0"/>
    <n v="0"/>
    <n v="0"/>
    <n v="0"/>
    <n v="0"/>
    <n v="0"/>
    <n v="0"/>
  </r>
  <r>
    <n v="455"/>
    <s v="Queen Mary Studies in International Law"/>
    <x v="0"/>
    <n v="44"/>
    <n v="3"/>
    <n v="2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456"/>
    <s v="Queen Mary Journal of Intellectual Property"/>
    <x v="2"/>
    <n v="44"/>
    <n v="3"/>
    <n v="0"/>
    <n v="0"/>
    <n v="0"/>
    <n v="0"/>
    <n v="0"/>
    <n v="0"/>
    <n v="1"/>
    <n v="0"/>
    <n v="0"/>
    <n v="0"/>
    <n v="0"/>
    <n v="0"/>
    <n v="0"/>
    <n v="1"/>
    <n v="0"/>
    <n v="0"/>
    <n v="0"/>
    <n v="1"/>
  </r>
  <r>
    <n v="457"/>
    <s v="Ragion Pratica"/>
    <x v="0"/>
    <n v="39"/>
    <n v="13"/>
    <n v="0"/>
    <n v="0"/>
    <n v="0"/>
    <n v="1"/>
    <n v="0"/>
    <n v="0"/>
    <n v="0"/>
    <n v="0"/>
    <n v="0"/>
    <n v="0"/>
    <n v="1"/>
    <n v="0"/>
    <n v="5"/>
    <n v="5"/>
    <n v="0"/>
    <n v="0"/>
    <n v="1"/>
    <n v="0"/>
  </r>
  <r>
    <n v="458"/>
    <s v="Rassegna Italiana di Criminologia"/>
    <x v="2"/>
    <n v="39"/>
    <n v="22"/>
    <n v="0"/>
    <n v="0"/>
    <n v="0"/>
    <n v="0"/>
    <n v="0"/>
    <n v="0"/>
    <n v="0"/>
    <n v="0"/>
    <n v="0"/>
    <n v="0"/>
    <n v="0"/>
    <n v="0"/>
    <n v="13"/>
    <n v="7"/>
    <n v="0"/>
    <n v="0"/>
    <n v="0"/>
    <n v="2"/>
  </r>
  <r>
    <n v="459"/>
    <s v="Ratio Juris"/>
    <x v="1"/>
    <n v="44"/>
    <n v="5"/>
    <n v="0"/>
    <n v="0"/>
    <n v="0"/>
    <n v="0"/>
    <n v="0"/>
    <n v="0"/>
    <n v="0"/>
    <n v="0"/>
    <n v="1"/>
    <n v="0"/>
    <n v="0"/>
    <n v="0"/>
    <n v="1"/>
    <n v="1"/>
    <n v="1"/>
    <n v="0"/>
    <n v="1"/>
    <n v="1"/>
  </r>
  <r>
    <n v="460"/>
    <s v="Rechtsgeschichte"/>
    <x v="0"/>
    <n v="49"/>
    <n v="12"/>
    <n v="0"/>
    <n v="0"/>
    <n v="3"/>
    <n v="3"/>
    <n v="0"/>
    <n v="0"/>
    <n v="0"/>
    <n v="0"/>
    <n v="0"/>
    <n v="0"/>
    <n v="0"/>
    <n v="0"/>
    <n v="1"/>
    <n v="2"/>
    <n v="0"/>
    <n v="0"/>
    <n v="0"/>
    <n v="3"/>
  </r>
  <r>
    <n v="461"/>
    <s v="Regioni"/>
    <x v="0"/>
    <n v="39"/>
    <n v="5"/>
    <n v="0"/>
    <n v="0"/>
    <n v="0"/>
    <n v="0"/>
    <n v="0"/>
    <n v="0"/>
    <n v="0"/>
    <n v="0"/>
    <n v="0"/>
    <n v="0"/>
    <n v="0"/>
    <n v="0"/>
    <n v="2"/>
    <n v="3"/>
    <n v="0"/>
    <n v="0"/>
    <n v="0"/>
    <n v="0"/>
  </r>
  <r>
    <n v="462"/>
    <s v="Regulation and Governance"/>
    <x v="6"/>
    <n v="44"/>
    <n v="10"/>
    <n v="2"/>
    <n v="1"/>
    <n v="0"/>
    <n v="1"/>
    <n v="0"/>
    <n v="0"/>
    <n v="0"/>
    <n v="0"/>
    <n v="0"/>
    <n v="0"/>
    <n v="0"/>
    <n v="0"/>
    <n v="0"/>
    <n v="2"/>
    <n v="0"/>
    <n v="0"/>
    <n v="0"/>
    <n v="4"/>
  </r>
  <r>
    <n v="463"/>
    <s v="Relacoes Internacionais no Mundo Atual"/>
    <x v="0"/>
    <n v="55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</r>
  <r>
    <n v="464"/>
    <s v="Resources Policy"/>
    <x v="3"/>
    <n v="44"/>
    <n v="35"/>
    <n v="2"/>
    <n v="1"/>
    <n v="1"/>
    <n v="0"/>
    <n v="3"/>
    <n v="0"/>
    <n v="3"/>
    <n v="1"/>
    <n v="8"/>
    <n v="1"/>
    <n v="0"/>
    <n v="0"/>
    <n v="0"/>
    <n v="6"/>
    <n v="0"/>
    <n v="4"/>
    <n v="0"/>
    <n v="5"/>
  </r>
  <r>
    <n v="465"/>
    <s v="Res Publica"/>
    <x v="1"/>
    <n v="41"/>
    <n v="5"/>
    <n v="0"/>
    <n v="0"/>
    <n v="0"/>
    <n v="2"/>
    <n v="0"/>
    <n v="0"/>
    <n v="0"/>
    <n v="0"/>
    <n v="0"/>
    <n v="0"/>
    <n v="0"/>
    <n v="0"/>
    <n v="0"/>
    <n v="0"/>
    <n v="0"/>
    <n v="1"/>
    <n v="0"/>
    <n v="2"/>
  </r>
  <r>
    <n v="466"/>
    <s v="Review of Central and East European Law"/>
    <x v="1"/>
    <n v="31"/>
    <n v="19"/>
    <n v="2"/>
    <n v="1"/>
    <n v="0"/>
    <n v="1"/>
    <n v="9"/>
    <n v="0"/>
    <n v="0"/>
    <n v="0"/>
    <n v="0"/>
    <n v="0"/>
    <n v="3"/>
    <n v="1"/>
    <n v="0"/>
    <n v="0"/>
    <n v="0"/>
    <n v="2"/>
    <n v="0"/>
    <n v="0"/>
  </r>
  <r>
    <n v="467"/>
    <s v="Review of European, Comparative and International Environmental Law"/>
    <x v="4"/>
    <n v="44"/>
    <n v="6"/>
    <n v="1"/>
    <n v="0"/>
    <n v="1"/>
    <n v="0"/>
    <n v="0"/>
    <n v="0"/>
    <n v="0"/>
    <n v="0"/>
    <n v="0"/>
    <n v="0"/>
    <n v="0"/>
    <n v="1"/>
    <n v="0"/>
    <n v="0"/>
    <n v="0"/>
    <n v="1"/>
    <n v="0"/>
    <n v="2"/>
  </r>
  <r>
    <n v="468"/>
    <s v="Review of Law and Economics"/>
    <x v="0"/>
    <n v="49"/>
    <n v="13"/>
    <n v="0"/>
    <n v="0"/>
    <n v="1"/>
    <n v="4"/>
    <n v="1"/>
    <n v="0"/>
    <n v="1"/>
    <n v="4"/>
    <n v="0"/>
    <n v="0"/>
    <n v="0"/>
    <n v="0"/>
    <n v="0"/>
    <n v="1"/>
    <n v="0"/>
    <n v="0"/>
    <n v="0"/>
    <n v="1"/>
  </r>
  <r>
    <n v="469"/>
    <s v="Revija za Kriminalistiko in Kriminologijo"/>
    <x v="1"/>
    <n v="386"/>
    <n v="53"/>
    <n v="0"/>
    <n v="0"/>
    <n v="0"/>
    <n v="0"/>
    <n v="0"/>
    <n v="0"/>
    <n v="0"/>
    <n v="0"/>
    <n v="0"/>
    <n v="0"/>
    <n v="16"/>
    <n v="37"/>
    <n v="0"/>
    <n v="0"/>
    <n v="0"/>
    <n v="0"/>
    <n v="0"/>
    <n v="0"/>
  </r>
  <r>
    <n v="470"/>
    <s v="Revista Aequitas"/>
    <x v="0"/>
    <n v="34"/>
    <n v="3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n v="471"/>
    <s v="Revista Brasileira de Direito Processual Penal"/>
    <x v="4"/>
    <n v="55"/>
    <n v="9"/>
    <n v="0"/>
    <n v="0"/>
    <n v="0"/>
    <n v="0"/>
    <n v="0"/>
    <n v="0"/>
    <n v="0"/>
    <n v="0"/>
    <n v="0"/>
    <n v="0"/>
    <n v="0"/>
    <n v="0"/>
    <n v="3"/>
    <n v="6"/>
    <n v="0"/>
    <n v="0"/>
    <n v="0"/>
    <n v="0"/>
  </r>
  <r>
    <n v="472"/>
    <s v="Revista Brasileira de Estudos Politicos"/>
    <x v="0"/>
    <n v="55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473"/>
    <s v="Revista Catalana de Dret Public"/>
    <x v="2"/>
    <n v="34"/>
    <n v="3"/>
    <n v="0"/>
    <n v="0"/>
    <n v="0"/>
    <n v="0"/>
    <n v="0"/>
    <n v="0"/>
    <n v="1"/>
    <n v="0"/>
    <n v="1"/>
    <n v="0"/>
    <n v="0"/>
    <n v="0"/>
    <n v="0"/>
    <n v="0"/>
    <n v="0"/>
    <n v="1"/>
    <n v="0"/>
    <n v="0"/>
  </r>
  <r>
    <n v="474"/>
    <s v="Revista Catalana de Dret Ambiental"/>
    <x v="0"/>
    <n v="34"/>
    <n v="3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n v="475"/>
    <s v="Revista Chilena de Derecho"/>
    <x v="4"/>
    <n v="56"/>
    <n v="13"/>
    <n v="0"/>
    <n v="0"/>
    <n v="0"/>
    <n v="0"/>
    <n v="0"/>
    <n v="0"/>
    <n v="3"/>
    <n v="1"/>
    <n v="7"/>
    <n v="2"/>
    <n v="0"/>
    <n v="0"/>
    <n v="0"/>
    <n v="0"/>
    <n v="0"/>
    <n v="0"/>
    <n v="0"/>
    <n v="0"/>
  </r>
  <r>
    <n v="476"/>
    <s v="Revista Criminalidad"/>
    <x v="0"/>
    <n v="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477"/>
    <s v="Revista de Derecho"/>
    <x v="1"/>
    <n v="56"/>
    <n v="5"/>
    <n v="0"/>
    <n v="0"/>
    <n v="0"/>
    <n v="0"/>
    <n v="0"/>
    <n v="0"/>
    <n v="0"/>
    <n v="0"/>
    <n v="2"/>
    <n v="3"/>
    <n v="0"/>
    <n v="0"/>
    <n v="0"/>
    <n v="0"/>
    <n v="0"/>
    <n v="0"/>
    <n v="0"/>
    <n v="0"/>
  </r>
  <r>
    <n v="478"/>
    <s v="Revista de Derecho Civil"/>
    <x v="2"/>
    <n v="34"/>
    <n v="15"/>
    <n v="0"/>
    <n v="0"/>
    <n v="0"/>
    <n v="0"/>
    <n v="0"/>
    <n v="0"/>
    <n v="0"/>
    <n v="0"/>
    <n v="4"/>
    <n v="8"/>
    <n v="0"/>
    <n v="0"/>
    <n v="3"/>
    <n v="0"/>
    <n v="0"/>
    <n v="0"/>
    <n v="0"/>
    <n v="0"/>
  </r>
  <r>
    <n v="479"/>
    <s v="Revista de Derecho Comunitario Europeo"/>
    <x v="2"/>
    <n v="34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1"/>
  </r>
  <r>
    <n v="480"/>
    <s v="Revista Derecho del Estado"/>
    <x v="2"/>
    <n v="57"/>
    <n v="7"/>
    <n v="0"/>
    <n v="0"/>
    <n v="0"/>
    <n v="0"/>
    <n v="0"/>
    <n v="0"/>
    <n v="2"/>
    <n v="2"/>
    <n v="0"/>
    <n v="1"/>
    <n v="0"/>
    <n v="0"/>
    <n v="1"/>
    <n v="0"/>
    <n v="1"/>
    <n v="0"/>
    <n v="0"/>
    <n v="1"/>
  </r>
  <r>
    <n v="481"/>
    <s v="Revista de Direito Civil Contemporaneo"/>
    <x v="0"/>
    <n v="55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</r>
  <r>
    <n v="482"/>
    <s v="Revista de Direito Economico e Socioambiental"/>
    <x v="0"/>
    <n v="55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483"/>
    <s v="Revista de Direito, Estado e Telecomunicacoes"/>
    <x v="0"/>
    <n v="55"/>
    <n v="5"/>
    <n v="0"/>
    <n v="0"/>
    <n v="0"/>
    <n v="0"/>
    <n v="0"/>
    <n v="0"/>
    <n v="4"/>
    <n v="0"/>
    <n v="1"/>
    <n v="0"/>
    <n v="0"/>
    <n v="0"/>
    <n v="0"/>
    <n v="0"/>
    <n v="0"/>
    <n v="0"/>
    <n v="0"/>
    <n v="0"/>
  </r>
  <r>
    <n v="484"/>
    <s v="Revista de Derecho Civil"/>
    <x v="2"/>
    <n v="34"/>
    <n v="15"/>
    <n v="0"/>
    <n v="0"/>
    <n v="0"/>
    <n v="0"/>
    <n v="0"/>
    <n v="0"/>
    <n v="0"/>
    <n v="0"/>
    <n v="4"/>
    <n v="8"/>
    <n v="0"/>
    <n v="0"/>
    <n v="3"/>
    <n v="0"/>
    <n v="0"/>
    <n v="0"/>
    <n v="0"/>
    <n v="0"/>
  </r>
  <r>
    <n v="485"/>
    <s v="Revista de Derecho Politico"/>
    <x v="1"/>
    <n v="34"/>
    <n v="6"/>
    <n v="0"/>
    <n v="0"/>
    <n v="0"/>
    <n v="0"/>
    <n v="0"/>
    <n v="0"/>
    <n v="0"/>
    <n v="0"/>
    <n v="1"/>
    <n v="3"/>
    <n v="0"/>
    <n v="0"/>
    <n v="2"/>
    <n v="0"/>
    <n v="0"/>
    <n v="0"/>
    <n v="0"/>
    <n v="0"/>
  </r>
  <r>
    <n v="486"/>
    <s v="Revista de Derecho Privado"/>
    <x v="0"/>
    <n v="57"/>
    <n v="9"/>
    <n v="0"/>
    <n v="0"/>
    <n v="1"/>
    <n v="0"/>
    <n v="0"/>
    <n v="0"/>
    <n v="0"/>
    <n v="0"/>
    <n v="2"/>
    <n v="1"/>
    <n v="0"/>
    <n v="0"/>
    <n v="1"/>
    <n v="4"/>
    <n v="0"/>
    <n v="0"/>
    <n v="0"/>
    <n v="0"/>
  </r>
  <r>
    <n v="487"/>
    <s v="Revista de Estudos Constitucionais, Hermeneutica e Teoria do Direito"/>
    <x v="0"/>
    <n v="55"/>
    <n v="6"/>
    <n v="2"/>
    <n v="2"/>
    <n v="0"/>
    <n v="0"/>
    <n v="0"/>
    <n v="0"/>
    <n v="2"/>
    <n v="0"/>
    <n v="0"/>
    <n v="0"/>
    <n v="0"/>
    <n v="0"/>
    <n v="0"/>
    <n v="0"/>
    <n v="2"/>
    <n v="0"/>
    <n v="0"/>
    <n v="0"/>
  </r>
  <r>
    <n v="488"/>
    <s v="Revista de Estudios Historico-Juridicos"/>
    <x v="2"/>
    <n v="56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0"/>
  </r>
  <r>
    <n v="489"/>
    <s v="Revista Electronica de Estudios Internacionales"/>
    <x v="0"/>
    <n v="34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n v="490"/>
    <s v="Revista General de Derecho Administrativo"/>
    <x v="1"/>
    <n v="34"/>
    <n v="10"/>
    <n v="0"/>
    <n v="0"/>
    <n v="0"/>
    <n v="0"/>
    <n v="0"/>
    <n v="0"/>
    <n v="1"/>
    <n v="0"/>
    <n v="1"/>
    <n v="8"/>
    <n v="0"/>
    <n v="0"/>
    <n v="0"/>
    <n v="0"/>
    <n v="5"/>
    <n v="0"/>
    <n v="0"/>
    <n v="0"/>
  </r>
  <r>
    <n v="491"/>
    <s v="Revista Juridica"/>
    <x v="0"/>
    <n v="55"/>
    <n v="4"/>
    <n v="0"/>
    <n v="0"/>
    <n v="0"/>
    <n v="0"/>
    <n v="0"/>
    <n v="0"/>
    <n v="0"/>
    <n v="0"/>
    <n v="0"/>
    <n v="1"/>
    <n v="0"/>
    <n v="0"/>
    <n v="2"/>
    <n v="1"/>
    <n v="0"/>
    <n v="0"/>
    <n v="0"/>
    <n v="0"/>
  </r>
  <r>
    <n v="492"/>
    <s v="Revista de Llengua i Dret"/>
    <x v="2"/>
    <n v="34"/>
    <n v="13"/>
    <n v="0"/>
    <n v="0"/>
    <n v="1"/>
    <n v="0"/>
    <n v="0"/>
    <n v="0"/>
    <n v="0"/>
    <n v="0"/>
    <n v="0"/>
    <n v="10"/>
    <n v="1"/>
    <n v="0"/>
    <n v="0"/>
    <n v="0"/>
    <n v="0"/>
    <n v="1"/>
    <n v="0"/>
    <n v="0"/>
  </r>
  <r>
    <n v="493"/>
    <s v="Revista de Investigacoes Constitucionais"/>
    <x v="2"/>
    <n v="55"/>
    <n v="3"/>
    <n v="0"/>
    <n v="0"/>
    <n v="0"/>
    <n v="0"/>
    <n v="0"/>
    <n v="0"/>
    <n v="2"/>
    <n v="1"/>
    <n v="0"/>
    <n v="0"/>
    <n v="0"/>
    <n v="0"/>
    <n v="0"/>
    <n v="0"/>
    <n v="0"/>
    <n v="0"/>
    <n v="0"/>
    <n v="0"/>
  </r>
  <r>
    <n v="494"/>
    <s v="Revista de Estudos Empiricos em Direito"/>
    <x v="0"/>
    <n v="5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495"/>
    <s v="Revista Espanola de Derecho Constitucional"/>
    <x v="1"/>
    <n v="34"/>
    <n v="15"/>
    <n v="0"/>
    <n v="0"/>
    <n v="0"/>
    <n v="0"/>
    <n v="0"/>
    <n v="0"/>
    <n v="0"/>
    <n v="0"/>
    <n v="5"/>
    <n v="10"/>
    <n v="0"/>
    <n v="0"/>
    <n v="0"/>
    <n v="0"/>
    <n v="0"/>
    <n v="0"/>
    <n v="0"/>
    <n v="0"/>
  </r>
  <r>
    <n v="496"/>
    <s v="Revista Espanola de la Transparencia"/>
    <x v="0"/>
    <n v="34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497"/>
    <s v="Revista Latinoamericana de Derecho Social"/>
    <x v="0"/>
    <n v="5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498"/>
    <s v="Revista Republicana"/>
    <x v="0"/>
    <n v="57"/>
    <n v="4"/>
    <n v="0"/>
    <n v="0"/>
    <n v="0"/>
    <n v="0"/>
    <n v="0"/>
    <n v="0"/>
    <n v="1"/>
    <n v="0"/>
    <n v="1"/>
    <n v="2"/>
    <n v="0"/>
    <n v="0"/>
    <n v="0"/>
    <n v="0"/>
    <n v="0"/>
    <n v="0"/>
    <n v="0"/>
    <n v="0"/>
  </r>
  <r>
    <n v="499"/>
    <s v="Revue Internationale de Criminologie et de Police Technique et Scientifique"/>
    <x v="0"/>
    <n v="4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500"/>
    <s v="Revue Internationale de Droit Economique"/>
    <x v="0"/>
    <n v="32"/>
    <n v="6"/>
    <n v="0"/>
    <n v="0"/>
    <n v="0"/>
    <n v="0"/>
    <n v="0"/>
    <n v="0"/>
    <n v="5"/>
    <n v="1"/>
    <n v="0"/>
    <n v="0"/>
    <n v="0"/>
    <n v="0"/>
    <n v="0"/>
    <n v="0"/>
    <n v="0"/>
    <n v="0"/>
    <n v="0"/>
    <n v="0"/>
  </r>
  <r>
    <n v="501"/>
    <s v="Revue Internationale de Droit Penal"/>
    <x v="0"/>
    <n v="33"/>
    <n v="4"/>
    <n v="0"/>
    <n v="0"/>
    <n v="0"/>
    <n v="1"/>
    <n v="1"/>
    <n v="0"/>
    <n v="0"/>
    <n v="0"/>
    <n v="0"/>
    <n v="0"/>
    <n v="0"/>
    <n v="0"/>
    <n v="2"/>
    <n v="0"/>
    <n v="0"/>
    <n v="0"/>
    <n v="0"/>
    <n v="0"/>
  </r>
  <r>
    <n v="502"/>
    <s v="Revus"/>
    <x v="1"/>
    <n v="386"/>
    <n v="4"/>
    <n v="0"/>
    <n v="0"/>
    <n v="0"/>
    <n v="0"/>
    <n v="0"/>
    <n v="0"/>
    <n v="0"/>
    <n v="0"/>
    <n v="0"/>
    <n v="0"/>
    <n v="1"/>
    <n v="0"/>
    <n v="1"/>
    <n v="0"/>
    <n v="0"/>
    <n v="1"/>
    <n v="1"/>
    <n v="0"/>
  </r>
  <r>
    <n v="503"/>
    <s v="Rivista del Diritto della Navigazione"/>
    <x v="0"/>
    <n v="39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</r>
  <r>
    <n v="504"/>
    <s v="Rivista di Filosofia del Diritto"/>
    <x v="2"/>
    <n v="39"/>
    <n v="5"/>
    <n v="0"/>
    <n v="0"/>
    <n v="0"/>
    <n v="0"/>
    <n v="0"/>
    <n v="0"/>
    <n v="0"/>
    <n v="0"/>
    <n v="0"/>
    <n v="0"/>
    <n v="0"/>
    <n v="0"/>
    <n v="2"/>
    <n v="3"/>
    <n v="0"/>
    <n v="0"/>
    <n v="0"/>
    <n v="0"/>
  </r>
  <r>
    <n v="505"/>
    <s v="Rivista di Studi sulla Sostenibilita"/>
    <x v="2"/>
    <n v="39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506"/>
    <s v="Rivista Italiana di Medicina Legale e del Diritto in Campo Sanitario"/>
    <x v="0"/>
    <n v="39"/>
    <n v="5"/>
    <n v="0"/>
    <n v="0"/>
    <n v="0"/>
    <n v="0"/>
    <n v="0"/>
    <n v="0"/>
    <n v="0"/>
    <n v="0"/>
    <n v="0"/>
    <n v="0"/>
    <n v="0"/>
    <n v="0"/>
    <n v="1"/>
    <n v="4"/>
    <n v="0"/>
    <n v="0"/>
    <n v="0"/>
    <n v="0"/>
  </r>
  <r>
    <n v="507"/>
    <s v="Russian journal of criminology"/>
    <x v="0"/>
    <n v="7"/>
    <n v="5"/>
    <n v="0"/>
    <n v="0"/>
    <n v="0"/>
    <n v="0"/>
    <n v="4"/>
    <n v="0"/>
    <n v="0"/>
    <n v="0"/>
    <n v="0"/>
    <n v="0"/>
    <n v="0"/>
    <n v="1"/>
    <n v="0"/>
    <n v="0"/>
    <n v="0"/>
    <n v="0"/>
    <n v="0"/>
    <n v="0"/>
  </r>
  <r>
    <n v="508"/>
    <s v="Russian Law Journal"/>
    <x v="0"/>
    <n v="7"/>
    <n v="36"/>
    <n v="2"/>
    <n v="0"/>
    <n v="0"/>
    <n v="0"/>
    <n v="28"/>
    <n v="3"/>
    <n v="1"/>
    <n v="0"/>
    <n v="0"/>
    <n v="0"/>
    <n v="1"/>
    <n v="0"/>
    <n v="0"/>
    <n v="0"/>
    <n v="0"/>
    <n v="0"/>
    <n v="0"/>
    <n v="1"/>
  </r>
  <r>
    <n v="509"/>
    <s v="Russian Politics and Law"/>
    <x v="0"/>
    <n v="1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</r>
  <r>
    <n v="510"/>
    <s v="Safer Communities"/>
    <x v="2"/>
    <n v="44"/>
    <n v="3"/>
    <n v="0"/>
    <n v="1"/>
    <n v="0"/>
    <n v="0"/>
    <n v="0"/>
    <n v="0"/>
    <n v="0"/>
    <n v="0"/>
    <n v="0"/>
    <n v="0"/>
    <n v="0"/>
    <n v="0"/>
    <n v="0"/>
    <n v="0"/>
    <n v="0"/>
    <n v="0"/>
    <n v="2"/>
    <n v="0"/>
  </r>
  <r>
    <n v="511"/>
    <s v="Santander Art and Culture Law Review"/>
    <x v="4"/>
    <n v="48"/>
    <n v="6"/>
    <n v="0"/>
    <n v="0"/>
    <n v="0"/>
    <n v="1"/>
    <n v="0"/>
    <n v="0"/>
    <n v="0"/>
    <n v="0"/>
    <n v="0"/>
    <n v="0"/>
    <n v="0"/>
    <n v="1"/>
    <n v="0"/>
    <n v="0"/>
    <n v="0"/>
    <n v="4"/>
    <n v="0"/>
    <n v="0"/>
  </r>
  <r>
    <n v="512"/>
    <s v="Security Journal"/>
    <x v="4"/>
    <n v="44"/>
    <n v="12"/>
    <n v="0"/>
    <n v="2"/>
    <n v="0"/>
    <n v="0"/>
    <n v="1"/>
    <n v="0"/>
    <n v="0"/>
    <n v="0"/>
    <n v="0"/>
    <n v="0"/>
    <n v="1"/>
    <n v="2"/>
    <n v="0"/>
    <n v="0"/>
    <n v="0"/>
    <n v="0"/>
    <n v="6"/>
    <n v="0"/>
  </r>
  <r>
    <n v="513"/>
    <s v="Security and Human Rights"/>
    <x v="0"/>
    <n v="3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n v="514"/>
    <s v="Settler Colonial Studies"/>
    <x v="1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515"/>
    <s v="Singapore Academy of Law Journal"/>
    <x v="0"/>
    <n v="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516"/>
    <s v="Singapore Journal of Legal Studies"/>
    <x v="0"/>
    <n v="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517"/>
    <s v="Social Justice Research"/>
    <x v="4"/>
    <n v="1"/>
    <n v="9"/>
    <n v="0"/>
    <n v="1"/>
    <n v="0"/>
    <n v="0"/>
    <n v="1"/>
    <n v="0"/>
    <n v="1"/>
    <n v="1"/>
    <n v="1"/>
    <n v="0"/>
    <n v="0"/>
    <n v="0"/>
    <n v="0"/>
    <n v="1"/>
    <n v="0"/>
    <n v="1"/>
    <n v="0"/>
    <n v="2"/>
  </r>
  <r>
    <n v="518"/>
    <s v="Social and Legal Studies"/>
    <x v="4"/>
    <n v="44"/>
    <n v="6"/>
    <n v="0"/>
    <n v="0"/>
    <n v="0"/>
    <n v="0"/>
    <n v="0"/>
    <n v="0"/>
    <n v="0"/>
    <n v="0"/>
    <n v="0"/>
    <n v="0"/>
    <n v="0"/>
    <n v="0"/>
    <n v="1"/>
    <n v="0"/>
    <n v="0"/>
    <n v="1"/>
    <n v="1"/>
    <n v="3"/>
  </r>
  <r>
    <n v="519"/>
    <s v="Social Science Computer Review"/>
    <x v="3"/>
    <n v="1"/>
    <n v="8"/>
    <n v="0"/>
    <n v="0"/>
    <n v="3"/>
    <n v="1"/>
    <n v="1"/>
    <n v="0"/>
    <n v="0"/>
    <n v="0"/>
    <n v="0"/>
    <n v="0"/>
    <n v="1"/>
    <n v="0"/>
    <n v="0"/>
    <n v="1"/>
    <n v="0"/>
    <n v="1"/>
    <n v="0"/>
    <n v="0"/>
  </r>
  <r>
    <n v="520"/>
    <s v="Social History of Alcohol and Drugs"/>
    <x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n v="521"/>
    <s v="Somatechnics"/>
    <x v="0"/>
    <n v="44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522"/>
    <s v="Southern California Law Review"/>
    <x v="3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</r>
  <r>
    <n v="523"/>
    <s v="State Crime Journal"/>
    <x v="0"/>
    <n v="44"/>
    <n v="2"/>
    <n v="0"/>
    <n v="0"/>
    <n v="0"/>
    <n v="0"/>
    <n v="0"/>
    <n v="0"/>
    <n v="0"/>
    <n v="0"/>
    <n v="1"/>
    <n v="0"/>
    <n v="0"/>
    <n v="0"/>
    <n v="0"/>
    <n v="0"/>
    <n v="2"/>
    <n v="0"/>
    <n v="0"/>
    <n v="1"/>
  </r>
  <r>
    <n v="524"/>
    <s v="Statute Law Review"/>
    <x v="2"/>
    <n v="44"/>
    <n v="5"/>
    <n v="0"/>
    <n v="0"/>
    <n v="0"/>
    <n v="0"/>
    <n v="0"/>
    <n v="1"/>
    <n v="0"/>
    <n v="0"/>
    <n v="0"/>
    <n v="0"/>
    <n v="0"/>
    <n v="0"/>
    <n v="0"/>
    <n v="0"/>
    <n v="0"/>
    <n v="0"/>
    <n v="1"/>
    <n v="3"/>
  </r>
  <r>
    <n v="525"/>
    <s v="Studia Islamica"/>
    <x v="1"/>
    <n v="33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</r>
  <r>
    <n v="526"/>
    <s v="Studia Iuridica Lublinensia"/>
    <x v="4"/>
    <n v="48"/>
    <n v="10"/>
    <n v="0"/>
    <n v="1"/>
    <n v="0"/>
    <n v="0"/>
    <n v="1"/>
    <n v="0"/>
    <n v="0"/>
    <n v="0"/>
    <n v="0"/>
    <n v="0"/>
    <n v="1"/>
    <n v="0"/>
    <n v="0"/>
    <n v="0"/>
    <n v="0"/>
    <n v="7"/>
    <n v="0"/>
    <n v="0"/>
  </r>
  <r>
    <n v="527"/>
    <s v="Studies in East European Thought"/>
    <x v="2"/>
    <n v="31"/>
    <n v="16"/>
    <n v="1"/>
    <n v="0"/>
    <n v="0"/>
    <n v="0"/>
    <n v="10"/>
    <n v="1"/>
    <n v="0"/>
    <n v="0"/>
    <n v="0"/>
    <n v="0"/>
    <n v="0"/>
    <n v="0"/>
    <n v="0"/>
    <n v="2"/>
    <n v="0"/>
    <n v="2"/>
    <n v="0"/>
    <n v="0"/>
  </r>
  <r>
    <n v="528"/>
    <s v="Studies in EU External Relations"/>
    <x v="0"/>
    <n v="3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529"/>
    <s v="Studies in International Minority and Group Rights"/>
    <x v="0"/>
    <n v="3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</r>
  <r>
    <n v="530"/>
    <s v="Sur"/>
    <x v="0"/>
    <n v="5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531"/>
    <s v="Studies in Social Justice"/>
    <x v="1"/>
    <n v="999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532"/>
    <s v="Studies in Territorial and Cultural Diversity Governance"/>
    <x v="0"/>
    <n v="3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533"/>
    <s v="Studi sulla Questione Criminale"/>
    <x v="0"/>
    <n v="39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</r>
  <r>
    <n v="534"/>
    <s v="Teoria y Realidad Constitucional"/>
    <x v="1"/>
    <n v="34"/>
    <n v="10"/>
    <n v="0"/>
    <n v="0"/>
    <n v="0"/>
    <n v="0"/>
    <n v="0"/>
    <n v="0"/>
    <n v="0"/>
    <n v="0"/>
    <n v="1"/>
    <n v="7"/>
    <n v="0"/>
    <n v="0"/>
    <n v="1"/>
    <n v="0"/>
    <n v="0"/>
    <n v="1"/>
    <n v="0"/>
    <n v="0"/>
  </r>
  <r>
    <n v="535"/>
    <s v="Terra Economicus"/>
    <x v="0"/>
    <n v="7"/>
    <n v="10"/>
    <n v="0"/>
    <n v="1"/>
    <n v="0"/>
    <n v="0"/>
    <n v="7"/>
    <n v="1"/>
    <n v="0"/>
    <n v="0"/>
    <n v="0"/>
    <n v="0"/>
    <n v="0"/>
    <n v="0"/>
    <n v="0"/>
    <n v="0"/>
    <n v="0"/>
    <n v="0"/>
    <n v="0"/>
    <n v="1"/>
  </r>
  <r>
    <n v="536"/>
    <s v="Theoretical Criminology"/>
    <x v="3"/>
    <n v="44"/>
    <n v="10"/>
    <n v="0"/>
    <n v="0"/>
    <n v="1"/>
    <n v="0"/>
    <n v="0"/>
    <n v="0"/>
    <n v="0"/>
    <n v="0"/>
    <n v="0"/>
    <n v="0"/>
    <n v="0"/>
    <n v="0"/>
    <n v="0"/>
    <n v="0"/>
    <n v="0"/>
    <n v="0"/>
    <n v="2"/>
    <n v="7"/>
  </r>
  <r>
    <n v="537"/>
    <s v="Theoretical Inquiries in Law"/>
    <x v="1"/>
    <n v="49"/>
    <n v="3"/>
    <n v="0"/>
    <n v="0"/>
    <n v="0"/>
    <n v="0"/>
    <n v="0"/>
    <n v="0"/>
    <n v="0"/>
    <n v="0"/>
    <n v="0"/>
    <n v="0"/>
    <n v="0"/>
    <n v="0"/>
    <n v="0"/>
    <n v="1"/>
    <n v="0"/>
    <n v="0"/>
    <n v="0"/>
    <n v="2"/>
  </r>
  <r>
    <n v="538"/>
    <s v="Theory and Practice of Legislation"/>
    <x v="1"/>
    <n v="44"/>
    <n v="7"/>
    <n v="0"/>
    <n v="1"/>
    <n v="0"/>
    <n v="0"/>
    <n v="0"/>
    <n v="0"/>
    <n v="0"/>
    <n v="1"/>
    <n v="0"/>
    <n v="1"/>
    <n v="3"/>
    <n v="0"/>
    <n v="0"/>
    <n v="1"/>
    <n v="0"/>
    <n v="0"/>
    <n v="0"/>
    <n v="0"/>
  </r>
  <r>
    <n v="539"/>
    <s v="Tilburg Law Review"/>
    <x v="1"/>
    <n v="3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540"/>
    <s v="Trabajo y Derecho"/>
    <x v="0"/>
    <n v="34"/>
    <n v="5"/>
    <n v="0"/>
    <n v="0"/>
    <n v="0"/>
    <n v="0"/>
    <n v="0"/>
    <n v="0"/>
    <n v="0"/>
    <n v="0"/>
    <n v="0"/>
    <n v="4"/>
    <n v="0"/>
    <n v="0"/>
    <n v="1"/>
    <n v="0"/>
    <n v="0"/>
    <n v="0"/>
    <n v="0"/>
    <n v="0"/>
  </r>
  <r>
    <n v="541"/>
    <s v="Transactions on Maritime Science"/>
    <x v="0"/>
    <n v="385"/>
    <n v="4"/>
    <n v="0"/>
    <n v="0"/>
    <n v="0"/>
    <n v="0"/>
    <n v="0"/>
    <n v="0"/>
    <n v="0"/>
    <n v="0"/>
    <n v="0"/>
    <n v="0"/>
    <n v="4"/>
    <n v="0"/>
    <n v="0"/>
    <n v="0"/>
    <n v="0"/>
    <n v="0"/>
    <n v="0"/>
    <n v="0"/>
  </r>
  <r>
    <n v="542"/>
    <s v="Transnational Environmental Law"/>
    <x v="1"/>
    <n v="44"/>
    <n v="2"/>
    <n v="0"/>
    <n v="0"/>
    <n v="1"/>
    <n v="0"/>
    <n v="0"/>
    <n v="0"/>
    <n v="0"/>
    <n v="1"/>
    <n v="0"/>
    <n v="0"/>
    <n v="0"/>
    <n v="0"/>
    <n v="0"/>
    <n v="0"/>
    <n v="0"/>
    <n v="0"/>
    <n v="0"/>
    <n v="0"/>
  </r>
  <r>
    <n v="543"/>
    <s v="Transnational Legal Theory"/>
    <x v="1"/>
    <n v="44"/>
    <n v="4"/>
    <n v="0"/>
    <n v="0"/>
    <n v="2"/>
    <n v="1"/>
    <n v="0"/>
    <n v="0"/>
    <n v="0"/>
    <n v="0"/>
    <n v="0"/>
    <n v="0"/>
    <n v="0"/>
    <n v="0"/>
    <n v="0"/>
    <n v="0"/>
    <n v="0"/>
    <n v="0"/>
    <n v="0"/>
    <n v="1"/>
  </r>
  <r>
    <n v="544"/>
    <s v="Transport Policy"/>
    <x v="4"/>
    <n v="44"/>
    <n v="4"/>
    <n v="0"/>
    <n v="0"/>
    <n v="0"/>
    <n v="0"/>
    <n v="0"/>
    <n v="0"/>
    <n v="0"/>
    <n v="0"/>
    <n v="0"/>
    <n v="0"/>
    <n v="4"/>
    <n v="0"/>
    <n v="0"/>
    <n v="0"/>
    <n v="0"/>
    <n v="0"/>
    <n v="0"/>
    <n v="0"/>
  </r>
  <r>
    <n v="545"/>
    <s v="Trends in Organized Crime"/>
    <x v="2"/>
    <n v="1"/>
    <n v="5"/>
    <n v="1"/>
    <n v="1"/>
    <n v="1"/>
    <n v="0"/>
    <n v="0"/>
    <n v="0"/>
    <n v="0"/>
    <n v="0"/>
    <n v="0"/>
    <n v="0"/>
    <n v="0"/>
    <n v="0"/>
    <n v="0"/>
    <n v="2"/>
    <n v="0"/>
    <n v="0"/>
    <n v="0"/>
    <n v="0"/>
  </r>
  <r>
    <n v="546"/>
    <s v="University of Chicago Law Review"/>
    <x v="6"/>
    <n v="1"/>
    <n v="2"/>
    <n v="0"/>
    <n v="0"/>
    <n v="1"/>
    <n v="0"/>
    <n v="0"/>
    <n v="0"/>
    <n v="0"/>
    <n v="0"/>
    <n v="1"/>
    <n v="0"/>
    <n v="0"/>
    <n v="0"/>
    <n v="0"/>
    <n v="0"/>
    <n v="0"/>
    <n v="0"/>
    <n v="0"/>
    <n v="0"/>
  </r>
  <r>
    <n v="547"/>
    <s v="University of Illinois Law Review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548"/>
    <s v="University of New South Wales Law Journal"/>
    <x v="1"/>
    <n v="6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549"/>
    <s v="Uniform Law Review"/>
    <x v="2"/>
    <n v="44"/>
    <n v="5"/>
    <n v="0"/>
    <n v="0"/>
    <n v="0"/>
    <n v="2"/>
    <n v="0"/>
    <n v="0"/>
    <n v="0"/>
    <n v="0"/>
    <n v="0"/>
    <n v="0"/>
    <n v="0"/>
    <n v="0"/>
    <n v="0"/>
    <n v="1"/>
    <n v="0"/>
    <n v="0"/>
    <n v="1"/>
    <n v="1"/>
  </r>
  <r>
    <n v="550"/>
    <s v="Utrecht Law Review"/>
    <x v="4"/>
    <n v="31"/>
    <n v="7"/>
    <n v="1"/>
    <n v="3"/>
    <n v="0"/>
    <n v="0"/>
    <n v="0"/>
    <n v="0"/>
    <n v="0"/>
    <n v="0"/>
    <n v="0"/>
    <n v="1"/>
    <n v="0"/>
    <n v="0"/>
    <n v="0"/>
    <n v="0"/>
    <n v="0"/>
    <n v="0"/>
    <n v="0"/>
    <n v="2"/>
  </r>
  <r>
    <n v="551"/>
    <s v="Valori e Valutazioni"/>
    <x v="0"/>
    <n v="39"/>
    <n v="9"/>
    <n v="0"/>
    <n v="0"/>
    <n v="0"/>
    <n v="0"/>
    <n v="0"/>
    <n v="0"/>
    <n v="0"/>
    <n v="0"/>
    <n v="0"/>
    <n v="0"/>
    <n v="0"/>
    <n v="0"/>
    <n v="9"/>
    <n v="0"/>
    <n v="0"/>
    <n v="0"/>
    <n v="0"/>
    <n v="0"/>
  </r>
  <r>
    <n v="552"/>
    <s v="Vanderbilt Law Review"/>
    <x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553"/>
    <s v="Veredas do Direito"/>
    <x v="0"/>
    <n v="55"/>
    <n v="3"/>
    <n v="0"/>
    <n v="0"/>
    <n v="0"/>
    <n v="0"/>
    <n v="0"/>
    <n v="0"/>
    <n v="2"/>
    <n v="0"/>
    <n v="0"/>
    <n v="0"/>
    <n v="0"/>
    <n v="0"/>
    <n v="0"/>
    <n v="0"/>
    <n v="0"/>
    <n v="0"/>
    <n v="0"/>
    <n v="1"/>
  </r>
  <r>
    <n v="554"/>
    <s v="Vergentis"/>
    <x v="0"/>
    <n v="34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555"/>
    <s v="Via Inveniendi et Iudicandi"/>
    <x v="0"/>
    <n v="57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n v="556"/>
    <s v="Violence Against Women"/>
    <x v="4"/>
    <n v="1"/>
    <n v="5"/>
    <n v="0"/>
    <n v="0"/>
    <n v="0"/>
    <n v="0"/>
    <n v="0"/>
    <n v="0"/>
    <n v="0"/>
    <n v="0"/>
    <n v="0"/>
    <n v="0"/>
    <n v="0"/>
    <n v="0"/>
    <n v="0"/>
    <n v="1"/>
    <n v="0"/>
    <n v="1"/>
    <n v="0"/>
    <n v="3"/>
  </r>
  <r>
    <n v="557"/>
    <s v="Violence and Victims"/>
    <x v="1"/>
    <n v="1"/>
    <n v="4"/>
    <n v="0"/>
    <n v="0"/>
    <n v="0"/>
    <n v="0"/>
    <n v="0"/>
    <n v="0"/>
    <n v="0"/>
    <n v="0"/>
    <n v="0"/>
    <n v="0"/>
    <n v="1"/>
    <n v="0"/>
    <n v="1"/>
    <n v="1"/>
    <n v="0"/>
    <n v="0"/>
    <n v="0"/>
    <n v="1"/>
  </r>
  <r>
    <n v="558"/>
    <s v="Vniversitas"/>
    <x v="0"/>
    <n v="5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559"/>
    <s v="Washington Quarterly"/>
    <x v="4"/>
    <n v="44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560"/>
    <s v="Women and Criminal Justice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561"/>
    <s v="World Competition"/>
    <x v="2"/>
    <n v="31"/>
    <n v="7"/>
    <n v="0"/>
    <n v="0"/>
    <n v="0"/>
    <n v="2"/>
    <n v="2"/>
    <n v="0"/>
    <n v="2"/>
    <n v="0"/>
    <n v="0"/>
    <n v="0"/>
    <n v="0"/>
    <n v="0"/>
    <n v="0"/>
    <n v="0"/>
    <n v="0"/>
    <n v="1"/>
    <n v="0"/>
    <n v="0"/>
  </r>
  <r>
    <n v="562"/>
    <s v="World Tax Journal"/>
    <x v="0"/>
    <n v="31"/>
    <n v="1"/>
    <n v="0"/>
    <n v="0"/>
    <n v="0"/>
    <n v="1"/>
    <n v="0"/>
    <n v="0"/>
    <n v="0"/>
    <n v="0"/>
    <n v="0"/>
    <n v="0"/>
    <n v="0"/>
    <n v="0"/>
    <n v="0"/>
    <n v="0"/>
    <n v="3"/>
    <n v="0"/>
    <n v="0"/>
    <n v="0"/>
  </r>
  <r>
    <n v="563"/>
    <s v="World Trade Review"/>
    <x v="1"/>
    <n v="44"/>
    <n v="7"/>
    <n v="1"/>
    <n v="0"/>
    <n v="0"/>
    <n v="0"/>
    <n v="1"/>
    <n v="0"/>
    <n v="0"/>
    <n v="0"/>
    <n v="0"/>
    <n v="0"/>
    <n v="0"/>
    <n v="0"/>
    <n v="0"/>
    <n v="0"/>
    <n v="0"/>
    <n v="0"/>
    <n v="0"/>
    <n v="5"/>
  </r>
  <r>
    <n v="564"/>
    <s v="Yearbook of Antitrust and Regulatory Studies"/>
    <x v="2"/>
    <n v="48"/>
    <n v="20"/>
    <n v="0"/>
    <n v="0"/>
    <n v="0"/>
    <n v="0"/>
    <n v="0"/>
    <n v="0"/>
    <n v="0"/>
    <n v="0"/>
    <n v="0"/>
    <n v="0"/>
    <n v="3"/>
    <n v="0"/>
    <n v="0"/>
    <n v="1"/>
    <n v="0"/>
    <n v="16"/>
    <n v="0"/>
    <n v="0"/>
  </r>
  <r>
    <n v="565"/>
    <s v="Yearbook of European Law"/>
    <x v="1"/>
    <n v="44"/>
    <n v="2"/>
    <n v="0"/>
    <n v="0"/>
    <n v="0"/>
    <n v="1"/>
    <n v="0"/>
    <n v="0"/>
    <n v="0"/>
    <n v="0"/>
    <n v="0"/>
    <n v="0"/>
    <n v="0"/>
    <n v="0"/>
    <n v="0"/>
    <n v="0"/>
    <n v="3"/>
    <n v="0"/>
    <n v="0"/>
    <n v="1"/>
  </r>
  <r>
    <n v="566"/>
    <s v="Yale Law Journal"/>
    <x v="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567"/>
    <s v="Zbornik Pravnog Fakulteta u Zagrebu"/>
    <x v="0"/>
    <n v="385"/>
    <n v="9"/>
    <n v="1"/>
    <n v="0"/>
    <n v="0"/>
    <n v="0"/>
    <n v="1"/>
    <n v="0"/>
    <n v="0"/>
    <n v="0"/>
    <n v="0"/>
    <n v="0"/>
    <n v="4"/>
    <n v="3"/>
    <n v="0"/>
    <n v="0"/>
    <n v="0"/>
    <n v="0"/>
    <n v="0"/>
    <n v="0"/>
  </r>
  <r>
    <n v="568"/>
    <s v="Zeitschrift der Savigny-Stiftung fur Rechtsgeschichte, Germanistische Abteilung"/>
    <x v="4"/>
    <n v="4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569"/>
    <s v="Zeitschrift der Savigny-Stiftung fur Rechtsgeschichte, Romanistische Abteilung"/>
    <x v="4"/>
    <n v="49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n v="570"/>
    <s v="Zeitschrift fur Rechtssoziologie"/>
    <x v="0"/>
    <n v="49"/>
    <n v="7"/>
    <n v="0"/>
    <n v="0"/>
    <n v="5"/>
    <n v="2"/>
    <n v="0"/>
    <n v="0"/>
    <n v="0"/>
    <n v="0"/>
    <n v="0"/>
    <n v="0"/>
    <n v="0"/>
    <n v="0"/>
    <n v="0"/>
    <n v="0"/>
    <n v="1"/>
    <n v="0"/>
    <n v="0"/>
    <n v="0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8C43C-F5FE-4EAC-A028-E18657750813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7" indent="0" outline="1" outlineData="1" multipleFieldFilters="0">
  <location ref="A3:S4" firstHeaderRow="0" firstDataRow="1" firstDataCol="0" rowPageCount="1" colPageCount="1"/>
  <pivotFields count="23">
    <pivotField showAll="0"/>
    <pivotField showAll="0"/>
    <pivotField axis="axisPage" multipleItemSelectionAllowed="1" showAll="0">
      <items count="8">
        <item h="1" x="5"/>
        <item x="0"/>
        <item h="1" x="2"/>
        <item h="1" x="1"/>
        <item h="1" x="4"/>
        <item h="1" x="3"/>
        <item h="1" x="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1">
    <pageField fld="2" hier="-1"/>
  </pageFields>
  <dataFields count="19">
    <dataField name="Suma z SUMATXT" fld="4" baseField="0" baseItem="0"/>
    <dataField name="Suma z CU" fld="5" baseField="0" baseItem="0"/>
    <dataField name="Suma z MU" fld="6" baseField="0" baseItem="0"/>
    <dataField name="Suma z HU" fld="7" baseField="0" baseItem="0"/>
    <dataField name="Suma z HAMBURG" fld="8" baseField="0" baseItem="0"/>
    <dataField name="Suma z HSE-RU" fld="9" baseField="0" baseItem="0"/>
    <dataField name="Suma z VOLGA" fld="10" baseField="0" baseItem="0"/>
    <dataField name="Suma z Paris 1" fld="11" baseField="0" baseItem="0"/>
    <dataField name="Suma z Nanterre" fld="12" baseField="0" baseItem="0"/>
    <dataField name="Suma z NAVARRA" fld="13" baseField="0" baseItem="0"/>
    <dataField name="Suma z Zaragozza" fld="14" baseField="0" baseItem="0"/>
    <dataField name="Suma z Ljubljana" fld="15" baseField="0" baseItem="0"/>
    <dataField name="Suma z Maribor" fld="16" baseField="0" baseItem="0"/>
    <dataField name="Suma z Sapienza" fld="17" baseField="0" baseItem="0"/>
    <dataField name="Suma z Turin" fld="18" baseField="0" baseItem="0"/>
    <dataField name="Suma z Zagreb" fld="19" baseField="0" baseItem="0"/>
    <dataField name="Suma z Warsaw" fld="20" baseField="0" baseItem="0"/>
    <dataField name="Suma z Leicester" fld="21" baseField="0" baseItem="0"/>
    <dataField name="Suma z Cambridge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F51C-AFCE-41C3-8815-7FEB06C83A1B}">
  <dimension ref="A1:BM579"/>
  <sheetViews>
    <sheetView zoomScaleNormal="100" workbookViewId="0">
      <selection activeCell="E1" activeCellId="1" sqref="B1:B1048576 E1:E1048576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7" x14ac:dyDescent="0.3">
      <c r="A2">
        <v>1</v>
      </c>
      <c r="B2" t="s">
        <v>33</v>
      </c>
      <c r="C2">
        <v>20</v>
      </c>
      <c r="D2">
        <v>380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v>4</v>
      </c>
      <c r="V2">
        <v>0</v>
      </c>
      <c r="W2">
        <v>0</v>
      </c>
      <c r="X2">
        <f>F2+G2</f>
        <v>0</v>
      </c>
      <c r="Y2">
        <f>H2+I2</f>
        <v>0</v>
      </c>
      <c r="Z2">
        <f>J2+K2</f>
        <v>0</v>
      </c>
      <c r="AA2">
        <f>L2+M2</f>
        <v>0</v>
      </c>
      <c r="AB2">
        <f>N2+O2</f>
        <v>0</v>
      </c>
      <c r="AC2">
        <f>P2+Q2</f>
        <v>0</v>
      </c>
      <c r="AD2">
        <f>R2+S2</f>
        <v>0</v>
      </c>
      <c r="AE2">
        <f>T2</f>
        <v>3</v>
      </c>
      <c r="AF2">
        <f>U2</f>
        <v>4</v>
      </c>
      <c r="AG2">
        <f>V2+W2</f>
        <v>0</v>
      </c>
      <c r="AH2">
        <f>COUNTIF(X2:AG2,"&gt;0")</f>
        <v>2</v>
      </c>
    </row>
    <row r="3" spans="1:37" x14ac:dyDescent="0.3">
      <c r="A3">
        <f t="shared" ref="A3:A66" si="0">A2+1</f>
        <v>2</v>
      </c>
      <c r="B3" t="s">
        <v>34</v>
      </c>
      <c r="C3">
        <v>70</v>
      </c>
      <c r="D3">
        <v>49</v>
      </c>
      <c r="E3">
        <v>7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  <c r="V3">
        <v>1</v>
      </c>
      <c r="W3">
        <v>2</v>
      </c>
      <c r="X3">
        <f t="shared" ref="X3:X66" si="1">F3+G3</f>
        <v>0</v>
      </c>
      <c r="Y3">
        <f t="shared" ref="Y3:Y66" si="2">H3+I3</f>
        <v>0</v>
      </c>
      <c r="Z3">
        <f t="shared" ref="Z3:Z66" si="3">J3+K3</f>
        <v>1</v>
      </c>
      <c r="AA3">
        <f t="shared" ref="AA3:AA66" si="4">L3+M3</f>
        <v>1</v>
      </c>
      <c r="AB3">
        <f t="shared" ref="AB3:AB66" si="5">N3+O3</f>
        <v>0</v>
      </c>
      <c r="AC3">
        <f t="shared" ref="AC3:AC66" si="6">P3+Q3</f>
        <v>0</v>
      </c>
      <c r="AD3">
        <f t="shared" ref="AD3:AD66" si="7">R3+S3</f>
        <v>2</v>
      </c>
      <c r="AE3">
        <f t="shared" ref="AE3:AE66" si="8">T3</f>
        <v>0</v>
      </c>
      <c r="AF3">
        <f t="shared" ref="AF3:AF66" si="9">U3</f>
        <v>0</v>
      </c>
      <c r="AG3">
        <f t="shared" ref="AG3:AG66" si="10">V3+W3</f>
        <v>3</v>
      </c>
      <c r="AH3">
        <f t="shared" ref="AH3:AH66" si="11">COUNTIF(X3:AG3,"&gt;0")</f>
        <v>4</v>
      </c>
    </row>
    <row r="4" spans="1:37" x14ac:dyDescent="0.3">
      <c r="A4">
        <f t="shared" si="0"/>
        <v>3</v>
      </c>
      <c r="B4" t="s">
        <v>35</v>
      </c>
      <c r="C4">
        <v>20</v>
      </c>
      <c r="D4">
        <v>57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1"/>
        <v>0</v>
      </c>
      <c r="Y4">
        <f t="shared" si="2"/>
        <v>0</v>
      </c>
      <c r="Z4">
        <f t="shared" si="3"/>
        <v>0</v>
      </c>
      <c r="AA4">
        <f t="shared" si="4"/>
        <v>3</v>
      </c>
      <c r="AB4">
        <f t="shared" si="5"/>
        <v>1</v>
      </c>
      <c r="AC4">
        <f t="shared" si="6"/>
        <v>0</v>
      </c>
      <c r="AD4">
        <f t="shared" si="7"/>
        <v>0</v>
      </c>
      <c r="AE4">
        <f t="shared" si="8"/>
        <v>0</v>
      </c>
      <c r="AF4">
        <f t="shared" si="9"/>
        <v>0</v>
      </c>
      <c r="AG4">
        <f t="shared" si="10"/>
        <v>0</v>
      </c>
      <c r="AH4">
        <f t="shared" si="11"/>
        <v>2</v>
      </c>
    </row>
    <row r="5" spans="1:37" x14ac:dyDescent="0.3">
      <c r="A5">
        <f t="shared" si="0"/>
        <v>4</v>
      </c>
      <c r="B5" t="s">
        <v>36</v>
      </c>
      <c r="C5">
        <v>20</v>
      </c>
      <c r="D5">
        <v>36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1"/>
        <v>1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  <c r="AE5">
        <f t="shared" si="8"/>
        <v>0</v>
      </c>
      <c r="AF5">
        <f t="shared" si="9"/>
        <v>0</v>
      </c>
      <c r="AG5">
        <f t="shared" si="10"/>
        <v>0</v>
      </c>
      <c r="AH5">
        <f t="shared" si="11"/>
        <v>1</v>
      </c>
    </row>
    <row r="6" spans="1:37" x14ac:dyDescent="0.3">
      <c r="A6">
        <f t="shared" si="0"/>
        <v>5</v>
      </c>
      <c r="B6" t="s">
        <v>37</v>
      </c>
      <c r="C6">
        <v>20</v>
      </c>
      <c r="D6">
        <v>420</v>
      </c>
      <c r="E6">
        <v>12</v>
      </c>
      <c r="F6">
        <v>11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f t="shared" si="1"/>
        <v>12</v>
      </c>
      <c r="Y6">
        <f t="shared" si="2"/>
        <v>0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1</v>
      </c>
      <c r="AF6">
        <f t="shared" si="9"/>
        <v>0</v>
      </c>
      <c r="AG6">
        <f t="shared" si="10"/>
        <v>0</v>
      </c>
      <c r="AH6">
        <f t="shared" si="11"/>
        <v>2</v>
      </c>
    </row>
    <row r="7" spans="1:37" x14ac:dyDescent="0.3">
      <c r="A7">
        <f t="shared" si="0"/>
        <v>6</v>
      </c>
      <c r="B7" t="s">
        <v>38</v>
      </c>
      <c r="C7">
        <v>20</v>
      </c>
      <c r="D7">
        <v>34</v>
      </c>
      <c r="E7">
        <v>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2</v>
      </c>
      <c r="Q7">
        <v>0</v>
      </c>
      <c r="R7">
        <v>3</v>
      </c>
      <c r="S7">
        <v>2</v>
      </c>
      <c r="T7">
        <v>1</v>
      </c>
      <c r="U7">
        <v>0</v>
      </c>
      <c r="V7">
        <v>0</v>
      </c>
      <c r="W7">
        <v>0</v>
      </c>
      <c r="X7">
        <f t="shared" si="1"/>
        <v>0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4</v>
      </c>
      <c r="AC7">
        <f t="shared" si="6"/>
        <v>2</v>
      </c>
      <c r="AD7">
        <f t="shared" si="7"/>
        <v>5</v>
      </c>
      <c r="AE7">
        <f t="shared" si="8"/>
        <v>1</v>
      </c>
      <c r="AF7">
        <f t="shared" si="9"/>
        <v>0</v>
      </c>
      <c r="AG7">
        <f t="shared" si="10"/>
        <v>0</v>
      </c>
      <c r="AH7">
        <f t="shared" si="11"/>
        <v>4</v>
      </c>
    </row>
    <row r="8" spans="1:37" x14ac:dyDescent="0.3">
      <c r="A8">
        <f t="shared" si="0"/>
        <v>7</v>
      </c>
      <c r="B8" t="s">
        <v>39</v>
      </c>
      <c r="C8">
        <v>40</v>
      </c>
      <c r="D8">
        <v>61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f t="shared" si="1"/>
        <v>0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  <c r="AE8">
        <f t="shared" si="8"/>
        <v>0</v>
      </c>
      <c r="AF8">
        <f t="shared" si="9"/>
        <v>0</v>
      </c>
      <c r="AG8">
        <f t="shared" si="10"/>
        <v>1</v>
      </c>
      <c r="AH8">
        <f t="shared" si="11"/>
        <v>1</v>
      </c>
    </row>
    <row r="9" spans="1:37" x14ac:dyDescent="0.3">
      <c r="A9">
        <f t="shared" si="0"/>
        <v>8</v>
      </c>
      <c r="B9" t="s">
        <v>40</v>
      </c>
      <c r="C9">
        <v>70</v>
      </c>
      <c r="D9">
        <v>44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f t="shared" si="1"/>
        <v>0</v>
      </c>
      <c r="Y9">
        <f t="shared" si="2"/>
        <v>0</v>
      </c>
      <c r="Z9">
        <f t="shared" si="3"/>
        <v>0</v>
      </c>
      <c r="AA9">
        <f t="shared" si="4"/>
        <v>0</v>
      </c>
      <c r="AB9">
        <f t="shared" si="5"/>
        <v>0</v>
      </c>
      <c r="AC9">
        <f t="shared" si="6"/>
        <v>0</v>
      </c>
      <c r="AD9">
        <f t="shared" si="7"/>
        <v>0</v>
      </c>
      <c r="AE9">
        <f t="shared" si="8"/>
        <v>0</v>
      </c>
      <c r="AF9">
        <f t="shared" si="9"/>
        <v>0</v>
      </c>
      <c r="AG9">
        <f t="shared" si="10"/>
        <v>1</v>
      </c>
      <c r="AH9">
        <f t="shared" si="11"/>
        <v>1</v>
      </c>
    </row>
    <row r="10" spans="1:37" x14ac:dyDescent="0.3">
      <c r="A10">
        <f t="shared" si="0"/>
        <v>9</v>
      </c>
      <c r="B10" t="s">
        <v>41</v>
      </c>
      <c r="C10">
        <v>70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f t="shared" si="1"/>
        <v>0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0</v>
      </c>
      <c r="AE10">
        <f t="shared" si="8"/>
        <v>0</v>
      </c>
      <c r="AF10">
        <f t="shared" si="9"/>
        <v>0</v>
      </c>
      <c r="AG10">
        <f t="shared" si="10"/>
        <v>1</v>
      </c>
      <c r="AH10">
        <f t="shared" si="11"/>
        <v>1</v>
      </c>
      <c r="AK10">
        <f>569*0.2</f>
        <v>113.80000000000001</v>
      </c>
    </row>
    <row r="11" spans="1:37" x14ac:dyDescent="0.3">
      <c r="A11">
        <f t="shared" si="0"/>
        <v>10</v>
      </c>
      <c r="B11" t="s">
        <v>42</v>
      </c>
      <c r="C11">
        <v>20</v>
      </c>
      <c r="D11">
        <v>386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1"/>
        <v>0</v>
      </c>
      <c r="Y11">
        <f t="shared" si="2"/>
        <v>0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1</v>
      </c>
      <c r="AD11">
        <f t="shared" si="7"/>
        <v>0</v>
      </c>
      <c r="AE11">
        <f t="shared" si="8"/>
        <v>0</v>
      </c>
      <c r="AF11">
        <f t="shared" si="9"/>
        <v>0</v>
      </c>
      <c r="AG11">
        <f t="shared" si="10"/>
        <v>0</v>
      </c>
      <c r="AH11">
        <f t="shared" si="11"/>
        <v>1</v>
      </c>
    </row>
    <row r="12" spans="1:37" x14ac:dyDescent="0.3">
      <c r="A12">
        <f t="shared" si="0"/>
        <v>11</v>
      </c>
      <c r="B12" t="s">
        <v>43</v>
      </c>
      <c r="C12">
        <v>40</v>
      </c>
      <c r="D12">
        <v>44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f t="shared" si="1"/>
        <v>0</v>
      </c>
      <c r="Y12">
        <f t="shared" si="2"/>
        <v>0</v>
      </c>
      <c r="Z12">
        <f t="shared" si="3"/>
        <v>0</v>
      </c>
      <c r="AA12">
        <f t="shared" si="4"/>
        <v>0</v>
      </c>
      <c r="AB12">
        <f t="shared" si="5"/>
        <v>0</v>
      </c>
      <c r="AC12">
        <f t="shared" si="6"/>
        <v>0</v>
      </c>
      <c r="AD12">
        <f t="shared" si="7"/>
        <v>1</v>
      </c>
      <c r="AE12">
        <f t="shared" si="8"/>
        <v>0</v>
      </c>
      <c r="AF12">
        <f t="shared" si="9"/>
        <v>0</v>
      </c>
      <c r="AG12">
        <f t="shared" si="10"/>
        <v>1</v>
      </c>
      <c r="AH12">
        <f t="shared" si="11"/>
        <v>2</v>
      </c>
    </row>
    <row r="13" spans="1:37" x14ac:dyDescent="0.3">
      <c r="A13">
        <f t="shared" si="0"/>
        <v>12</v>
      </c>
      <c r="B13" t="s">
        <v>44</v>
      </c>
      <c r="C13">
        <v>40</v>
      </c>
      <c r="D13">
        <v>31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1"/>
        <v>0</v>
      </c>
      <c r="Y13">
        <f t="shared" si="2"/>
        <v>0</v>
      </c>
      <c r="Z13">
        <f t="shared" si="3"/>
        <v>0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1</v>
      </c>
      <c r="AE13">
        <f t="shared" si="8"/>
        <v>0</v>
      </c>
      <c r="AF13">
        <f t="shared" si="9"/>
        <v>0</v>
      </c>
      <c r="AG13">
        <f t="shared" si="10"/>
        <v>0</v>
      </c>
      <c r="AH13">
        <f t="shared" si="11"/>
        <v>1</v>
      </c>
    </row>
    <row r="14" spans="1:37" x14ac:dyDescent="0.3">
      <c r="A14">
        <f t="shared" si="0"/>
        <v>13</v>
      </c>
      <c r="B14" t="s">
        <v>45</v>
      </c>
      <c r="C14">
        <v>70</v>
      </c>
      <c r="D14">
        <v>44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1"/>
        <v>2</v>
      </c>
      <c r="Y14">
        <f t="shared" si="2"/>
        <v>0</v>
      </c>
      <c r="Z14">
        <f t="shared" si="3"/>
        <v>0</v>
      </c>
      <c r="AA14">
        <f t="shared" si="4"/>
        <v>0</v>
      </c>
      <c r="AB14">
        <f t="shared" si="5"/>
        <v>0</v>
      </c>
      <c r="AC14">
        <f t="shared" si="6"/>
        <v>0</v>
      </c>
      <c r="AD14">
        <f t="shared" si="7"/>
        <v>0</v>
      </c>
      <c r="AE14">
        <f t="shared" si="8"/>
        <v>0</v>
      </c>
      <c r="AF14">
        <f t="shared" si="9"/>
        <v>0</v>
      </c>
      <c r="AG14">
        <f t="shared" si="10"/>
        <v>0</v>
      </c>
      <c r="AH14">
        <f t="shared" si="11"/>
        <v>1</v>
      </c>
    </row>
    <row r="15" spans="1:37" x14ac:dyDescent="0.3">
      <c r="A15">
        <f t="shared" si="0"/>
        <v>14</v>
      </c>
      <c r="B15" t="s">
        <v>46</v>
      </c>
      <c r="C15">
        <v>40</v>
      </c>
      <c r="D15">
        <v>34</v>
      </c>
      <c r="E15">
        <v>2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f t="shared" si="1"/>
        <v>1</v>
      </c>
      <c r="Y15">
        <f t="shared" si="2"/>
        <v>0</v>
      </c>
      <c r="Z15">
        <f t="shared" si="3"/>
        <v>0</v>
      </c>
      <c r="AA15">
        <f t="shared" si="4"/>
        <v>0</v>
      </c>
      <c r="AB15">
        <f t="shared" si="5"/>
        <v>1</v>
      </c>
      <c r="AC15">
        <f t="shared" si="6"/>
        <v>0</v>
      </c>
      <c r="AD15">
        <f t="shared" si="7"/>
        <v>0</v>
      </c>
      <c r="AE15">
        <f t="shared" si="8"/>
        <v>1</v>
      </c>
      <c r="AF15">
        <f t="shared" si="9"/>
        <v>0</v>
      </c>
      <c r="AG15">
        <f t="shared" si="10"/>
        <v>0</v>
      </c>
      <c r="AH15">
        <f t="shared" si="11"/>
        <v>3</v>
      </c>
    </row>
    <row r="16" spans="1:37" x14ac:dyDescent="0.3">
      <c r="A16">
        <f t="shared" si="0"/>
        <v>15</v>
      </c>
      <c r="B16" t="s">
        <v>47</v>
      </c>
      <c r="C16">
        <v>40</v>
      </c>
      <c r="D16">
        <v>31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f t="shared" si="1"/>
        <v>0</v>
      </c>
      <c r="Y16">
        <f t="shared" si="2"/>
        <v>0</v>
      </c>
      <c r="Z16">
        <f t="shared" si="3"/>
        <v>0</v>
      </c>
      <c r="AA16">
        <f t="shared" si="4"/>
        <v>1</v>
      </c>
      <c r="AB16">
        <f t="shared" si="5"/>
        <v>0</v>
      </c>
      <c r="AC16">
        <f t="shared" si="6"/>
        <v>0</v>
      </c>
      <c r="AD16">
        <f t="shared" si="7"/>
        <v>1</v>
      </c>
      <c r="AE16">
        <f t="shared" si="8"/>
        <v>0</v>
      </c>
      <c r="AF16">
        <f t="shared" si="9"/>
        <v>0</v>
      </c>
      <c r="AG16">
        <f t="shared" si="10"/>
        <v>1</v>
      </c>
      <c r="AH16">
        <f t="shared" si="11"/>
        <v>3</v>
      </c>
    </row>
    <row r="17" spans="1:39" x14ac:dyDescent="0.3">
      <c r="A17">
        <f t="shared" si="0"/>
        <v>16</v>
      </c>
      <c r="B17" t="s">
        <v>48</v>
      </c>
      <c r="C17">
        <v>20</v>
      </c>
      <c r="D17">
        <v>1</v>
      </c>
      <c r="E17">
        <v>17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11</v>
      </c>
      <c r="X17">
        <f t="shared" si="1"/>
        <v>0</v>
      </c>
      <c r="Y17">
        <f t="shared" si="2"/>
        <v>2</v>
      </c>
      <c r="Z17">
        <f t="shared" si="3"/>
        <v>0</v>
      </c>
      <c r="AA17">
        <f t="shared" si="4"/>
        <v>1</v>
      </c>
      <c r="AB17">
        <f t="shared" si="5"/>
        <v>0</v>
      </c>
      <c r="AC17">
        <f t="shared" si="6"/>
        <v>1</v>
      </c>
      <c r="AD17">
        <f t="shared" si="7"/>
        <v>1</v>
      </c>
      <c r="AE17">
        <f t="shared" si="8"/>
        <v>0</v>
      </c>
      <c r="AF17">
        <f t="shared" si="9"/>
        <v>1</v>
      </c>
      <c r="AG17">
        <f t="shared" si="10"/>
        <v>11</v>
      </c>
      <c r="AH17">
        <f t="shared" si="11"/>
        <v>6</v>
      </c>
    </row>
    <row r="18" spans="1:39" x14ac:dyDescent="0.3">
      <c r="A18">
        <f t="shared" si="0"/>
        <v>17</v>
      </c>
      <c r="B18" t="s">
        <v>49</v>
      </c>
      <c r="C18">
        <v>20</v>
      </c>
      <c r="D18">
        <v>62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1"/>
        <v>1</v>
      </c>
      <c r="Y18">
        <f t="shared" si="2"/>
        <v>0</v>
      </c>
      <c r="Z18">
        <f t="shared" si="3"/>
        <v>0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E18">
        <f t="shared" si="8"/>
        <v>0</v>
      </c>
      <c r="AF18">
        <f t="shared" si="9"/>
        <v>0</v>
      </c>
      <c r="AG18">
        <f t="shared" si="10"/>
        <v>0</v>
      </c>
      <c r="AH18">
        <f t="shared" si="11"/>
        <v>1</v>
      </c>
      <c r="AJ18" t="s">
        <v>50</v>
      </c>
    </row>
    <row r="19" spans="1:39" x14ac:dyDescent="0.3">
      <c r="A19">
        <f t="shared" si="0"/>
        <v>18</v>
      </c>
      <c r="B19" t="s">
        <v>51</v>
      </c>
      <c r="C19">
        <v>40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f t="shared" si="1"/>
        <v>0</v>
      </c>
      <c r="Y19">
        <f t="shared" si="2"/>
        <v>0</v>
      </c>
      <c r="Z19">
        <f t="shared" si="3"/>
        <v>0</v>
      </c>
      <c r="AA19">
        <f t="shared" si="4"/>
        <v>0</v>
      </c>
      <c r="AB19">
        <f t="shared" si="5"/>
        <v>0</v>
      </c>
      <c r="AC19">
        <f t="shared" si="6"/>
        <v>0</v>
      </c>
      <c r="AD19">
        <f t="shared" si="7"/>
        <v>0</v>
      </c>
      <c r="AE19">
        <f t="shared" si="8"/>
        <v>0</v>
      </c>
      <c r="AF19">
        <f t="shared" si="9"/>
        <v>0</v>
      </c>
      <c r="AG19">
        <f t="shared" si="10"/>
        <v>1</v>
      </c>
      <c r="AH19">
        <f t="shared" si="11"/>
        <v>1</v>
      </c>
    </row>
    <row r="20" spans="1:39" x14ac:dyDescent="0.3">
      <c r="A20">
        <f t="shared" si="0"/>
        <v>19</v>
      </c>
      <c r="B20" t="s">
        <v>52</v>
      </c>
      <c r="C20">
        <v>70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1"/>
        <v>0</v>
      </c>
      <c r="Y20">
        <f t="shared" si="2"/>
        <v>1</v>
      </c>
      <c r="Z20">
        <f t="shared" si="3"/>
        <v>0</v>
      </c>
      <c r="AA20">
        <f t="shared" si="4"/>
        <v>0</v>
      </c>
      <c r="AB20">
        <f t="shared" si="5"/>
        <v>0</v>
      </c>
      <c r="AC20">
        <f t="shared" si="6"/>
        <v>0</v>
      </c>
      <c r="AD20">
        <f t="shared" si="7"/>
        <v>0</v>
      </c>
      <c r="AE20">
        <f t="shared" si="8"/>
        <v>0</v>
      </c>
      <c r="AF20">
        <f t="shared" si="9"/>
        <v>0</v>
      </c>
      <c r="AG20">
        <f t="shared" si="10"/>
        <v>0</v>
      </c>
      <c r="AH20">
        <f t="shared" si="11"/>
        <v>1</v>
      </c>
      <c r="AJ20">
        <v>10</v>
      </c>
      <c r="AK20">
        <f>COUNTIF(AH2:AH571,10)</f>
        <v>1</v>
      </c>
      <c r="AL20" s="1">
        <f>AK20/570</f>
        <v>1.7543859649122807E-3</v>
      </c>
      <c r="AM20" s="1">
        <f>1/570</f>
        <v>1.7543859649122807E-3</v>
      </c>
    </row>
    <row r="21" spans="1:39" x14ac:dyDescent="0.3">
      <c r="A21">
        <f t="shared" si="0"/>
        <v>20</v>
      </c>
      <c r="B21" t="s">
        <v>53</v>
      </c>
      <c r="C21">
        <v>140</v>
      </c>
      <c r="D21">
        <v>1</v>
      </c>
      <c r="E21">
        <v>8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7</v>
      </c>
      <c r="X21">
        <f t="shared" si="1"/>
        <v>0</v>
      </c>
      <c r="Y21">
        <f t="shared" si="2"/>
        <v>1</v>
      </c>
      <c r="Z21">
        <f t="shared" si="3"/>
        <v>0</v>
      </c>
      <c r="AA21">
        <f t="shared" si="4"/>
        <v>0</v>
      </c>
      <c r="AB21">
        <f t="shared" si="5"/>
        <v>0</v>
      </c>
      <c r="AC21">
        <f t="shared" si="6"/>
        <v>0</v>
      </c>
      <c r="AD21">
        <f t="shared" si="7"/>
        <v>0</v>
      </c>
      <c r="AE21">
        <f t="shared" si="8"/>
        <v>1</v>
      </c>
      <c r="AF21">
        <f t="shared" si="9"/>
        <v>0</v>
      </c>
      <c r="AG21">
        <f t="shared" si="10"/>
        <v>7</v>
      </c>
      <c r="AH21">
        <f t="shared" si="11"/>
        <v>3</v>
      </c>
      <c r="AJ21">
        <v>9</v>
      </c>
      <c r="AK21">
        <f>COUNTIF(AH2:AH571,9)</f>
        <v>0</v>
      </c>
      <c r="AL21" s="1">
        <f t="shared" ref="AL21:AL29" si="12">AK21/570</f>
        <v>0</v>
      </c>
      <c r="AM21" s="1"/>
    </row>
    <row r="22" spans="1:39" x14ac:dyDescent="0.3">
      <c r="A22">
        <f t="shared" si="0"/>
        <v>21</v>
      </c>
      <c r="B22" t="s">
        <v>54</v>
      </c>
      <c r="C22">
        <v>100</v>
      </c>
      <c r="D22">
        <v>44</v>
      </c>
      <c r="E22">
        <v>2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1"/>
        <v>0</v>
      </c>
      <c r="Y22">
        <f t="shared" si="2"/>
        <v>1</v>
      </c>
      <c r="Z22">
        <f t="shared" si="3"/>
        <v>0</v>
      </c>
      <c r="AA22">
        <f t="shared" si="4"/>
        <v>1</v>
      </c>
      <c r="AB22">
        <f t="shared" si="5"/>
        <v>0</v>
      </c>
      <c r="AC22">
        <f t="shared" si="6"/>
        <v>0</v>
      </c>
      <c r="AD22">
        <f t="shared" si="7"/>
        <v>0</v>
      </c>
      <c r="AE22">
        <f t="shared" si="8"/>
        <v>0</v>
      </c>
      <c r="AF22">
        <f t="shared" si="9"/>
        <v>0</v>
      </c>
      <c r="AG22">
        <f t="shared" si="10"/>
        <v>0</v>
      </c>
      <c r="AH22">
        <f t="shared" si="11"/>
        <v>2</v>
      </c>
      <c r="AJ22">
        <v>8</v>
      </c>
      <c r="AK22">
        <f>COUNTIF(AH2:AH571,8)</f>
        <v>2</v>
      </c>
      <c r="AL22" s="1">
        <f t="shared" si="12"/>
        <v>3.5087719298245615E-3</v>
      </c>
      <c r="AM22" s="1">
        <f>15/570</f>
        <v>2.6315789473684209E-2</v>
      </c>
    </row>
    <row r="23" spans="1:39" x14ac:dyDescent="0.3">
      <c r="A23">
        <f t="shared" si="0"/>
        <v>22</v>
      </c>
      <c r="B23" t="s">
        <v>55</v>
      </c>
      <c r="C23">
        <v>100</v>
      </c>
      <c r="D23">
        <v>1</v>
      </c>
      <c r="E23">
        <v>3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f t="shared" si="1"/>
        <v>0</v>
      </c>
      <c r="Y23">
        <f t="shared" si="2"/>
        <v>2</v>
      </c>
      <c r="Z23">
        <f t="shared" si="3"/>
        <v>0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1</v>
      </c>
      <c r="AE23">
        <f t="shared" si="8"/>
        <v>0</v>
      </c>
      <c r="AF23">
        <f t="shared" si="9"/>
        <v>0</v>
      </c>
      <c r="AG23">
        <f t="shared" si="10"/>
        <v>0</v>
      </c>
      <c r="AH23">
        <f t="shared" si="11"/>
        <v>2</v>
      </c>
      <c r="AJ23">
        <v>7</v>
      </c>
      <c r="AK23">
        <f>COUNTIF(AH2:AH571,7)</f>
        <v>13</v>
      </c>
      <c r="AL23" s="1">
        <f t="shared" si="12"/>
        <v>2.2807017543859651E-2</v>
      </c>
      <c r="AM23" s="1"/>
    </row>
    <row r="24" spans="1:39" x14ac:dyDescent="0.3">
      <c r="A24">
        <f t="shared" si="0"/>
        <v>23</v>
      </c>
      <c r="B24" t="s">
        <v>56</v>
      </c>
      <c r="C24">
        <v>100</v>
      </c>
      <c r="D24">
        <v>1</v>
      </c>
      <c r="E24">
        <v>3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f t="shared" si="1"/>
        <v>2</v>
      </c>
      <c r="Y24">
        <f t="shared" si="2"/>
        <v>0</v>
      </c>
      <c r="Z24">
        <f t="shared" si="3"/>
        <v>0</v>
      </c>
      <c r="AA24">
        <f t="shared" si="4"/>
        <v>0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0</v>
      </c>
      <c r="AF24">
        <f t="shared" si="9"/>
        <v>0</v>
      </c>
      <c r="AG24">
        <f t="shared" si="10"/>
        <v>1</v>
      </c>
      <c r="AH24">
        <f t="shared" si="11"/>
        <v>2</v>
      </c>
      <c r="AJ24">
        <v>6</v>
      </c>
      <c r="AK24">
        <f>COUNTIF(AH2:AH571,6)</f>
        <v>16</v>
      </c>
      <c r="AL24" s="1">
        <f t="shared" si="12"/>
        <v>2.8070175438596492E-2</v>
      </c>
      <c r="AM24" s="1">
        <f>48/570</f>
        <v>8.4210526315789472E-2</v>
      </c>
    </row>
    <row r="25" spans="1:39" x14ac:dyDescent="0.3">
      <c r="A25">
        <f t="shared" si="0"/>
        <v>24</v>
      </c>
      <c r="B25" t="s">
        <v>57</v>
      </c>
      <c r="C25">
        <v>70</v>
      </c>
      <c r="D25">
        <v>1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f t="shared" si="1"/>
        <v>0</v>
      </c>
      <c r="Y25">
        <f t="shared" si="2"/>
        <v>0</v>
      </c>
      <c r="Z25">
        <f t="shared" si="3"/>
        <v>0</v>
      </c>
      <c r="AA25">
        <f t="shared" si="4"/>
        <v>1</v>
      </c>
      <c r="AB25">
        <f t="shared" si="5"/>
        <v>0</v>
      </c>
      <c r="AC25">
        <f t="shared" si="6"/>
        <v>0</v>
      </c>
      <c r="AD25">
        <f t="shared" si="7"/>
        <v>0</v>
      </c>
      <c r="AE25">
        <f t="shared" si="8"/>
        <v>0</v>
      </c>
      <c r="AF25">
        <f t="shared" si="9"/>
        <v>0</v>
      </c>
      <c r="AG25">
        <f t="shared" si="10"/>
        <v>2</v>
      </c>
      <c r="AH25">
        <f t="shared" si="11"/>
        <v>2</v>
      </c>
      <c r="AJ25">
        <v>5</v>
      </c>
      <c r="AK25">
        <f>COUNTIF(AH2:AH571,5)</f>
        <v>32</v>
      </c>
      <c r="AL25" s="1">
        <f t="shared" si="12"/>
        <v>5.6140350877192984E-2</v>
      </c>
      <c r="AM25" s="1"/>
    </row>
    <row r="26" spans="1:39" x14ac:dyDescent="0.3">
      <c r="A26">
        <f t="shared" si="0"/>
        <v>25</v>
      </c>
      <c r="B26" t="s">
        <v>58</v>
      </c>
      <c r="C26">
        <v>20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1"/>
        <v>0</v>
      </c>
      <c r="Y26">
        <f t="shared" si="2"/>
        <v>0</v>
      </c>
      <c r="Z26">
        <f t="shared" si="3"/>
        <v>0</v>
      </c>
      <c r="AA26">
        <f t="shared" si="4"/>
        <v>0</v>
      </c>
      <c r="AB26">
        <f t="shared" si="5"/>
        <v>0</v>
      </c>
      <c r="AC26">
        <f t="shared" si="6"/>
        <v>1</v>
      </c>
      <c r="AD26">
        <f t="shared" si="7"/>
        <v>0</v>
      </c>
      <c r="AE26">
        <f t="shared" si="8"/>
        <v>0</v>
      </c>
      <c r="AF26">
        <f t="shared" si="9"/>
        <v>0</v>
      </c>
      <c r="AG26">
        <f t="shared" si="10"/>
        <v>0</v>
      </c>
      <c r="AH26">
        <f t="shared" si="11"/>
        <v>1</v>
      </c>
      <c r="AJ26">
        <v>4</v>
      </c>
      <c r="AK26">
        <f>COUNTIF(AH2:AH571,4)</f>
        <v>59</v>
      </c>
      <c r="AL26" s="1">
        <f t="shared" si="12"/>
        <v>0.10350877192982456</v>
      </c>
      <c r="AM26" s="1">
        <f>159/570</f>
        <v>0.27894736842105261</v>
      </c>
    </row>
    <row r="27" spans="1:39" x14ac:dyDescent="0.3">
      <c r="A27">
        <f t="shared" si="0"/>
        <v>26</v>
      </c>
      <c r="B27" t="s">
        <v>59</v>
      </c>
      <c r="C27">
        <v>20</v>
      </c>
      <c r="D27">
        <v>1</v>
      </c>
      <c r="E27">
        <v>4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f t="shared" si="1"/>
        <v>1</v>
      </c>
      <c r="Y27">
        <f t="shared" si="2"/>
        <v>0</v>
      </c>
      <c r="Z27">
        <f t="shared" si="3"/>
        <v>1</v>
      </c>
      <c r="AA27">
        <f t="shared" si="4"/>
        <v>0</v>
      </c>
      <c r="AB27">
        <f t="shared" si="5"/>
        <v>1</v>
      </c>
      <c r="AC27">
        <f t="shared" si="6"/>
        <v>0</v>
      </c>
      <c r="AD27">
        <f t="shared" si="7"/>
        <v>0</v>
      </c>
      <c r="AE27">
        <f t="shared" si="8"/>
        <v>0</v>
      </c>
      <c r="AF27">
        <f t="shared" si="9"/>
        <v>0</v>
      </c>
      <c r="AG27">
        <f t="shared" si="10"/>
        <v>1</v>
      </c>
      <c r="AH27">
        <f t="shared" si="11"/>
        <v>4</v>
      </c>
      <c r="AJ27">
        <v>3</v>
      </c>
      <c r="AK27">
        <f>COUNTIF(AH2:AH571,3)</f>
        <v>100</v>
      </c>
      <c r="AL27" s="1">
        <f t="shared" si="12"/>
        <v>0.17543859649122806</v>
      </c>
      <c r="AM27" s="1"/>
    </row>
    <row r="28" spans="1:39" x14ac:dyDescent="0.3">
      <c r="A28">
        <f t="shared" si="0"/>
        <v>27</v>
      </c>
      <c r="B28" t="s">
        <v>60</v>
      </c>
      <c r="C28">
        <v>40</v>
      </c>
      <c r="D28">
        <v>52</v>
      </c>
      <c r="E28">
        <v>2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1"/>
        <v>0</v>
      </c>
      <c r="Y28">
        <f t="shared" si="2"/>
        <v>1</v>
      </c>
      <c r="Z28">
        <f t="shared" si="3"/>
        <v>0</v>
      </c>
      <c r="AA28">
        <f t="shared" si="4"/>
        <v>1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0</v>
      </c>
      <c r="AF28">
        <f t="shared" si="9"/>
        <v>0</v>
      </c>
      <c r="AG28">
        <f t="shared" si="10"/>
        <v>0</v>
      </c>
      <c r="AH28">
        <f t="shared" si="11"/>
        <v>2</v>
      </c>
      <c r="AJ28">
        <v>2</v>
      </c>
      <c r="AK28">
        <f>COUNTIF(AH2:AH571,2)</f>
        <v>160</v>
      </c>
      <c r="AL28" s="1">
        <f t="shared" si="12"/>
        <v>0.2807017543859649</v>
      </c>
      <c r="AM28" s="1">
        <f>(AK29+AK28)/570</f>
        <v>0.60350877192982455</v>
      </c>
    </row>
    <row r="29" spans="1:39" x14ac:dyDescent="0.3">
      <c r="A29">
        <f t="shared" si="0"/>
        <v>28</v>
      </c>
      <c r="B29" t="s">
        <v>61</v>
      </c>
      <c r="C29">
        <v>70</v>
      </c>
      <c r="D29">
        <v>34</v>
      </c>
      <c r="E29">
        <v>5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f t="shared" si="1"/>
        <v>2</v>
      </c>
      <c r="Y29">
        <f t="shared" si="2"/>
        <v>0</v>
      </c>
      <c r="Z29">
        <f t="shared" si="3"/>
        <v>0</v>
      </c>
      <c r="AA29">
        <f t="shared" si="4"/>
        <v>0</v>
      </c>
      <c r="AB29">
        <f t="shared" si="5"/>
        <v>1</v>
      </c>
      <c r="AC29">
        <f t="shared" si="6"/>
        <v>1</v>
      </c>
      <c r="AD29">
        <f t="shared" si="7"/>
        <v>0</v>
      </c>
      <c r="AE29">
        <f t="shared" si="8"/>
        <v>0</v>
      </c>
      <c r="AF29">
        <f t="shared" si="9"/>
        <v>0</v>
      </c>
      <c r="AG29">
        <f t="shared" si="10"/>
        <v>1</v>
      </c>
      <c r="AH29">
        <f t="shared" si="11"/>
        <v>4</v>
      </c>
      <c r="AJ29">
        <v>1</v>
      </c>
      <c r="AK29">
        <f>COUNTIF(AH2:AH571,1)</f>
        <v>184</v>
      </c>
      <c r="AL29" s="1">
        <f t="shared" si="12"/>
        <v>0.32280701754385965</v>
      </c>
      <c r="AM29" s="1"/>
    </row>
    <row r="30" spans="1:39" x14ac:dyDescent="0.3">
      <c r="A30">
        <f t="shared" si="0"/>
        <v>29</v>
      </c>
      <c r="B30" t="s">
        <v>62</v>
      </c>
      <c r="C30">
        <v>40</v>
      </c>
      <c r="D30">
        <v>44</v>
      </c>
      <c r="E30">
        <v>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5</v>
      </c>
      <c r="X30">
        <f t="shared" si="1"/>
        <v>0</v>
      </c>
      <c r="Y30">
        <f t="shared" si="2"/>
        <v>0</v>
      </c>
      <c r="Z30">
        <f t="shared" si="3"/>
        <v>0</v>
      </c>
      <c r="AA30">
        <f t="shared" si="4"/>
        <v>1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F30">
        <f t="shared" si="9"/>
        <v>0</v>
      </c>
      <c r="AG30">
        <f t="shared" si="10"/>
        <v>5</v>
      </c>
      <c r="AH30">
        <f t="shared" si="11"/>
        <v>2</v>
      </c>
      <c r="AK30">
        <f>SUM(AK20:AK29)</f>
        <v>567</v>
      </c>
    </row>
    <row r="31" spans="1:39" x14ac:dyDescent="0.3">
      <c r="A31">
        <f t="shared" si="0"/>
        <v>30</v>
      </c>
      <c r="B31" t="s">
        <v>63</v>
      </c>
      <c r="C31">
        <v>20</v>
      </c>
      <c r="D31">
        <v>49</v>
      </c>
      <c r="E31">
        <v>7</v>
      </c>
      <c r="F31">
        <v>0</v>
      </c>
      <c r="G31">
        <v>0</v>
      </c>
      <c r="H31">
        <v>0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1"/>
        <v>0</v>
      </c>
      <c r="Y31">
        <f t="shared" si="2"/>
        <v>4</v>
      </c>
      <c r="Z31">
        <f t="shared" si="3"/>
        <v>0</v>
      </c>
      <c r="AA31">
        <f t="shared" si="4"/>
        <v>0</v>
      </c>
      <c r="AB31">
        <f t="shared" si="5"/>
        <v>0</v>
      </c>
      <c r="AC31">
        <f t="shared" si="6"/>
        <v>3</v>
      </c>
      <c r="AD31">
        <f t="shared" si="7"/>
        <v>0</v>
      </c>
      <c r="AE31">
        <f t="shared" si="8"/>
        <v>0</v>
      </c>
      <c r="AF31">
        <f t="shared" si="9"/>
        <v>0</v>
      </c>
      <c r="AG31">
        <f t="shared" si="10"/>
        <v>0</v>
      </c>
      <c r="AH31">
        <f t="shared" si="11"/>
        <v>2</v>
      </c>
    </row>
    <row r="32" spans="1:39" x14ac:dyDescent="0.3">
      <c r="A32">
        <f t="shared" si="0"/>
        <v>31</v>
      </c>
      <c r="B32" t="s">
        <v>64</v>
      </c>
      <c r="C32">
        <v>1</v>
      </c>
      <c r="D32">
        <v>49</v>
      </c>
      <c r="E32">
        <v>4</v>
      </c>
      <c r="F32">
        <v>0</v>
      </c>
      <c r="G32">
        <v>0</v>
      </c>
      <c r="H32">
        <v>3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f t="shared" si="1"/>
        <v>0</v>
      </c>
      <c r="Y32">
        <f t="shared" si="2"/>
        <v>3</v>
      </c>
      <c r="Z32">
        <f t="shared" si="3"/>
        <v>0</v>
      </c>
      <c r="AA32">
        <f t="shared" si="4"/>
        <v>1</v>
      </c>
      <c r="AB32">
        <f t="shared" si="5"/>
        <v>0</v>
      </c>
      <c r="AC32">
        <f t="shared" si="6"/>
        <v>0</v>
      </c>
      <c r="AD32">
        <f t="shared" si="7"/>
        <v>0</v>
      </c>
      <c r="AE32">
        <f t="shared" si="8"/>
        <v>1</v>
      </c>
      <c r="AF32">
        <f t="shared" si="9"/>
        <v>0</v>
      </c>
      <c r="AG32">
        <f t="shared" si="10"/>
        <v>0</v>
      </c>
      <c r="AH32">
        <f t="shared" si="11"/>
        <v>3</v>
      </c>
    </row>
    <row r="33" spans="1:34" x14ac:dyDescent="0.3">
      <c r="A33">
        <f t="shared" si="0"/>
        <v>32</v>
      </c>
      <c r="B33" t="s">
        <v>65</v>
      </c>
      <c r="C33">
        <v>20</v>
      </c>
      <c r="D33">
        <v>47</v>
      </c>
      <c r="E33">
        <v>2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1"/>
        <v>0</v>
      </c>
      <c r="Y33">
        <f t="shared" si="2"/>
        <v>2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0</v>
      </c>
      <c r="AF33">
        <f t="shared" si="9"/>
        <v>0</v>
      </c>
      <c r="AG33">
        <f t="shared" si="10"/>
        <v>0</v>
      </c>
      <c r="AH33">
        <f t="shared" si="11"/>
        <v>1</v>
      </c>
    </row>
    <row r="34" spans="1:34" x14ac:dyDescent="0.3">
      <c r="A34">
        <f t="shared" si="0"/>
        <v>33</v>
      </c>
      <c r="B34" t="s">
        <v>66</v>
      </c>
      <c r="C34">
        <v>140</v>
      </c>
      <c r="D34">
        <v>31</v>
      </c>
      <c r="E34">
        <v>10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</v>
      </c>
      <c r="T34">
        <v>0</v>
      </c>
      <c r="U34">
        <v>0</v>
      </c>
      <c r="V34">
        <v>0</v>
      </c>
      <c r="W34">
        <v>2</v>
      </c>
      <c r="X34">
        <f t="shared" si="1"/>
        <v>0</v>
      </c>
      <c r="Y34">
        <f t="shared" si="2"/>
        <v>2</v>
      </c>
      <c r="Z34">
        <f t="shared" si="3"/>
        <v>0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6</v>
      </c>
      <c r="AE34">
        <f t="shared" si="8"/>
        <v>0</v>
      </c>
      <c r="AF34">
        <f t="shared" si="9"/>
        <v>0</v>
      </c>
      <c r="AG34">
        <f t="shared" si="10"/>
        <v>2</v>
      </c>
      <c r="AH34">
        <f t="shared" si="11"/>
        <v>3</v>
      </c>
    </row>
    <row r="35" spans="1:34" x14ac:dyDescent="0.3">
      <c r="A35">
        <f t="shared" si="0"/>
        <v>34</v>
      </c>
      <c r="B35" t="s">
        <v>67</v>
      </c>
      <c r="C35">
        <v>100</v>
      </c>
      <c r="D35">
        <v>44</v>
      </c>
      <c r="E35">
        <v>4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3</v>
      </c>
      <c r="X35">
        <f t="shared" si="1"/>
        <v>0</v>
      </c>
      <c r="Y35">
        <f t="shared" si="2"/>
        <v>1</v>
      </c>
      <c r="Z35">
        <f t="shared" si="3"/>
        <v>0</v>
      </c>
      <c r="AA35">
        <f t="shared" si="4"/>
        <v>0</v>
      </c>
      <c r="AB35">
        <f t="shared" si="5"/>
        <v>0</v>
      </c>
      <c r="AC35">
        <f t="shared" si="6"/>
        <v>0</v>
      </c>
      <c r="AD35">
        <f t="shared" si="7"/>
        <v>0</v>
      </c>
      <c r="AE35">
        <f t="shared" si="8"/>
        <v>0</v>
      </c>
      <c r="AF35">
        <f t="shared" si="9"/>
        <v>0</v>
      </c>
      <c r="AG35">
        <f t="shared" si="10"/>
        <v>3</v>
      </c>
      <c r="AH35">
        <f t="shared" si="11"/>
        <v>2</v>
      </c>
    </row>
    <row r="36" spans="1:34" x14ac:dyDescent="0.3">
      <c r="A36">
        <f t="shared" si="0"/>
        <v>35</v>
      </c>
      <c r="B36" t="s">
        <v>68</v>
      </c>
      <c r="C36">
        <v>40</v>
      </c>
      <c r="D36">
        <v>44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1"/>
        <v>0</v>
      </c>
      <c r="Y36">
        <f t="shared" si="2"/>
        <v>0</v>
      </c>
      <c r="Z36">
        <f t="shared" si="3"/>
        <v>0</v>
      </c>
      <c r="AA36">
        <f t="shared" si="4"/>
        <v>1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0</v>
      </c>
      <c r="AF36">
        <f t="shared" si="9"/>
        <v>0</v>
      </c>
      <c r="AG36">
        <f t="shared" si="10"/>
        <v>0</v>
      </c>
      <c r="AH36">
        <f t="shared" si="11"/>
        <v>1</v>
      </c>
    </row>
    <row r="37" spans="1:34" x14ac:dyDescent="0.3">
      <c r="A37">
        <f t="shared" si="0"/>
        <v>36</v>
      </c>
      <c r="B37" t="s">
        <v>69</v>
      </c>
      <c r="C37">
        <v>70</v>
      </c>
      <c r="D37">
        <v>44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2</v>
      </c>
      <c r="X37">
        <f t="shared" si="1"/>
        <v>0</v>
      </c>
      <c r="Y37">
        <f t="shared" si="2"/>
        <v>0</v>
      </c>
      <c r="Z37">
        <f t="shared" si="3"/>
        <v>0</v>
      </c>
      <c r="AA37">
        <f t="shared" si="4"/>
        <v>0</v>
      </c>
      <c r="AB37">
        <f t="shared" si="5"/>
        <v>0</v>
      </c>
      <c r="AC37">
        <f t="shared" si="6"/>
        <v>0</v>
      </c>
      <c r="AD37">
        <f t="shared" si="7"/>
        <v>0</v>
      </c>
      <c r="AE37">
        <f t="shared" si="8"/>
        <v>0</v>
      </c>
      <c r="AF37">
        <f t="shared" si="9"/>
        <v>0</v>
      </c>
      <c r="AG37">
        <f t="shared" si="10"/>
        <v>3</v>
      </c>
      <c r="AH37">
        <f t="shared" si="11"/>
        <v>1</v>
      </c>
    </row>
    <row r="38" spans="1:34" x14ac:dyDescent="0.3">
      <c r="A38">
        <f t="shared" si="0"/>
        <v>37</v>
      </c>
      <c r="B38" t="s">
        <v>70</v>
      </c>
      <c r="C38">
        <v>20</v>
      </c>
      <c r="D38">
        <v>49</v>
      </c>
      <c r="E38">
        <v>5</v>
      </c>
      <c r="F38">
        <v>0</v>
      </c>
      <c r="G38">
        <v>0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1"/>
        <v>0</v>
      </c>
      <c r="Y38">
        <f t="shared" si="2"/>
        <v>4</v>
      </c>
      <c r="Z38">
        <f t="shared" si="3"/>
        <v>0</v>
      </c>
      <c r="AA38">
        <f t="shared" si="4"/>
        <v>0</v>
      </c>
      <c r="AB38">
        <f t="shared" si="5"/>
        <v>0</v>
      </c>
      <c r="AC38">
        <f t="shared" si="6"/>
        <v>1</v>
      </c>
      <c r="AD38">
        <f t="shared" si="7"/>
        <v>0</v>
      </c>
      <c r="AE38">
        <f t="shared" si="8"/>
        <v>0</v>
      </c>
      <c r="AF38">
        <f t="shared" si="9"/>
        <v>0</v>
      </c>
      <c r="AG38">
        <f t="shared" si="10"/>
        <v>0</v>
      </c>
      <c r="AH38">
        <f t="shared" si="11"/>
        <v>2</v>
      </c>
    </row>
    <row r="39" spans="1:34" x14ac:dyDescent="0.3">
      <c r="A39">
        <f t="shared" si="0"/>
        <v>38</v>
      </c>
      <c r="B39" t="s">
        <v>71</v>
      </c>
      <c r="C39">
        <v>70</v>
      </c>
      <c r="D39">
        <v>44</v>
      </c>
      <c r="E39">
        <v>4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2</v>
      </c>
      <c r="X39">
        <f t="shared" si="1"/>
        <v>0</v>
      </c>
      <c r="Y39">
        <f t="shared" si="2"/>
        <v>1</v>
      </c>
      <c r="Z39">
        <f t="shared" si="3"/>
        <v>0</v>
      </c>
      <c r="AA39">
        <f t="shared" si="4"/>
        <v>0</v>
      </c>
      <c r="AB39">
        <f t="shared" si="5"/>
        <v>0</v>
      </c>
      <c r="AC39">
        <f t="shared" si="6"/>
        <v>0</v>
      </c>
      <c r="AD39">
        <f t="shared" si="7"/>
        <v>0</v>
      </c>
      <c r="AE39">
        <f t="shared" si="8"/>
        <v>0</v>
      </c>
      <c r="AF39">
        <f t="shared" si="9"/>
        <v>1</v>
      </c>
      <c r="AG39">
        <f t="shared" si="10"/>
        <v>2</v>
      </c>
      <c r="AH39">
        <f t="shared" si="11"/>
        <v>3</v>
      </c>
    </row>
    <row r="40" spans="1:34" x14ac:dyDescent="0.3">
      <c r="A40">
        <f t="shared" si="0"/>
        <v>39</v>
      </c>
      <c r="B40" t="s">
        <v>72</v>
      </c>
      <c r="C40">
        <v>20</v>
      </c>
      <c r="D40">
        <v>1</v>
      </c>
      <c r="E40">
        <v>5</v>
      </c>
      <c r="F40">
        <v>3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f t="shared" si="1"/>
        <v>3</v>
      </c>
      <c r="Y40">
        <f t="shared" si="2"/>
        <v>1</v>
      </c>
      <c r="Z40">
        <f t="shared" si="3"/>
        <v>0</v>
      </c>
      <c r="AA40">
        <f t="shared" si="4"/>
        <v>0</v>
      </c>
      <c r="AB40">
        <f t="shared" si="5"/>
        <v>0</v>
      </c>
      <c r="AC40">
        <f t="shared" si="6"/>
        <v>0</v>
      </c>
      <c r="AD40">
        <f t="shared" si="7"/>
        <v>0</v>
      </c>
      <c r="AE40">
        <f t="shared" si="8"/>
        <v>0</v>
      </c>
      <c r="AF40">
        <f t="shared" si="9"/>
        <v>0</v>
      </c>
      <c r="AG40">
        <f t="shared" si="10"/>
        <v>1</v>
      </c>
      <c r="AH40">
        <f t="shared" si="11"/>
        <v>3</v>
      </c>
    </row>
    <row r="41" spans="1:34" x14ac:dyDescent="0.3">
      <c r="A41">
        <f t="shared" si="0"/>
        <v>40</v>
      </c>
      <c r="B41" t="s">
        <v>73</v>
      </c>
      <c r="C41">
        <v>70</v>
      </c>
      <c r="D41">
        <v>44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f t="shared" si="1"/>
        <v>0</v>
      </c>
      <c r="Y41">
        <f t="shared" si="2"/>
        <v>0</v>
      </c>
      <c r="Z41">
        <f t="shared" si="3"/>
        <v>0</v>
      </c>
      <c r="AA41">
        <f t="shared" si="4"/>
        <v>0</v>
      </c>
      <c r="AB41">
        <f t="shared" si="5"/>
        <v>0</v>
      </c>
      <c r="AC41">
        <f t="shared" si="6"/>
        <v>0</v>
      </c>
      <c r="AD41">
        <f t="shared" si="7"/>
        <v>0</v>
      </c>
      <c r="AE41">
        <f t="shared" si="8"/>
        <v>0</v>
      </c>
      <c r="AF41">
        <f t="shared" si="9"/>
        <v>0</v>
      </c>
      <c r="AG41">
        <f t="shared" si="10"/>
        <v>2</v>
      </c>
      <c r="AH41">
        <f t="shared" si="11"/>
        <v>1</v>
      </c>
    </row>
    <row r="42" spans="1:34" x14ac:dyDescent="0.3">
      <c r="A42">
        <f t="shared" si="0"/>
        <v>41</v>
      </c>
      <c r="B42" t="s">
        <v>74</v>
      </c>
      <c r="C42">
        <v>20</v>
      </c>
      <c r="D42">
        <v>61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f t="shared" si="1"/>
        <v>0</v>
      </c>
      <c r="Y42">
        <f t="shared" si="2"/>
        <v>0</v>
      </c>
      <c r="Z42">
        <f t="shared" si="3"/>
        <v>0</v>
      </c>
      <c r="AA42">
        <f t="shared" si="4"/>
        <v>0</v>
      </c>
      <c r="AB42">
        <f t="shared" si="5"/>
        <v>0</v>
      </c>
      <c r="AC42">
        <f t="shared" si="6"/>
        <v>0</v>
      </c>
      <c r="AD42">
        <f t="shared" si="7"/>
        <v>0</v>
      </c>
      <c r="AE42">
        <f t="shared" si="8"/>
        <v>0</v>
      </c>
      <c r="AF42">
        <f t="shared" si="9"/>
        <v>0</v>
      </c>
      <c r="AG42">
        <f t="shared" si="10"/>
        <v>1</v>
      </c>
      <c r="AH42">
        <f t="shared" si="11"/>
        <v>1</v>
      </c>
    </row>
    <row r="43" spans="1:34" x14ac:dyDescent="0.3">
      <c r="A43">
        <f t="shared" si="0"/>
        <v>42</v>
      </c>
      <c r="B43" t="s">
        <v>75</v>
      </c>
      <c r="C43">
        <v>20</v>
      </c>
      <c r="D43">
        <v>389</v>
      </c>
      <c r="E43">
        <v>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1"/>
        <v>0</v>
      </c>
      <c r="Y43">
        <f t="shared" si="2"/>
        <v>0</v>
      </c>
      <c r="Z43">
        <f t="shared" si="3"/>
        <v>0</v>
      </c>
      <c r="AA43">
        <f t="shared" si="4"/>
        <v>0</v>
      </c>
      <c r="AB43">
        <f t="shared" si="5"/>
        <v>0</v>
      </c>
      <c r="AC43">
        <f t="shared" si="6"/>
        <v>6</v>
      </c>
      <c r="AD43">
        <f t="shared" si="7"/>
        <v>0</v>
      </c>
      <c r="AE43">
        <f t="shared" si="8"/>
        <v>0</v>
      </c>
      <c r="AF43">
        <f t="shared" si="9"/>
        <v>0</v>
      </c>
      <c r="AG43">
        <f t="shared" si="10"/>
        <v>0</v>
      </c>
      <c r="AH43">
        <f t="shared" si="11"/>
        <v>1</v>
      </c>
    </row>
    <row r="44" spans="1:34" x14ac:dyDescent="0.3">
      <c r="A44">
        <f t="shared" si="0"/>
        <v>43</v>
      </c>
      <c r="B44" t="s">
        <v>76</v>
      </c>
      <c r="C44">
        <v>20</v>
      </c>
      <c r="D44">
        <v>370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1"/>
        <v>0</v>
      </c>
      <c r="Y44">
        <f t="shared" si="2"/>
        <v>0</v>
      </c>
      <c r="Z44">
        <f t="shared" si="3"/>
        <v>0</v>
      </c>
      <c r="AA44">
        <f t="shared" si="4"/>
        <v>0</v>
      </c>
      <c r="AB44">
        <f t="shared" si="5"/>
        <v>0</v>
      </c>
      <c r="AC44">
        <f t="shared" si="6"/>
        <v>3</v>
      </c>
      <c r="AD44">
        <f t="shared" si="7"/>
        <v>0</v>
      </c>
      <c r="AE44">
        <f t="shared" si="8"/>
        <v>0</v>
      </c>
      <c r="AF44">
        <f t="shared" si="9"/>
        <v>0</v>
      </c>
      <c r="AG44">
        <f t="shared" si="10"/>
        <v>0</v>
      </c>
      <c r="AH44">
        <f t="shared" si="11"/>
        <v>1</v>
      </c>
    </row>
    <row r="45" spans="1:34" x14ac:dyDescent="0.3">
      <c r="A45">
        <f t="shared" si="0"/>
        <v>44</v>
      </c>
      <c r="B45" t="s">
        <v>77</v>
      </c>
      <c r="C45">
        <v>20</v>
      </c>
      <c r="D45">
        <v>380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1"/>
        <v>0</v>
      </c>
      <c r="Y45">
        <f t="shared" si="2"/>
        <v>0</v>
      </c>
      <c r="Z45">
        <f t="shared" si="3"/>
        <v>1</v>
      </c>
      <c r="AA45">
        <f t="shared" si="4"/>
        <v>0</v>
      </c>
      <c r="AB45">
        <f t="shared" si="5"/>
        <v>0</v>
      </c>
      <c r="AC45">
        <f t="shared" si="6"/>
        <v>0</v>
      </c>
      <c r="AD45">
        <f t="shared" si="7"/>
        <v>1</v>
      </c>
      <c r="AE45">
        <f t="shared" si="8"/>
        <v>0</v>
      </c>
      <c r="AF45">
        <f t="shared" si="9"/>
        <v>0</v>
      </c>
      <c r="AG45">
        <f t="shared" si="10"/>
        <v>0</v>
      </c>
      <c r="AH45">
        <f t="shared" si="11"/>
        <v>2</v>
      </c>
    </row>
    <row r="46" spans="1:34" x14ac:dyDescent="0.3">
      <c r="A46">
        <f t="shared" si="0"/>
        <v>45</v>
      </c>
      <c r="B46" t="s">
        <v>78</v>
      </c>
      <c r="C46">
        <v>100</v>
      </c>
      <c r="D46">
        <v>44</v>
      </c>
      <c r="E46">
        <v>10</v>
      </c>
      <c r="F46">
        <v>0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6</v>
      </c>
      <c r="X46">
        <f t="shared" si="1"/>
        <v>0</v>
      </c>
      <c r="Y46">
        <f t="shared" si="2"/>
        <v>3</v>
      </c>
      <c r="Z46">
        <f t="shared" si="3"/>
        <v>0</v>
      </c>
      <c r="AA46">
        <f t="shared" si="4"/>
        <v>0</v>
      </c>
      <c r="AB46">
        <f t="shared" si="5"/>
        <v>0</v>
      </c>
      <c r="AC46">
        <f t="shared" si="6"/>
        <v>0</v>
      </c>
      <c r="AD46">
        <f t="shared" si="7"/>
        <v>1</v>
      </c>
      <c r="AE46">
        <f t="shared" si="8"/>
        <v>0</v>
      </c>
      <c r="AF46">
        <f t="shared" si="9"/>
        <v>0</v>
      </c>
      <c r="AG46">
        <f t="shared" si="10"/>
        <v>6</v>
      </c>
      <c r="AH46">
        <f t="shared" si="11"/>
        <v>3</v>
      </c>
    </row>
    <row r="47" spans="1:34" x14ac:dyDescent="0.3">
      <c r="A47">
        <f t="shared" si="0"/>
        <v>46</v>
      </c>
      <c r="B47" t="s">
        <v>79</v>
      </c>
      <c r="C47">
        <v>20</v>
      </c>
      <c r="D47">
        <v>39</v>
      </c>
      <c r="E47">
        <v>35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2</v>
      </c>
      <c r="N47">
        <v>1</v>
      </c>
      <c r="O47">
        <v>2</v>
      </c>
      <c r="P47">
        <v>0</v>
      </c>
      <c r="Q47">
        <v>0</v>
      </c>
      <c r="R47">
        <v>14</v>
      </c>
      <c r="S47">
        <v>15</v>
      </c>
      <c r="T47">
        <v>3</v>
      </c>
      <c r="U47">
        <v>0</v>
      </c>
      <c r="V47">
        <v>0</v>
      </c>
      <c r="W47">
        <v>0</v>
      </c>
      <c r="X47">
        <f t="shared" si="1"/>
        <v>0</v>
      </c>
      <c r="Y47">
        <f t="shared" si="2"/>
        <v>0</v>
      </c>
      <c r="Z47">
        <f t="shared" si="3"/>
        <v>0</v>
      </c>
      <c r="AA47">
        <f t="shared" si="4"/>
        <v>3</v>
      </c>
      <c r="AB47">
        <f t="shared" si="5"/>
        <v>3</v>
      </c>
      <c r="AC47">
        <f t="shared" si="6"/>
        <v>0</v>
      </c>
      <c r="AD47">
        <f t="shared" si="7"/>
        <v>29</v>
      </c>
      <c r="AE47">
        <f t="shared" si="8"/>
        <v>3</v>
      </c>
      <c r="AF47">
        <f t="shared" si="9"/>
        <v>0</v>
      </c>
      <c r="AG47">
        <f t="shared" si="10"/>
        <v>0</v>
      </c>
      <c r="AH47">
        <f t="shared" si="11"/>
        <v>4</v>
      </c>
    </row>
    <row r="48" spans="1:34" x14ac:dyDescent="0.3">
      <c r="A48">
        <f t="shared" si="0"/>
        <v>47</v>
      </c>
      <c r="B48" t="s">
        <v>80</v>
      </c>
      <c r="C48">
        <v>40</v>
      </c>
      <c r="D48">
        <v>52</v>
      </c>
      <c r="E48">
        <v>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2</v>
      </c>
      <c r="O48">
        <v>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1"/>
        <v>0</v>
      </c>
      <c r="Y48">
        <f t="shared" si="2"/>
        <v>0</v>
      </c>
      <c r="Z48">
        <f t="shared" si="3"/>
        <v>0</v>
      </c>
      <c r="AA48">
        <f t="shared" si="4"/>
        <v>2</v>
      </c>
      <c r="AB48">
        <f t="shared" si="5"/>
        <v>4</v>
      </c>
      <c r="AC48">
        <f t="shared" si="6"/>
        <v>0</v>
      </c>
      <c r="AD48">
        <f t="shared" si="7"/>
        <v>0</v>
      </c>
      <c r="AE48">
        <f t="shared" si="8"/>
        <v>0</v>
      </c>
      <c r="AF48">
        <f t="shared" si="9"/>
        <v>0</v>
      </c>
      <c r="AG48">
        <f t="shared" si="10"/>
        <v>0</v>
      </c>
      <c r="AH48">
        <f t="shared" si="11"/>
        <v>2</v>
      </c>
    </row>
    <row r="49" spans="1:34" x14ac:dyDescent="0.3">
      <c r="A49">
        <f t="shared" si="0"/>
        <v>48</v>
      </c>
      <c r="B49" t="s">
        <v>81</v>
      </c>
      <c r="C49">
        <v>140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f t="shared" si="1"/>
        <v>0</v>
      </c>
      <c r="Y49">
        <f t="shared" si="2"/>
        <v>0</v>
      </c>
      <c r="Z49">
        <f t="shared" si="3"/>
        <v>0</v>
      </c>
      <c r="AA49">
        <f t="shared" si="4"/>
        <v>0</v>
      </c>
      <c r="AB49">
        <f t="shared" si="5"/>
        <v>0</v>
      </c>
      <c r="AC49">
        <f t="shared" si="6"/>
        <v>0</v>
      </c>
      <c r="AD49">
        <f t="shared" si="7"/>
        <v>0</v>
      </c>
      <c r="AE49">
        <f t="shared" si="8"/>
        <v>0</v>
      </c>
      <c r="AF49">
        <f t="shared" si="9"/>
        <v>0</v>
      </c>
      <c r="AG49">
        <f t="shared" si="10"/>
        <v>1</v>
      </c>
      <c r="AH49">
        <f t="shared" si="11"/>
        <v>1</v>
      </c>
    </row>
    <row r="50" spans="1:34" x14ac:dyDescent="0.3">
      <c r="A50">
        <f t="shared" si="0"/>
        <v>49</v>
      </c>
      <c r="B50" t="s">
        <v>82</v>
      </c>
      <c r="C50">
        <v>20</v>
      </c>
      <c r="D50">
        <v>55</v>
      </c>
      <c r="E50">
        <v>12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1"/>
        <v>0</v>
      </c>
      <c r="Y50">
        <f t="shared" si="2"/>
        <v>1</v>
      </c>
      <c r="Z50">
        <f t="shared" si="3"/>
        <v>0</v>
      </c>
      <c r="AA50">
        <f t="shared" si="4"/>
        <v>11</v>
      </c>
      <c r="AB50">
        <f t="shared" si="5"/>
        <v>0</v>
      </c>
      <c r="AC50">
        <f t="shared" si="6"/>
        <v>0</v>
      </c>
      <c r="AD50">
        <f t="shared" si="7"/>
        <v>0</v>
      </c>
      <c r="AE50">
        <f t="shared" si="8"/>
        <v>0</v>
      </c>
      <c r="AF50">
        <f t="shared" si="9"/>
        <v>0</v>
      </c>
      <c r="AG50">
        <f t="shared" si="10"/>
        <v>0</v>
      </c>
      <c r="AH50">
        <f t="shared" si="11"/>
        <v>2</v>
      </c>
    </row>
    <row r="51" spans="1:34" x14ac:dyDescent="0.3">
      <c r="A51">
        <f t="shared" si="0"/>
        <v>50</v>
      </c>
      <c r="B51" t="s">
        <v>83</v>
      </c>
      <c r="C51">
        <v>100</v>
      </c>
      <c r="D51">
        <v>7</v>
      </c>
      <c r="E51">
        <v>19</v>
      </c>
      <c r="F51">
        <v>1</v>
      </c>
      <c r="G51">
        <v>1</v>
      </c>
      <c r="H51">
        <v>0</v>
      </c>
      <c r="I51">
        <v>0</v>
      </c>
      <c r="J51">
        <v>10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1</v>
      </c>
      <c r="S51">
        <v>0</v>
      </c>
      <c r="T51">
        <v>0</v>
      </c>
      <c r="U51">
        <v>2</v>
      </c>
      <c r="V51">
        <v>0</v>
      </c>
      <c r="W51">
        <v>0</v>
      </c>
      <c r="X51">
        <f t="shared" si="1"/>
        <v>2</v>
      </c>
      <c r="Y51">
        <f t="shared" si="2"/>
        <v>0</v>
      </c>
      <c r="Z51">
        <f t="shared" si="3"/>
        <v>12</v>
      </c>
      <c r="AA51">
        <f t="shared" si="4"/>
        <v>0</v>
      </c>
      <c r="AB51">
        <f t="shared" si="5"/>
        <v>0</v>
      </c>
      <c r="AC51">
        <f t="shared" si="6"/>
        <v>2</v>
      </c>
      <c r="AD51">
        <f t="shared" si="7"/>
        <v>1</v>
      </c>
      <c r="AE51">
        <f t="shared" si="8"/>
        <v>0</v>
      </c>
      <c r="AF51">
        <f t="shared" si="9"/>
        <v>2</v>
      </c>
      <c r="AG51">
        <f t="shared" si="10"/>
        <v>0</v>
      </c>
      <c r="AH51">
        <f t="shared" si="11"/>
        <v>5</v>
      </c>
    </row>
    <row r="52" spans="1:34" x14ac:dyDescent="0.3">
      <c r="A52">
        <f t="shared" si="0"/>
        <v>51</v>
      </c>
      <c r="B52" t="s">
        <v>84</v>
      </c>
      <c r="C52">
        <v>100</v>
      </c>
      <c r="D52">
        <v>48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f t="shared" si="1"/>
        <v>0</v>
      </c>
      <c r="Y52">
        <f t="shared" si="2"/>
        <v>0</v>
      </c>
      <c r="Z52">
        <f t="shared" si="3"/>
        <v>0</v>
      </c>
      <c r="AA52">
        <f t="shared" si="4"/>
        <v>0</v>
      </c>
      <c r="AB52">
        <f t="shared" si="5"/>
        <v>0</v>
      </c>
      <c r="AC52">
        <f t="shared" si="6"/>
        <v>0</v>
      </c>
      <c r="AD52">
        <f t="shared" si="7"/>
        <v>0</v>
      </c>
      <c r="AE52">
        <f t="shared" si="8"/>
        <v>0</v>
      </c>
      <c r="AF52">
        <f t="shared" si="9"/>
        <v>0</v>
      </c>
      <c r="AG52">
        <f t="shared" si="10"/>
        <v>2</v>
      </c>
      <c r="AH52">
        <f t="shared" si="11"/>
        <v>1</v>
      </c>
    </row>
    <row r="53" spans="1:34" x14ac:dyDescent="0.3">
      <c r="A53">
        <f t="shared" si="0"/>
        <v>52</v>
      </c>
      <c r="B53" t="s">
        <v>85</v>
      </c>
      <c r="C53">
        <v>40</v>
      </c>
      <c r="D53">
        <v>44</v>
      </c>
      <c r="E53">
        <v>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2</v>
      </c>
      <c r="X53">
        <f t="shared" si="1"/>
        <v>0</v>
      </c>
      <c r="Y53">
        <f t="shared" si="2"/>
        <v>0</v>
      </c>
      <c r="Z53">
        <f t="shared" si="3"/>
        <v>0</v>
      </c>
      <c r="AA53">
        <f t="shared" si="4"/>
        <v>0</v>
      </c>
      <c r="AB53">
        <f t="shared" si="5"/>
        <v>0</v>
      </c>
      <c r="AC53">
        <f t="shared" si="6"/>
        <v>0</v>
      </c>
      <c r="AD53">
        <f t="shared" si="7"/>
        <v>0</v>
      </c>
      <c r="AE53">
        <f t="shared" si="8"/>
        <v>0</v>
      </c>
      <c r="AF53">
        <f t="shared" si="9"/>
        <v>0</v>
      </c>
      <c r="AG53">
        <f t="shared" si="10"/>
        <v>3</v>
      </c>
      <c r="AH53">
        <f t="shared" si="11"/>
        <v>1</v>
      </c>
    </row>
    <row r="54" spans="1:34" x14ac:dyDescent="0.3">
      <c r="A54">
        <f t="shared" si="0"/>
        <v>53</v>
      </c>
      <c r="B54" t="s">
        <v>86</v>
      </c>
      <c r="C54">
        <v>140</v>
      </c>
      <c r="D54">
        <v>44</v>
      </c>
      <c r="E54">
        <v>27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</v>
      </c>
      <c r="W54">
        <v>22</v>
      </c>
      <c r="X54">
        <f t="shared" si="1"/>
        <v>0</v>
      </c>
      <c r="Y54">
        <f t="shared" si="2"/>
        <v>1</v>
      </c>
      <c r="Z54">
        <f t="shared" si="3"/>
        <v>0</v>
      </c>
      <c r="AA54">
        <f t="shared" si="4"/>
        <v>0</v>
      </c>
      <c r="AB54">
        <f t="shared" si="5"/>
        <v>0</v>
      </c>
      <c r="AC54">
        <f t="shared" si="6"/>
        <v>0</v>
      </c>
      <c r="AD54">
        <f t="shared" si="7"/>
        <v>0</v>
      </c>
      <c r="AE54">
        <f t="shared" si="8"/>
        <v>0</v>
      </c>
      <c r="AF54">
        <f t="shared" si="9"/>
        <v>0</v>
      </c>
      <c r="AG54">
        <f t="shared" si="10"/>
        <v>26</v>
      </c>
      <c r="AH54">
        <f t="shared" si="11"/>
        <v>2</v>
      </c>
    </row>
    <row r="55" spans="1:34" x14ac:dyDescent="0.3">
      <c r="A55">
        <f t="shared" si="0"/>
        <v>54</v>
      </c>
      <c r="B55" t="s">
        <v>87</v>
      </c>
      <c r="C55">
        <v>70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f t="shared" si="1"/>
        <v>0</v>
      </c>
      <c r="Y55">
        <f t="shared" si="2"/>
        <v>0</v>
      </c>
      <c r="Z55">
        <f t="shared" si="3"/>
        <v>0</v>
      </c>
      <c r="AA55">
        <f t="shared" si="4"/>
        <v>0</v>
      </c>
      <c r="AB55">
        <f t="shared" si="5"/>
        <v>0</v>
      </c>
      <c r="AC55">
        <f t="shared" si="6"/>
        <v>0</v>
      </c>
      <c r="AD55">
        <f t="shared" si="7"/>
        <v>0</v>
      </c>
      <c r="AE55">
        <f t="shared" si="8"/>
        <v>0</v>
      </c>
      <c r="AF55">
        <f t="shared" si="9"/>
        <v>0</v>
      </c>
      <c r="AG55">
        <f t="shared" si="10"/>
        <v>1</v>
      </c>
      <c r="AH55">
        <f t="shared" si="11"/>
        <v>1</v>
      </c>
    </row>
    <row r="56" spans="1:34" x14ac:dyDescent="0.3">
      <c r="A56">
        <f t="shared" si="0"/>
        <v>55</v>
      </c>
      <c r="B56" t="s">
        <v>88</v>
      </c>
      <c r="C56">
        <v>20</v>
      </c>
      <c r="D56">
        <v>31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1"/>
        <v>0</v>
      </c>
      <c r="Y56">
        <f t="shared" si="2"/>
        <v>0</v>
      </c>
      <c r="Z56">
        <f t="shared" si="3"/>
        <v>0</v>
      </c>
      <c r="AA56">
        <f t="shared" si="4"/>
        <v>1</v>
      </c>
      <c r="AB56">
        <f t="shared" si="5"/>
        <v>0</v>
      </c>
      <c r="AC56">
        <f t="shared" si="6"/>
        <v>0</v>
      </c>
      <c r="AD56">
        <f t="shared" si="7"/>
        <v>0</v>
      </c>
      <c r="AE56">
        <f t="shared" si="8"/>
        <v>0</v>
      </c>
      <c r="AF56">
        <f t="shared" si="9"/>
        <v>0</v>
      </c>
      <c r="AG56">
        <f t="shared" si="10"/>
        <v>0</v>
      </c>
      <c r="AH56">
        <f t="shared" si="11"/>
        <v>1</v>
      </c>
    </row>
    <row r="57" spans="1:34" x14ac:dyDescent="0.3">
      <c r="A57">
        <f t="shared" si="0"/>
        <v>56</v>
      </c>
      <c r="B57" t="s">
        <v>89</v>
      </c>
      <c r="C57">
        <v>140</v>
      </c>
      <c r="D57">
        <v>44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f t="shared" si="1"/>
        <v>0</v>
      </c>
      <c r="Y57">
        <f t="shared" si="2"/>
        <v>0</v>
      </c>
      <c r="Z57">
        <f t="shared" si="3"/>
        <v>0</v>
      </c>
      <c r="AA57">
        <f t="shared" si="4"/>
        <v>0</v>
      </c>
      <c r="AB57">
        <f t="shared" si="5"/>
        <v>1</v>
      </c>
      <c r="AC57">
        <f t="shared" si="6"/>
        <v>1</v>
      </c>
      <c r="AD57">
        <f t="shared" si="7"/>
        <v>0</v>
      </c>
      <c r="AE57">
        <f t="shared" si="8"/>
        <v>0</v>
      </c>
      <c r="AF57">
        <f t="shared" si="9"/>
        <v>0</v>
      </c>
      <c r="AG57">
        <f t="shared" si="10"/>
        <v>1</v>
      </c>
      <c r="AH57">
        <f t="shared" si="11"/>
        <v>3</v>
      </c>
    </row>
    <row r="58" spans="1:34" x14ac:dyDescent="0.3">
      <c r="A58">
        <f t="shared" si="0"/>
        <v>57</v>
      </c>
      <c r="B58" t="s">
        <v>90</v>
      </c>
      <c r="C58">
        <v>70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1</v>
      </c>
      <c r="X58">
        <f t="shared" si="1"/>
        <v>0</v>
      </c>
      <c r="Y58">
        <f t="shared" si="2"/>
        <v>0</v>
      </c>
      <c r="Z58">
        <f t="shared" si="3"/>
        <v>0</v>
      </c>
      <c r="AA58">
        <f t="shared" si="4"/>
        <v>0</v>
      </c>
      <c r="AB58">
        <f t="shared" si="5"/>
        <v>0</v>
      </c>
      <c r="AC58">
        <f t="shared" si="6"/>
        <v>0</v>
      </c>
      <c r="AD58">
        <f t="shared" si="7"/>
        <v>0</v>
      </c>
      <c r="AE58">
        <f t="shared" si="8"/>
        <v>1</v>
      </c>
      <c r="AF58">
        <f t="shared" si="9"/>
        <v>0</v>
      </c>
      <c r="AG58">
        <f t="shared" si="10"/>
        <v>1</v>
      </c>
      <c r="AH58">
        <f t="shared" si="11"/>
        <v>2</v>
      </c>
    </row>
    <row r="59" spans="1:34" x14ac:dyDescent="0.3">
      <c r="A59">
        <f t="shared" si="0"/>
        <v>58</v>
      </c>
      <c r="B59" t="s">
        <v>91</v>
      </c>
      <c r="C59">
        <v>200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f t="shared" si="1"/>
        <v>0</v>
      </c>
      <c r="Y59">
        <f t="shared" si="2"/>
        <v>0</v>
      </c>
      <c r="Z59">
        <f t="shared" si="3"/>
        <v>0</v>
      </c>
      <c r="AA59">
        <f t="shared" si="4"/>
        <v>0</v>
      </c>
      <c r="AB59">
        <f t="shared" si="5"/>
        <v>0</v>
      </c>
      <c r="AC59">
        <f t="shared" si="6"/>
        <v>0</v>
      </c>
      <c r="AD59">
        <f t="shared" si="7"/>
        <v>0</v>
      </c>
      <c r="AE59">
        <f t="shared" si="8"/>
        <v>0</v>
      </c>
      <c r="AF59">
        <f t="shared" si="9"/>
        <v>0</v>
      </c>
      <c r="AG59">
        <f t="shared" si="10"/>
        <v>1</v>
      </c>
      <c r="AH59">
        <f t="shared" si="11"/>
        <v>1</v>
      </c>
    </row>
    <row r="60" spans="1:34" x14ac:dyDescent="0.3">
      <c r="A60">
        <f t="shared" si="0"/>
        <v>59</v>
      </c>
      <c r="B60" t="s">
        <v>92</v>
      </c>
      <c r="C60">
        <v>140</v>
      </c>
      <c r="D60">
        <v>44</v>
      </c>
      <c r="E60">
        <v>111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110</v>
      </c>
      <c r="X60">
        <f t="shared" si="1"/>
        <v>0</v>
      </c>
      <c r="Y60">
        <f t="shared" si="2"/>
        <v>1</v>
      </c>
      <c r="Z60">
        <f t="shared" si="3"/>
        <v>0</v>
      </c>
      <c r="AA60">
        <f t="shared" si="4"/>
        <v>0</v>
      </c>
      <c r="AB60">
        <f t="shared" si="5"/>
        <v>0</v>
      </c>
      <c r="AC60">
        <f t="shared" si="6"/>
        <v>0</v>
      </c>
      <c r="AD60">
        <f t="shared" si="7"/>
        <v>0</v>
      </c>
      <c r="AE60">
        <f t="shared" si="8"/>
        <v>0</v>
      </c>
      <c r="AF60">
        <f t="shared" si="9"/>
        <v>0</v>
      </c>
      <c r="AG60">
        <f t="shared" si="10"/>
        <v>110</v>
      </c>
      <c r="AH60">
        <f t="shared" si="11"/>
        <v>2</v>
      </c>
    </row>
    <row r="61" spans="1:34" x14ac:dyDescent="0.3">
      <c r="A61">
        <f t="shared" si="0"/>
        <v>60</v>
      </c>
      <c r="B61" t="s">
        <v>93</v>
      </c>
      <c r="C61">
        <v>100</v>
      </c>
      <c r="D61">
        <v>44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f t="shared" si="1"/>
        <v>0</v>
      </c>
      <c r="Y61">
        <f t="shared" si="2"/>
        <v>0</v>
      </c>
      <c r="Z61">
        <f t="shared" si="3"/>
        <v>0</v>
      </c>
      <c r="AA61">
        <f t="shared" si="4"/>
        <v>0</v>
      </c>
      <c r="AB61">
        <f t="shared" si="5"/>
        <v>0</v>
      </c>
      <c r="AC61">
        <f t="shared" si="6"/>
        <v>0</v>
      </c>
      <c r="AD61">
        <f t="shared" si="7"/>
        <v>0</v>
      </c>
      <c r="AE61">
        <f t="shared" si="8"/>
        <v>0</v>
      </c>
      <c r="AF61">
        <f t="shared" si="9"/>
        <v>0</v>
      </c>
      <c r="AG61">
        <f t="shared" si="10"/>
        <v>1</v>
      </c>
      <c r="AH61">
        <f t="shared" si="11"/>
        <v>1</v>
      </c>
    </row>
    <row r="62" spans="1:34" x14ac:dyDescent="0.3">
      <c r="A62">
        <f t="shared" si="0"/>
        <v>61</v>
      </c>
      <c r="B62" t="s">
        <v>94</v>
      </c>
      <c r="C62">
        <v>70</v>
      </c>
      <c r="D62">
        <v>999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f t="shared" si="1"/>
        <v>0</v>
      </c>
      <c r="Y62">
        <f t="shared" si="2"/>
        <v>0</v>
      </c>
      <c r="Z62">
        <f t="shared" si="3"/>
        <v>0</v>
      </c>
      <c r="AA62">
        <f t="shared" si="4"/>
        <v>0</v>
      </c>
      <c r="AB62">
        <f t="shared" si="5"/>
        <v>0</v>
      </c>
      <c r="AC62">
        <f t="shared" si="6"/>
        <v>0</v>
      </c>
      <c r="AD62">
        <f t="shared" si="7"/>
        <v>0</v>
      </c>
      <c r="AE62">
        <f t="shared" si="8"/>
        <v>0</v>
      </c>
      <c r="AF62">
        <f t="shared" si="9"/>
        <v>0</v>
      </c>
      <c r="AG62">
        <f t="shared" si="10"/>
        <v>1</v>
      </c>
      <c r="AH62">
        <f t="shared" si="11"/>
        <v>1</v>
      </c>
    </row>
    <row r="63" spans="1:34" x14ac:dyDescent="0.3">
      <c r="A63">
        <f t="shared" si="0"/>
        <v>62</v>
      </c>
      <c r="B63" t="s">
        <v>95</v>
      </c>
      <c r="C63">
        <v>40</v>
      </c>
      <c r="D63">
        <v>44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f t="shared" si="1"/>
        <v>0</v>
      </c>
      <c r="Y63">
        <f t="shared" si="2"/>
        <v>0</v>
      </c>
      <c r="Z63">
        <f t="shared" si="3"/>
        <v>0</v>
      </c>
      <c r="AA63">
        <f t="shared" si="4"/>
        <v>1</v>
      </c>
      <c r="AB63">
        <f t="shared" si="5"/>
        <v>0</v>
      </c>
      <c r="AC63">
        <f t="shared" si="6"/>
        <v>0</v>
      </c>
      <c r="AD63">
        <f t="shared" si="7"/>
        <v>0</v>
      </c>
      <c r="AE63">
        <f t="shared" si="8"/>
        <v>0</v>
      </c>
      <c r="AF63">
        <f t="shared" si="9"/>
        <v>0</v>
      </c>
      <c r="AG63">
        <f t="shared" si="10"/>
        <v>1</v>
      </c>
      <c r="AH63">
        <f t="shared" si="11"/>
        <v>2</v>
      </c>
    </row>
    <row r="64" spans="1:34" x14ac:dyDescent="0.3">
      <c r="A64">
        <f t="shared" si="0"/>
        <v>63</v>
      </c>
      <c r="B64" t="s">
        <v>96</v>
      </c>
      <c r="C64">
        <v>40</v>
      </c>
      <c r="D64">
        <v>999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f t="shared" si="1"/>
        <v>0</v>
      </c>
      <c r="Y64">
        <f t="shared" si="2"/>
        <v>0</v>
      </c>
      <c r="Z64">
        <f t="shared" si="3"/>
        <v>0</v>
      </c>
      <c r="AA64">
        <f t="shared" si="4"/>
        <v>1</v>
      </c>
      <c r="AB64">
        <f t="shared" si="5"/>
        <v>0</v>
      </c>
      <c r="AC64">
        <f t="shared" si="6"/>
        <v>0</v>
      </c>
      <c r="AD64">
        <f t="shared" si="7"/>
        <v>0</v>
      </c>
      <c r="AE64">
        <f t="shared" si="8"/>
        <v>0</v>
      </c>
      <c r="AF64">
        <f t="shared" si="9"/>
        <v>0</v>
      </c>
      <c r="AG64">
        <f t="shared" si="10"/>
        <v>1</v>
      </c>
      <c r="AH64">
        <f t="shared" si="11"/>
        <v>2</v>
      </c>
    </row>
    <row r="65" spans="1:34" x14ac:dyDescent="0.3">
      <c r="A65">
        <f t="shared" si="0"/>
        <v>64</v>
      </c>
      <c r="B65" t="s">
        <v>97</v>
      </c>
      <c r="C65">
        <v>20</v>
      </c>
      <c r="D65">
        <v>44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1"/>
        <v>0</v>
      </c>
      <c r="Y65">
        <f t="shared" si="2"/>
        <v>0</v>
      </c>
      <c r="Z65">
        <f t="shared" si="3"/>
        <v>0</v>
      </c>
      <c r="AA65">
        <f t="shared" si="4"/>
        <v>2</v>
      </c>
      <c r="AB65">
        <f t="shared" si="5"/>
        <v>0</v>
      </c>
      <c r="AC65">
        <f t="shared" si="6"/>
        <v>0</v>
      </c>
      <c r="AD65">
        <f t="shared" si="7"/>
        <v>0</v>
      </c>
      <c r="AE65">
        <f t="shared" si="8"/>
        <v>0</v>
      </c>
      <c r="AF65">
        <f t="shared" si="9"/>
        <v>0</v>
      </c>
      <c r="AG65">
        <f t="shared" si="10"/>
        <v>0</v>
      </c>
      <c r="AH65">
        <f t="shared" si="11"/>
        <v>1</v>
      </c>
    </row>
    <row r="66" spans="1:34" x14ac:dyDescent="0.3">
      <c r="A66">
        <f t="shared" si="0"/>
        <v>65</v>
      </c>
      <c r="B66" t="s">
        <v>98</v>
      </c>
      <c r="C66">
        <v>100</v>
      </c>
      <c r="D66">
        <v>44</v>
      </c>
      <c r="E66">
        <v>9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4</v>
      </c>
      <c r="X66">
        <f t="shared" si="1"/>
        <v>1</v>
      </c>
      <c r="Y66">
        <f t="shared" si="2"/>
        <v>1</v>
      </c>
      <c r="Z66">
        <f t="shared" si="3"/>
        <v>0</v>
      </c>
      <c r="AA66">
        <f t="shared" si="4"/>
        <v>2</v>
      </c>
      <c r="AB66">
        <f t="shared" si="5"/>
        <v>0</v>
      </c>
      <c r="AC66">
        <f t="shared" si="6"/>
        <v>0</v>
      </c>
      <c r="AD66">
        <f t="shared" si="7"/>
        <v>1</v>
      </c>
      <c r="AE66">
        <f t="shared" si="8"/>
        <v>0</v>
      </c>
      <c r="AF66">
        <f t="shared" si="9"/>
        <v>0</v>
      </c>
      <c r="AG66">
        <f t="shared" si="10"/>
        <v>4</v>
      </c>
      <c r="AH66">
        <f t="shared" si="11"/>
        <v>5</v>
      </c>
    </row>
    <row r="67" spans="1:34" x14ac:dyDescent="0.3">
      <c r="A67">
        <f t="shared" ref="A67:A130" si="13">A66+1</f>
        <v>66</v>
      </c>
      <c r="B67" t="s">
        <v>99</v>
      </c>
      <c r="C67">
        <v>20</v>
      </c>
      <c r="D67">
        <v>49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ref="X67:X130" si="14">F67+G67</f>
        <v>0</v>
      </c>
      <c r="Y67">
        <f t="shared" ref="Y67:Y130" si="15">H67+I67</f>
        <v>1</v>
      </c>
      <c r="Z67">
        <f t="shared" ref="Z67:Z130" si="16">J67+K67</f>
        <v>0</v>
      </c>
      <c r="AA67">
        <f t="shared" ref="AA67:AA130" si="17">L67+M67</f>
        <v>0</v>
      </c>
      <c r="AB67">
        <f t="shared" ref="AB67:AB130" si="18">N67+O67</f>
        <v>0</v>
      </c>
      <c r="AC67">
        <f t="shared" ref="AC67:AC130" si="19">P67+Q67</f>
        <v>0</v>
      </c>
      <c r="AD67">
        <f t="shared" ref="AD67:AD130" si="20">R67+S67</f>
        <v>0</v>
      </c>
      <c r="AE67">
        <f t="shared" ref="AE67:AE130" si="21">T67</f>
        <v>0</v>
      </c>
      <c r="AF67">
        <f t="shared" ref="AF67:AF130" si="22">U67</f>
        <v>0</v>
      </c>
      <c r="AG67">
        <f t="shared" ref="AG67:AG130" si="23">V67+W67</f>
        <v>0</v>
      </c>
      <c r="AH67">
        <f t="shared" ref="AH67:AH130" si="24">COUNTIF(X67:AG67,"&gt;0")</f>
        <v>1</v>
      </c>
    </row>
    <row r="68" spans="1:34" x14ac:dyDescent="0.3">
      <c r="A68">
        <f t="shared" si="13"/>
        <v>67</v>
      </c>
      <c r="B68" t="s">
        <v>100</v>
      </c>
      <c r="C68">
        <v>20</v>
      </c>
      <c r="D68">
        <v>420</v>
      </c>
      <c r="E68">
        <v>75</v>
      </c>
      <c r="F68">
        <v>10</v>
      </c>
      <c r="G68">
        <v>65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14"/>
        <v>75</v>
      </c>
      <c r="Y68">
        <f t="shared" si="15"/>
        <v>0</v>
      </c>
      <c r="Z68">
        <f t="shared" si="16"/>
        <v>0</v>
      </c>
      <c r="AA68">
        <f t="shared" si="17"/>
        <v>0</v>
      </c>
      <c r="AB68">
        <f t="shared" si="18"/>
        <v>0</v>
      </c>
      <c r="AC68">
        <f t="shared" si="19"/>
        <v>0</v>
      </c>
      <c r="AD68">
        <f t="shared" si="20"/>
        <v>0</v>
      </c>
      <c r="AE68">
        <f t="shared" si="21"/>
        <v>0</v>
      </c>
      <c r="AF68">
        <f t="shared" si="22"/>
        <v>0</v>
      </c>
      <c r="AG68">
        <f t="shared" si="23"/>
        <v>0</v>
      </c>
      <c r="AH68">
        <f t="shared" si="24"/>
        <v>1</v>
      </c>
    </row>
    <row r="69" spans="1:34" x14ac:dyDescent="0.3">
      <c r="A69">
        <f t="shared" si="13"/>
        <v>68</v>
      </c>
      <c r="B69" t="s">
        <v>101</v>
      </c>
      <c r="C69">
        <v>40</v>
      </c>
      <c r="D69">
        <v>1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  <c r="AB69">
        <f t="shared" si="18"/>
        <v>0</v>
      </c>
      <c r="AC69">
        <f t="shared" si="19"/>
        <v>0</v>
      </c>
      <c r="AD69">
        <f t="shared" si="20"/>
        <v>0</v>
      </c>
      <c r="AE69">
        <f t="shared" si="21"/>
        <v>0</v>
      </c>
      <c r="AF69">
        <f t="shared" si="22"/>
        <v>1</v>
      </c>
      <c r="AG69">
        <f t="shared" si="23"/>
        <v>1</v>
      </c>
      <c r="AH69">
        <f t="shared" si="24"/>
        <v>2</v>
      </c>
    </row>
    <row r="70" spans="1:34" x14ac:dyDescent="0.3">
      <c r="A70">
        <f t="shared" si="13"/>
        <v>69</v>
      </c>
      <c r="B70" t="s">
        <v>102</v>
      </c>
      <c r="C70">
        <v>20</v>
      </c>
      <c r="D70">
        <v>420</v>
      </c>
      <c r="E70">
        <v>24</v>
      </c>
      <c r="F70">
        <v>7</v>
      </c>
      <c r="G70">
        <v>9</v>
      </c>
      <c r="H70">
        <v>0</v>
      </c>
      <c r="I70">
        <v>0</v>
      </c>
      <c r="J70">
        <v>3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1</v>
      </c>
      <c r="S70">
        <v>0</v>
      </c>
      <c r="T70">
        <v>0</v>
      </c>
      <c r="U70">
        <v>2</v>
      </c>
      <c r="V70">
        <v>0</v>
      </c>
      <c r="W70">
        <v>0</v>
      </c>
      <c r="X70">
        <f t="shared" si="14"/>
        <v>16</v>
      </c>
      <c r="Y70">
        <f t="shared" si="15"/>
        <v>0</v>
      </c>
      <c r="Z70">
        <f t="shared" si="16"/>
        <v>3</v>
      </c>
      <c r="AA70">
        <f t="shared" si="17"/>
        <v>0</v>
      </c>
      <c r="AB70">
        <f t="shared" si="18"/>
        <v>0</v>
      </c>
      <c r="AC70">
        <f t="shared" si="19"/>
        <v>2</v>
      </c>
      <c r="AD70">
        <f t="shared" si="20"/>
        <v>1</v>
      </c>
      <c r="AE70">
        <f t="shared" si="21"/>
        <v>0</v>
      </c>
      <c r="AF70">
        <f t="shared" si="22"/>
        <v>2</v>
      </c>
      <c r="AG70">
        <f t="shared" si="23"/>
        <v>0</v>
      </c>
      <c r="AH70">
        <f t="shared" si="24"/>
        <v>5</v>
      </c>
    </row>
    <row r="71" spans="1:34" x14ac:dyDescent="0.3">
      <c r="A71">
        <f t="shared" si="13"/>
        <v>70</v>
      </c>
      <c r="B71" t="s">
        <v>103</v>
      </c>
      <c r="C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0</v>
      </c>
      <c r="AB71">
        <f t="shared" si="18"/>
        <v>0</v>
      </c>
      <c r="AC71">
        <f t="shared" si="19"/>
        <v>0</v>
      </c>
      <c r="AD71">
        <f t="shared" si="20"/>
        <v>0</v>
      </c>
      <c r="AE71">
        <f t="shared" si="21"/>
        <v>0</v>
      </c>
      <c r="AF71">
        <f t="shared" si="22"/>
        <v>0</v>
      </c>
      <c r="AG71">
        <f t="shared" si="23"/>
        <v>0</v>
      </c>
      <c r="AH71">
        <f t="shared" si="24"/>
        <v>0</v>
      </c>
    </row>
    <row r="72" spans="1:34" x14ac:dyDescent="0.3">
      <c r="A72">
        <f t="shared" si="13"/>
        <v>71</v>
      </c>
      <c r="B72" t="s">
        <v>104</v>
      </c>
      <c r="C72">
        <v>140</v>
      </c>
      <c r="D72">
        <v>44</v>
      </c>
      <c r="E72">
        <v>3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f t="shared" si="14"/>
        <v>1</v>
      </c>
      <c r="Y72">
        <f t="shared" si="15"/>
        <v>0</v>
      </c>
      <c r="Z72">
        <f t="shared" si="16"/>
        <v>0</v>
      </c>
      <c r="AA72">
        <f t="shared" si="17"/>
        <v>0</v>
      </c>
      <c r="AB72">
        <f t="shared" si="18"/>
        <v>0</v>
      </c>
      <c r="AC72">
        <f t="shared" si="19"/>
        <v>0</v>
      </c>
      <c r="AD72">
        <f t="shared" si="20"/>
        <v>0</v>
      </c>
      <c r="AE72">
        <f t="shared" si="21"/>
        <v>0</v>
      </c>
      <c r="AF72">
        <f t="shared" si="22"/>
        <v>0</v>
      </c>
      <c r="AG72">
        <f t="shared" si="23"/>
        <v>2</v>
      </c>
      <c r="AH72">
        <f t="shared" si="24"/>
        <v>2</v>
      </c>
    </row>
    <row r="73" spans="1:34" x14ac:dyDescent="0.3">
      <c r="A73">
        <f t="shared" si="13"/>
        <v>72</v>
      </c>
      <c r="B73" t="s">
        <v>105</v>
      </c>
      <c r="C73">
        <v>40</v>
      </c>
      <c r="D73">
        <v>86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f t="shared" si="14"/>
        <v>0</v>
      </c>
      <c r="Y73">
        <f t="shared" si="15"/>
        <v>0</v>
      </c>
      <c r="Z73">
        <f t="shared" si="16"/>
        <v>1</v>
      </c>
      <c r="AA73">
        <f t="shared" si="17"/>
        <v>0</v>
      </c>
      <c r="AB73">
        <f t="shared" si="18"/>
        <v>0</v>
      </c>
      <c r="AC73">
        <f t="shared" si="19"/>
        <v>0</v>
      </c>
      <c r="AD73">
        <f t="shared" si="20"/>
        <v>0</v>
      </c>
      <c r="AE73">
        <f t="shared" si="21"/>
        <v>0</v>
      </c>
      <c r="AF73">
        <f t="shared" si="22"/>
        <v>0</v>
      </c>
      <c r="AG73">
        <f t="shared" si="23"/>
        <v>0</v>
      </c>
      <c r="AH73">
        <f t="shared" si="24"/>
        <v>1</v>
      </c>
    </row>
    <row r="74" spans="1:34" x14ac:dyDescent="0.3">
      <c r="A74">
        <f t="shared" si="13"/>
        <v>73</v>
      </c>
      <c r="B74" t="s">
        <v>106</v>
      </c>
      <c r="C74">
        <v>70</v>
      </c>
      <c r="D74">
        <v>44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</v>
      </c>
      <c r="U74">
        <v>0</v>
      </c>
      <c r="V74">
        <v>1</v>
      </c>
      <c r="W74">
        <v>0</v>
      </c>
      <c r="X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B74">
        <f t="shared" si="18"/>
        <v>0</v>
      </c>
      <c r="AC74">
        <f t="shared" si="19"/>
        <v>0</v>
      </c>
      <c r="AD74">
        <f t="shared" si="20"/>
        <v>0</v>
      </c>
      <c r="AE74">
        <f t="shared" si="21"/>
        <v>2</v>
      </c>
      <c r="AF74">
        <f t="shared" si="22"/>
        <v>0</v>
      </c>
      <c r="AG74">
        <f t="shared" si="23"/>
        <v>1</v>
      </c>
      <c r="AH74">
        <f t="shared" si="24"/>
        <v>2</v>
      </c>
    </row>
    <row r="75" spans="1:34" x14ac:dyDescent="0.3">
      <c r="A75">
        <f t="shared" si="13"/>
        <v>74</v>
      </c>
      <c r="B75" t="s">
        <v>107</v>
      </c>
      <c r="C75">
        <v>100</v>
      </c>
      <c r="D75">
        <v>44</v>
      </c>
      <c r="E75">
        <v>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4</v>
      </c>
      <c r="X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B75">
        <f t="shared" si="18"/>
        <v>0</v>
      </c>
      <c r="AC75">
        <f t="shared" si="19"/>
        <v>0</v>
      </c>
      <c r="AD75">
        <f t="shared" si="20"/>
        <v>1</v>
      </c>
      <c r="AE75">
        <f t="shared" si="21"/>
        <v>1</v>
      </c>
      <c r="AF75">
        <f t="shared" si="22"/>
        <v>0</v>
      </c>
      <c r="AG75">
        <f t="shared" si="23"/>
        <v>4</v>
      </c>
      <c r="AH75">
        <f t="shared" si="24"/>
        <v>3</v>
      </c>
    </row>
    <row r="76" spans="1:34" x14ac:dyDescent="0.3">
      <c r="A76">
        <f t="shared" si="13"/>
        <v>75</v>
      </c>
      <c r="B76" t="s">
        <v>108</v>
      </c>
      <c r="C76">
        <v>20</v>
      </c>
      <c r="D76">
        <v>55</v>
      </c>
      <c r="E76">
        <v>2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f t="shared" si="14"/>
        <v>0</v>
      </c>
      <c r="Y76">
        <f t="shared" si="15"/>
        <v>1</v>
      </c>
      <c r="Z76">
        <f t="shared" si="16"/>
        <v>0</v>
      </c>
      <c r="AA76">
        <f t="shared" si="17"/>
        <v>0</v>
      </c>
      <c r="AB76">
        <f t="shared" si="18"/>
        <v>0</v>
      </c>
      <c r="AC76">
        <f t="shared" si="19"/>
        <v>0</v>
      </c>
      <c r="AD76">
        <f t="shared" si="20"/>
        <v>1</v>
      </c>
      <c r="AE76">
        <f t="shared" si="21"/>
        <v>0</v>
      </c>
      <c r="AF76">
        <f t="shared" si="22"/>
        <v>0</v>
      </c>
      <c r="AG76">
        <f t="shared" si="23"/>
        <v>0</v>
      </c>
      <c r="AH76">
        <f t="shared" si="24"/>
        <v>2</v>
      </c>
    </row>
    <row r="77" spans="1:34" x14ac:dyDescent="0.3">
      <c r="A77">
        <f t="shared" si="13"/>
        <v>76</v>
      </c>
      <c r="B77" t="s">
        <v>109</v>
      </c>
      <c r="C77">
        <v>40</v>
      </c>
      <c r="D77">
        <v>31</v>
      </c>
      <c r="E77">
        <v>2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f t="shared" si="14"/>
        <v>1</v>
      </c>
      <c r="Y77">
        <f t="shared" si="15"/>
        <v>0</v>
      </c>
      <c r="Z77">
        <f t="shared" si="16"/>
        <v>0</v>
      </c>
      <c r="AA77">
        <f t="shared" si="17"/>
        <v>0</v>
      </c>
      <c r="AB77">
        <f t="shared" si="18"/>
        <v>0</v>
      </c>
      <c r="AC77">
        <f t="shared" si="19"/>
        <v>0</v>
      </c>
      <c r="AD77">
        <f t="shared" si="20"/>
        <v>0</v>
      </c>
      <c r="AE77">
        <f t="shared" si="21"/>
        <v>0</v>
      </c>
      <c r="AF77">
        <f t="shared" si="22"/>
        <v>0</v>
      </c>
      <c r="AG77">
        <f t="shared" si="23"/>
        <v>1</v>
      </c>
      <c r="AH77">
        <f t="shared" si="24"/>
        <v>2</v>
      </c>
    </row>
    <row r="78" spans="1:34" x14ac:dyDescent="0.3">
      <c r="A78">
        <f t="shared" si="13"/>
        <v>77</v>
      </c>
      <c r="B78" t="s">
        <v>110</v>
      </c>
      <c r="C78">
        <v>20</v>
      </c>
      <c r="D78">
        <v>31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B78">
        <f t="shared" si="18"/>
        <v>0</v>
      </c>
      <c r="AC78">
        <f t="shared" si="19"/>
        <v>1</v>
      </c>
      <c r="AD78">
        <f t="shared" si="20"/>
        <v>0</v>
      </c>
      <c r="AE78">
        <f t="shared" si="21"/>
        <v>0</v>
      </c>
      <c r="AF78">
        <f t="shared" si="22"/>
        <v>0</v>
      </c>
      <c r="AG78">
        <f t="shared" si="23"/>
        <v>1</v>
      </c>
      <c r="AH78">
        <f t="shared" si="24"/>
        <v>2</v>
      </c>
    </row>
    <row r="79" spans="1:34" x14ac:dyDescent="0.3">
      <c r="A79">
        <f t="shared" si="13"/>
        <v>78</v>
      </c>
      <c r="B79" t="s">
        <v>111</v>
      </c>
      <c r="C79">
        <v>40</v>
      </c>
      <c r="D79">
        <v>48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</v>
      </c>
      <c r="V79">
        <v>0</v>
      </c>
      <c r="W79">
        <v>0</v>
      </c>
      <c r="X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B79">
        <f t="shared" si="18"/>
        <v>0</v>
      </c>
      <c r="AC79">
        <f t="shared" si="19"/>
        <v>0</v>
      </c>
      <c r="AD79">
        <f t="shared" si="20"/>
        <v>0</v>
      </c>
      <c r="AE79">
        <f t="shared" si="21"/>
        <v>0</v>
      </c>
      <c r="AF79">
        <f t="shared" si="22"/>
        <v>3</v>
      </c>
      <c r="AG79">
        <f t="shared" si="23"/>
        <v>0</v>
      </c>
      <c r="AH79">
        <f t="shared" si="24"/>
        <v>1</v>
      </c>
    </row>
    <row r="80" spans="1:34" x14ac:dyDescent="0.3">
      <c r="A80">
        <f t="shared" si="13"/>
        <v>79</v>
      </c>
      <c r="B80" t="s">
        <v>112</v>
      </c>
      <c r="C80">
        <v>20</v>
      </c>
      <c r="D80">
        <v>44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B80">
        <f t="shared" si="18"/>
        <v>0</v>
      </c>
      <c r="AC80">
        <f t="shared" si="19"/>
        <v>0</v>
      </c>
      <c r="AD80">
        <f t="shared" si="20"/>
        <v>0</v>
      </c>
      <c r="AE80">
        <f t="shared" si="21"/>
        <v>0</v>
      </c>
      <c r="AF80">
        <f t="shared" si="22"/>
        <v>0</v>
      </c>
      <c r="AG80">
        <f t="shared" si="23"/>
        <v>1</v>
      </c>
      <c r="AH80">
        <f t="shared" si="24"/>
        <v>1</v>
      </c>
    </row>
    <row r="81" spans="1:34" x14ac:dyDescent="0.3">
      <c r="A81">
        <f t="shared" si="13"/>
        <v>80</v>
      </c>
      <c r="B81" t="s">
        <v>113</v>
      </c>
      <c r="C81">
        <v>140</v>
      </c>
      <c r="D81">
        <v>31</v>
      </c>
      <c r="E81">
        <v>32</v>
      </c>
      <c r="F81">
        <v>1</v>
      </c>
      <c r="G81">
        <v>1</v>
      </c>
      <c r="H81">
        <v>4</v>
      </c>
      <c r="I81">
        <v>0</v>
      </c>
      <c r="J81">
        <v>0</v>
      </c>
      <c r="K81">
        <v>0</v>
      </c>
      <c r="L81">
        <v>3</v>
      </c>
      <c r="M81">
        <v>1</v>
      </c>
      <c r="N81">
        <v>0</v>
      </c>
      <c r="O81">
        <v>0</v>
      </c>
      <c r="P81">
        <v>0</v>
      </c>
      <c r="Q81">
        <v>2</v>
      </c>
      <c r="R81">
        <v>2</v>
      </c>
      <c r="S81">
        <v>2</v>
      </c>
      <c r="T81">
        <v>0</v>
      </c>
      <c r="U81">
        <v>4</v>
      </c>
      <c r="V81">
        <v>3</v>
      </c>
      <c r="W81">
        <v>9</v>
      </c>
      <c r="X81">
        <f t="shared" si="14"/>
        <v>2</v>
      </c>
      <c r="Y81">
        <f t="shared" si="15"/>
        <v>4</v>
      </c>
      <c r="Z81">
        <f t="shared" si="16"/>
        <v>0</v>
      </c>
      <c r="AA81">
        <f t="shared" si="17"/>
        <v>4</v>
      </c>
      <c r="AB81">
        <f t="shared" si="18"/>
        <v>0</v>
      </c>
      <c r="AC81">
        <f t="shared" si="19"/>
        <v>2</v>
      </c>
      <c r="AD81">
        <f t="shared" si="20"/>
        <v>4</v>
      </c>
      <c r="AE81">
        <f t="shared" si="21"/>
        <v>0</v>
      </c>
      <c r="AF81">
        <f t="shared" si="22"/>
        <v>4</v>
      </c>
      <c r="AG81">
        <f t="shared" si="23"/>
        <v>12</v>
      </c>
      <c r="AH81">
        <f t="shared" si="24"/>
        <v>7</v>
      </c>
    </row>
    <row r="82" spans="1:34" x14ac:dyDescent="0.3">
      <c r="A82">
        <f t="shared" si="13"/>
        <v>81</v>
      </c>
      <c r="B82" t="s">
        <v>114</v>
      </c>
      <c r="C82">
        <v>20</v>
      </c>
      <c r="D82">
        <v>41</v>
      </c>
      <c r="E82">
        <v>9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2</v>
      </c>
      <c r="V82">
        <v>1</v>
      </c>
      <c r="W82">
        <v>3</v>
      </c>
      <c r="X82">
        <f t="shared" si="14"/>
        <v>0</v>
      </c>
      <c r="Y82">
        <f t="shared" si="15"/>
        <v>2</v>
      </c>
      <c r="Z82">
        <f t="shared" si="16"/>
        <v>0</v>
      </c>
      <c r="AA82">
        <f t="shared" si="17"/>
        <v>0</v>
      </c>
      <c r="AB82">
        <f t="shared" si="18"/>
        <v>0</v>
      </c>
      <c r="AC82">
        <f t="shared" si="19"/>
        <v>0</v>
      </c>
      <c r="AD82">
        <f t="shared" si="20"/>
        <v>1</v>
      </c>
      <c r="AE82">
        <f t="shared" si="21"/>
        <v>0</v>
      </c>
      <c r="AF82">
        <f t="shared" si="22"/>
        <v>2</v>
      </c>
      <c r="AG82">
        <f t="shared" si="23"/>
        <v>4</v>
      </c>
      <c r="AH82">
        <f t="shared" si="24"/>
        <v>4</v>
      </c>
    </row>
    <row r="83" spans="1:34" x14ac:dyDescent="0.3">
      <c r="A83">
        <f t="shared" si="13"/>
        <v>82</v>
      </c>
      <c r="B83" t="s">
        <v>115</v>
      </c>
      <c r="C83">
        <v>20</v>
      </c>
      <c r="D83">
        <v>44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  <c r="AB83">
        <f t="shared" si="18"/>
        <v>0</v>
      </c>
      <c r="AC83">
        <f t="shared" si="19"/>
        <v>0</v>
      </c>
      <c r="AD83">
        <f t="shared" si="20"/>
        <v>0</v>
      </c>
      <c r="AE83">
        <f t="shared" si="21"/>
        <v>0</v>
      </c>
      <c r="AF83">
        <f t="shared" si="22"/>
        <v>0</v>
      </c>
      <c r="AG83">
        <f t="shared" si="23"/>
        <v>1</v>
      </c>
      <c r="AH83">
        <f t="shared" si="24"/>
        <v>1</v>
      </c>
    </row>
    <row r="84" spans="1:34" x14ac:dyDescent="0.3">
      <c r="A84">
        <f t="shared" si="13"/>
        <v>83</v>
      </c>
      <c r="B84" t="s">
        <v>116</v>
      </c>
      <c r="C84">
        <v>70</v>
      </c>
      <c r="D84">
        <v>31</v>
      </c>
      <c r="E84">
        <v>10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2</v>
      </c>
      <c r="P84">
        <v>0</v>
      </c>
      <c r="Q84">
        <v>5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f t="shared" si="14"/>
        <v>0</v>
      </c>
      <c r="Y84">
        <f t="shared" si="15"/>
        <v>1</v>
      </c>
      <c r="Z84">
        <f t="shared" si="16"/>
        <v>1</v>
      </c>
      <c r="AA84">
        <f t="shared" si="17"/>
        <v>0</v>
      </c>
      <c r="AB84">
        <f t="shared" si="18"/>
        <v>2</v>
      </c>
      <c r="AC84">
        <f t="shared" si="19"/>
        <v>5</v>
      </c>
      <c r="AD84">
        <f t="shared" si="20"/>
        <v>0</v>
      </c>
      <c r="AE84">
        <f t="shared" si="21"/>
        <v>0</v>
      </c>
      <c r="AF84">
        <f t="shared" si="22"/>
        <v>0</v>
      </c>
      <c r="AG84">
        <f t="shared" si="23"/>
        <v>1</v>
      </c>
      <c r="AH84">
        <f t="shared" si="24"/>
        <v>5</v>
      </c>
    </row>
    <row r="85" spans="1:34" x14ac:dyDescent="0.3">
      <c r="A85">
        <f t="shared" si="13"/>
        <v>84</v>
      </c>
      <c r="B85" t="s">
        <v>117</v>
      </c>
      <c r="C85">
        <v>100</v>
      </c>
      <c r="D85">
        <v>44</v>
      </c>
      <c r="E85">
        <v>26</v>
      </c>
      <c r="F85">
        <v>1</v>
      </c>
      <c r="G85">
        <v>1</v>
      </c>
      <c r="H85">
        <v>0</v>
      </c>
      <c r="I85">
        <v>2</v>
      </c>
      <c r="J85">
        <v>11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1</v>
      </c>
      <c r="V85">
        <v>1</v>
      </c>
      <c r="W85">
        <v>7</v>
      </c>
      <c r="X85">
        <f t="shared" si="14"/>
        <v>2</v>
      </c>
      <c r="Y85">
        <f t="shared" si="15"/>
        <v>2</v>
      </c>
      <c r="Z85">
        <f t="shared" si="16"/>
        <v>11</v>
      </c>
      <c r="AA85">
        <f t="shared" si="17"/>
        <v>0</v>
      </c>
      <c r="AB85">
        <f t="shared" si="18"/>
        <v>0</v>
      </c>
      <c r="AC85">
        <f t="shared" si="19"/>
        <v>1</v>
      </c>
      <c r="AD85">
        <f t="shared" si="20"/>
        <v>1</v>
      </c>
      <c r="AE85">
        <f t="shared" si="21"/>
        <v>1</v>
      </c>
      <c r="AF85">
        <f t="shared" si="22"/>
        <v>1</v>
      </c>
      <c r="AG85">
        <f t="shared" si="23"/>
        <v>8</v>
      </c>
      <c r="AH85">
        <f t="shared" si="24"/>
        <v>8</v>
      </c>
    </row>
    <row r="86" spans="1:34" x14ac:dyDescent="0.3">
      <c r="A86">
        <f t="shared" si="13"/>
        <v>85</v>
      </c>
      <c r="B86" t="s">
        <v>118</v>
      </c>
      <c r="C86">
        <v>140</v>
      </c>
      <c r="D86">
        <v>44</v>
      </c>
      <c r="E86">
        <v>15</v>
      </c>
      <c r="F86">
        <v>0</v>
      </c>
      <c r="G86">
        <v>4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2</v>
      </c>
      <c r="R86">
        <v>2</v>
      </c>
      <c r="S86">
        <v>0</v>
      </c>
      <c r="T86">
        <v>0</v>
      </c>
      <c r="U86">
        <v>0</v>
      </c>
      <c r="V86">
        <v>1</v>
      </c>
      <c r="W86">
        <v>4</v>
      </c>
      <c r="X86">
        <f t="shared" si="14"/>
        <v>4</v>
      </c>
      <c r="Y86">
        <f t="shared" si="15"/>
        <v>0</v>
      </c>
      <c r="Z86">
        <f t="shared" si="16"/>
        <v>1</v>
      </c>
      <c r="AA86">
        <f t="shared" si="17"/>
        <v>0</v>
      </c>
      <c r="AB86">
        <f t="shared" si="18"/>
        <v>1</v>
      </c>
      <c r="AC86">
        <f t="shared" si="19"/>
        <v>2</v>
      </c>
      <c r="AD86">
        <f t="shared" si="20"/>
        <v>2</v>
      </c>
      <c r="AE86">
        <f t="shared" si="21"/>
        <v>0</v>
      </c>
      <c r="AF86">
        <f t="shared" si="22"/>
        <v>0</v>
      </c>
      <c r="AG86">
        <f t="shared" si="23"/>
        <v>5</v>
      </c>
      <c r="AH86">
        <f t="shared" si="24"/>
        <v>6</v>
      </c>
    </row>
    <row r="87" spans="1:34" x14ac:dyDescent="0.3">
      <c r="A87">
        <f t="shared" si="13"/>
        <v>86</v>
      </c>
      <c r="B87" t="s">
        <v>119</v>
      </c>
      <c r="C87">
        <v>20</v>
      </c>
      <c r="D87">
        <v>33</v>
      </c>
      <c r="E87">
        <v>99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51</v>
      </c>
      <c r="M87">
        <v>45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1</v>
      </c>
      <c r="X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96</v>
      </c>
      <c r="AB87">
        <f t="shared" si="18"/>
        <v>0</v>
      </c>
      <c r="AC87">
        <f t="shared" si="19"/>
        <v>0</v>
      </c>
      <c r="AD87">
        <f t="shared" si="20"/>
        <v>0</v>
      </c>
      <c r="AE87">
        <f t="shared" si="21"/>
        <v>0</v>
      </c>
      <c r="AF87">
        <f t="shared" si="22"/>
        <v>1</v>
      </c>
      <c r="AG87">
        <f t="shared" si="23"/>
        <v>2</v>
      </c>
      <c r="AH87">
        <f t="shared" si="24"/>
        <v>3</v>
      </c>
    </row>
    <row r="88" spans="1:34" x14ac:dyDescent="0.3">
      <c r="A88">
        <f t="shared" si="13"/>
        <v>87</v>
      </c>
      <c r="B88" t="s">
        <v>120</v>
      </c>
      <c r="C88">
        <v>70</v>
      </c>
      <c r="D88">
        <v>1</v>
      </c>
      <c r="E88">
        <v>3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f t="shared" si="14"/>
        <v>1</v>
      </c>
      <c r="Y88">
        <f t="shared" si="15"/>
        <v>0</v>
      </c>
      <c r="Z88">
        <f t="shared" si="16"/>
        <v>0</v>
      </c>
      <c r="AA88">
        <f t="shared" si="17"/>
        <v>0</v>
      </c>
      <c r="AB88">
        <f t="shared" si="18"/>
        <v>2</v>
      </c>
      <c r="AC88">
        <f t="shared" si="19"/>
        <v>0</v>
      </c>
      <c r="AD88">
        <f t="shared" si="20"/>
        <v>0</v>
      </c>
      <c r="AE88">
        <f t="shared" si="21"/>
        <v>0</v>
      </c>
      <c r="AF88">
        <f t="shared" si="22"/>
        <v>0</v>
      </c>
      <c r="AG88">
        <f t="shared" si="23"/>
        <v>0</v>
      </c>
      <c r="AH88">
        <f t="shared" si="24"/>
        <v>2</v>
      </c>
    </row>
    <row r="89" spans="1:34" x14ac:dyDescent="0.3">
      <c r="A89">
        <f t="shared" si="13"/>
        <v>88</v>
      </c>
      <c r="B89" t="s">
        <v>121</v>
      </c>
      <c r="C89">
        <v>20</v>
      </c>
      <c r="D89">
        <v>49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14"/>
        <v>0</v>
      </c>
      <c r="Y89">
        <f t="shared" si="15"/>
        <v>0</v>
      </c>
      <c r="Z89">
        <f t="shared" si="16"/>
        <v>0</v>
      </c>
      <c r="AA89">
        <f t="shared" si="17"/>
        <v>0</v>
      </c>
      <c r="AB89">
        <f t="shared" si="18"/>
        <v>0</v>
      </c>
      <c r="AC89">
        <f t="shared" si="19"/>
        <v>0</v>
      </c>
      <c r="AD89">
        <f t="shared" si="20"/>
        <v>0</v>
      </c>
      <c r="AE89">
        <f t="shared" si="21"/>
        <v>0</v>
      </c>
      <c r="AF89">
        <f t="shared" si="22"/>
        <v>0</v>
      </c>
      <c r="AG89">
        <f t="shared" si="23"/>
        <v>0</v>
      </c>
      <c r="AH89">
        <f t="shared" si="24"/>
        <v>0</v>
      </c>
    </row>
    <row r="90" spans="1:34" x14ac:dyDescent="0.3">
      <c r="A90">
        <f t="shared" si="13"/>
        <v>89</v>
      </c>
      <c r="B90" t="s">
        <v>122</v>
      </c>
      <c r="C90">
        <v>70</v>
      </c>
      <c r="D90">
        <v>1</v>
      </c>
      <c r="E90">
        <v>11</v>
      </c>
      <c r="F90">
        <v>0</v>
      </c>
      <c r="G90">
        <v>0</v>
      </c>
      <c r="H90">
        <v>0</v>
      </c>
      <c r="I90">
        <v>2</v>
      </c>
      <c r="J90">
        <v>1</v>
      </c>
      <c r="K90">
        <v>0</v>
      </c>
      <c r="L90">
        <v>0</v>
      </c>
      <c r="M90">
        <v>0</v>
      </c>
      <c r="N90">
        <v>1</v>
      </c>
      <c r="O90">
        <v>2</v>
      </c>
      <c r="P90">
        <v>0</v>
      </c>
      <c r="Q90">
        <v>0</v>
      </c>
      <c r="R90">
        <v>0</v>
      </c>
      <c r="S90">
        <v>0</v>
      </c>
      <c r="T90">
        <v>1</v>
      </c>
      <c r="U90">
        <v>4</v>
      </c>
      <c r="V90">
        <v>0</v>
      </c>
      <c r="W90">
        <v>1</v>
      </c>
      <c r="X90">
        <f t="shared" si="14"/>
        <v>0</v>
      </c>
      <c r="Y90">
        <f t="shared" si="15"/>
        <v>2</v>
      </c>
      <c r="Z90">
        <f t="shared" si="16"/>
        <v>1</v>
      </c>
      <c r="AA90">
        <f t="shared" si="17"/>
        <v>0</v>
      </c>
      <c r="AB90">
        <f t="shared" si="18"/>
        <v>3</v>
      </c>
      <c r="AC90">
        <f t="shared" si="19"/>
        <v>0</v>
      </c>
      <c r="AD90">
        <f t="shared" si="20"/>
        <v>0</v>
      </c>
      <c r="AE90">
        <f t="shared" si="21"/>
        <v>1</v>
      </c>
      <c r="AF90">
        <f t="shared" si="22"/>
        <v>4</v>
      </c>
      <c r="AG90">
        <f t="shared" si="23"/>
        <v>1</v>
      </c>
      <c r="AH90">
        <f t="shared" si="24"/>
        <v>6</v>
      </c>
    </row>
    <row r="91" spans="1:34" x14ac:dyDescent="0.3">
      <c r="A91">
        <f t="shared" si="13"/>
        <v>90</v>
      </c>
      <c r="B91" t="s">
        <v>123</v>
      </c>
      <c r="C91">
        <v>70</v>
      </c>
      <c r="D91">
        <v>1</v>
      </c>
      <c r="E91">
        <v>3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f t="shared" si="14"/>
        <v>1</v>
      </c>
      <c r="Y91">
        <f t="shared" si="15"/>
        <v>1</v>
      </c>
      <c r="Z91">
        <f t="shared" si="16"/>
        <v>1</v>
      </c>
      <c r="AA91">
        <f t="shared" si="17"/>
        <v>0</v>
      </c>
      <c r="AB91">
        <f t="shared" si="18"/>
        <v>0</v>
      </c>
      <c r="AC91">
        <f t="shared" si="19"/>
        <v>0</v>
      </c>
      <c r="AD91">
        <f t="shared" si="20"/>
        <v>0</v>
      </c>
      <c r="AE91">
        <f t="shared" si="21"/>
        <v>0</v>
      </c>
      <c r="AF91">
        <f t="shared" si="22"/>
        <v>0</v>
      </c>
      <c r="AG91">
        <f t="shared" si="23"/>
        <v>0</v>
      </c>
      <c r="AH91">
        <f t="shared" si="24"/>
        <v>3</v>
      </c>
    </row>
    <row r="92" spans="1:34" x14ac:dyDescent="0.3">
      <c r="A92">
        <f t="shared" si="13"/>
        <v>91</v>
      </c>
      <c r="B92" t="s">
        <v>124</v>
      </c>
      <c r="C92">
        <v>40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  <c r="AB92">
        <f t="shared" si="18"/>
        <v>0</v>
      </c>
      <c r="AC92">
        <f t="shared" si="19"/>
        <v>0</v>
      </c>
      <c r="AD92">
        <f t="shared" si="20"/>
        <v>0</v>
      </c>
      <c r="AE92">
        <f t="shared" si="21"/>
        <v>0</v>
      </c>
      <c r="AF92">
        <f t="shared" si="22"/>
        <v>0</v>
      </c>
      <c r="AG92">
        <f t="shared" si="23"/>
        <v>1</v>
      </c>
      <c r="AH92">
        <f t="shared" si="24"/>
        <v>1</v>
      </c>
    </row>
    <row r="93" spans="1:34" x14ac:dyDescent="0.3">
      <c r="A93">
        <f t="shared" si="13"/>
        <v>92</v>
      </c>
      <c r="B93" t="s">
        <v>125</v>
      </c>
      <c r="C93">
        <v>70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1</v>
      </c>
      <c r="AB93">
        <f t="shared" si="18"/>
        <v>0</v>
      </c>
      <c r="AC93">
        <f t="shared" si="19"/>
        <v>0</v>
      </c>
      <c r="AD93">
        <f t="shared" si="20"/>
        <v>0</v>
      </c>
      <c r="AE93">
        <f t="shared" si="21"/>
        <v>1</v>
      </c>
      <c r="AF93">
        <f t="shared" si="22"/>
        <v>0</v>
      </c>
      <c r="AG93">
        <f t="shared" si="23"/>
        <v>0</v>
      </c>
      <c r="AH93">
        <f t="shared" si="24"/>
        <v>2</v>
      </c>
    </row>
    <row r="94" spans="1:34" x14ac:dyDescent="0.3">
      <c r="A94">
        <f t="shared" si="13"/>
        <v>93</v>
      </c>
      <c r="B94" t="s">
        <v>126</v>
      </c>
      <c r="C94">
        <v>140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B94">
        <f t="shared" si="18"/>
        <v>0</v>
      </c>
      <c r="AC94">
        <f t="shared" si="19"/>
        <v>0</v>
      </c>
      <c r="AD94">
        <f t="shared" si="20"/>
        <v>0</v>
      </c>
      <c r="AE94">
        <f t="shared" si="21"/>
        <v>0</v>
      </c>
      <c r="AF94">
        <f t="shared" si="22"/>
        <v>0</v>
      </c>
      <c r="AG94">
        <f t="shared" si="23"/>
        <v>1</v>
      </c>
      <c r="AH94">
        <f t="shared" si="24"/>
        <v>1</v>
      </c>
    </row>
    <row r="95" spans="1:34" x14ac:dyDescent="0.3">
      <c r="A95">
        <f t="shared" si="13"/>
        <v>94</v>
      </c>
      <c r="B95" t="s">
        <v>127</v>
      </c>
      <c r="C95">
        <v>20</v>
      </c>
      <c r="D95">
        <v>61</v>
      </c>
      <c r="E95">
        <v>3</v>
      </c>
      <c r="F95">
        <v>0</v>
      </c>
      <c r="G95">
        <v>0</v>
      </c>
      <c r="H95">
        <v>2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f t="shared" si="14"/>
        <v>0</v>
      </c>
      <c r="Y95">
        <f t="shared" si="15"/>
        <v>2</v>
      </c>
      <c r="Z95">
        <f t="shared" si="16"/>
        <v>1</v>
      </c>
      <c r="AA95">
        <f t="shared" si="17"/>
        <v>0</v>
      </c>
      <c r="AB95">
        <f t="shared" si="18"/>
        <v>0</v>
      </c>
      <c r="AC95">
        <f t="shared" si="19"/>
        <v>0</v>
      </c>
      <c r="AD95">
        <f t="shared" si="20"/>
        <v>0</v>
      </c>
      <c r="AE95">
        <f t="shared" si="21"/>
        <v>0</v>
      </c>
      <c r="AF95">
        <f t="shared" si="22"/>
        <v>0</v>
      </c>
      <c r="AG95">
        <f t="shared" si="23"/>
        <v>0</v>
      </c>
      <c r="AH95">
        <f t="shared" si="24"/>
        <v>2</v>
      </c>
    </row>
    <row r="96" spans="1:34" x14ac:dyDescent="0.3">
      <c r="A96">
        <f t="shared" si="13"/>
        <v>95</v>
      </c>
      <c r="B96" t="s">
        <v>128</v>
      </c>
      <c r="C96">
        <v>140</v>
      </c>
      <c r="D96">
        <v>1</v>
      </c>
      <c r="E96">
        <v>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8</v>
      </c>
      <c r="X96">
        <f t="shared" si="14"/>
        <v>0</v>
      </c>
      <c r="Y96">
        <f t="shared" si="15"/>
        <v>0</v>
      </c>
      <c r="Z96">
        <f t="shared" si="16"/>
        <v>0</v>
      </c>
      <c r="AA96">
        <f t="shared" si="17"/>
        <v>0</v>
      </c>
      <c r="AB96">
        <f t="shared" si="18"/>
        <v>0</v>
      </c>
      <c r="AC96">
        <f t="shared" si="19"/>
        <v>1</v>
      </c>
      <c r="AD96">
        <f t="shared" si="20"/>
        <v>0</v>
      </c>
      <c r="AE96">
        <f t="shared" si="21"/>
        <v>0</v>
      </c>
      <c r="AF96">
        <f t="shared" si="22"/>
        <v>0</v>
      </c>
      <c r="AG96">
        <f t="shared" si="23"/>
        <v>8</v>
      </c>
      <c r="AH96">
        <f t="shared" si="24"/>
        <v>2</v>
      </c>
    </row>
    <row r="97" spans="1:34" x14ac:dyDescent="0.3">
      <c r="A97">
        <f t="shared" si="13"/>
        <v>96</v>
      </c>
      <c r="B97" t="s">
        <v>129</v>
      </c>
      <c r="C97">
        <v>140</v>
      </c>
      <c r="D97">
        <v>1</v>
      </c>
      <c r="E97">
        <v>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T97">
        <v>1</v>
      </c>
      <c r="U97">
        <v>0</v>
      </c>
      <c r="V97">
        <v>0</v>
      </c>
      <c r="W97">
        <v>6</v>
      </c>
      <c r="X97">
        <f t="shared" si="14"/>
        <v>0</v>
      </c>
      <c r="Y97">
        <f t="shared" si="15"/>
        <v>0</v>
      </c>
      <c r="Z97">
        <f t="shared" si="16"/>
        <v>0</v>
      </c>
      <c r="AA97">
        <f t="shared" si="17"/>
        <v>0</v>
      </c>
      <c r="AB97">
        <f t="shared" si="18"/>
        <v>0</v>
      </c>
      <c r="AC97">
        <f t="shared" si="19"/>
        <v>0</v>
      </c>
      <c r="AD97">
        <f t="shared" si="20"/>
        <v>2</v>
      </c>
      <c r="AE97">
        <f t="shared" si="21"/>
        <v>1</v>
      </c>
      <c r="AF97">
        <f t="shared" si="22"/>
        <v>0</v>
      </c>
      <c r="AG97">
        <f t="shared" si="23"/>
        <v>6</v>
      </c>
      <c r="AH97">
        <f t="shared" si="24"/>
        <v>3</v>
      </c>
    </row>
    <row r="98" spans="1:34" x14ac:dyDescent="0.3">
      <c r="A98">
        <f t="shared" si="13"/>
        <v>97</v>
      </c>
      <c r="B98" t="s">
        <v>130</v>
      </c>
      <c r="C98">
        <v>70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f t="shared" si="14"/>
        <v>0</v>
      </c>
      <c r="Y98">
        <f t="shared" si="15"/>
        <v>0</v>
      </c>
      <c r="Z98">
        <f t="shared" si="16"/>
        <v>0</v>
      </c>
      <c r="AA98">
        <f t="shared" si="17"/>
        <v>0</v>
      </c>
      <c r="AB98">
        <f t="shared" si="18"/>
        <v>0</v>
      </c>
      <c r="AC98">
        <f t="shared" si="19"/>
        <v>0</v>
      </c>
      <c r="AD98">
        <f t="shared" si="20"/>
        <v>0</v>
      </c>
      <c r="AE98">
        <f t="shared" si="21"/>
        <v>0</v>
      </c>
      <c r="AF98">
        <f t="shared" si="22"/>
        <v>0</v>
      </c>
      <c r="AG98">
        <f t="shared" si="23"/>
        <v>1</v>
      </c>
      <c r="AH98">
        <f t="shared" si="24"/>
        <v>1</v>
      </c>
    </row>
    <row r="99" spans="1:34" x14ac:dyDescent="0.3">
      <c r="A99">
        <f t="shared" si="13"/>
        <v>98</v>
      </c>
      <c r="B99" t="s">
        <v>131</v>
      </c>
      <c r="C99">
        <v>100</v>
      </c>
      <c r="D99">
        <v>31</v>
      </c>
      <c r="E99">
        <v>8</v>
      </c>
      <c r="F99">
        <v>0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5</v>
      </c>
      <c r="X99">
        <f t="shared" si="14"/>
        <v>0</v>
      </c>
      <c r="Y99">
        <f t="shared" si="15"/>
        <v>2</v>
      </c>
      <c r="Z99">
        <f t="shared" si="16"/>
        <v>1</v>
      </c>
      <c r="AA99">
        <f t="shared" si="17"/>
        <v>0</v>
      </c>
      <c r="AB99">
        <f t="shared" si="18"/>
        <v>0</v>
      </c>
      <c r="AC99">
        <f t="shared" si="19"/>
        <v>0</v>
      </c>
      <c r="AD99">
        <f t="shared" si="20"/>
        <v>0</v>
      </c>
      <c r="AE99">
        <f t="shared" si="21"/>
        <v>0</v>
      </c>
      <c r="AF99">
        <f t="shared" si="22"/>
        <v>0</v>
      </c>
      <c r="AG99">
        <f t="shared" si="23"/>
        <v>5</v>
      </c>
      <c r="AH99">
        <f t="shared" si="24"/>
        <v>3</v>
      </c>
    </row>
    <row r="100" spans="1:34" x14ac:dyDescent="0.3">
      <c r="A100">
        <f t="shared" si="13"/>
        <v>99</v>
      </c>
      <c r="B100" t="s">
        <v>132</v>
      </c>
      <c r="C100">
        <v>40</v>
      </c>
      <c r="D100">
        <v>31</v>
      </c>
      <c r="E100">
        <v>6</v>
      </c>
      <c r="F100">
        <v>0</v>
      </c>
      <c r="G100">
        <v>0</v>
      </c>
      <c r="H100">
        <v>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3</v>
      </c>
      <c r="X100">
        <f t="shared" si="14"/>
        <v>0</v>
      </c>
      <c r="Y100">
        <f t="shared" si="15"/>
        <v>2</v>
      </c>
      <c r="Z100">
        <f t="shared" si="16"/>
        <v>0</v>
      </c>
      <c r="AA100">
        <f t="shared" si="17"/>
        <v>0</v>
      </c>
      <c r="AB100">
        <f t="shared" si="18"/>
        <v>0</v>
      </c>
      <c r="AC100">
        <f t="shared" si="19"/>
        <v>0</v>
      </c>
      <c r="AD100">
        <f t="shared" si="20"/>
        <v>0</v>
      </c>
      <c r="AE100">
        <f t="shared" si="21"/>
        <v>0</v>
      </c>
      <c r="AF100">
        <f t="shared" si="22"/>
        <v>1</v>
      </c>
      <c r="AG100">
        <f t="shared" si="23"/>
        <v>3</v>
      </c>
      <c r="AH100">
        <f t="shared" si="24"/>
        <v>3</v>
      </c>
    </row>
    <row r="101" spans="1:34" x14ac:dyDescent="0.3">
      <c r="A101">
        <f t="shared" si="13"/>
        <v>100</v>
      </c>
      <c r="B101" t="s">
        <v>133</v>
      </c>
      <c r="C101">
        <v>70</v>
      </c>
      <c r="D101">
        <v>31</v>
      </c>
      <c r="E101">
        <v>13</v>
      </c>
      <c r="F101">
        <v>3</v>
      </c>
      <c r="G101">
        <v>0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2</v>
      </c>
      <c r="U101">
        <v>1</v>
      </c>
      <c r="V101">
        <v>0</v>
      </c>
      <c r="W101">
        <v>5</v>
      </c>
      <c r="X101">
        <f t="shared" si="14"/>
        <v>3</v>
      </c>
      <c r="Y101">
        <f t="shared" si="15"/>
        <v>0</v>
      </c>
      <c r="Z101">
        <f t="shared" si="16"/>
        <v>2</v>
      </c>
      <c r="AA101">
        <f t="shared" si="17"/>
        <v>0</v>
      </c>
      <c r="AB101">
        <f t="shared" si="18"/>
        <v>1</v>
      </c>
      <c r="AC101">
        <f t="shared" si="19"/>
        <v>1</v>
      </c>
      <c r="AD101">
        <f t="shared" si="20"/>
        <v>0</v>
      </c>
      <c r="AE101">
        <f t="shared" si="21"/>
        <v>2</v>
      </c>
      <c r="AF101">
        <f t="shared" si="22"/>
        <v>1</v>
      </c>
      <c r="AG101">
        <f t="shared" si="23"/>
        <v>5</v>
      </c>
      <c r="AH101">
        <f t="shared" si="24"/>
        <v>7</v>
      </c>
    </row>
    <row r="102" spans="1:34" x14ac:dyDescent="0.3">
      <c r="A102">
        <f t="shared" si="13"/>
        <v>101</v>
      </c>
      <c r="B102" t="s">
        <v>134</v>
      </c>
      <c r="C102">
        <v>40</v>
      </c>
      <c r="D102">
        <v>44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f t="shared" si="14"/>
        <v>0</v>
      </c>
      <c r="Y102">
        <f t="shared" si="15"/>
        <v>0</v>
      </c>
      <c r="Z102">
        <f t="shared" si="16"/>
        <v>0</v>
      </c>
      <c r="AA102">
        <f t="shared" si="17"/>
        <v>0</v>
      </c>
      <c r="AB102">
        <f t="shared" si="18"/>
        <v>0</v>
      </c>
      <c r="AC102">
        <f t="shared" si="19"/>
        <v>0</v>
      </c>
      <c r="AD102">
        <f t="shared" si="20"/>
        <v>0</v>
      </c>
      <c r="AE102">
        <f t="shared" si="21"/>
        <v>0</v>
      </c>
      <c r="AF102">
        <f t="shared" si="22"/>
        <v>0</v>
      </c>
      <c r="AG102">
        <f t="shared" si="23"/>
        <v>1</v>
      </c>
      <c r="AH102">
        <f t="shared" si="24"/>
        <v>1</v>
      </c>
    </row>
    <row r="103" spans="1:34" x14ac:dyDescent="0.3">
      <c r="A103">
        <f t="shared" si="13"/>
        <v>102</v>
      </c>
      <c r="B103" t="s">
        <v>135</v>
      </c>
      <c r="C103">
        <v>70</v>
      </c>
      <c r="D103">
        <v>44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B103">
        <f t="shared" si="18"/>
        <v>0</v>
      </c>
      <c r="AC103">
        <f t="shared" si="19"/>
        <v>0</v>
      </c>
      <c r="AD103">
        <f t="shared" si="20"/>
        <v>0</v>
      </c>
      <c r="AE103">
        <f t="shared" si="21"/>
        <v>0</v>
      </c>
      <c r="AF103">
        <f t="shared" si="22"/>
        <v>0</v>
      </c>
      <c r="AG103">
        <f t="shared" si="23"/>
        <v>1</v>
      </c>
      <c r="AH103">
        <f t="shared" si="24"/>
        <v>1</v>
      </c>
    </row>
    <row r="104" spans="1:34" x14ac:dyDescent="0.3">
      <c r="A104">
        <f t="shared" si="13"/>
        <v>103</v>
      </c>
      <c r="B104" t="s">
        <v>136</v>
      </c>
      <c r="C104">
        <v>70</v>
      </c>
      <c r="D104">
        <v>1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f t="shared" si="14"/>
        <v>1</v>
      </c>
      <c r="Y104">
        <f t="shared" si="15"/>
        <v>0</v>
      </c>
      <c r="Z104">
        <f t="shared" si="16"/>
        <v>0</v>
      </c>
      <c r="AA104">
        <f t="shared" si="17"/>
        <v>0</v>
      </c>
      <c r="AB104">
        <f t="shared" si="18"/>
        <v>0</v>
      </c>
      <c r="AC104">
        <f t="shared" si="19"/>
        <v>0</v>
      </c>
      <c r="AD104">
        <f t="shared" si="20"/>
        <v>0</v>
      </c>
      <c r="AE104">
        <f t="shared" si="21"/>
        <v>0</v>
      </c>
      <c r="AF104">
        <f t="shared" si="22"/>
        <v>0</v>
      </c>
      <c r="AG104">
        <f t="shared" si="23"/>
        <v>1</v>
      </c>
      <c r="AH104">
        <f t="shared" si="24"/>
        <v>2</v>
      </c>
    </row>
    <row r="105" spans="1:34" x14ac:dyDescent="0.3">
      <c r="A105">
        <f t="shared" si="13"/>
        <v>104</v>
      </c>
      <c r="B105" t="s">
        <v>137</v>
      </c>
      <c r="C105">
        <v>200</v>
      </c>
      <c r="D105">
        <v>1</v>
      </c>
      <c r="E105">
        <v>6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5</v>
      </c>
      <c r="X105">
        <f t="shared" si="14"/>
        <v>0</v>
      </c>
      <c r="Y105">
        <f t="shared" si="15"/>
        <v>0</v>
      </c>
      <c r="Z105">
        <f t="shared" si="16"/>
        <v>1</v>
      </c>
      <c r="AA105">
        <f t="shared" si="17"/>
        <v>0</v>
      </c>
      <c r="AB105">
        <f t="shared" si="18"/>
        <v>0</v>
      </c>
      <c r="AC105">
        <f t="shared" si="19"/>
        <v>0</v>
      </c>
      <c r="AD105">
        <f t="shared" si="20"/>
        <v>0</v>
      </c>
      <c r="AE105">
        <f t="shared" si="21"/>
        <v>0</v>
      </c>
      <c r="AF105">
        <f t="shared" si="22"/>
        <v>0</v>
      </c>
      <c r="AG105">
        <f t="shared" si="23"/>
        <v>5</v>
      </c>
      <c r="AH105">
        <f t="shared" si="24"/>
        <v>2</v>
      </c>
    </row>
    <row r="106" spans="1:34" x14ac:dyDescent="0.3">
      <c r="A106">
        <f t="shared" si="13"/>
        <v>105</v>
      </c>
      <c r="B106" t="s">
        <v>138</v>
      </c>
      <c r="C106">
        <v>40</v>
      </c>
      <c r="D106">
        <v>41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1</v>
      </c>
      <c r="AB106">
        <f t="shared" si="18"/>
        <v>0</v>
      </c>
      <c r="AC106">
        <f t="shared" si="19"/>
        <v>0</v>
      </c>
      <c r="AD106">
        <f t="shared" si="20"/>
        <v>0</v>
      </c>
      <c r="AE106">
        <f t="shared" si="21"/>
        <v>0</v>
      </c>
      <c r="AF106">
        <f t="shared" si="22"/>
        <v>0</v>
      </c>
      <c r="AG106">
        <f t="shared" si="23"/>
        <v>0</v>
      </c>
      <c r="AH106">
        <f t="shared" si="24"/>
        <v>1</v>
      </c>
    </row>
    <row r="107" spans="1:34" x14ac:dyDescent="0.3">
      <c r="A107">
        <f t="shared" si="13"/>
        <v>106</v>
      </c>
      <c r="B107" t="s">
        <v>139</v>
      </c>
      <c r="C107">
        <v>70</v>
      </c>
      <c r="D107">
        <v>999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B107">
        <f t="shared" si="18"/>
        <v>1</v>
      </c>
      <c r="AC107">
        <f t="shared" si="19"/>
        <v>0</v>
      </c>
      <c r="AD107">
        <f t="shared" si="20"/>
        <v>0</v>
      </c>
      <c r="AE107">
        <f t="shared" si="21"/>
        <v>0</v>
      </c>
      <c r="AF107">
        <f t="shared" si="22"/>
        <v>0</v>
      </c>
      <c r="AG107">
        <f t="shared" si="23"/>
        <v>0</v>
      </c>
      <c r="AH107">
        <f t="shared" si="24"/>
        <v>1</v>
      </c>
    </row>
    <row r="108" spans="1:34" x14ac:dyDescent="0.3">
      <c r="A108">
        <f t="shared" si="13"/>
        <v>107</v>
      </c>
      <c r="B108" t="s">
        <v>140</v>
      </c>
      <c r="C108">
        <v>20</v>
      </c>
      <c r="D108">
        <v>385</v>
      </c>
      <c r="E108">
        <v>7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5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f t="shared" si="14"/>
        <v>1</v>
      </c>
      <c r="Y108">
        <f t="shared" si="15"/>
        <v>0</v>
      </c>
      <c r="Z108">
        <f t="shared" si="16"/>
        <v>0</v>
      </c>
      <c r="AA108">
        <f t="shared" si="17"/>
        <v>0</v>
      </c>
      <c r="AB108">
        <f t="shared" si="18"/>
        <v>0</v>
      </c>
      <c r="AC108">
        <f t="shared" si="19"/>
        <v>6</v>
      </c>
      <c r="AD108">
        <f t="shared" si="20"/>
        <v>0</v>
      </c>
      <c r="AE108">
        <f t="shared" si="21"/>
        <v>0</v>
      </c>
      <c r="AF108">
        <f t="shared" si="22"/>
        <v>0</v>
      </c>
      <c r="AG108">
        <f t="shared" si="23"/>
        <v>0</v>
      </c>
      <c r="AH108">
        <f t="shared" si="24"/>
        <v>2</v>
      </c>
    </row>
    <row r="109" spans="1:34" x14ac:dyDescent="0.3">
      <c r="A109">
        <f t="shared" si="13"/>
        <v>108</v>
      </c>
      <c r="B109" t="s">
        <v>141</v>
      </c>
      <c r="C109">
        <v>40</v>
      </c>
      <c r="D109">
        <v>385</v>
      </c>
      <c r="E109">
        <v>3</v>
      </c>
      <c r="F109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f t="shared" si="14"/>
        <v>3</v>
      </c>
      <c r="Y109">
        <f t="shared" si="15"/>
        <v>0</v>
      </c>
      <c r="Z109">
        <f t="shared" si="16"/>
        <v>0</v>
      </c>
      <c r="AA109">
        <f t="shared" si="17"/>
        <v>0</v>
      </c>
      <c r="AB109">
        <f t="shared" si="18"/>
        <v>0</v>
      </c>
      <c r="AC109">
        <f t="shared" si="19"/>
        <v>0</v>
      </c>
      <c r="AD109">
        <f t="shared" si="20"/>
        <v>0</v>
      </c>
      <c r="AE109">
        <f t="shared" si="21"/>
        <v>0</v>
      </c>
      <c r="AF109">
        <f t="shared" si="22"/>
        <v>0</v>
      </c>
      <c r="AG109">
        <f t="shared" si="23"/>
        <v>0</v>
      </c>
      <c r="AH109">
        <f t="shared" si="24"/>
        <v>1</v>
      </c>
    </row>
    <row r="110" spans="1:34" x14ac:dyDescent="0.3">
      <c r="A110">
        <f t="shared" si="13"/>
        <v>109</v>
      </c>
      <c r="B110" t="s">
        <v>142</v>
      </c>
      <c r="C110">
        <v>20</v>
      </c>
      <c r="D110">
        <v>34</v>
      </c>
      <c r="E110">
        <v>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</v>
      </c>
      <c r="O110">
        <v>4</v>
      </c>
      <c r="P110">
        <v>0</v>
      </c>
      <c r="Q110">
        <v>0</v>
      </c>
      <c r="R110">
        <v>0</v>
      </c>
      <c r="S110">
        <v>2</v>
      </c>
      <c r="T110">
        <v>0</v>
      </c>
      <c r="U110">
        <v>0</v>
      </c>
      <c r="V110">
        <v>0</v>
      </c>
      <c r="W110">
        <v>0</v>
      </c>
      <c r="X110">
        <f t="shared" si="14"/>
        <v>0</v>
      </c>
      <c r="Y110">
        <f t="shared" si="15"/>
        <v>0</v>
      </c>
      <c r="Z110">
        <f t="shared" si="16"/>
        <v>0</v>
      </c>
      <c r="AA110">
        <f t="shared" si="17"/>
        <v>0</v>
      </c>
      <c r="AB110">
        <f t="shared" si="18"/>
        <v>7</v>
      </c>
      <c r="AC110">
        <f t="shared" si="19"/>
        <v>0</v>
      </c>
      <c r="AD110">
        <f t="shared" si="20"/>
        <v>2</v>
      </c>
      <c r="AE110">
        <f t="shared" si="21"/>
        <v>0</v>
      </c>
      <c r="AF110">
        <f t="shared" si="22"/>
        <v>0</v>
      </c>
      <c r="AG110">
        <f t="shared" si="23"/>
        <v>0</v>
      </c>
      <c r="AH110">
        <f t="shared" si="24"/>
        <v>2</v>
      </c>
    </row>
    <row r="111" spans="1:34" x14ac:dyDescent="0.3">
      <c r="A111">
        <f t="shared" si="13"/>
        <v>110</v>
      </c>
      <c r="B111" t="s">
        <v>143</v>
      </c>
      <c r="C111">
        <v>20</v>
      </c>
      <c r="D111">
        <v>34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f t="shared" si="14"/>
        <v>0</v>
      </c>
      <c r="Y111">
        <f t="shared" si="15"/>
        <v>0</v>
      </c>
      <c r="Z111">
        <f t="shared" si="16"/>
        <v>0</v>
      </c>
      <c r="AA111">
        <f t="shared" si="17"/>
        <v>0</v>
      </c>
      <c r="AB111">
        <f t="shared" si="18"/>
        <v>3</v>
      </c>
      <c r="AC111">
        <f t="shared" si="19"/>
        <v>0</v>
      </c>
      <c r="AD111">
        <f t="shared" si="20"/>
        <v>0</v>
      </c>
      <c r="AE111">
        <f t="shared" si="21"/>
        <v>0</v>
      </c>
      <c r="AF111">
        <f t="shared" si="22"/>
        <v>0</v>
      </c>
      <c r="AG111">
        <f t="shared" si="23"/>
        <v>0</v>
      </c>
      <c r="AH111">
        <f t="shared" si="24"/>
        <v>1</v>
      </c>
    </row>
    <row r="112" spans="1:34" x14ac:dyDescent="0.3">
      <c r="A112">
        <f t="shared" si="13"/>
        <v>111</v>
      </c>
      <c r="B112" t="s">
        <v>144</v>
      </c>
      <c r="C112">
        <v>20</v>
      </c>
      <c r="D112">
        <v>34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</v>
      </c>
      <c r="P112">
        <v>0</v>
      </c>
      <c r="Q112">
        <v>0</v>
      </c>
      <c r="R112">
        <v>0</v>
      </c>
      <c r="S112">
        <v>0</v>
      </c>
      <c r="T112">
        <v>21</v>
      </c>
      <c r="U112">
        <v>0</v>
      </c>
      <c r="V112">
        <v>0</v>
      </c>
      <c r="W112">
        <v>0</v>
      </c>
      <c r="X112">
        <f t="shared" si="14"/>
        <v>0</v>
      </c>
      <c r="Y112">
        <f t="shared" si="15"/>
        <v>0</v>
      </c>
      <c r="Z112">
        <f t="shared" si="16"/>
        <v>0</v>
      </c>
      <c r="AA112">
        <f t="shared" si="17"/>
        <v>0</v>
      </c>
      <c r="AB112">
        <f t="shared" si="18"/>
        <v>2</v>
      </c>
      <c r="AC112">
        <f t="shared" si="19"/>
        <v>0</v>
      </c>
      <c r="AD112">
        <f t="shared" si="20"/>
        <v>0</v>
      </c>
      <c r="AE112">
        <f t="shared" si="21"/>
        <v>21</v>
      </c>
      <c r="AF112">
        <f t="shared" si="22"/>
        <v>0</v>
      </c>
      <c r="AG112">
        <f t="shared" si="23"/>
        <v>0</v>
      </c>
      <c r="AH112">
        <f t="shared" si="24"/>
        <v>2</v>
      </c>
    </row>
    <row r="113" spans="1:65" x14ac:dyDescent="0.3">
      <c r="A113">
        <f t="shared" si="13"/>
        <v>112</v>
      </c>
      <c r="B113" t="s">
        <v>145</v>
      </c>
      <c r="C113">
        <v>20</v>
      </c>
      <c r="D113">
        <v>52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21</v>
      </c>
      <c r="U113">
        <v>0</v>
      </c>
      <c r="V113">
        <v>0</v>
      </c>
      <c r="W113">
        <v>0</v>
      </c>
      <c r="X113">
        <f t="shared" si="14"/>
        <v>0</v>
      </c>
      <c r="Y113">
        <f t="shared" si="15"/>
        <v>0</v>
      </c>
      <c r="Z113">
        <f t="shared" si="16"/>
        <v>0</v>
      </c>
      <c r="AA113">
        <f t="shared" si="17"/>
        <v>1</v>
      </c>
      <c r="AB113">
        <f t="shared" si="18"/>
        <v>1</v>
      </c>
      <c r="AC113">
        <f t="shared" si="19"/>
        <v>0</v>
      </c>
      <c r="AD113">
        <f t="shared" si="20"/>
        <v>1</v>
      </c>
      <c r="AE113">
        <f t="shared" si="21"/>
        <v>21</v>
      </c>
      <c r="AF113">
        <f t="shared" si="22"/>
        <v>0</v>
      </c>
      <c r="AG113">
        <f t="shared" si="23"/>
        <v>0</v>
      </c>
      <c r="AH113">
        <f t="shared" si="24"/>
        <v>4</v>
      </c>
    </row>
    <row r="114" spans="1:65" x14ac:dyDescent="0.3">
      <c r="A114">
        <f t="shared" si="13"/>
        <v>113</v>
      </c>
      <c r="B114" t="s">
        <v>146</v>
      </c>
      <c r="C114">
        <v>100</v>
      </c>
      <c r="D114">
        <v>33</v>
      </c>
      <c r="E114">
        <v>14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</v>
      </c>
      <c r="M114">
        <v>7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f t="shared" si="14"/>
        <v>0</v>
      </c>
      <c r="Y114">
        <f t="shared" si="15"/>
        <v>0</v>
      </c>
      <c r="Z114">
        <f t="shared" si="16"/>
        <v>0</v>
      </c>
      <c r="AA114">
        <f t="shared" si="17"/>
        <v>14</v>
      </c>
      <c r="AB114">
        <f t="shared" si="18"/>
        <v>0</v>
      </c>
      <c r="AC114">
        <f t="shared" si="19"/>
        <v>0</v>
      </c>
      <c r="AD114">
        <f t="shared" si="20"/>
        <v>0</v>
      </c>
      <c r="AE114">
        <f t="shared" si="21"/>
        <v>0</v>
      </c>
      <c r="AF114">
        <f t="shared" si="22"/>
        <v>0</v>
      </c>
      <c r="AG114">
        <f t="shared" si="23"/>
        <v>0</v>
      </c>
      <c r="AH114">
        <f t="shared" si="24"/>
        <v>1</v>
      </c>
    </row>
    <row r="115" spans="1:65" x14ac:dyDescent="0.3">
      <c r="A115">
        <f t="shared" si="13"/>
        <v>114</v>
      </c>
      <c r="B115" t="s">
        <v>147</v>
      </c>
      <c r="C115">
        <v>100</v>
      </c>
      <c r="D115">
        <v>44</v>
      </c>
      <c r="E115">
        <v>2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f t="shared" si="14"/>
        <v>0</v>
      </c>
      <c r="Y115">
        <f t="shared" si="15"/>
        <v>1</v>
      </c>
      <c r="Z115">
        <f t="shared" si="16"/>
        <v>0</v>
      </c>
      <c r="AA115">
        <f t="shared" si="17"/>
        <v>0</v>
      </c>
      <c r="AB115">
        <f t="shared" si="18"/>
        <v>0</v>
      </c>
      <c r="AC115">
        <f t="shared" si="19"/>
        <v>0</v>
      </c>
      <c r="AD115">
        <f t="shared" si="20"/>
        <v>0</v>
      </c>
      <c r="AE115">
        <f t="shared" si="21"/>
        <v>0</v>
      </c>
      <c r="AF115">
        <f t="shared" si="22"/>
        <v>0</v>
      </c>
      <c r="AG115">
        <f t="shared" si="23"/>
        <v>1</v>
      </c>
      <c r="AH115">
        <f t="shared" si="24"/>
        <v>2</v>
      </c>
    </row>
    <row r="116" spans="1:65" x14ac:dyDescent="0.3">
      <c r="A116">
        <f t="shared" si="13"/>
        <v>115</v>
      </c>
      <c r="B116" t="s">
        <v>148</v>
      </c>
      <c r="C116">
        <v>20</v>
      </c>
      <c r="D116">
        <v>420</v>
      </c>
      <c r="E116">
        <v>98</v>
      </c>
      <c r="F116">
        <v>90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f t="shared" si="14"/>
        <v>97</v>
      </c>
      <c r="Y116">
        <f t="shared" si="15"/>
        <v>0</v>
      </c>
      <c r="Z116">
        <f t="shared" si="16"/>
        <v>0</v>
      </c>
      <c r="AA116">
        <f t="shared" si="17"/>
        <v>1</v>
      </c>
      <c r="AB116">
        <f t="shared" si="18"/>
        <v>0</v>
      </c>
      <c r="AC116">
        <f t="shared" si="19"/>
        <v>0</v>
      </c>
      <c r="AD116">
        <f t="shared" si="20"/>
        <v>0</v>
      </c>
      <c r="AE116">
        <f t="shared" si="21"/>
        <v>0</v>
      </c>
      <c r="AF116">
        <f t="shared" si="22"/>
        <v>0</v>
      </c>
      <c r="AG116">
        <f t="shared" si="23"/>
        <v>0</v>
      </c>
      <c r="AH116">
        <f t="shared" si="24"/>
        <v>2</v>
      </c>
    </row>
    <row r="117" spans="1:65" x14ac:dyDescent="0.3">
      <c r="A117">
        <f t="shared" si="13"/>
        <v>116</v>
      </c>
      <c r="B117" t="s">
        <v>149</v>
      </c>
      <c r="C117">
        <v>70</v>
      </c>
      <c r="D117">
        <v>49</v>
      </c>
      <c r="E117">
        <v>29</v>
      </c>
      <c r="F117">
        <v>1</v>
      </c>
      <c r="G117">
        <v>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f t="shared" si="14"/>
        <v>9</v>
      </c>
      <c r="Y117">
        <f t="shared" si="15"/>
        <v>0</v>
      </c>
      <c r="Z117">
        <f t="shared" si="16"/>
        <v>0</v>
      </c>
      <c r="AA117">
        <f t="shared" si="17"/>
        <v>0</v>
      </c>
      <c r="AB117">
        <f t="shared" si="18"/>
        <v>0</v>
      </c>
      <c r="AC117">
        <f t="shared" si="19"/>
        <v>20</v>
      </c>
      <c r="AD117">
        <f t="shared" si="20"/>
        <v>0</v>
      </c>
      <c r="AE117">
        <f t="shared" si="21"/>
        <v>0</v>
      </c>
      <c r="AF117">
        <f t="shared" si="22"/>
        <v>0</v>
      </c>
      <c r="AG117">
        <f t="shared" si="23"/>
        <v>0</v>
      </c>
      <c r="AH117">
        <f t="shared" si="24"/>
        <v>2</v>
      </c>
    </row>
    <row r="118" spans="1:65" x14ac:dyDescent="0.3">
      <c r="A118">
        <f t="shared" si="13"/>
        <v>117</v>
      </c>
      <c r="B118" t="s">
        <v>150</v>
      </c>
      <c r="C118">
        <v>20</v>
      </c>
      <c r="D118">
        <v>48</v>
      </c>
      <c r="E118">
        <v>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12</v>
      </c>
      <c r="V118">
        <v>0</v>
      </c>
      <c r="W118">
        <v>0</v>
      </c>
      <c r="X118">
        <f t="shared" si="14"/>
        <v>0</v>
      </c>
      <c r="Y118">
        <f t="shared" si="15"/>
        <v>0</v>
      </c>
      <c r="Z118">
        <f t="shared" si="16"/>
        <v>0</v>
      </c>
      <c r="AA118">
        <f t="shared" si="17"/>
        <v>0</v>
      </c>
      <c r="AB118">
        <f t="shared" si="18"/>
        <v>0</v>
      </c>
      <c r="AC118">
        <f t="shared" si="19"/>
        <v>0</v>
      </c>
      <c r="AD118">
        <f t="shared" si="20"/>
        <v>0</v>
      </c>
      <c r="AE118">
        <f t="shared" si="21"/>
        <v>0</v>
      </c>
      <c r="AF118">
        <f t="shared" si="22"/>
        <v>12</v>
      </c>
      <c r="AG118">
        <f t="shared" si="23"/>
        <v>0</v>
      </c>
      <c r="AH118">
        <f t="shared" si="24"/>
        <v>1</v>
      </c>
    </row>
    <row r="119" spans="1:65" x14ac:dyDescent="0.3">
      <c r="A119">
        <f t="shared" si="13"/>
        <v>118</v>
      </c>
      <c r="B119" t="s">
        <v>151</v>
      </c>
      <c r="C119">
        <v>20</v>
      </c>
      <c r="D119">
        <v>49</v>
      </c>
      <c r="E119">
        <v>11</v>
      </c>
      <c r="F119">
        <v>0</v>
      </c>
      <c r="G119">
        <v>0</v>
      </c>
      <c r="H119">
        <v>1</v>
      </c>
      <c r="I119">
        <v>10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f t="shared" si="14"/>
        <v>0</v>
      </c>
      <c r="Y119">
        <f t="shared" si="15"/>
        <v>11</v>
      </c>
      <c r="Z119">
        <f t="shared" si="16"/>
        <v>0</v>
      </c>
      <c r="AA119">
        <f t="shared" si="17"/>
        <v>0</v>
      </c>
      <c r="AB119">
        <f t="shared" si="18"/>
        <v>0</v>
      </c>
      <c r="AC119">
        <f t="shared" si="19"/>
        <v>0</v>
      </c>
      <c r="AD119">
        <f t="shared" si="20"/>
        <v>0</v>
      </c>
      <c r="AE119">
        <f t="shared" si="21"/>
        <v>0</v>
      </c>
      <c r="AF119">
        <f t="shared" si="22"/>
        <v>0</v>
      </c>
      <c r="AG119">
        <f t="shared" si="23"/>
        <v>0</v>
      </c>
      <c r="AH119">
        <f t="shared" si="24"/>
        <v>1</v>
      </c>
      <c r="AU119" t="s">
        <v>152</v>
      </c>
      <c r="AV119" t="s">
        <v>153</v>
      </c>
      <c r="AW119" t="s">
        <v>154</v>
      </c>
      <c r="AY119" t="s">
        <v>155</v>
      </c>
      <c r="AZ119" t="s">
        <v>156</v>
      </c>
      <c r="BA119" t="s">
        <v>157</v>
      </c>
      <c r="BB119" t="s">
        <v>11</v>
      </c>
      <c r="BC119" t="s">
        <v>12</v>
      </c>
      <c r="BD119" t="s">
        <v>158</v>
      </c>
      <c r="BE119" t="s">
        <v>159</v>
      </c>
      <c r="BF119" t="s">
        <v>160</v>
      </c>
      <c r="BG119" t="s">
        <v>16</v>
      </c>
      <c r="BH119" t="s">
        <v>17</v>
      </c>
      <c r="BI119" t="s">
        <v>18</v>
      </c>
      <c r="BJ119" t="s">
        <v>19</v>
      </c>
      <c r="BK119" t="s">
        <v>20</v>
      </c>
      <c r="BL119" t="s">
        <v>21</v>
      </c>
      <c r="BM119" t="s">
        <v>22</v>
      </c>
    </row>
    <row r="120" spans="1:65" x14ac:dyDescent="0.3">
      <c r="A120">
        <f t="shared" si="13"/>
        <v>119</v>
      </c>
      <c r="B120" t="s">
        <v>161</v>
      </c>
      <c r="C120">
        <v>20</v>
      </c>
      <c r="D120">
        <v>34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f t="shared" si="14"/>
        <v>0</v>
      </c>
      <c r="Y120">
        <f t="shared" si="15"/>
        <v>0</v>
      </c>
      <c r="Z120">
        <f t="shared" si="16"/>
        <v>0</v>
      </c>
      <c r="AA120">
        <f t="shared" si="17"/>
        <v>0</v>
      </c>
      <c r="AB120">
        <f t="shared" si="18"/>
        <v>1</v>
      </c>
      <c r="AC120">
        <f t="shared" si="19"/>
        <v>0</v>
      </c>
      <c r="AD120">
        <f t="shared" si="20"/>
        <v>1</v>
      </c>
      <c r="AE120">
        <f t="shared" si="21"/>
        <v>0</v>
      </c>
      <c r="AF120">
        <f t="shared" si="22"/>
        <v>0</v>
      </c>
      <c r="AG120">
        <f t="shared" si="23"/>
        <v>0</v>
      </c>
      <c r="AH120">
        <f t="shared" si="24"/>
        <v>2</v>
      </c>
      <c r="AU120">
        <f t="shared" ref="AU120:AU126" si="25">_xlfn.STDEV.P(AY120:BG120)</f>
        <v>9.7347538283597821</v>
      </c>
      <c r="AV120">
        <f t="shared" ref="AV120:AV126" si="26">AVERAGEA(AY120:BG120)</f>
        <v>22.111111111111111</v>
      </c>
      <c r="AW120" s="1">
        <f t="shared" ref="AW120:AW126" si="27">AU120/AV120</f>
        <v>0.44026524851878412</v>
      </c>
      <c r="AY120">
        <v>30</v>
      </c>
      <c r="AZ120">
        <v>22</v>
      </c>
      <c r="BA120">
        <v>7</v>
      </c>
      <c r="BB120">
        <v>35</v>
      </c>
      <c r="BC120">
        <v>18</v>
      </c>
      <c r="BD120">
        <v>17</v>
      </c>
      <c r="BE120">
        <v>26</v>
      </c>
      <c r="BF120">
        <v>35</v>
      </c>
      <c r="BG120">
        <v>9</v>
      </c>
      <c r="BH120">
        <v>37</v>
      </c>
      <c r="BI120">
        <v>46</v>
      </c>
      <c r="BJ120">
        <v>30</v>
      </c>
      <c r="BK120">
        <v>24</v>
      </c>
      <c r="BL120">
        <v>27</v>
      </c>
      <c r="BM120">
        <v>60</v>
      </c>
    </row>
    <row r="121" spans="1:65" x14ac:dyDescent="0.3">
      <c r="A121">
        <f t="shared" si="13"/>
        <v>120</v>
      </c>
      <c r="B121" t="s">
        <v>162</v>
      </c>
      <c r="C121">
        <v>20</v>
      </c>
      <c r="D121">
        <v>51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f t="shared" si="14"/>
        <v>0</v>
      </c>
      <c r="Y121">
        <f t="shared" si="15"/>
        <v>0</v>
      </c>
      <c r="Z121">
        <f t="shared" si="16"/>
        <v>0</v>
      </c>
      <c r="AA121">
        <f t="shared" si="17"/>
        <v>0</v>
      </c>
      <c r="AB121">
        <f t="shared" si="18"/>
        <v>1</v>
      </c>
      <c r="AC121">
        <f t="shared" si="19"/>
        <v>0</v>
      </c>
      <c r="AD121">
        <f t="shared" si="20"/>
        <v>0</v>
      </c>
      <c r="AE121">
        <f t="shared" si="21"/>
        <v>1</v>
      </c>
      <c r="AF121">
        <f t="shared" si="22"/>
        <v>0</v>
      </c>
      <c r="AG121">
        <f t="shared" si="23"/>
        <v>0</v>
      </c>
      <c r="AH121">
        <f t="shared" si="24"/>
        <v>2</v>
      </c>
      <c r="AU121">
        <f t="shared" si="25"/>
        <v>4.4996570514036858</v>
      </c>
      <c r="AV121">
        <f t="shared" si="26"/>
        <v>9.5555555555555554</v>
      </c>
      <c r="AW121" s="1">
        <f t="shared" si="27"/>
        <v>0.47089434258875784</v>
      </c>
      <c r="AY121">
        <v>16</v>
      </c>
      <c r="AZ121">
        <v>9</v>
      </c>
      <c r="BA121">
        <v>6</v>
      </c>
      <c r="BB121">
        <v>17</v>
      </c>
      <c r="BC121">
        <v>11</v>
      </c>
      <c r="BD121">
        <v>5</v>
      </c>
      <c r="BE121">
        <v>12</v>
      </c>
      <c r="BF121">
        <v>6</v>
      </c>
      <c r="BG121">
        <v>4</v>
      </c>
      <c r="BH121">
        <v>0</v>
      </c>
      <c r="BI121">
        <v>21</v>
      </c>
      <c r="BJ121">
        <v>11</v>
      </c>
      <c r="BK121">
        <v>20</v>
      </c>
      <c r="BL121">
        <v>21</v>
      </c>
      <c r="BM121">
        <v>45</v>
      </c>
    </row>
    <row r="122" spans="1:65" x14ac:dyDescent="0.3">
      <c r="A122">
        <f t="shared" si="13"/>
        <v>121</v>
      </c>
      <c r="B122" t="s">
        <v>163</v>
      </c>
      <c r="C122">
        <v>40</v>
      </c>
      <c r="D122">
        <v>41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f t="shared" si="14"/>
        <v>0</v>
      </c>
      <c r="Y122">
        <f t="shared" si="15"/>
        <v>0</v>
      </c>
      <c r="Z122">
        <f t="shared" si="16"/>
        <v>0</v>
      </c>
      <c r="AA122">
        <f t="shared" si="17"/>
        <v>2</v>
      </c>
      <c r="AB122">
        <f t="shared" si="18"/>
        <v>0</v>
      </c>
      <c r="AC122">
        <f t="shared" si="19"/>
        <v>0</v>
      </c>
      <c r="AD122">
        <f t="shared" si="20"/>
        <v>0</v>
      </c>
      <c r="AE122">
        <f t="shared" si="21"/>
        <v>0</v>
      </c>
      <c r="AF122">
        <f t="shared" si="22"/>
        <v>0</v>
      </c>
      <c r="AG122">
        <f t="shared" si="23"/>
        <v>0</v>
      </c>
      <c r="AH122">
        <f t="shared" si="24"/>
        <v>1</v>
      </c>
      <c r="AU122">
        <f t="shared" si="25"/>
        <v>6.5281914762526139</v>
      </c>
      <c r="AV122">
        <f t="shared" si="26"/>
        <v>15.777777777777779</v>
      </c>
      <c r="AW122" s="1">
        <f t="shared" si="27"/>
        <v>0.41375861469206704</v>
      </c>
      <c r="AY122">
        <v>26</v>
      </c>
      <c r="AZ122">
        <v>17</v>
      </c>
      <c r="BA122">
        <v>1</v>
      </c>
      <c r="BB122">
        <v>12</v>
      </c>
      <c r="BC122">
        <v>16</v>
      </c>
      <c r="BD122">
        <v>13</v>
      </c>
      <c r="BE122">
        <v>21</v>
      </c>
      <c r="BF122">
        <v>18</v>
      </c>
      <c r="BG122">
        <v>18</v>
      </c>
      <c r="BH122">
        <v>0</v>
      </c>
      <c r="BI122">
        <v>19</v>
      </c>
      <c r="BJ122">
        <v>20</v>
      </c>
      <c r="BK122">
        <v>28</v>
      </c>
      <c r="BL122">
        <v>29</v>
      </c>
      <c r="BM122">
        <v>77</v>
      </c>
    </row>
    <row r="123" spans="1:65" x14ac:dyDescent="0.3">
      <c r="A123">
        <f t="shared" si="13"/>
        <v>122</v>
      </c>
      <c r="B123" t="s">
        <v>164</v>
      </c>
      <c r="C123">
        <v>100</v>
      </c>
      <c r="D123">
        <v>44</v>
      </c>
      <c r="E123">
        <v>10</v>
      </c>
      <c r="F123">
        <v>2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5</v>
      </c>
      <c r="X123">
        <f t="shared" si="14"/>
        <v>2</v>
      </c>
      <c r="Y123">
        <f t="shared" si="15"/>
        <v>0</v>
      </c>
      <c r="Z123">
        <f t="shared" si="16"/>
        <v>1</v>
      </c>
      <c r="AA123">
        <f t="shared" si="17"/>
        <v>0</v>
      </c>
      <c r="AB123">
        <f t="shared" si="18"/>
        <v>0</v>
      </c>
      <c r="AC123">
        <f t="shared" si="19"/>
        <v>0</v>
      </c>
      <c r="AD123">
        <f t="shared" si="20"/>
        <v>1</v>
      </c>
      <c r="AE123">
        <f t="shared" si="21"/>
        <v>0</v>
      </c>
      <c r="AF123">
        <f t="shared" si="22"/>
        <v>0</v>
      </c>
      <c r="AG123">
        <f t="shared" si="23"/>
        <v>6</v>
      </c>
      <c r="AH123">
        <f t="shared" si="24"/>
        <v>4</v>
      </c>
      <c r="AU123">
        <f t="shared" si="25"/>
        <v>7.6947954191914594</v>
      </c>
      <c r="AV123">
        <f t="shared" si="26"/>
        <v>12.888888888888889</v>
      </c>
      <c r="AW123" s="1">
        <f t="shared" si="27"/>
        <v>0.59700998942002703</v>
      </c>
      <c r="AY123">
        <v>30</v>
      </c>
      <c r="AZ123">
        <v>19</v>
      </c>
      <c r="BA123">
        <v>1</v>
      </c>
      <c r="BB123">
        <v>14</v>
      </c>
      <c r="BC123">
        <v>13</v>
      </c>
      <c r="BD123">
        <v>8</v>
      </c>
      <c r="BE123">
        <v>7</v>
      </c>
      <c r="BF123">
        <v>12</v>
      </c>
      <c r="BG123">
        <v>12</v>
      </c>
      <c r="BH123">
        <v>18</v>
      </c>
      <c r="BI123">
        <v>21</v>
      </c>
      <c r="BJ123">
        <v>10</v>
      </c>
      <c r="BK123">
        <v>32</v>
      </c>
      <c r="BL123">
        <v>25</v>
      </c>
      <c r="BM123">
        <v>59</v>
      </c>
    </row>
    <row r="124" spans="1:65" x14ac:dyDescent="0.3">
      <c r="A124">
        <f t="shared" si="13"/>
        <v>123</v>
      </c>
      <c r="B124" t="s">
        <v>165</v>
      </c>
      <c r="C124">
        <v>20</v>
      </c>
      <c r="D124">
        <v>44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f t="shared" si="14"/>
        <v>0</v>
      </c>
      <c r="Y124">
        <f t="shared" si="15"/>
        <v>0</v>
      </c>
      <c r="Z124">
        <f t="shared" si="16"/>
        <v>0</v>
      </c>
      <c r="AA124">
        <f t="shared" si="17"/>
        <v>0</v>
      </c>
      <c r="AB124">
        <f t="shared" si="18"/>
        <v>0</v>
      </c>
      <c r="AC124">
        <f t="shared" si="19"/>
        <v>0</v>
      </c>
      <c r="AD124">
        <f t="shared" si="20"/>
        <v>0</v>
      </c>
      <c r="AE124">
        <f t="shared" si="21"/>
        <v>0</v>
      </c>
      <c r="AF124">
        <f t="shared" si="22"/>
        <v>0</v>
      </c>
      <c r="AG124">
        <f t="shared" si="23"/>
        <v>1</v>
      </c>
      <c r="AH124">
        <f t="shared" si="24"/>
        <v>1</v>
      </c>
      <c r="AU124">
        <f t="shared" si="25"/>
        <v>3.177855476905576</v>
      </c>
      <c r="AV124">
        <f t="shared" si="26"/>
        <v>4.8888888888888893</v>
      </c>
      <c r="AW124" s="1">
        <f t="shared" si="27"/>
        <v>0.65001589300341323</v>
      </c>
      <c r="AY124">
        <v>12</v>
      </c>
      <c r="AZ124">
        <v>5</v>
      </c>
      <c r="BA124">
        <v>0</v>
      </c>
      <c r="BB124">
        <v>7</v>
      </c>
      <c r="BC124">
        <v>3</v>
      </c>
      <c r="BD124">
        <v>3</v>
      </c>
      <c r="BE124">
        <v>3</v>
      </c>
      <c r="BF124">
        <v>5</v>
      </c>
      <c r="BG124">
        <v>6</v>
      </c>
      <c r="BH124">
        <v>6</v>
      </c>
      <c r="BI124">
        <v>11</v>
      </c>
      <c r="BJ124">
        <v>9</v>
      </c>
      <c r="BK124">
        <v>6</v>
      </c>
      <c r="BL124">
        <v>11</v>
      </c>
      <c r="BM124">
        <v>36</v>
      </c>
    </row>
    <row r="125" spans="1:65" x14ac:dyDescent="0.3">
      <c r="A125">
        <f t="shared" si="13"/>
        <v>124</v>
      </c>
      <c r="B125" t="s">
        <v>166</v>
      </c>
      <c r="C125">
        <v>100</v>
      </c>
      <c r="D125">
        <v>44</v>
      </c>
      <c r="E125">
        <v>2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f t="shared" si="14"/>
        <v>1</v>
      </c>
      <c r="Y125">
        <f t="shared" si="15"/>
        <v>0</v>
      </c>
      <c r="Z125">
        <f t="shared" si="16"/>
        <v>0</v>
      </c>
      <c r="AA125">
        <f t="shared" si="17"/>
        <v>0</v>
      </c>
      <c r="AB125">
        <f t="shared" si="18"/>
        <v>0</v>
      </c>
      <c r="AC125">
        <f t="shared" si="19"/>
        <v>0</v>
      </c>
      <c r="AD125">
        <f t="shared" si="20"/>
        <v>0</v>
      </c>
      <c r="AE125">
        <f t="shared" si="21"/>
        <v>0</v>
      </c>
      <c r="AF125">
        <f t="shared" si="22"/>
        <v>1</v>
      </c>
      <c r="AG125">
        <f t="shared" si="23"/>
        <v>0</v>
      </c>
      <c r="AH125">
        <f t="shared" si="24"/>
        <v>2</v>
      </c>
      <c r="AU125">
        <f t="shared" si="25"/>
        <v>2</v>
      </c>
      <c r="AV125">
        <f t="shared" si="26"/>
        <v>1.6666666666666667</v>
      </c>
      <c r="AW125" s="1">
        <f t="shared" si="27"/>
        <v>1.2</v>
      </c>
      <c r="AY125">
        <v>1</v>
      </c>
      <c r="AZ125">
        <v>2</v>
      </c>
      <c r="BA125">
        <v>7</v>
      </c>
      <c r="BB125">
        <v>1</v>
      </c>
      <c r="BC125">
        <v>0</v>
      </c>
      <c r="BD125">
        <v>1</v>
      </c>
      <c r="BE125">
        <v>1</v>
      </c>
      <c r="BF125">
        <v>2</v>
      </c>
      <c r="BG125">
        <v>0</v>
      </c>
      <c r="BH125">
        <v>1</v>
      </c>
      <c r="BI125">
        <v>2</v>
      </c>
      <c r="BJ125">
        <v>0</v>
      </c>
      <c r="BK125">
        <v>2</v>
      </c>
      <c r="BL125">
        <v>0</v>
      </c>
      <c r="BM125">
        <v>7</v>
      </c>
    </row>
    <row r="126" spans="1:65" x14ac:dyDescent="0.3">
      <c r="A126">
        <f t="shared" si="13"/>
        <v>125</v>
      </c>
      <c r="B126" t="s">
        <v>167</v>
      </c>
      <c r="C126">
        <v>20</v>
      </c>
      <c r="D126">
        <v>31</v>
      </c>
      <c r="E126"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f t="shared" si="14"/>
        <v>0</v>
      </c>
      <c r="Y126">
        <f t="shared" si="15"/>
        <v>0</v>
      </c>
      <c r="Z126">
        <f t="shared" si="16"/>
        <v>0</v>
      </c>
      <c r="AA126">
        <f t="shared" si="17"/>
        <v>0</v>
      </c>
      <c r="AB126">
        <f t="shared" si="18"/>
        <v>0</v>
      </c>
      <c r="AC126">
        <f t="shared" si="19"/>
        <v>1</v>
      </c>
      <c r="AD126">
        <f t="shared" si="20"/>
        <v>1</v>
      </c>
      <c r="AE126">
        <f t="shared" si="21"/>
        <v>0</v>
      </c>
      <c r="AF126">
        <f t="shared" si="22"/>
        <v>0</v>
      </c>
      <c r="AG126">
        <f t="shared" si="23"/>
        <v>0</v>
      </c>
      <c r="AH126">
        <f t="shared" si="24"/>
        <v>2</v>
      </c>
      <c r="AU126">
        <f t="shared" si="25"/>
        <v>25.008640482150007</v>
      </c>
      <c r="AV126">
        <f t="shared" si="26"/>
        <v>66.888888888888886</v>
      </c>
      <c r="AW126" s="1">
        <f t="shared" si="27"/>
        <v>0.37388332946735892</v>
      </c>
      <c r="AY126">
        <f t="shared" ref="AY126:BG126" si="28">SUM(AY120:AY125)</f>
        <v>115</v>
      </c>
      <c r="AZ126">
        <f t="shared" si="28"/>
        <v>74</v>
      </c>
      <c r="BA126">
        <f t="shared" si="28"/>
        <v>22</v>
      </c>
      <c r="BB126">
        <f t="shared" si="28"/>
        <v>86</v>
      </c>
      <c r="BC126">
        <f t="shared" si="28"/>
        <v>61</v>
      </c>
      <c r="BD126">
        <f t="shared" si="28"/>
        <v>47</v>
      </c>
      <c r="BE126">
        <f t="shared" si="28"/>
        <v>70</v>
      </c>
      <c r="BF126">
        <f t="shared" si="28"/>
        <v>78</v>
      </c>
      <c r="BG126">
        <f t="shared" si="28"/>
        <v>49</v>
      </c>
      <c r="BH126">
        <f t="shared" ref="BH126:BM126" si="29">SUM(BH120:BH125)</f>
        <v>62</v>
      </c>
      <c r="BI126">
        <f t="shared" si="29"/>
        <v>120</v>
      </c>
      <c r="BJ126">
        <f t="shared" si="29"/>
        <v>80</v>
      </c>
      <c r="BK126">
        <f t="shared" si="29"/>
        <v>112</v>
      </c>
      <c r="BL126">
        <f t="shared" si="29"/>
        <v>113</v>
      </c>
      <c r="BM126">
        <f t="shared" si="29"/>
        <v>284</v>
      </c>
    </row>
    <row r="127" spans="1:65" x14ac:dyDescent="0.3">
      <c r="A127">
        <f t="shared" si="13"/>
        <v>126</v>
      </c>
      <c r="B127" t="s">
        <v>168</v>
      </c>
      <c r="C127">
        <v>20</v>
      </c>
      <c r="D127">
        <v>55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f t="shared" si="14"/>
        <v>0</v>
      </c>
      <c r="Y127">
        <f t="shared" si="15"/>
        <v>0</v>
      </c>
      <c r="Z127">
        <f t="shared" si="16"/>
        <v>0</v>
      </c>
      <c r="AA127">
        <f t="shared" si="17"/>
        <v>1</v>
      </c>
      <c r="AB127">
        <f t="shared" si="18"/>
        <v>0</v>
      </c>
      <c r="AC127">
        <f t="shared" si="19"/>
        <v>0</v>
      </c>
      <c r="AD127">
        <f t="shared" si="20"/>
        <v>0</v>
      </c>
      <c r="AE127">
        <f t="shared" si="21"/>
        <v>1</v>
      </c>
      <c r="AF127">
        <f t="shared" si="22"/>
        <v>0</v>
      </c>
      <c r="AG127">
        <f t="shared" si="23"/>
        <v>0</v>
      </c>
      <c r="AH127">
        <f t="shared" si="24"/>
        <v>2</v>
      </c>
    </row>
    <row r="128" spans="1:65" x14ac:dyDescent="0.3">
      <c r="A128">
        <f t="shared" si="13"/>
        <v>127</v>
      </c>
      <c r="B128" t="s">
        <v>169</v>
      </c>
      <c r="C128">
        <v>20</v>
      </c>
      <c r="D128">
        <v>39</v>
      </c>
      <c r="E128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3</v>
      </c>
      <c r="S128">
        <v>2</v>
      </c>
      <c r="T128">
        <v>0</v>
      </c>
      <c r="U128">
        <v>0</v>
      </c>
      <c r="V128">
        <v>0</v>
      </c>
      <c r="W128">
        <v>0</v>
      </c>
      <c r="X128">
        <f t="shared" si="14"/>
        <v>0</v>
      </c>
      <c r="Y128">
        <f t="shared" si="15"/>
        <v>0</v>
      </c>
      <c r="Z128">
        <f t="shared" si="16"/>
        <v>0</v>
      </c>
      <c r="AA128">
        <f t="shared" si="17"/>
        <v>1</v>
      </c>
      <c r="AB128">
        <f t="shared" si="18"/>
        <v>0</v>
      </c>
      <c r="AC128">
        <f t="shared" si="19"/>
        <v>1</v>
      </c>
      <c r="AD128">
        <f t="shared" si="20"/>
        <v>5</v>
      </c>
      <c r="AE128">
        <f t="shared" si="21"/>
        <v>0</v>
      </c>
      <c r="AF128">
        <f t="shared" si="22"/>
        <v>0</v>
      </c>
      <c r="AG128">
        <f t="shared" si="23"/>
        <v>0</v>
      </c>
      <c r="AH128">
        <f t="shared" si="24"/>
        <v>3</v>
      </c>
    </row>
    <row r="129" spans="1:34" x14ac:dyDescent="0.3">
      <c r="A129">
        <f t="shared" si="13"/>
        <v>128</v>
      </c>
      <c r="B129" t="s">
        <v>170</v>
      </c>
      <c r="C129">
        <v>20</v>
      </c>
      <c r="D129">
        <v>39</v>
      </c>
      <c r="E129">
        <v>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7</v>
      </c>
      <c r="S129">
        <v>1</v>
      </c>
      <c r="T129">
        <v>0</v>
      </c>
      <c r="U129">
        <v>0</v>
      </c>
      <c r="V129">
        <v>0</v>
      </c>
      <c r="W129">
        <v>0</v>
      </c>
      <c r="X129">
        <f t="shared" si="14"/>
        <v>0</v>
      </c>
      <c r="Y129">
        <f t="shared" si="15"/>
        <v>0</v>
      </c>
      <c r="Z129">
        <f t="shared" si="16"/>
        <v>0</v>
      </c>
      <c r="AA129">
        <f t="shared" si="17"/>
        <v>0</v>
      </c>
      <c r="AB129">
        <f t="shared" si="18"/>
        <v>0</v>
      </c>
      <c r="AC129">
        <f t="shared" si="19"/>
        <v>0</v>
      </c>
      <c r="AD129">
        <f t="shared" si="20"/>
        <v>8</v>
      </c>
      <c r="AE129">
        <f t="shared" si="21"/>
        <v>0</v>
      </c>
      <c r="AF129">
        <f t="shared" si="22"/>
        <v>0</v>
      </c>
      <c r="AG129">
        <f t="shared" si="23"/>
        <v>0</v>
      </c>
      <c r="AH129">
        <f t="shared" si="24"/>
        <v>1</v>
      </c>
    </row>
    <row r="130" spans="1:34" x14ac:dyDescent="0.3">
      <c r="A130">
        <f t="shared" si="13"/>
        <v>129</v>
      </c>
      <c r="B130" t="s">
        <v>171</v>
      </c>
      <c r="C130">
        <v>20</v>
      </c>
      <c r="D130">
        <v>39</v>
      </c>
      <c r="E130">
        <v>20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8</v>
      </c>
      <c r="S130">
        <v>12</v>
      </c>
      <c r="T130">
        <v>0</v>
      </c>
      <c r="U130">
        <v>0</v>
      </c>
      <c r="V130">
        <v>0</v>
      </c>
      <c r="W130">
        <v>0</v>
      </c>
      <c r="X130">
        <f t="shared" si="14"/>
        <v>0</v>
      </c>
      <c r="Y130">
        <f t="shared" si="15"/>
        <v>0</v>
      </c>
      <c r="Z130">
        <f t="shared" si="16"/>
        <v>0</v>
      </c>
      <c r="AA130">
        <f t="shared" si="17"/>
        <v>0</v>
      </c>
      <c r="AB130">
        <f t="shared" si="18"/>
        <v>0</v>
      </c>
      <c r="AC130">
        <f t="shared" si="19"/>
        <v>0</v>
      </c>
      <c r="AD130">
        <f t="shared" si="20"/>
        <v>20</v>
      </c>
      <c r="AE130">
        <f t="shared" si="21"/>
        <v>0</v>
      </c>
      <c r="AF130">
        <f t="shared" si="22"/>
        <v>0</v>
      </c>
      <c r="AG130">
        <f t="shared" si="23"/>
        <v>0</v>
      </c>
      <c r="AH130">
        <f t="shared" si="24"/>
        <v>1</v>
      </c>
    </row>
    <row r="131" spans="1:34" x14ac:dyDescent="0.3">
      <c r="A131">
        <f t="shared" ref="A131:A194" si="30">A130+1</f>
        <v>130</v>
      </c>
      <c r="B131" t="s">
        <v>172</v>
      </c>
      <c r="C131">
        <v>20</v>
      </c>
      <c r="D131">
        <v>34</v>
      </c>
      <c r="E131">
        <v>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f t="shared" ref="X131:X194" si="31">F131+G131</f>
        <v>0</v>
      </c>
      <c r="Y131">
        <f t="shared" ref="Y131:Y194" si="32">H131+I131</f>
        <v>0</v>
      </c>
      <c r="Z131">
        <f t="shared" ref="Z131:Z194" si="33">J131+K131</f>
        <v>0</v>
      </c>
      <c r="AA131">
        <f t="shared" ref="AA131:AA194" si="34">L131+M131</f>
        <v>0</v>
      </c>
      <c r="AB131">
        <f t="shared" ref="AB131:AB194" si="35">N131+O131</f>
        <v>3</v>
      </c>
      <c r="AC131">
        <f t="shared" ref="AC131:AC194" si="36">P131+Q131</f>
        <v>0</v>
      </c>
      <c r="AD131">
        <f t="shared" ref="AD131:AD194" si="37">R131+S131</f>
        <v>0</v>
      </c>
      <c r="AE131">
        <f t="shared" ref="AE131:AE194" si="38">T131</f>
        <v>0</v>
      </c>
      <c r="AF131">
        <f t="shared" ref="AF131:AF194" si="39">U131</f>
        <v>0</v>
      </c>
      <c r="AG131">
        <f t="shared" ref="AG131:AG194" si="40">V131+W131</f>
        <v>0</v>
      </c>
      <c r="AH131">
        <f t="shared" ref="AH131:AH194" si="41">COUNTIF(X131:AG131,"&gt;0")</f>
        <v>1</v>
      </c>
    </row>
    <row r="132" spans="1:34" x14ac:dyDescent="0.3">
      <c r="A132">
        <f t="shared" si="30"/>
        <v>131</v>
      </c>
      <c r="B132" t="s">
        <v>173</v>
      </c>
      <c r="C132">
        <v>70</v>
      </c>
      <c r="D132">
        <v>33</v>
      </c>
      <c r="E132">
        <v>46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15</v>
      </c>
      <c r="M132">
        <v>30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f t="shared" si="31"/>
        <v>0</v>
      </c>
      <c r="Y132">
        <f t="shared" si="32"/>
        <v>1</v>
      </c>
      <c r="Z132">
        <f t="shared" si="33"/>
        <v>0</v>
      </c>
      <c r="AA132">
        <f t="shared" si="34"/>
        <v>45</v>
      </c>
      <c r="AB132">
        <f t="shared" si="35"/>
        <v>0</v>
      </c>
      <c r="AC132">
        <f t="shared" si="36"/>
        <v>0</v>
      </c>
      <c r="AD132">
        <f t="shared" si="37"/>
        <v>0</v>
      </c>
      <c r="AE132">
        <f t="shared" si="38"/>
        <v>1</v>
      </c>
      <c r="AF132">
        <f t="shared" si="39"/>
        <v>0</v>
      </c>
      <c r="AG132">
        <f t="shared" si="40"/>
        <v>0</v>
      </c>
      <c r="AH132">
        <f t="shared" si="41"/>
        <v>3</v>
      </c>
    </row>
    <row r="133" spans="1:34" x14ac:dyDescent="0.3">
      <c r="A133">
        <f t="shared" si="30"/>
        <v>132</v>
      </c>
      <c r="B133" t="s">
        <v>174</v>
      </c>
      <c r="C133">
        <v>20</v>
      </c>
      <c r="D133">
        <v>44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f t="shared" si="31"/>
        <v>1</v>
      </c>
      <c r="Y133">
        <f t="shared" si="32"/>
        <v>0</v>
      </c>
      <c r="Z133">
        <f t="shared" si="33"/>
        <v>0</v>
      </c>
      <c r="AA133">
        <f t="shared" si="34"/>
        <v>0</v>
      </c>
      <c r="AB133">
        <f t="shared" si="35"/>
        <v>0</v>
      </c>
      <c r="AC133">
        <f t="shared" si="36"/>
        <v>0</v>
      </c>
      <c r="AD133">
        <f t="shared" si="37"/>
        <v>0</v>
      </c>
      <c r="AE133">
        <f t="shared" si="38"/>
        <v>0</v>
      </c>
      <c r="AF133">
        <f t="shared" si="39"/>
        <v>0</v>
      </c>
      <c r="AG133">
        <f t="shared" si="40"/>
        <v>0</v>
      </c>
      <c r="AH133">
        <f t="shared" si="41"/>
        <v>1</v>
      </c>
    </row>
    <row r="134" spans="1:34" x14ac:dyDescent="0.3">
      <c r="A134">
        <f t="shared" si="30"/>
        <v>133</v>
      </c>
      <c r="B134" t="s">
        <v>175</v>
      </c>
      <c r="C134">
        <v>70</v>
      </c>
      <c r="D134">
        <v>44</v>
      </c>
      <c r="E134">
        <v>4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f t="shared" si="31"/>
        <v>1</v>
      </c>
      <c r="Y134">
        <f t="shared" si="32"/>
        <v>0</v>
      </c>
      <c r="Z134">
        <f t="shared" si="33"/>
        <v>0</v>
      </c>
      <c r="AA134">
        <f t="shared" si="34"/>
        <v>0</v>
      </c>
      <c r="AB134">
        <f t="shared" si="35"/>
        <v>1</v>
      </c>
      <c r="AC134">
        <f t="shared" si="36"/>
        <v>0</v>
      </c>
      <c r="AD134">
        <f t="shared" si="37"/>
        <v>0</v>
      </c>
      <c r="AE134">
        <f t="shared" si="38"/>
        <v>0</v>
      </c>
      <c r="AF134">
        <f t="shared" si="39"/>
        <v>1</v>
      </c>
      <c r="AG134">
        <f t="shared" si="40"/>
        <v>1</v>
      </c>
      <c r="AH134">
        <f t="shared" si="41"/>
        <v>4</v>
      </c>
    </row>
    <row r="135" spans="1:34" x14ac:dyDescent="0.3">
      <c r="A135">
        <f t="shared" si="30"/>
        <v>134</v>
      </c>
      <c r="B135" t="s">
        <v>176</v>
      </c>
      <c r="C135">
        <v>40</v>
      </c>
      <c r="D135">
        <v>44</v>
      </c>
      <c r="E135">
        <v>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3</v>
      </c>
      <c r="X135">
        <f t="shared" si="31"/>
        <v>0</v>
      </c>
      <c r="Y135">
        <f t="shared" si="32"/>
        <v>0</v>
      </c>
      <c r="Z135">
        <f t="shared" si="33"/>
        <v>0</v>
      </c>
      <c r="AA135">
        <f t="shared" si="34"/>
        <v>1</v>
      </c>
      <c r="AB135">
        <f t="shared" si="35"/>
        <v>0</v>
      </c>
      <c r="AC135">
        <f t="shared" si="36"/>
        <v>0</v>
      </c>
      <c r="AD135">
        <f t="shared" si="37"/>
        <v>0</v>
      </c>
      <c r="AE135">
        <f t="shared" si="38"/>
        <v>1</v>
      </c>
      <c r="AF135">
        <f t="shared" si="39"/>
        <v>0</v>
      </c>
      <c r="AG135">
        <f t="shared" si="40"/>
        <v>3</v>
      </c>
      <c r="AH135">
        <f t="shared" si="41"/>
        <v>3</v>
      </c>
    </row>
    <row r="136" spans="1:34" x14ac:dyDescent="0.3">
      <c r="A136">
        <f t="shared" si="30"/>
        <v>135</v>
      </c>
      <c r="B136" t="s">
        <v>177</v>
      </c>
      <c r="C136">
        <v>70</v>
      </c>
      <c r="D136">
        <v>41</v>
      </c>
      <c r="E136">
        <v>5</v>
      </c>
      <c r="F136">
        <v>0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1</v>
      </c>
      <c r="X136">
        <f t="shared" si="31"/>
        <v>1</v>
      </c>
      <c r="Y136">
        <f t="shared" si="32"/>
        <v>1</v>
      </c>
      <c r="Z136">
        <f t="shared" si="33"/>
        <v>0</v>
      </c>
      <c r="AA136">
        <f t="shared" si="34"/>
        <v>0</v>
      </c>
      <c r="AB136">
        <f t="shared" si="35"/>
        <v>0</v>
      </c>
      <c r="AC136">
        <f t="shared" si="36"/>
        <v>0</v>
      </c>
      <c r="AD136">
        <f t="shared" si="37"/>
        <v>2</v>
      </c>
      <c r="AE136">
        <f t="shared" si="38"/>
        <v>0</v>
      </c>
      <c r="AF136">
        <f t="shared" si="39"/>
        <v>0</v>
      </c>
      <c r="AG136">
        <f t="shared" si="40"/>
        <v>1</v>
      </c>
      <c r="AH136">
        <f t="shared" si="41"/>
        <v>4</v>
      </c>
    </row>
    <row r="137" spans="1:34" x14ac:dyDescent="0.3">
      <c r="A137">
        <f t="shared" si="30"/>
        <v>136</v>
      </c>
      <c r="B137" t="s">
        <v>178</v>
      </c>
      <c r="C137">
        <v>20</v>
      </c>
      <c r="D137">
        <v>39</v>
      </c>
      <c r="E137">
        <v>2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f t="shared" si="31"/>
        <v>0</v>
      </c>
      <c r="Y137">
        <f t="shared" si="32"/>
        <v>1</v>
      </c>
      <c r="Z137">
        <f t="shared" si="33"/>
        <v>0</v>
      </c>
      <c r="AA137">
        <f t="shared" si="34"/>
        <v>0</v>
      </c>
      <c r="AB137">
        <f t="shared" si="35"/>
        <v>0</v>
      </c>
      <c r="AC137">
        <f t="shared" si="36"/>
        <v>0</v>
      </c>
      <c r="AD137">
        <f t="shared" si="37"/>
        <v>1</v>
      </c>
      <c r="AE137">
        <f t="shared" si="38"/>
        <v>0</v>
      </c>
      <c r="AF137">
        <f t="shared" si="39"/>
        <v>0</v>
      </c>
      <c r="AG137">
        <f t="shared" si="40"/>
        <v>0</v>
      </c>
      <c r="AH137">
        <f t="shared" si="41"/>
        <v>2</v>
      </c>
    </row>
    <row r="138" spans="1:34" x14ac:dyDescent="0.3">
      <c r="A138">
        <f t="shared" si="30"/>
        <v>137</v>
      </c>
      <c r="B138" t="s">
        <v>179</v>
      </c>
      <c r="C138">
        <v>70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f t="shared" si="31"/>
        <v>0</v>
      </c>
      <c r="Y138">
        <f t="shared" si="32"/>
        <v>0</v>
      </c>
      <c r="Z138">
        <f t="shared" si="33"/>
        <v>0</v>
      </c>
      <c r="AA138">
        <f t="shared" si="34"/>
        <v>1</v>
      </c>
      <c r="AB138">
        <f t="shared" si="35"/>
        <v>0</v>
      </c>
      <c r="AC138">
        <f t="shared" si="36"/>
        <v>0</v>
      </c>
      <c r="AD138">
        <f t="shared" si="37"/>
        <v>0</v>
      </c>
      <c r="AE138">
        <f t="shared" si="38"/>
        <v>0</v>
      </c>
      <c r="AF138">
        <f t="shared" si="39"/>
        <v>0</v>
      </c>
      <c r="AG138">
        <f t="shared" si="40"/>
        <v>0</v>
      </c>
      <c r="AH138">
        <f t="shared" si="41"/>
        <v>1</v>
      </c>
    </row>
    <row r="139" spans="1:34" x14ac:dyDescent="0.3">
      <c r="A139">
        <f t="shared" si="30"/>
        <v>138</v>
      </c>
      <c r="B139" t="s">
        <v>180</v>
      </c>
      <c r="C139">
        <v>20</v>
      </c>
      <c r="D139">
        <v>31</v>
      </c>
      <c r="E139">
        <v>7</v>
      </c>
      <c r="F139">
        <v>0</v>
      </c>
      <c r="G139">
        <v>0</v>
      </c>
      <c r="H139">
        <v>0</v>
      </c>
      <c r="I139">
        <v>0</v>
      </c>
      <c r="J139">
        <v>2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</v>
      </c>
      <c r="X139">
        <f t="shared" si="31"/>
        <v>0</v>
      </c>
      <c r="Y139">
        <f t="shared" si="32"/>
        <v>0</v>
      </c>
      <c r="Z139">
        <f t="shared" si="33"/>
        <v>3</v>
      </c>
      <c r="AA139">
        <f t="shared" si="34"/>
        <v>0</v>
      </c>
      <c r="AB139">
        <f t="shared" si="35"/>
        <v>0</v>
      </c>
      <c r="AC139">
        <f t="shared" si="36"/>
        <v>2</v>
      </c>
      <c r="AD139">
        <f t="shared" si="37"/>
        <v>0</v>
      </c>
      <c r="AE139">
        <f t="shared" si="38"/>
        <v>0</v>
      </c>
      <c r="AF139">
        <f t="shared" si="39"/>
        <v>0</v>
      </c>
      <c r="AG139">
        <f t="shared" si="40"/>
        <v>2</v>
      </c>
      <c r="AH139">
        <f t="shared" si="41"/>
        <v>3</v>
      </c>
    </row>
    <row r="140" spans="1:34" x14ac:dyDescent="0.3">
      <c r="A140">
        <f t="shared" si="30"/>
        <v>139</v>
      </c>
      <c r="B140" t="s">
        <v>181</v>
      </c>
      <c r="C140">
        <v>20</v>
      </c>
      <c r="D140">
        <v>49</v>
      </c>
      <c r="E140">
        <v>16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6</v>
      </c>
      <c r="Q140">
        <v>0</v>
      </c>
      <c r="R140">
        <v>0</v>
      </c>
      <c r="S140">
        <v>1</v>
      </c>
      <c r="T140">
        <v>0</v>
      </c>
      <c r="U140">
        <v>2</v>
      </c>
      <c r="V140">
        <v>4</v>
      </c>
      <c r="W140">
        <v>0</v>
      </c>
      <c r="X140">
        <f t="shared" si="31"/>
        <v>1</v>
      </c>
      <c r="Y140">
        <f t="shared" si="32"/>
        <v>1</v>
      </c>
      <c r="Z140">
        <f t="shared" si="33"/>
        <v>0</v>
      </c>
      <c r="AA140">
        <f t="shared" si="34"/>
        <v>1</v>
      </c>
      <c r="AB140">
        <f t="shared" si="35"/>
        <v>0</v>
      </c>
      <c r="AC140">
        <f t="shared" si="36"/>
        <v>6</v>
      </c>
      <c r="AD140">
        <f t="shared" si="37"/>
        <v>1</v>
      </c>
      <c r="AE140">
        <f t="shared" si="38"/>
        <v>0</v>
      </c>
      <c r="AF140">
        <f t="shared" si="39"/>
        <v>2</v>
      </c>
      <c r="AG140">
        <f t="shared" si="40"/>
        <v>4</v>
      </c>
      <c r="AH140">
        <f t="shared" si="41"/>
        <v>7</v>
      </c>
    </row>
    <row r="141" spans="1:34" x14ac:dyDescent="0.3">
      <c r="A141">
        <f t="shared" si="30"/>
        <v>140</v>
      </c>
      <c r="B141" t="s">
        <v>182</v>
      </c>
      <c r="C141">
        <v>40</v>
      </c>
      <c r="D141">
        <v>56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f t="shared" si="31"/>
        <v>0</v>
      </c>
      <c r="Y141">
        <f t="shared" si="32"/>
        <v>0</v>
      </c>
      <c r="Z141">
        <f t="shared" si="33"/>
        <v>0</v>
      </c>
      <c r="AA141">
        <f t="shared" si="34"/>
        <v>0</v>
      </c>
      <c r="AB141">
        <f t="shared" si="35"/>
        <v>0</v>
      </c>
      <c r="AC141">
        <f t="shared" si="36"/>
        <v>0</v>
      </c>
      <c r="AD141">
        <f t="shared" si="37"/>
        <v>0</v>
      </c>
      <c r="AE141">
        <f t="shared" si="38"/>
        <v>0</v>
      </c>
      <c r="AF141">
        <f t="shared" si="39"/>
        <v>0</v>
      </c>
      <c r="AG141">
        <f t="shared" si="40"/>
        <v>1</v>
      </c>
      <c r="AH141">
        <f t="shared" si="41"/>
        <v>1</v>
      </c>
    </row>
    <row r="142" spans="1:34" x14ac:dyDescent="0.3">
      <c r="A142">
        <f t="shared" si="30"/>
        <v>141</v>
      </c>
      <c r="B142" t="s">
        <v>183</v>
      </c>
      <c r="C142">
        <v>20</v>
      </c>
      <c r="D142">
        <v>44</v>
      </c>
      <c r="E142">
        <v>14</v>
      </c>
      <c r="F142">
        <v>0</v>
      </c>
      <c r="G142">
        <v>0</v>
      </c>
      <c r="H142">
        <v>2</v>
      </c>
      <c r="I142">
        <v>0</v>
      </c>
      <c r="J142">
        <v>0</v>
      </c>
      <c r="K142">
        <v>0</v>
      </c>
      <c r="L142">
        <v>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5</v>
      </c>
      <c r="S142">
        <v>2</v>
      </c>
      <c r="T142">
        <v>0</v>
      </c>
      <c r="U142">
        <v>1</v>
      </c>
      <c r="V142">
        <v>1</v>
      </c>
      <c r="W142">
        <v>1</v>
      </c>
      <c r="X142">
        <f t="shared" si="31"/>
        <v>0</v>
      </c>
      <c r="Y142">
        <f t="shared" si="32"/>
        <v>2</v>
      </c>
      <c r="Z142">
        <f t="shared" si="33"/>
        <v>0</v>
      </c>
      <c r="AA142">
        <f t="shared" si="34"/>
        <v>2</v>
      </c>
      <c r="AB142">
        <f t="shared" si="35"/>
        <v>0</v>
      </c>
      <c r="AC142">
        <f t="shared" si="36"/>
        <v>0</v>
      </c>
      <c r="AD142">
        <f t="shared" si="37"/>
        <v>7</v>
      </c>
      <c r="AE142">
        <f t="shared" si="38"/>
        <v>0</v>
      </c>
      <c r="AF142">
        <f t="shared" si="39"/>
        <v>1</v>
      </c>
      <c r="AG142">
        <f t="shared" si="40"/>
        <v>2</v>
      </c>
      <c r="AH142">
        <f t="shared" si="41"/>
        <v>5</v>
      </c>
    </row>
    <row r="143" spans="1:34" x14ac:dyDescent="0.3">
      <c r="A143">
        <f t="shared" si="30"/>
        <v>142</v>
      </c>
      <c r="B143" t="s">
        <v>184</v>
      </c>
      <c r="C143">
        <v>70</v>
      </c>
      <c r="D143">
        <v>41</v>
      </c>
      <c r="E143">
        <v>14</v>
      </c>
      <c r="F143">
        <v>0</v>
      </c>
      <c r="G143">
        <v>0</v>
      </c>
      <c r="H143">
        <v>1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6</v>
      </c>
      <c r="X143">
        <f t="shared" si="31"/>
        <v>0</v>
      </c>
      <c r="Y143">
        <f t="shared" si="32"/>
        <v>3</v>
      </c>
      <c r="Z143">
        <f t="shared" si="33"/>
        <v>0</v>
      </c>
      <c r="AA143">
        <f t="shared" si="34"/>
        <v>0</v>
      </c>
      <c r="AB143">
        <f t="shared" si="35"/>
        <v>2</v>
      </c>
      <c r="AC143">
        <f t="shared" si="36"/>
        <v>1</v>
      </c>
      <c r="AD143">
        <f t="shared" si="37"/>
        <v>1</v>
      </c>
      <c r="AE143">
        <f t="shared" si="38"/>
        <v>0</v>
      </c>
      <c r="AF143">
        <f t="shared" si="39"/>
        <v>1</v>
      </c>
      <c r="AG143">
        <f t="shared" si="40"/>
        <v>6</v>
      </c>
      <c r="AH143">
        <f t="shared" si="41"/>
        <v>6</v>
      </c>
    </row>
    <row r="144" spans="1:34" x14ac:dyDescent="0.3">
      <c r="A144">
        <f t="shared" si="30"/>
        <v>143</v>
      </c>
      <c r="B144" t="s">
        <v>185</v>
      </c>
      <c r="C144">
        <v>100</v>
      </c>
      <c r="D144">
        <v>49</v>
      </c>
      <c r="E144">
        <v>13</v>
      </c>
      <c r="F144">
        <v>0</v>
      </c>
      <c r="G144">
        <v>0</v>
      </c>
      <c r="H144">
        <v>1</v>
      </c>
      <c r="I144">
        <v>3</v>
      </c>
      <c r="J144">
        <v>1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</v>
      </c>
      <c r="V144">
        <v>0</v>
      </c>
      <c r="W144">
        <v>3</v>
      </c>
      <c r="X144">
        <f t="shared" si="31"/>
        <v>0</v>
      </c>
      <c r="Y144">
        <f t="shared" si="32"/>
        <v>4</v>
      </c>
      <c r="Z144">
        <f t="shared" si="33"/>
        <v>1</v>
      </c>
      <c r="AA144">
        <f t="shared" si="34"/>
        <v>2</v>
      </c>
      <c r="AB144">
        <f t="shared" si="35"/>
        <v>0</v>
      </c>
      <c r="AC144">
        <f t="shared" si="36"/>
        <v>0</v>
      </c>
      <c r="AD144">
        <f t="shared" si="37"/>
        <v>0</v>
      </c>
      <c r="AE144">
        <f t="shared" si="38"/>
        <v>0</v>
      </c>
      <c r="AF144">
        <f t="shared" si="39"/>
        <v>3</v>
      </c>
      <c r="AG144">
        <f t="shared" si="40"/>
        <v>3</v>
      </c>
      <c r="AH144">
        <f t="shared" si="41"/>
        <v>5</v>
      </c>
    </row>
    <row r="145" spans="1:34" x14ac:dyDescent="0.3">
      <c r="A145">
        <f t="shared" si="30"/>
        <v>144</v>
      </c>
      <c r="B145" t="s">
        <v>186</v>
      </c>
      <c r="C145">
        <v>100</v>
      </c>
      <c r="D145">
        <v>44</v>
      </c>
      <c r="E145">
        <v>5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1</v>
      </c>
      <c r="V145">
        <v>1</v>
      </c>
      <c r="W145">
        <v>0</v>
      </c>
      <c r="X145">
        <f t="shared" si="31"/>
        <v>0</v>
      </c>
      <c r="Y145">
        <f t="shared" si="32"/>
        <v>0</v>
      </c>
      <c r="Z145">
        <f t="shared" si="33"/>
        <v>1</v>
      </c>
      <c r="AA145">
        <f t="shared" si="34"/>
        <v>0</v>
      </c>
      <c r="AB145">
        <f t="shared" si="35"/>
        <v>0</v>
      </c>
      <c r="AC145">
        <f t="shared" si="36"/>
        <v>0</v>
      </c>
      <c r="AD145">
        <f t="shared" si="37"/>
        <v>2</v>
      </c>
      <c r="AE145">
        <f t="shared" si="38"/>
        <v>0</v>
      </c>
      <c r="AF145">
        <f t="shared" si="39"/>
        <v>1</v>
      </c>
      <c r="AG145">
        <f t="shared" si="40"/>
        <v>1</v>
      </c>
      <c r="AH145">
        <f t="shared" si="41"/>
        <v>4</v>
      </c>
    </row>
    <row r="146" spans="1:34" x14ac:dyDescent="0.3">
      <c r="A146">
        <f t="shared" si="30"/>
        <v>145</v>
      </c>
      <c r="B146" t="s">
        <v>187</v>
      </c>
      <c r="C146">
        <v>20</v>
      </c>
      <c r="D146">
        <v>44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f t="shared" si="31"/>
        <v>0</v>
      </c>
      <c r="Y146">
        <f t="shared" si="32"/>
        <v>0</v>
      </c>
      <c r="Z146">
        <f t="shared" si="33"/>
        <v>0</v>
      </c>
      <c r="AA146">
        <f t="shared" si="34"/>
        <v>1</v>
      </c>
      <c r="AB146">
        <f t="shared" si="35"/>
        <v>0</v>
      </c>
      <c r="AC146">
        <f t="shared" si="36"/>
        <v>0</v>
      </c>
      <c r="AD146">
        <f t="shared" si="37"/>
        <v>1</v>
      </c>
      <c r="AE146">
        <f t="shared" si="38"/>
        <v>0</v>
      </c>
      <c r="AF146">
        <f t="shared" si="39"/>
        <v>0</v>
      </c>
      <c r="AG146">
        <f t="shared" si="40"/>
        <v>0</v>
      </c>
      <c r="AH146">
        <f t="shared" si="41"/>
        <v>2</v>
      </c>
    </row>
    <row r="147" spans="1:34" x14ac:dyDescent="0.3">
      <c r="A147">
        <f t="shared" si="30"/>
        <v>146</v>
      </c>
      <c r="B147" t="s">
        <v>188</v>
      </c>
      <c r="C147">
        <v>140</v>
      </c>
      <c r="D147">
        <v>44</v>
      </c>
      <c r="E147">
        <v>24</v>
      </c>
      <c r="F147">
        <v>2</v>
      </c>
      <c r="G147">
        <v>7</v>
      </c>
      <c r="H147">
        <v>1</v>
      </c>
      <c r="I147">
        <v>1</v>
      </c>
      <c r="J147">
        <v>1</v>
      </c>
      <c r="K147">
        <v>0</v>
      </c>
      <c r="L147">
        <v>1</v>
      </c>
      <c r="M147">
        <v>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</v>
      </c>
      <c r="T147">
        <v>0</v>
      </c>
      <c r="U147">
        <v>5</v>
      </c>
      <c r="V147">
        <v>0</v>
      </c>
      <c r="W147">
        <v>2</v>
      </c>
      <c r="X147">
        <f t="shared" si="31"/>
        <v>9</v>
      </c>
      <c r="Y147">
        <f t="shared" si="32"/>
        <v>2</v>
      </c>
      <c r="Z147">
        <f t="shared" si="33"/>
        <v>1</v>
      </c>
      <c r="AA147">
        <f t="shared" si="34"/>
        <v>3</v>
      </c>
      <c r="AB147">
        <f t="shared" si="35"/>
        <v>0</v>
      </c>
      <c r="AC147">
        <f t="shared" si="36"/>
        <v>0</v>
      </c>
      <c r="AD147">
        <f t="shared" si="37"/>
        <v>2</v>
      </c>
      <c r="AE147">
        <f t="shared" si="38"/>
        <v>0</v>
      </c>
      <c r="AF147">
        <f t="shared" si="39"/>
        <v>5</v>
      </c>
      <c r="AG147">
        <f t="shared" si="40"/>
        <v>2</v>
      </c>
      <c r="AH147">
        <f t="shared" si="41"/>
        <v>7</v>
      </c>
    </row>
    <row r="148" spans="1:34" x14ac:dyDescent="0.3">
      <c r="A148">
        <f t="shared" si="30"/>
        <v>147</v>
      </c>
      <c r="B148" t="s">
        <v>189</v>
      </c>
      <c r="C148">
        <v>20</v>
      </c>
      <c r="D148">
        <v>31</v>
      </c>
      <c r="E148">
        <v>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0</v>
      </c>
      <c r="X148">
        <f t="shared" si="31"/>
        <v>0</v>
      </c>
      <c r="Y148">
        <f t="shared" si="32"/>
        <v>0</v>
      </c>
      <c r="Z148">
        <f t="shared" si="33"/>
        <v>0</v>
      </c>
      <c r="AA148">
        <f t="shared" si="34"/>
        <v>0</v>
      </c>
      <c r="AB148">
        <f t="shared" si="35"/>
        <v>0</v>
      </c>
      <c r="AC148">
        <f t="shared" si="36"/>
        <v>0</v>
      </c>
      <c r="AD148">
        <f t="shared" si="37"/>
        <v>1</v>
      </c>
      <c r="AE148">
        <f t="shared" si="38"/>
        <v>0</v>
      </c>
      <c r="AF148">
        <f t="shared" si="39"/>
        <v>4</v>
      </c>
      <c r="AG148">
        <f t="shared" si="40"/>
        <v>0</v>
      </c>
      <c r="AH148">
        <f t="shared" si="41"/>
        <v>2</v>
      </c>
    </row>
    <row r="149" spans="1:34" x14ac:dyDescent="0.3">
      <c r="A149">
        <f t="shared" si="30"/>
        <v>148</v>
      </c>
      <c r="B149" t="s">
        <v>190</v>
      </c>
      <c r="C149">
        <v>40</v>
      </c>
      <c r="D149">
        <v>49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2</v>
      </c>
      <c r="V149">
        <v>0</v>
      </c>
      <c r="W149">
        <v>0</v>
      </c>
      <c r="X149">
        <f t="shared" si="31"/>
        <v>0</v>
      </c>
      <c r="Y149">
        <f t="shared" si="32"/>
        <v>0</v>
      </c>
      <c r="Z149">
        <f t="shared" si="33"/>
        <v>0</v>
      </c>
      <c r="AA149">
        <f t="shared" si="34"/>
        <v>0</v>
      </c>
      <c r="AB149">
        <f t="shared" si="35"/>
        <v>0</v>
      </c>
      <c r="AC149">
        <f t="shared" si="36"/>
        <v>0</v>
      </c>
      <c r="AD149">
        <f t="shared" si="37"/>
        <v>1</v>
      </c>
      <c r="AE149">
        <f t="shared" si="38"/>
        <v>0</v>
      </c>
      <c r="AF149">
        <f t="shared" si="39"/>
        <v>2</v>
      </c>
      <c r="AG149">
        <f t="shared" si="40"/>
        <v>0</v>
      </c>
      <c r="AH149">
        <f t="shared" si="41"/>
        <v>2</v>
      </c>
    </row>
    <row r="150" spans="1:34" x14ac:dyDescent="0.3">
      <c r="A150">
        <f t="shared" si="30"/>
        <v>149</v>
      </c>
      <c r="B150" t="s">
        <v>191</v>
      </c>
      <c r="C150">
        <v>70</v>
      </c>
      <c r="D150">
        <v>31</v>
      </c>
      <c r="E150">
        <v>14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</v>
      </c>
      <c r="Q150">
        <v>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</v>
      </c>
      <c r="X150">
        <f t="shared" si="31"/>
        <v>0</v>
      </c>
      <c r="Y150">
        <f t="shared" si="32"/>
        <v>0</v>
      </c>
      <c r="Z150">
        <f t="shared" si="33"/>
        <v>0</v>
      </c>
      <c r="AA150">
        <f t="shared" si="34"/>
        <v>0</v>
      </c>
      <c r="AB150">
        <f t="shared" si="35"/>
        <v>0</v>
      </c>
      <c r="AC150">
        <f t="shared" si="36"/>
        <v>11</v>
      </c>
      <c r="AD150">
        <f t="shared" si="37"/>
        <v>0</v>
      </c>
      <c r="AE150">
        <f t="shared" si="38"/>
        <v>0</v>
      </c>
      <c r="AF150">
        <f t="shared" si="39"/>
        <v>0</v>
      </c>
      <c r="AG150">
        <f t="shared" si="40"/>
        <v>3</v>
      </c>
      <c r="AH150">
        <f t="shared" si="41"/>
        <v>2</v>
      </c>
    </row>
    <row r="151" spans="1:34" x14ac:dyDescent="0.3">
      <c r="A151">
        <f t="shared" si="30"/>
        <v>150</v>
      </c>
      <c r="B151" t="s">
        <v>192</v>
      </c>
      <c r="C151">
        <v>20</v>
      </c>
      <c r="D151">
        <v>49</v>
      </c>
      <c r="E151">
        <v>11</v>
      </c>
      <c r="F151">
        <v>0</v>
      </c>
      <c r="G151">
        <v>2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4</v>
      </c>
      <c r="T151">
        <v>0</v>
      </c>
      <c r="U151">
        <v>0</v>
      </c>
      <c r="V151">
        <v>0</v>
      </c>
      <c r="W151">
        <v>1</v>
      </c>
      <c r="X151">
        <f t="shared" si="31"/>
        <v>2</v>
      </c>
      <c r="Y151">
        <f t="shared" si="32"/>
        <v>3</v>
      </c>
      <c r="Z151">
        <f t="shared" si="33"/>
        <v>0</v>
      </c>
      <c r="AA151">
        <f t="shared" si="34"/>
        <v>0</v>
      </c>
      <c r="AB151">
        <f t="shared" si="35"/>
        <v>0</v>
      </c>
      <c r="AC151">
        <f t="shared" si="36"/>
        <v>1</v>
      </c>
      <c r="AD151">
        <f t="shared" si="37"/>
        <v>4</v>
      </c>
      <c r="AE151">
        <f t="shared" si="38"/>
        <v>0</v>
      </c>
      <c r="AF151">
        <f t="shared" si="39"/>
        <v>0</v>
      </c>
      <c r="AG151">
        <f t="shared" si="40"/>
        <v>1</v>
      </c>
      <c r="AH151">
        <f t="shared" si="41"/>
        <v>5</v>
      </c>
    </row>
    <row r="152" spans="1:34" x14ac:dyDescent="0.3">
      <c r="A152">
        <f t="shared" si="30"/>
        <v>151</v>
      </c>
      <c r="B152" t="s">
        <v>193</v>
      </c>
      <c r="C152">
        <v>20</v>
      </c>
      <c r="D152">
        <v>44</v>
      </c>
      <c r="E152">
        <v>5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</v>
      </c>
      <c r="U152">
        <v>0</v>
      </c>
      <c r="V152">
        <v>1</v>
      </c>
      <c r="W152">
        <v>2</v>
      </c>
      <c r="X152">
        <f t="shared" si="31"/>
        <v>0</v>
      </c>
      <c r="Y152">
        <f t="shared" si="32"/>
        <v>1</v>
      </c>
      <c r="Z152">
        <f t="shared" si="33"/>
        <v>0</v>
      </c>
      <c r="AA152">
        <f t="shared" si="34"/>
        <v>1</v>
      </c>
      <c r="AB152">
        <f t="shared" si="35"/>
        <v>0</v>
      </c>
      <c r="AC152">
        <f t="shared" si="36"/>
        <v>0</v>
      </c>
      <c r="AD152">
        <f t="shared" si="37"/>
        <v>0</v>
      </c>
      <c r="AE152">
        <f t="shared" si="38"/>
        <v>2</v>
      </c>
      <c r="AF152">
        <f t="shared" si="39"/>
        <v>0</v>
      </c>
      <c r="AG152">
        <f t="shared" si="40"/>
        <v>3</v>
      </c>
      <c r="AH152">
        <f t="shared" si="41"/>
        <v>4</v>
      </c>
    </row>
    <row r="153" spans="1:34" x14ac:dyDescent="0.3">
      <c r="A153">
        <f t="shared" si="30"/>
        <v>152</v>
      </c>
      <c r="B153" t="s">
        <v>194</v>
      </c>
      <c r="C153">
        <v>70</v>
      </c>
      <c r="D153">
        <v>31</v>
      </c>
      <c r="E153">
        <v>8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1</v>
      </c>
      <c r="U153">
        <v>1</v>
      </c>
      <c r="V153">
        <v>2</v>
      </c>
      <c r="W153">
        <v>3</v>
      </c>
      <c r="X153">
        <f t="shared" si="31"/>
        <v>0</v>
      </c>
      <c r="Y153">
        <f t="shared" si="32"/>
        <v>1</v>
      </c>
      <c r="Z153">
        <f t="shared" si="33"/>
        <v>0</v>
      </c>
      <c r="AA153">
        <f t="shared" si="34"/>
        <v>0</v>
      </c>
      <c r="AB153">
        <f t="shared" si="35"/>
        <v>0</v>
      </c>
      <c r="AC153">
        <f t="shared" si="36"/>
        <v>1</v>
      </c>
      <c r="AD153">
        <f t="shared" si="37"/>
        <v>0</v>
      </c>
      <c r="AE153">
        <f t="shared" si="38"/>
        <v>1</v>
      </c>
      <c r="AF153">
        <f t="shared" si="39"/>
        <v>1</v>
      </c>
      <c r="AG153">
        <f t="shared" si="40"/>
        <v>5</v>
      </c>
      <c r="AH153">
        <f t="shared" si="41"/>
        <v>5</v>
      </c>
    </row>
    <row r="154" spans="1:34" x14ac:dyDescent="0.3">
      <c r="A154">
        <f t="shared" si="30"/>
        <v>153</v>
      </c>
      <c r="B154" t="s">
        <v>195</v>
      </c>
      <c r="C154">
        <v>100</v>
      </c>
      <c r="D154">
        <v>1</v>
      </c>
      <c r="E154">
        <v>30</v>
      </c>
      <c r="F154">
        <v>7</v>
      </c>
      <c r="G154">
        <v>1</v>
      </c>
      <c r="H154">
        <v>0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2</v>
      </c>
      <c r="R154">
        <v>1</v>
      </c>
      <c r="S154">
        <v>1</v>
      </c>
      <c r="T154">
        <v>0</v>
      </c>
      <c r="U154">
        <v>0</v>
      </c>
      <c r="V154">
        <v>1</v>
      </c>
      <c r="W154">
        <v>13</v>
      </c>
      <c r="X154">
        <f t="shared" si="31"/>
        <v>8</v>
      </c>
      <c r="Y154">
        <f t="shared" si="32"/>
        <v>2</v>
      </c>
      <c r="Z154">
        <f t="shared" si="33"/>
        <v>0</v>
      </c>
      <c r="AA154">
        <f t="shared" si="34"/>
        <v>0</v>
      </c>
      <c r="AB154">
        <f t="shared" si="35"/>
        <v>0</v>
      </c>
      <c r="AC154">
        <f t="shared" si="36"/>
        <v>4</v>
      </c>
      <c r="AD154">
        <f t="shared" si="37"/>
        <v>2</v>
      </c>
      <c r="AE154">
        <f t="shared" si="38"/>
        <v>0</v>
      </c>
      <c r="AF154">
        <f t="shared" si="39"/>
        <v>0</v>
      </c>
      <c r="AG154">
        <f t="shared" si="40"/>
        <v>14</v>
      </c>
      <c r="AH154">
        <f t="shared" si="41"/>
        <v>5</v>
      </c>
    </row>
    <row r="155" spans="1:34" x14ac:dyDescent="0.3">
      <c r="A155">
        <f t="shared" si="30"/>
        <v>154</v>
      </c>
      <c r="B155" t="s">
        <v>196</v>
      </c>
      <c r="C155">
        <v>20</v>
      </c>
      <c r="D155">
        <v>31</v>
      </c>
      <c r="E155">
        <v>5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1</v>
      </c>
      <c r="W155">
        <v>0</v>
      </c>
      <c r="X155">
        <f t="shared" si="31"/>
        <v>0</v>
      </c>
      <c r="Y155">
        <f t="shared" si="32"/>
        <v>1</v>
      </c>
      <c r="Z155">
        <f t="shared" si="33"/>
        <v>0</v>
      </c>
      <c r="AA155">
        <f t="shared" si="34"/>
        <v>0</v>
      </c>
      <c r="AB155">
        <f t="shared" si="35"/>
        <v>0</v>
      </c>
      <c r="AC155">
        <f t="shared" si="36"/>
        <v>1</v>
      </c>
      <c r="AD155">
        <f t="shared" si="37"/>
        <v>2</v>
      </c>
      <c r="AE155">
        <f t="shared" si="38"/>
        <v>0</v>
      </c>
      <c r="AF155">
        <f t="shared" si="39"/>
        <v>0</v>
      </c>
      <c r="AG155">
        <f t="shared" si="40"/>
        <v>1</v>
      </c>
      <c r="AH155">
        <f t="shared" si="41"/>
        <v>4</v>
      </c>
    </row>
    <row r="156" spans="1:34" x14ac:dyDescent="0.3">
      <c r="A156">
        <f t="shared" si="30"/>
        <v>155</v>
      </c>
      <c r="B156" t="s">
        <v>197</v>
      </c>
      <c r="C156">
        <v>40</v>
      </c>
      <c r="D156">
        <v>31</v>
      </c>
      <c r="E156">
        <v>12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5</v>
      </c>
      <c r="S156">
        <v>1</v>
      </c>
      <c r="T156">
        <v>1</v>
      </c>
      <c r="U156">
        <v>3</v>
      </c>
      <c r="V156">
        <v>1</v>
      </c>
      <c r="W156">
        <v>0</v>
      </c>
      <c r="X156">
        <f t="shared" si="31"/>
        <v>0</v>
      </c>
      <c r="Y156">
        <f t="shared" si="32"/>
        <v>1</v>
      </c>
      <c r="Z156">
        <f t="shared" si="33"/>
        <v>0</v>
      </c>
      <c r="AA156">
        <f t="shared" si="34"/>
        <v>1</v>
      </c>
      <c r="AB156">
        <f t="shared" si="35"/>
        <v>0</v>
      </c>
      <c r="AC156">
        <f t="shared" si="36"/>
        <v>0</v>
      </c>
      <c r="AD156">
        <f t="shared" si="37"/>
        <v>6</v>
      </c>
      <c r="AE156">
        <f t="shared" si="38"/>
        <v>1</v>
      </c>
      <c r="AF156">
        <f t="shared" si="39"/>
        <v>3</v>
      </c>
      <c r="AG156">
        <f t="shared" si="40"/>
        <v>1</v>
      </c>
      <c r="AH156">
        <f t="shared" si="41"/>
        <v>6</v>
      </c>
    </row>
    <row r="157" spans="1:34" x14ac:dyDescent="0.3">
      <c r="A157">
        <f t="shared" si="30"/>
        <v>156</v>
      </c>
      <c r="B157" t="s">
        <v>198</v>
      </c>
      <c r="C157">
        <v>100</v>
      </c>
      <c r="D157">
        <v>44</v>
      </c>
      <c r="E157">
        <v>29</v>
      </c>
      <c r="F157">
        <v>1</v>
      </c>
      <c r="G157">
        <v>1</v>
      </c>
      <c r="H157">
        <v>5</v>
      </c>
      <c r="I157">
        <v>3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3</v>
      </c>
      <c r="S157">
        <v>0</v>
      </c>
      <c r="T157">
        <v>0</v>
      </c>
      <c r="U157">
        <v>0</v>
      </c>
      <c r="V157">
        <v>1</v>
      </c>
      <c r="W157">
        <v>14</v>
      </c>
      <c r="X157">
        <f t="shared" si="31"/>
        <v>2</v>
      </c>
      <c r="Y157">
        <f t="shared" si="32"/>
        <v>8</v>
      </c>
      <c r="Z157">
        <f t="shared" si="33"/>
        <v>0</v>
      </c>
      <c r="AA157">
        <f t="shared" si="34"/>
        <v>1</v>
      </c>
      <c r="AB157">
        <f t="shared" si="35"/>
        <v>0</v>
      </c>
      <c r="AC157">
        <f t="shared" si="36"/>
        <v>0</v>
      </c>
      <c r="AD157">
        <f t="shared" si="37"/>
        <v>3</v>
      </c>
      <c r="AE157">
        <f t="shared" si="38"/>
        <v>0</v>
      </c>
      <c r="AF157">
        <f t="shared" si="39"/>
        <v>0</v>
      </c>
      <c r="AG157">
        <f t="shared" si="40"/>
        <v>15</v>
      </c>
      <c r="AH157">
        <f t="shared" si="41"/>
        <v>5</v>
      </c>
    </row>
    <row r="158" spans="1:34" x14ac:dyDescent="0.3">
      <c r="A158">
        <f t="shared" si="30"/>
        <v>157</v>
      </c>
      <c r="B158" t="s">
        <v>199</v>
      </c>
      <c r="C158">
        <v>100</v>
      </c>
      <c r="D158">
        <v>31</v>
      </c>
      <c r="E158">
        <v>36</v>
      </c>
      <c r="F158">
        <v>1</v>
      </c>
      <c r="G158">
        <v>0</v>
      </c>
      <c r="H158">
        <v>1</v>
      </c>
      <c r="I158">
        <v>10</v>
      </c>
      <c r="J158">
        <v>0</v>
      </c>
      <c r="K158">
        <v>0</v>
      </c>
      <c r="L158">
        <v>5</v>
      </c>
      <c r="M158">
        <v>4</v>
      </c>
      <c r="N158">
        <v>1</v>
      </c>
      <c r="O158">
        <v>3</v>
      </c>
      <c r="P158">
        <v>4</v>
      </c>
      <c r="Q158">
        <v>0</v>
      </c>
      <c r="R158">
        <v>0</v>
      </c>
      <c r="S158">
        <v>4</v>
      </c>
      <c r="T158">
        <v>0</v>
      </c>
      <c r="U158">
        <v>3</v>
      </c>
      <c r="V158">
        <v>0</v>
      </c>
      <c r="W158">
        <v>0</v>
      </c>
      <c r="X158">
        <f t="shared" si="31"/>
        <v>1</v>
      </c>
      <c r="Y158">
        <f t="shared" si="32"/>
        <v>11</v>
      </c>
      <c r="Z158">
        <f t="shared" si="33"/>
        <v>0</v>
      </c>
      <c r="AA158">
        <f t="shared" si="34"/>
        <v>9</v>
      </c>
      <c r="AB158">
        <f t="shared" si="35"/>
        <v>4</v>
      </c>
      <c r="AC158">
        <f t="shared" si="36"/>
        <v>4</v>
      </c>
      <c r="AD158">
        <f t="shared" si="37"/>
        <v>4</v>
      </c>
      <c r="AE158">
        <f t="shared" si="38"/>
        <v>0</v>
      </c>
      <c r="AF158">
        <f t="shared" si="39"/>
        <v>3</v>
      </c>
      <c r="AG158">
        <f t="shared" si="40"/>
        <v>0</v>
      </c>
      <c r="AH158">
        <f t="shared" si="41"/>
        <v>7</v>
      </c>
    </row>
    <row r="159" spans="1:34" x14ac:dyDescent="0.3">
      <c r="A159">
        <f t="shared" si="30"/>
        <v>158</v>
      </c>
      <c r="B159" t="s">
        <v>200</v>
      </c>
      <c r="C159">
        <v>70</v>
      </c>
      <c r="D159">
        <v>39</v>
      </c>
      <c r="E159">
        <v>8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4</v>
      </c>
      <c r="X159">
        <f t="shared" si="31"/>
        <v>2</v>
      </c>
      <c r="Y159">
        <f t="shared" si="32"/>
        <v>0</v>
      </c>
      <c r="Z159">
        <f t="shared" si="33"/>
        <v>0</v>
      </c>
      <c r="AA159">
        <f t="shared" si="34"/>
        <v>0</v>
      </c>
      <c r="AB159">
        <f t="shared" si="35"/>
        <v>0</v>
      </c>
      <c r="AC159">
        <f t="shared" si="36"/>
        <v>1</v>
      </c>
      <c r="AD159">
        <f t="shared" si="37"/>
        <v>1</v>
      </c>
      <c r="AE159">
        <f t="shared" si="38"/>
        <v>1</v>
      </c>
      <c r="AF159">
        <f t="shared" si="39"/>
        <v>0</v>
      </c>
      <c r="AG159">
        <f t="shared" si="40"/>
        <v>4</v>
      </c>
      <c r="AH159">
        <f t="shared" si="41"/>
        <v>5</v>
      </c>
    </row>
    <row r="160" spans="1:34" x14ac:dyDescent="0.3">
      <c r="A160">
        <f t="shared" si="30"/>
        <v>159</v>
      </c>
      <c r="B160" t="s">
        <v>201</v>
      </c>
      <c r="C160">
        <v>40</v>
      </c>
      <c r="D160">
        <v>31</v>
      </c>
      <c r="E160">
        <v>5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2</v>
      </c>
      <c r="W160">
        <v>0</v>
      </c>
      <c r="X160">
        <f t="shared" si="31"/>
        <v>0</v>
      </c>
      <c r="Y160">
        <f t="shared" si="32"/>
        <v>1</v>
      </c>
      <c r="Z160">
        <f t="shared" si="33"/>
        <v>0</v>
      </c>
      <c r="AA160">
        <f t="shared" si="34"/>
        <v>0</v>
      </c>
      <c r="AB160">
        <f t="shared" si="35"/>
        <v>0</v>
      </c>
      <c r="AC160">
        <f t="shared" si="36"/>
        <v>0</v>
      </c>
      <c r="AD160">
        <f t="shared" si="37"/>
        <v>1</v>
      </c>
      <c r="AE160">
        <f t="shared" si="38"/>
        <v>0</v>
      </c>
      <c r="AF160">
        <f t="shared" si="39"/>
        <v>1</v>
      </c>
      <c r="AG160">
        <f t="shared" si="40"/>
        <v>2</v>
      </c>
      <c r="AH160">
        <f t="shared" si="41"/>
        <v>4</v>
      </c>
    </row>
    <row r="161" spans="1:34" x14ac:dyDescent="0.3">
      <c r="A161">
        <f t="shared" si="30"/>
        <v>160</v>
      </c>
      <c r="B161" t="s">
        <v>202</v>
      </c>
      <c r="C161">
        <v>40</v>
      </c>
      <c r="D161">
        <v>44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f t="shared" si="31"/>
        <v>0</v>
      </c>
      <c r="Y161">
        <f t="shared" si="32"/>
        <v>0</v>
      </c>
      <c r="Z161">
        <f t="shared" si="33"/>
        <v>0</v>
      </c>
      <c r="AA161">
        <f t="shared" si="34"/>
        <v>0</v>
      </c>
      <c r="AB161">
        <f t="shared" si="35"/>
        <v>0</v>
      </c>
      <c r="AC161">
        <f t="shared" si="36"/>
        <v>0</v>
      </c>
      <c r="AD161">
        <f t="shared" si="37"/>
        <v>0</v>
      </c>
      <c r="AE161">
        <f t="shared" si="38"/>
        <v>0</v>
      </c>
      <c r="AF161">
        <f t="shared" si="39"/>
        <v>0</v>
      </c>
      <c r="AG161">
        <f t="shared" si="40"/>
        <v>1</v>
      </c>
      <c r="AH161">
        <f t="shared" si="41"/>
        <v>1</v>
      </c>
    </row>
    <row r="162" spans="1:34" x14ac:dyDescent="0.3">
      <c r="A162">
        <f t="shared" si="30"/>
        <v>161</v>
      </c>
      <c r="B162" t="s">
        <v>203</v>
      </c>
      <c r="C162">
        <v>140</v>
      </c>
      <c r="D162">
        <v>34</v>
      </c>
      <c r="E162">
        <v>3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</v>
      </c>
      <c r="X162">
        <f t="shared" si="31"/>
        <v>0</v>
      </c>
      <c r="Y162">
        <f t="shared" si="32"/>
        <v>1</v>
      </c>
      <c r="Z162">
        <f t="shared" si="33"/>
        <v>0</v>
      </c>
      <c r="AA162">
        <f t="shared" si="34"/>
        <v>0</v>
      </c>
      <c r="AB162">
        <f t="shared" si="35"/>
        <v>0</v>
      </c>
      <c r="AC162">
        <f t="shared" si="36"/>
        <v>0</v>
      </c>
      <c r="AD162">
        <f t="shared" si="37"/>
        <v>0</v>
      </c>
      <c r="AE162">
        <f t="shared" si="38"/>
        <v>0</v>
      </c>
      <c r="AF162">
        <f t="shared" si="39"/>
        <v>0</v>
      </c>
      <c r="AG162">
        <f t="shared" si="40"/>
        <v>2</v>
      </c>
      <c r="AH162">
        <f t="shared" si="41"/>
        <v>2</v>
      </c>
    </row>
    <row r="163" spans="1:34" x14ac:dyDescent="0.3">
      <c r="A163">
        <f t="shared" si="30"/>
        <v>162</v>
      </c>
      <c r="B163" t="s">
        <v>204</v>
      </c>
      <c r="C163">
        <v>140</v>
      </c>
      <c r="D163">
        <v>49</v>
      </c>
      <c r="E163">
        <v>13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1</v>
      </c>
      <c r="S163">
        <v>4</v>
      </c>
      <c r="T163">
        <v>0</v>
      </c>
      <c r="U163">
        <v>1</v>
      </c>
      <c r="V163">
        <v>0</v>
      </c>
      <c r="W163">
        <v>2</v>
      </c>
      <c r="X163">
        <f t="shared" si="31"/>
        <v>1</v>
      </c>
      <c r="Y163">
        <f t="shared" si="32"/>
        <v>2</v>
      </c>
      <c r="Z163">
        <f t="shared" si="33"/>
        <v>0</v>
      </c>
      <c r="AA163">
        <f t="shared" si="34"/>
        <v>1</v>
      </c>
      <c r="AB163">
        <f t="shared" si="35"/>
        <v>0</v>
      </c>
      <c r="AC163">
        <f t="shared" si="36"/>
        <v>1</v>
      </c>
      <c r="AD163">
        <f t="shared" si="37"/>
        <v>5</v>
      </c>
      <c r="AE163">
        <f t="shared" si="38"/>
        <v>0</v>
      </c>
      <c r="AF163">
        <f t="shared" si="39"/>
        <v>1</v>
      </c>
      <c r="AG163">
        <f t="shared" si="40"/>
        <v>2</v>
      </c>
      <c r="AH163">
        <f t="shared" si="41"/>
        <v>7</v>
      </c>
    </row>
    <row r="164" spans="1:34" x14ac:dyDescent="0.3">
      <c r="A164">
        <f t="shared" si="30"/>
        <v>163</v>
      </c>
      <c r="B164" t="s">
        <v>194</v>
      </c>
      <c r="C164">
        <v>70</v>
      </c>
      <c r="D164">
        <v>31</v>
      </c>
      <c r="E164">
        <v>8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1</v>
      </c>
      <c r="V164">
        <v>2</v>
      </c>
      <c r="W164">
        <v>3</v>
      </c>
      <c r="X164">
        <f t="shared" si="31"/>
        <v>0</v>
      </c>
      <c r="Y164">
        <f t="shared" si="32"/>
        <v>1</v>
      </c>
      <c r="Z164">
        <f t="shared" si="33"/>
        <v>0</v>
      </c>
      <c r="AA164">
        <f t="shared" si="34"/>
        <v>0</v>
      </c>
      <c r="AB164">
        <f t="shared" si="35"/>
        <v>0</v>
      </c>
      <c r="AC164">
        <f t="shared" si="36"/>
        <v>1</v>
      </c>
      <c r="AD164">
        <f t="shared" si="37"/>
        <v>0</v>
      </c>
      <c r="AE164">
        <f t="shared" si="38"/>
        <v>0</v>
      </c>
      <c r="AF164">
        <f t="shared" si="39"/>
        <v>1</v>
      </c>
      <c r="AG164">
        <f t="shared" si="40"/>
        <v>5</v>
      </c>
      <c r="AH164">
        <f t="shared" si="41"/>
        <v>4</v>
      </c>
    </row>
    <row r="165" spans="1:34" x14ac:dyDescent="0.3">
      <c r="A165">
        <f t="shared" si="30"/>
        <v>164</v>
      </c>
      <c r="B165" t="s">
        <v>205</v>
      </c>
      <c r="C165">
        <v>140</v>
      </c>
      <c r="D165">
        <v>44</v>
      </c>
      <c r="E165">
        <v>6</v>
      </c>
      <c r="F165">
        <v>0</v>
      </c>
      <c r="G165">
        <v>0</v>
      </c>
      <c r="H165">
        <v>0</v>
      </c>
      <c r="I165">
        <v>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</v>
      </c>
      <c r="T165">
        <v>1</v>
      </c>
      <c r="U165">
        <v>0</v>
      </c>
      <c r="V165">
        <v>0</v>
      </c>
      <c r="W165">
        <v>2</v>
      </c>
      <c r="X165">
        <f t="shared" si="31"/>
        <v>0</v>
      </c>
      <c r="Y165">
        <f t="shared" si="32"/>
        <v>2</v>
      </c>
      <c r="Z165">
        <f t="shared" si="33"/>
        <v>0</v>
      </c>
      <c r="AA165">
        <f t="shared" si="34"/>
        <v>0</v>
      </c>
      <c r="AB165">
        <f t="shared" si="35"/>
        <v>0</v>
      </c>
      <c r="AC165">
        <f t="shared" si="36"/>
        <v>0</v>
      </c>
      <c r="AD165">
        <f t="shared" si="37"/>
        <v>2</v>
      </c>
      <c r="AE165">
        <f t="shared" si="38"/>
        <v>1</v>
      </c>
      <c r="AF165">
        <f t="shared" si="39"/>
        <v>0</v>
      </c>
      <c r="AG165">
        <f t="shared" si="40"/>
        <v>2</v>
      </c>
      <c r="AH165">
        <f t="shared" si="41"/>
        <v>4</v>
      </c>
    </row>
    <row r="166" spans="1:34" x14ac:dyDescent="0.3">
      <c r="A166">
        <f t="shared" si="30"/>
        <v>165</v>
      </c>
      <c r="B166" t="s">
        <v>206</v>
      </c>
      <c r="C166">
        <v>100</v>
      </c>
      <c r="D166">
        <v>44</v>
      </c>
      <c r="E166">
        <v>13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2</v>
      </c>
      <c r="V166">
        <v>2</v>
      </c>
      <c r="W166">
        <v>5</v>
      </c>
      <c r="X166">
        <f t="shared" si="31"/>
        <v>1</v>
      </c>
      <c r="Y166">
        <f t="shared" si="32"/>
        <v>2</v>
      </c>
      <c r="Z166">
        <f t="shared" si="33"/>
        <v>0</v>
      </c>
      <c r="AA166">
        <f t="shared" si="34"/>
        <v>0</v>
      </c>
      <c r="AB166">
        <f t="shared" si="35"/>
        <v>0</v>
      </c>
      <c r="AC166">
        <f t="shared" si="36"/>
        <v>0</v>
      </c>
      <c r="AD166">
        <f t="shared" si="37"/>
        <v>1</v>
      </c>
      <c r="AE166">
        <f t="shared" si="38"/>
        <v>0</v>
      </c>
      <c r="AF166">
        <f t="shared" si="39"/>
        <v>2</v>
      </c>
      <c r="AG166">
        <f t="shared" si="40"/>
        <v>7</v>
      </c>
      <c r="AH166">
        <f t="shared" si="41"/>
        <v>5</v>
      </c>
    </row>
    <row r="167" spans="1:34" x14ac:dyDescent="0.3">
      <c r="A167">
        <f t="shared" si="30"/>
        <v>166</v>
      </c>
      <c r="B167" t="s">
        <v>207</v>
      </c>
      <c r="C167">
        <v>20</v>
      </c>
      <c r="D167">
        <v>39</v>
      </c>
      <c r="E167">
        <v>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1</v>
      </c>
      <c r="T167">
        <v>0</v>
      </c>
      <c r="U167">
        <v>1</v>
      </c>
      <c r="V167">
        <v>0</v>
      </c>
      <c r="W167">
        <v>0</v>
      </c>
      <c r="X167">
        <f t="shared" si="31"/>
        <v>0</v>
      </c>
      <c r="Y167">
        <f t="shared" si="32"/>
        <v>0</v>
      </c>
      <c r="Z167">
        <f t="shared" si="33"/>
        <v>0</v>
      </c>
      <c r="AA167">
        <f t="shared" si="34"/>
        <v>2</v>
      </c>
      <c r="AB167">
        <f t="shared" si="35"/>
        <v>0</v>
      </c>
      <c r="AC167">
        <f t="shared" si="36"/>
        <v>0</v>
      </c>
      <c r="AD167">
        <f t="shared" si="37"/>
        <v>2</v>
      </c>
      <c r="AE167">
        <f t="shared" si="38"/>
        <v>0</v>
      </c>
      <c r="AF167">
        <f t="shared" si="39"/>
        <v>1</v>
      </c>
      <c r="AG167">
        <f t="shared" si="40"/>
        <v>0</v>
      </c>
      <c r="AH167">
        <f t="shared" si="41"/>
        <v>3</v>
      </c>
    </row>
    <row r="168" spans="1:34" x14ac:dyDescent="0.3">
      <c r="A168">
        <f t="shared" si="30"/>
        <v>167</v>
      </c>
      <c r="B168" t="s">
        <v>208</v>
      </c>
      <c r="C168">
        <v>20</v>
      </c>
      <c r="D168">
        <v>49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1</v>
      </c>
      <c r="X168">
        <f t="shared" si="31"/>
        <v>0</v>
      </c>
      <c r="Y168">
        <f t="shared" si="32"/>
        <v>0</v>
      </c>
      <c r="Z168">
        <f t="shared" si="33"/>
        <v>0</v>
      </c>
      <c r="AA168">
        <f t="shared" si="34"/>
        <v>0</v>
      </c>
      <c r="AB168">
        <f t="shared" si="35"/>
        <v>0</v>
      </c>
      <c r="AC168">
        <f t="shared" si="36"/>
        <v>0</v>
      </c>
      <c r="AD168">
        <f t="shared" si="37"/>
        <v>0</v>
      </c>
      <c r="AE168">
        <f t="shared" si="38"/>
        <v>1</v>
      </c>
      <c r="AF168">
        <f t="shared" si="39"/>
        <v>0</v>
      </c>
      <c r="AG168">
        <f t="shared" si="40"/>
        <v>1</v>
      </c>
      <c r="AH168">
        <f t="shared" si="41"/>
        <v>2</v>
      </c>
    </row>
    <row r="169" spans="1:34" x14ac:dyDescent="0.3">
      <c r="A169">
        <f t="shared" si="30"/>
        <v>168</v>
      </c>
      <c r="B169" t="s">
        <v>209</v>
      </c>
      <c r="C169">
        <v>100</v>
      </c>
      <c r="D169">
        <v>31</v>
      </c>
      <c r="E169">
        <v>7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1</v>
      </c>
      <c r="V169">
        <v>0</v>
      </c>
      <c r="W169">
        <v>0</v>
      </c>
      <c r="X169">
        <f t="shared" si="31"/>
        <v>1</v>
      </c>
      <c r="Y169">
        <f t="shared" si="32"/>
        <v>1</v>
      </c>
      <c r="Z169">
        <f t="shared" si="33"/>
        <v>0</v>
      </c>
      <c r="AA169">
        <f t="shared" si="34"/>
        <v>1</v>
      </c>
      <c r="AB169">
        <f t="shared" si="35"/>
        <v>1</v>
      </c>
      <c r="AC169">
        <f t="shared" si="36"/>
        <v>1</v>
      </c>
      <c r="AD169">
        <f t="shared" si="37"/>
        <v>1</v>
      </c>
      <c r="AE169">
        <f t="shared" si="38"/>
        <v>0</v>
      </c>
      <c r="AF169">
        <f t="shared" si="39"/>
        <v>1</v>
      </c>
      <c r="AG169">
        <f t="shared" si="40"/>
        <v>0</v>
      </c>
      <c r="AH169">
        <f t="shared" si="41"/>
        <v>7</v>
      </c>
    </row>
    <row r="170" spans="1:34" x14ac:dyDescent="0.3">
      <c r="A170">
        <f t="shared" si="30"/>
        <v>169</v>
      </c>
      <c r="B170" t="s">
        <v>210</v>
      </c>
      <c r="C170">
        <v>20</v>
      </c>
      <c r="D170">
        <v>49</v>
      </c>
      <c r="E170">
        <v>8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3</v>
      </c>
      <c r="T170">
        <v>1</v>
      </c>
      <c r="U170">
        <v>1</v>
      </c>
      <c r="V170">
        <v>0</v>
      </c>
      <c r="W170">
        <v>1</v>
      </c>
      <c r="X170">
        <f t="shared" si="31"/>
        <v>0</v>
      </c>
      <c r="Y170">
        <f t="shared" si="32"/>
        <v>1</v>
      </c>
      <c r="Z170">
        <f t="shared" si="33"/>
        <v>0</v>
      </c>
      <c r="AA170">
        <f t="shared" si="34"/>
        <v>1</v>
      </c>
      <c r="AB170">
        <f t="shared" si="35"/>
        <v>0</v>
      </c>
      <c r="AC170">
        <f t="shared" si="36"/>
        <v>1</v>
      </c>
      <c r="AD170">
        <f t="shared" si="37"/>
        <v>3</v>
      </c>
      <c r="AE170">
        <f t="shared" si="38"/>
        <v>1</v>
      </c>
      <c r="AF170">
        <f t="shared" si="39"/>
        <v>1</v>
      </c>
      <c r="AG170">
        <f t="shared" si="40"/>
        <v>1</v>
      </c>
      <c r="AH170">
        <f t="shared" si="41"/>
        <v>7</v>
      </c>
    </row>
    <row r="171" spans="1:34" x14ac:dyDescent="0.3">
      <c r="A171">
        <f t="shared" si="30"/>
        <v>170</v>
      </c>
      <c r="B171" t="s">
        <v>211</v>
      </c>
      <c r="C171">
        <v>40</v>
      </c>
      <c r="D171">
        <v>31</v>
      </c>
      <c r="E171">
        <v>3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f t="shared" si="31"/>
        <v>0</v>
      </c>
      <c r="Y171">
        <f t="shared" si="32"/>
        <v>1</v>
      </c>
      <c r="Z171">
        <f t="shared" si="33"/>
        <v>0</v>
      </c>
      <c r="AA171">
        <f t="shared" si="34"/>
        <v>2</v>
      </c>
      <c r="AB171">
        <f t="shared" si="35"/>
        <v>0</v>
      </c>
      <c r="AC171">
        <f t="shared" si="36"/>
        <v>0</v>
      </c>
      <c r="AD171">
        <f t="shared" si="37"/>
        <v>0</v>
      </c>
      <c r="AE171">
        <f t="shared" si="38"/>
        <v>1</v>
      </c>
      <c r="AF171">
        <f t="shared" si="39"/>
        <v>0</v>
      </c>
      <c r="AG171">
        <f t="shared" si="40"/>
        <v>0</v>
      </c>
      <c r="AH171">
        <f t="shared" si="41"/>
        <v>3</v>
      </c>
    </row>
    <row r="172" spans="1:34" x14ac:dyDescent="0.3">
      <c r="A172">
        <f t="shared" si="30"/>
        <v>171</v>
      </c>
      <c r="B172" t="s">
        <v>212</v>
      </c>
      <c r="C172">
        <v>20</v>
      </c>
      <c r="D172">
        <v>49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0</v>
      </c>
      <c r="X172">
        <f t="shared" si="31"/>
        <v>0</v>
      </c>
      <c r="Y172">
        <f t="shared" si="32"/>
        <v>0</v>
      </c>
      <c r="Z172">
        <f t="shared" si="33"/>
        <v>0</v>
      </c>
      <c r="AA172">
        <f t="shared" si="34"/>
        <v>0</v>
      </c>
      <c r="AB172">
        <f t="shared" si="35"/>
        <v>0</v>
      </c>
      <c r="AC172">
        <f t="shared" si="36"/>
        <v>1</v>
      </c>
      <c r="AD172">
        <f t="shared" si="37"/>
        <v>1</v>
      </c>
      <c r="AE172">
        <f t="shared" si="38"/>
        <v>1</v>
      </c>
      <c r="AF172">
        <f t="shared" si="39"/>
        <v>1</v>
      </c>
      <c r="AG172">
        <f t="shared" si="40"/>
        <v>0</v>
      </c>
      <c r="AH172">
        <f t="shared" si="41"/>
        <v>4</v>
      </c>
    </row>
    <row r="173" spans="1:34" x14ac:dyDescent="0.3">
      <c r="A173">
        <f t="shared" si="30"/>
        <v>172</v>
      </c>
      <c r="B173" t="s">
        <v>213</v>
      </c>
      <c r="C173">
        <v>40</v>
      </c>
      <c r="D173">
        <v>420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f t="shared" si="31"/>
        <v>1</v>
      </c>
      <c r="Y173">
        <f t="shared" si="32"/>
        <v>0</v>
      </c>
      <c r="Z173">
        <f t="shared" si="33"/>
        <v>0</v>
      </c>
      <c r="AA173">
        <f t="shared" si="34"/>
        <v>0</v>
      </c>
      <c r="AB173">
        <f t="shared" si="35"/>
        <v>0</v>
      </c>
      <c r="AC173">
        <f t="shared" si="36"/>
        <v>0</v>
      </c>
      <c r="AD173">
        <f t="shared" si="37"/>
        <v>0</v>
      </c>
      <c r="AE173">
        <f t="shared" si="38"/>
        <v>0</v>
      </c>
      <c r="AF173">
        <f t="shared" si="39"/>
        <v>0</v>
      </c>
      <c r="AG173">
        <f t="shared" si="40"/>
        <v>0</v>
      </c>
      <c r="AH173">
        <f t="shared" si="41"/>
        <v>1</v>
      </c>
    </row>
    <row r="174" spans="1:34" x14ac:dyDescent="0.3">
      <c r="A174">
        <f t="shared" si="30"/>
        <v>173</v>
      </c>
      <c r="B174" t="s">
        <v>214</v>
      </c>
      <c r="C174">
        <v>20</v>
      </c>
      <c r="D174">
        <v>1</v>
      </c>
      <c r="E174">
        <v>3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1</v>
      </c>
      <c r="U174">
        <v>0</v>
      </c>
      <c r="V174">
        <v>0</v>
      </c>
      <c r="W174">
        <v>1</v>
      </c>
      <c r="X174">
        <f t="shared" si="31"/>
        <v>1</v>
      </c>
      <c r="Y174">
        <f t="shared" si="32"/>
        <v>0</v>
      </c>
      <c r="Z174">
        <f t="shared" si="33"/>
        <v>0</v>
      </c>
      <c r="AA174">
        <f t="shared" si="34"/>
        <v>0</v>
      </c>
      <c r="AB174">
        <f t="shared" si="35"/>
        <v>0</v>
      </c>
      <c r="AC174">
        <f t="shared" si="36"/>
        <v>0</v>
      </c>
      <c r="AD174">
        <f t="shared" si="37"/>
        <v>1</v>
      </c>
      <c r="AE174">
        <f t="shared" si="38"/>
        <v>1</v>
      </c>
      <c r="AF174">
        <f t="shared" si="39"/>
        <v>0</v>
      </c>
      <c r="AG174">
        <f t="shared" si="40"/>
        <v>1</v>
      </c>
      <c r="AH174">
        <f t="shared" si="41"/>
        <v>4</v>
      </c>
    </row>
    <row r="175" spans="1:34" x14ac:dyDescent="0.3">
      <c r="A175">
        <f t="shared" si="30"/>
        <v>174</v>
      </c>
      <c r="B175" t="s">
        <v>215</v>
      </c>
      <c r="C175">
        <v>40</v>
      </c>
      <c r="D175">
        <v>1</v>
      </c>
      <c r="E175">
        <v>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f t="shared" si="31"/>
        <v>0</v>
      </c>
      <c r="Y175">
        <f t="shared" si="32"/>
        <v>0</v>
      </c>
      <c r="Z175">
        <f t="shared" si="33"/>
        <v>0</v>
      </c>
      <c r="AA175">
        <f t="shared" si="34"/>
        <v>0</v>
      </c>
      <c r="AB175">
        <f t="shared" si="35"/>
        <v>0</v>
      </c>
      <c r="AC175">
        <f t="shared" si="36"/>
        <v>2</v>
      </c>
      <c r="AD175">
        <f t="shared" si="37"/>
        <v>0</v>
      </c>
      <c r="AE175">
        <f t="shared" si="38"/>
        <v>0</v>
      </c>
      <c r="AF175">
        <f t="shared" si="39"/>
        <v>0</v>
      </c>
      <c r="AG175">
        <f t="shared" si="40"/>
        <v>1</v>
      </c>
      <c r="AH175">
        <f t="shared" si="41"/>
        <v>2</v>
      </c>
    </row>
    <row r="176" spans="1:34" x14ac:dyDescent="0.3">
      <c r="A176">
        <f t="shared" si="30"/>
        <v>175</v>
      </c>
      <c r="B176" t="s">
        <v>216</v>
      </c>
      <c r="C176">
        <v>100</v>
      </c>
      <c r="D176">
        <v>49</v>
      </c>
      <c r="E176">
        <v>33</v>
      </c>
      <c r="F176">
        <v>0</v>
      </c>
      <c r="G176">
        <v>0</v>
      </c>
      <c r="H176">
        <v>4</v>
      </c>
      <c r="I176">
        <v>27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</v>
      </c>
      <c r="X176">
        <f t="shared" si="31"/>
        <v>0</v>
      </c>
      <c r="Y176">
        <f t="shared" si="32"/>
        <v>31</v>
      </c>
      <c r="Z176">
        <f t="shared" si="33"/>
        <v>0</v>
      </c>
      <c r="AA176">
        <f t="shared" si="34"/>
        <v>0</v>
      </c>
      <c r="AB176">
        <f t="shared" si="35"/>
        <v>0</v>
      </c>
      <c r="AC176">
        <f t="shared" si="36"/>
        <v>0</v>
      </c>
      <c r="AD176">
        <f t="shared" si="37"/>
        <v>0</v>
      </c>
      <c r="AE176">
        <f t="shared" si="38"/>
        <v>0</v>
      </c>
      <c r="AF176">
        <f t="shared" si="39"/>
        <v>0</v>
      </c>
      <c r="AG176">
        <f t="shared" si="40"/>
        <v>2</v>
      </c>
      <c r="AH176">
        <f t="shared" si="41"/>
        <v>2</v>
      </c>
    </row>
    <row r="177" spans="1:34" x14ac:dyDescent="0.3">
      <c r="A177">
        <f t="shared" si="30"/>
        <v>176</v>
      </c>
      <c r="B177" t="s">
        <v>217</v>
      </c>
      <c r="C177">
        <v>40</v>
      </c>
      <c r="D177">
        <v>31</v>
      </c>
      <c r="E177">
        <v>6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</v>
      </c>
      <c r="S177">
        <v>1</v>
      </c>
      <c r="T177">
        <v>0</v>
      </c>
      <c r="U177">
        <v>0</v>
      </c>
      <c r="V177">
        <v>0</v>
      </c>
      <c r="W177">
        <v>0</v>
      </c>
      <c r="X177">
        <f t="shared" si="31"/>
        <v>1</v>
      </c>
      <c r="Y177">
        <f t="shared" si="32"/>
        <v>0</v>
      </c>
      <c r="Z177">
        <f t="shared" si="33"/>
        <v>0</v>
      </c>
      <c r="AA177">
        <f t="shared" si="34"/>
        <v>0</v>
      </c>
      <c r="AB177">
        <f t="shared" si="35"/>
        <v>0</v>
      </c>
      <c r="AC177">
        <f t="shared" si="36"/>
        <v>0</v>
      </c>
      <c r="AD177">
        <f t="shared" si="37"/>
        <v>5</v>
      </c>
      <c r="AE177">
        <f t="shared" si="38"/>
        <v>0</v>
      </c>
      <c r="AF177">
        <f t="shared" si="39"/>
        <v>0</v>
      </c>
      <c r="AG177">
        <f t="shared" si="40"/>
        <v>0</v>
      </c>
      <c r="AH177">
        <f t="shared" si="41"/>
        <v>2</v>
      </c>
    </row>
    <row r="178" spans="1:34" x14ac:dyDescent="0.3">
      <c r="A178">
        <f t="shared" si="30"/>
        <v>177</v>
      </c>
      <c r="B178" t="s">
        <v>218</v>
      </c>
      <c r="C178">
        <v>40</v>
      </c>
      <c r="D178">
        <v>353</v>
      </c>
      <c r="E178">
        <v>4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f t="shared" si="31"/>
        <v>1</v>
      </c>
      <c r="Y178">
        <f t="shared" si="32"/>
        <v>1</v>
      </c>
      <c r="Z178">
        <f t="shared" si="33"/>
        <v>0</v>
      </c>
      <c r="AA178">
        <f t="shared" si="34"/>
        <v>0</v>
      </c>
      <c r="AB178">
        <f t="shared" si="35"/>
        <v>2</v>
      </c>
      <c r="AC178">
        <f t="shared" si="36"/>
        <v>0</v>
      </c>
      <c r="AD178">
        <f t="shared" si="37"/>
        <v>0</v>
      </c>
      <c r="AE178">
        <f t="shared" si="38"/>
        <v>0</v>
      </c>
      <c r="AF178">
        <f t="shared" si="39"/>
        <v>0</v>
      </c>
      <c r="AG178">
        <f t="shared" si="40"/>
        <v>0</v>
      </c>
      <c r="AH178">
        <f t="shared" si="41"/>
        <v>3</v>
      </c>
    </row>
    <row r="179" spans="1:34" x14ac:dyDescent="0.3">
      <c r="A179">
        <f t="shared" si="30"/>
        <v>178</v>
      </c>
      <c r="B179" t="s">
        <v>219</v>
      </c>
      <c r="C179">
        <v>20</v>
      </c>
      <c r="D179">
        <v>353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f t="shared" si="31"/>
        <v>0</v>
      </c>
      <c r="Y179">
        <f t="shared" si="32"/>
        <v>0</v>
      </c>
      <c r="Z179">
        <f t="shared" si="33"/>
        <v>0</v>
      </c>
      <c r="AA179">
        <f t="shared" si="34"/>
        <v>0</v>
      </c>
      <c r="AB179">
        <f t="shared" si="35"/>
        <v>0</v>
      </c>
      <c r="AC179">
        <f t="shared" si="36"/>
        <v>0</v>
      </c>
      <c r="AD179">
        <f t="shared" si="37"/>
        <v>0</v>
      </c>
      <c r="AE179">
        <f t="shared" si="38"/>
        <v>0</v>
      </c>
      <c r="AF179">
        <f t="shared" si="39"/>
        <v>0</v>
      </c>
      <c r="AG179">
        <f t="shared" si="40"/>
        <v>1</v>
      </c>
      <c r="AH179">
        <f t="shared" si="41"/>
        <v>1</v>
      </c>
    </row>
    <row r="180" spans="1:34" x14ac:dyDescent="0.3">
      <c r="A180">
        <f t="shared" si="30"/>
        <v>179</v>
      </c>
      <c r="B180" t="s">
        <v>220</v>
      </c>
      <c r="C180">
        <v>20</v>
      </c>
      <c r="D180">
        <v>353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</v>
      </c>
      <c r="T180">
        <v>0</v>
      </c>
      <c r="U180">
        <v>0</v>
      </c>
      <c r="V180">
        <v>1</v>
      </c>
      <c r="W180">
        <v>0</v>
      </c>
      <c r="X180">
        <f t="shared" si="31"/>
        <v>0</v>
      </c>
      <c r="Y180">
        <f t="shared" si="32"/>
        <v>0</v>
      </c>
      <c r="Z180">
        <f t="shared" si="33"/>
        <v>0</v>
      </c>
      <c r="AA180">
        <f t="shared" si="34"/>
        <v>0</v>
      </c>
      <c r="AB180">
        <f t="shared" si="35"/>
        <v>0</v>
      </c>
      <c r="AC180">
        <f t="shared" si="36"/>
        <v>0</v>
      </c>
      <c r="AD180">
        <f t="shared" si="37"/>
        <v>2</v>
      </c>
      <c r="AE180">
        <f t="shared" si="38"/>
        <v>0</v>
      </c>
      <c r="AF180">
        <f t="shared" si="39"/>
        <v>0</v>
      </c>
      <c r="AG180">
        <f t="shared" si="40"/>
        <v>1</v>
      </c>
      <c r="AH180">
        <f t="shared" si="41"/>
        <v>2</v>
      </c>
    </row>
    <row r="181" spans="1:34" x14ac:dyDescent="0.3">
      <c r="A181">
        <f t="shared" si="30"/>
        <v>180</v>
      </c>
      <c r="B181" t="s">
        <v>221</v>
      </c>
      <c r="C181">
        <v>100</v>
      </c>
      <c r="D181">
        <v>86</v>
      </c>
      <c r="E181">
        <v>4</v>
      </c>
      <c r="F181">
        <v>0</v>
      </c>
      <c r="G181">
        <v>0</v>
      </c>
      <c r="H181">
        <v>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</v>
      </c>
      <c r="X181">
        <f t="shared" si="31"/>
        <v>0</v>
      </c>
      <c r="Y181">
        <f t="shared" si="32"/>
        <v>2</v>
      </c>
      <c r="Z181">
        <f t="shared" si="33"/>
        <v>0</v>
      </c>
      <c r="AA181">
        <f t="shared" si="34"/>
        <v>0</v>
      </c>
      <c r="AB181">
        <f t="shared" si="35"/>
        <v>0</v>
      </c>
      <c r="AC181">
        <f t="shared" si="36"/>
        <v>0</v>
      </c>
      <c r="AD181">
        <f t="shared" si="37"/>
        <v>0</v>
      </c>
      <c r="AE181">
        <f t="shared" si="38"/>
        <v>0</v>
      </c>
      <c r="AF181">
        <f t="shared" si="39"/>
        <v>0</v>
      </c>
      <c r="AG181">
        <f t="shared" si="40"/>
        <v>2</v>
      </c>
      <c r="AH181">
        <f t="shared" si="41"/>
        <v>2</v>
      </c>
    </row>
    <row r="182" spans="1:34" x14ac:dyDescent="0.3">
      <c r="A182">
        <f t="shared" si="30"/>
        <v>181</v>
      </c>
      <c r="B182" t="s">
        <v>222</v>
      </c>
      <c r="C182">
        <v>20</v>
      </c>
      <c r="D182">
        <v>44</v>
      </c>
      <c r="E182">
        <v>15</v>
      </c>
      <c r="F182">
        <v>1</v>
      </c>
      <c r="G182">
        <v>0</v>
      </c>
      <c r="H182">
        <v>6</v>
      </c>
      <c r="I182">
        <v>1</v>
      </c>
      <c r="J182">
        <v>0</v>
      </c>
      <c r="K182">
        <v>0</v>
      </c>
      <c r="L182">
        <v>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1</v>
      </c>
      <c r="W182">
        <v>3</v>
      </c>
      <c r="X182">
        <f t="shared" si="31"/>
        <v>1</v>
      </c>
      <c r="Y182">
        <f t="shared" si="32"/>
        <v>7</v>
      </c>
      <c r="Z182">
        <f t="shared" si="33"/>
        <v>0</v>
      </c>
      <c r="AA182">
        <f t="shared" si="34"/>
        <v>2</v>
      </c>
      <c r="AB182">
        <f t="shared" si="35"/>
        <v>0</v>
      </c>
      <c r="AC182">
        <f t="shared" si="36"/>
        <v>0</v>
      </c>
      <c r="AD182">
        <f t="shared" si="37"/>
        <v>1</v>
      </c>
      <c r="AE182">
        <f t="shared" si="38"/>
        <v>0</v>
      </c>
      <c r="AF182">
        <f t="shared" si="39"/>
        <v>0</v>
      </c>
      <c r="AG182">
        <f t="shared" si="40"/>
        <v>4</v>
      </c>
      <c r="AH182">
        <f t="shared" si="41"/>
        <v>5</v>
      </c>
    </row>
    <row r="183" spans="1:34" x14ac:dyDescent="0.3">
      <c r="A183">
        <f t="shared" si="30"/>
        <v>182</v>
      </c>
      <c r="B183" t="s">
        <v>223</v>
      </c>
      <c r="C183">
        <v>20</v>
      </c>
      <c r="D183">
        <v>49</v>
      </c>
      <c r="E183">
        <v>7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4</v>
      </c>
      <c r="X183">
        <f t="shared" si="31"/>
        <v>0</v>
      </c>
      <c r="Y183">
        <f t="shared" si="32"/>
        <v>2</v>
      </c>
      <c r="Z183">
        <f t="shared" si="33"/>
        <v>0</v>
      </c>
      <c r="AA183">
        <f t="shared" si="34"/>
        <v>0</v>
      </c>
      <c r="AB183">
        <f t="shared" si="35"/>
        <v>0</v>
      </c>
      <c r="AC183">
        <f t="shared" si="36"/>
        <v>0</v>
      </c>
      <c r="AD183">
        <f t="shared" si="37"/>
        <v>0</v>
      </c>
      <c r="AE183">
        <f t="shared" si="38"/>
        <v>0</v>
      </c>
      <c r="AF183">
        <f t="shared" si="39"/>
        <v>0</v>
      </c>
      <c r="AG183">
        <f t="shared" si="40"/>
        <v>5</v>
      </c>
      <c r="AH183">
        <f t="shared" si="41"/>
        <v>2</v>
      </c>
    </row>
    <row r="184" spans="1:34" x14ac:dyDescent="0.3">
      <c r="A184">
        <f t="shared" si="30"/>
        <v>183</v>
      </c>
      <c r="B184" t="s">
        <v>224</v>
      </c>
      <c r="C184">
        <v>40</v>
      </c>
      <c r="D184">
        <v>39</v>
      </c>
      <c r="E184">
        <v>14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10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f t="shared" si="31"/>
        <v>0</v>
      </c>
      <c r="Y184">
        <f t="shared" si="32"/>
        <v>1</v>
      </c>
      <c r="Z184">
        <f t="shared" si="33"/>
        <v>0</v>
      </c>
      <c r="AA184">
        <f t="shared" si="34"/>
        <v>2</v>
      </c>
      <c r="AB184">
        <f t="shared" si="35"/>
        <v>0</v>
      </c>
      <c r="AC184">
        <f t="shared" si="36"/>
        <v>0</v>
      </c>
      <c r="AD184">
        <f t="shared" si="37"/>
        <v>10</v>
      </c>
      <c r="AE184">
        <f t="shared" si="38"/>
        <v>0</v>
      </c>
      <c r="AF184">
        <f t="shared" si="39"/>
        <v>0</v>
      </c>
      <c r="AG184">
        <f t="shared" si="40"/>
        <v>1</v>
      </c>
      <c r="AH184">
        <f t="shared" si="41"/>
        <v>4</v>
      </c>
    </row>
    <row r="185" spans="1:34" x14ac:dyDescent="0.3">
      <c r="A185">
        <f t="shared" si="30"/>
        <v>184</v>
      </c>
      <c r="B185" t="s">
        <v>225</v>
      </c>
      <c r="C185">
        <v>20</v>
      </c>
      <c r="D185">
        <v>44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f t="shared" si="31"/>
        <v>0</v>
      </c>
      <c r="Y185">
        <f t="shared" si="32"/>
        <v>0</v>
      </c>
      <c r="Z185">
        <f t="shared" si="33"/>
        <v>0</v>
      </c>
      <c r="AA185">
        <f t="shared" si="34"/>
        <v>0</v>
      </c>
      <c r="AB185">
        <f t="shared" si="35"/>
        <v>0</v>
      </c>
      <c r="AC185">
        <f t="shared" si="36"/>
        <v>0</v>
      </c>
      <c r="AD185">
        <f t="shared" si="37"/>
        <v>0</v>
      </c>
      <c r="AE185">
        <f t="shared" si="38"/>
        <v>0</v>
      </c>
      <c r="AF185">
        <f t="shared" si="39"/>
        <v>0</v>
      </c>
      <c r="AG185">
        <f t="shared" si="40"/>
        <v>1</v>
      </c>
      <c r="AH185">
        <f t="shared" si="41"/>
        <v>1</v>
      </c>
    </row>
    <row r="186" spans="1:34" x14ac:dyDescent="0.3">
      <c r="A186">
        <f t="shared" si="30"/>
        <v>185</v>
      </c>
      <c r="B186" t="s">
        <v>226</v>
      </c>
      <c r="C186">
        <v>70</v>
      </c>
      <c r="D186">
        <v>44</v>
      </c>
      <c r="E186">
        <v>6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4</v>
      </c>
      <c r="X186">
        <f t="shared" si="31"/>
        <v>1</v>
      </c>
      <c r="Y186">
        <f t="shared" si="32"/>
        <v>0</v>
      </c>
      <c r="Z186">
        <f t="shared" si="33"/>
        <v>0</v>
      </c>
      <c r="AA186">
        <f t="shared" si="34"/>
        <v>0</v>
      </c>
      <c r="AB186">
        <f t="shared" si="35"/>
        <v>0</v>
      </c>
      <c r="AC186">
        <f t="shared" si="36"/>
        <v>0</v>
      </c>
      <c r="AD186">
        <f t="shared" si="37"/>
        <v>1</v>
      </c>
      <c r="AE186">
        <f t="shared" si="38"/>
        <v>0</v>
      </c>
      <c r="AF186">
        <f t="shared" si="39"/>
        <v>0</v>
      </c>
      <c r="AG186">
        <f t="shared" si="40"/>
        <v>4</v>
      </c>
      <c r="AH186">
        <f t="shared" si="41"/>
        <v>3</v>
      </c>
    </row>
    <row r="187" spans="1:34" x14ac:dyDescent="0.3">
      <c r="A187">
        <f t="shared" si="30"/>
        <v>186</v>
      </c>
      <c r="B187" t="s">
        <v>227</v>
      </c>
      <c r="C187">
        <v>70</v>
      </c>
      <c r="D187">
        <v>49</v>
      </c>
      <c r="E187">
        <v>22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18</v>
      </c>
      <c r="T187">
        <v>0</v>
      </c>
      <c r="U187">
        <v>0</v>
      </c>
      <c r="V187">
        <v>0</v>
      </c>
      <c r="W187">
        <v>0</v>
      </c>
      <c r="X187">
        <f t="shared" si="31"/>
        <v>0</v>
      </c>
      <c r="Y187">
        <f t="shared" si="32"/>
        <v>1</v>
      </c>
      <c r="Z187">
        <f t="shared" si="33"/>
        <v>1</v>
      </c>
      <c r="AA187">
        <f t="shared" si="34"/>
        <v>1</v>
      </c>
      <c r="AB187">
        <f t="shared" si="35"/>
        <v>0</v>
      </c>
      <c r="AC187">
        <f t="shared" si="36"/>
        <v>1</v>
      </c>
      <c r="AD187">
        <f t="shared" si="37"/>
        <v>18</v>
      </c>
      <c r="AE187">
        <f t="shared" si="38"/>
        <v>0</v>
      </c>
      <c r="AF187">
        <f t="shared" si="39"/>
        <v>0</v>
      </c>
      <c r="AG187">
        <f t="shared" si="40"/>
        <v>0</v>
      </c>
      <c r="AH187">
        <f t="shared" si="41"/>
        <v>5</v>
      </c>
    </row>
    <row r="188" spans="1:34" x14ac:dyDescent="0.3">
      <c r="A188">
        <f t="shared" si="30"/>
        <v>187</v>
      </c>
      <c r="B188" t="s">
        <v>228</v>
      </c>
      <c r="C188">
        <v>20</v>
      </c>
      <c r="D188">
        <v>44</v>
      </c>
      <c r="E188">
        <v>17</v>
      </c>
      <c r="F188">
        <v>2</v>
      </c>
      <c r="G188">
        <v>0</v>
      </c>
      <c r="H188">
        <v>0</v>
      </c>
      <c r="I188">
        <v>7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2</v>
      </c>
      <c r="T188">
        <v>0</v>
      </c>
      <c r="U188">
        <v>0</v>
      </c>
      <c r="V188">
        <v>0</v>
      </c>
      <c r="W188">
        <v>4</v>
      </c>
      <c r="X188">
        <f t="shared" si="31"/>
        <v>2</v>
      </c>
      <c r="Y188">
        <f t="shared" si="32"/>
        <v>7</v>
      </c>
      <c r="Z188">
        <f t="shared" si="33"/>
        <v>1</v>
      </c>
      <c r="AA188">
        <f t="shared" si="34"/>
        <v>0</v>
      </c>
      <c r="AB188">
        <f t="shared" si="35"/>
        <v>1</v>
      </c>
      <c r="AC188">
        <f t="shared" si="36"/>
        <v>0</v>
      </c>
      <c r="AD188">
        <f t="shared" si="37"/>
        <v>2</v>
      </c>
      <c r="AE188">
        <f t="shared" si="38"/>
        <v>0</v>
      </c>
      <c r="AF188">
        <f t="shared" si="39"/>
        <v>0</v>
      </c>
      <c r="AG188">
        <f t="shared" si="40"/>
        <v>4</v>
      </c>
      <c r="AH188">
        <f t="shared" si="41"/>
        <v>6</v>
      </c>
    </row>
    <row r="189" spans="1:34" x14ac:dyDescent="0.3">
      <c r="A189">
        <f t="shared" si="30"/>
        <v>188</v>
      </c>
      <c r="B189" t="s">
        <v>229</v>
      </c>
      <c r="C189">
        <v>20</v>
      </c>
      <c r="D189">
        <v>31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f t="shared" si="31"/>
        <v>0</v>
      </c>
      <c r="Y189">
        <f t="shared" si="32"/>
        <v>0</v>
      </c>
      <c r="Z189">
        <f t="shared" si="33"/>
        <v>1</v>
      </c>
      <c r="AA189">
        <f t="shared" si="34"/>
        <v>1</v>
      </c>
      <c r="AB189">
        <f t="shared" si="35"/>
        <v>0</v>
      </c>
      <c r="AC189">
        <f t="shared" si="36"/>
        <v>0</v>
      </c>
      <c r="AD189">
        <f t="shared" si="37"/>
        <v>1</v>
      </c>
      <c r="AE189">
        <f t="shared" si="38"/>
        <v>0</v>
      </c>
      <c r="AF189">
        <f t="shared" si="39"/>
        <v>0</v>
      </c>
      <c r="AG189">
        <f t="shared" si="40"/>
        <v>0</v>
      </c>
      <c r="AH189">
        <f t="shared" si="41"/>
        <v>3</v>
      </c>
    </row>
    <row r="190" spans="1:34" x14ac:dyDescent="0.3">
      <c r="A190">
        <f t="shared" si="30"/>
        <v>189</v>
      </c>
      <c r="B190" t="s">
        <v>230</v>
      </c>
      <c r="C190">
        <v>20</v>
      </c>
      <c r="D190">
        <v>34</v>
      </c>
      <c r="E190">
        <v>6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3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1</v>
      </c>
      <c r="X190">
        <f t="shared" si="31"/>
        <v>0</v>
      </c>
      <c r="Y190">
        <f t="shared" si="32"/>
        <v>0</v>
      </c>
      <c r="Z190">
        <f t="shared" si="33"/>
        <v>1</v>
      </c>
      <c r="AA190">
        <f t="shared" si="34"/>
        <v>0</v>
      </c>
      <c r="AB190">
        <f t="shared" si="35"/>
        <v>3</v>
      </c>
      <c r="AC190">
        <f t="shared" si="36"/>
        <v>0</v>
      </c>
      <c r="AD190">
        <f t="shared" si="37"/>
        <v>1</v>
      </c>
      <c r="AE190">
        <f t="shared" si="38"/>
        <v>0</v>
      </c>
      <c r="AF190">
        <f t="shared" si="39"/>
        <v>0</v>
      </c>
      <c r="AG190">
        <f t="shared" si="40"/>
        <v>1</v>
      </c>
      <c r="AH190">
        <f t="shared" si="41"/>
        <v>4</v>
      </c>
    </row>
    <row r="191" spans="1:34" x14ac:dyDescent="0.3">
      <c r="A191">
        <f t="shared" si="30"/>
        <v>190</v>
      </c>
      <c r="B191" t="s">
        <v>231</v>
      </c>
      <c r="C191">
        <v>20</v>
      </c>
      <c r="D191">
        <v>7</v>
      </c>
      <c r="E191">
        <v>6</v>
      </c>
      <c r="F191">
        <v>0</v>
      </c>
      <c r="G191">
        <v>0</v>
      </c>
      <c r="H191">
        <v>0</v>
      </c>
      <c r="I191">
        <v>0</v>
      </c>
      <c r="J191">
        <v>4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f t="shared" si="31"/>
        <v>0</v>
      </c>
      <c r="Y191">
        <f t="shared" si="32"/>
        <v>0</v>
      </c>
      <c r="Z191">
        <f t="shared" si="33"/>
        <v>6</v>
      </c>
      <c r="AA191">
        <f t="shared" si="34"/>
        <v>0</v>
      </c>
      <c r="AB191">
        <f t="shared" si="35"/>
        <v>0</v>
      </c>
      <c r="AC191">
        <f t="shared" si="36"/>
        <v>0</v>
      </c>
      <c r="AD191">
        <f t="shared" si="37"/>
        <v>0</v>
      </c>
      <c r="AE191">
        <f t="shared" si="38"/>
        <v>0</v>
      </c>
      <c r="AF191">
        <f t="shared" si="39"/>
        <v>0</v>
      </c>
      <c r="AG191">
        <f t="shared" si="40"/>
        <v>0</v>
      </c>
      <c r="AH191">
        <f t="shared" si="41"/>
        <v>1</v>
      </c>
    </row>
    <row r="192" spans="1:34" x14ac:dyDescent="0.3">
      <c r="A192">
        <f t="shared" si="30"/>
        <v>191</v>
      </c>
      <c r="B192" t="s">
        <v>232</v>
      </c>
      <c r="C192">
        <v>200</v>
      </c>
      <c r="D192">
        <v>44</v>
      </c>
      <c r="E192">
        <v>11</v>
      </c>
      <c r="F192">
        <v>0</v>
      </c>
      <c r="G192">
        <v>1</v>
      </c>
      <c r="H192">
        <v>0</v>
      </c>
      <c r="I192">
        <v>0</v>
      </c>
      <c r="J192">
        <v>2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2</v>
      </c>
      <c r="Q192">
        <v>0</v>
      </c>
      <c r="R192">
        <v>1</v>
      </c>
      <c r="S192">
        <v>2</v>
      </c>
      <c r="T192">
        <v>0</v>
      </c>
      <c r="U192">
        <v>0</v>
      </c>
      <c r="V192">
        <v>0</v>
      </c>
      <c r="W192">
        <v>1</v>
      </c>
      <c r="X192">
        <f t="shared" si="31"/>
        <v>1</v>
      </c>
      <c r="Y192">
        <f t="shared" si="32"/>
        <v>0</v>
      </c>
      <c r="Z192">
        <f t="shared" si="33"/>
        <v>2</v>
      </c>
      <c r="AA192">
        <f t="shared" si="34"/>
        <v>0</v>
      </c>
      <c r="AB192">
        <f t="shared" si="35"/>
        <v>2</v>
      </c>
      <c r="AC192">
        <f t="shared" si="36"/>
        <v>2</v>
      </c>
      <c r="AD192">
        <f t="shared" si="37"/>
        <v>3</v>
      </c>
      <c r="AE192">
        <f t="shared" si="38"/>
        <v>0</v>
      </c>
      <c r="AF192">
        <f t="shared" si="39"/>
        <v>0</v>
      </c>
      <c r="AG192">
        <f t="shared" si="40"/>
        <v>1</v>
      </c>
      <c r="AH192">
        <f t="shared" si="41"/>
        <v>6</v>
      </c>
    </row>
    <row r="193" spans="1:34" x14ac:dyDescent="0.3">
      <c r="A193">
        <f t="shared" si="30"/>
        <v>192</v>
      </c>
      <c r="B193" t="s">
        <v>233</v>
      </c>
      <c r="C193">
        <v>200</v>
      </c>
      <c r="D193">
        <v>31</v>
      </c>
      <c r="E193">
        <v>15</v>
      </c>
      <c r="F193">
        <v>0</v>
      </c>
      <c r="G193">
        <v>2</v>
      </c>
      <c r="H193">
        <v>2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2</v>
      </c>
      <c r="Q193">
        <v>0</v>
      </c>
      <c r="R193">
        <v>0</v>
      </c>
      <c r="S193">
        <v>0</v>
      </c>
      <c r="T193">
        <v>0</v>
      </c>
      <c r="U193">
        <v>6</v>
      </c>
      <c r="V193">
        <v>0</v>
      </c>
      <c r="W193">
        <v>2</v>
      </c>
      <c r="X193">
        <f t="shared" si="31"/>
        <v>2</v>
      </c>
      <c r="Y193">
        <f t="shared" si="32"/>
        <v>2</v>
      </c>
      <c r="Z193">
        <f t="shared" si="33"/>
        <v>0</v>
      </c>
      <c r="AA193">
        <f t="shared" si="34"/>
        <v>1</v>
      </c>
      <c r="AB193">
        <f t="shared" si="35"/>
        <v>0</v>
      </c>
      <c r="AC193">
        <f t="shared" si="36"/>
        <v>2</v>
      </c>
      <c r="AD193">
        <f t="shared" si="37"/>
        <v>0</v>
      </c>
      <c r="AE193">
        <f t="shared" si="38"/>
        <v>0</v>
      </c>
      <c r="AF193">
        <f t="shared" si="39"/>
        <v>6</v>
      </c>
      <c r="AG193">
        <f t="shared" si="40"/>
        <v>2</v>
      </c>
      <c r="AH193">
        <f t="shared" si="41"/>
        <v>6</v>
      </c>
    </row>
    <row r="194" spans="1:34" x14ac:dyDescent="0.3">
      <c r="A194">
        <f t="shared" si="30"/>
        <v>193</v>
      </c>
      <c r="B194" t="s">
        <v>234</v>
      </c>
      <c r="C194">
        <v>70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f t="shared" si="31"/>
        <v>0</v>
      </c>
      <c r="Y194">
        <f t="shared" si="32"/>
        <v>0</v>
      </c>
      <c r="Z194">
        <f t="shared" si="33"/>
        <v>0</v>
      </c>
      <c r="AA194">
        <f t="shared" si="34"/>
        <v>0</v>
      </c>
      <c r="AB194">
        <f t="shared" si="35"/>
        <v>0</v>
      </c>
      <c r="AC194">
        <f t="shared" si="36"/>
        <v>0</v>
      </c>
      <c r="AD194">
        <f t="shared" si="37"/>
        <v>0</v>
      </c>
      <c r="AE194">
        <f t="shared" si="38"/>
        <v>0</v>
      </c>
      <c r="AF194">
        <f t="shared" si="39"/>
        <v>0</v>
      </c>
      <c r="AG194">
        <f t="shared" si="40"/>
        <v>1</v>
      </c>
      <c r="AH194">
        <f t="shared" si="41"/>
        <v>1</v>
      </c>
    </row>
    <row r="195" spans="1:34" x14ac:dyDescent="0.3">
      <c r="A195">
        <f t="shared" ref="A195:A258" si="42">A194+1</f>
        <v>194</v>
      </c>
      <c r="B195" t="s">
        <v>235</v>
      </c>
      <c r="C195">
        <v>20</v>
      </c>
      <c r="D195">
        <v>34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f t="shared" ref="X195:X258" si="43">F195+G195</f>
        <v>0</v>
      </c>
      <c r="Y195">
        <f t="shared" ref="Y195:Y258" si="44">H195+I195</f>
        <v>0</v>
      </c>
      <c r="Z195">
        <f t="shared" ref="Z195:Z258" si="45">J195+K195</f>
        <v>0</v>
      </c>
      <c r="AA195">
        <f t="shared" ref="AA195:AA258" si="46">L195+M195</f>
        <v>0</v>
      </c>
      <c r="AB195">
        <f t="shared" ref="AB195:AB258" si="47">N195+O195</f>
        <v>1</v>
      </c>
      <c r="AC195">
        <f t="shared" ref="AC195:AC258" si="48">P195+Q195</f>
        <v>0</v>
      </c>
      <c r="AD195">
        <f t="shared" ref="AD195:AD258" si="49">R195+S195</f>
        <v>0</v>
      </c>
      <c r="AE195">
        <f t="shared" ref="AE195:AE258" si="50">T195</f>
        <v>0</v>
      </c>
      <c r="AF195">
        <f t="shared" ref="AF195:AF258" si="51">U195</f>
        <v>0</v>
      </c>
      <c r="AG195">
        <f t="shared" ref="AG195:AG258" si="52">V195+W195</f>
        <v>0</v>
      </c>
      <c r="AH195">
        <f t="shared" ref="AH195:AH258" si="53">COUNTIF(X195:AG195,"&gt;0")</f>
        <v>1</v>
      </c>
    </row>
    <row r="196" spans="1:34" x14ac:dyDescent="0.3">
      <c r="A196">
        <f t="shared" si="42"/>
        <v>195</v>
      </c>
      <c r="B196" t="s">
        <v>236</v>
      </c>
      <c r="C196">
        <v>100</v>
      </c>
      <c r="D196">
        <v>34</v>
      </c>
      <c r="E196">
        <v>6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3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f t="shared" si="43"/>
        <v>0</v>
      </c>
      <c r="Y196">
        <f t="shared" si="44"/>
        <v>1</v>
      </c>
      <c r="Z196">
        <f t="shared" si="45"/>
        <v>0</v>
      </c>
      <c r="AA196">
        <f t="shared" si="46"/>
        <v>0</v>
      </c>
      <c r="AB196">
        <f t="shared" si="47"/>
        <v>4</v>
      </c>
      <c r="AC196">
        <f t="shared" si="48"/>
        <v>0</v>
      </c>
      <c r="AD196">
        <f t="shared" si="49"/>
        <v>1</v>
      </c>
      <c r="AE196">
        <f t="shared" si="50"/>
        <v>0</v>
      </c>
      <c r="AF196">
        <f t="shared" si="51"/>
        <v>0</v>
      </c>
      <c r="AG196">
        <f t="shared" si="52"/>
        <v>0</v>
      </c>
      <c r="AH196">
        <f t="shared" si="53"/>
        <v>3</v>
      </c>
    </row>
    <row r="197" spans="1:34" x14ac:dyDescent="0.3">
      <c r="A197">
        <f t="shared" si="42"/>
        <v>196</v>
      </c>
      <c r="B197" t="s">
        <v>237</v>
      </c>
      <c r="C197">
        <v>20</v>
      </c>
      <c r="D197">
        <v>39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f t="shared" si="43"/>
        <v>0</v>
      </c>
      <c r="Y197">
        <f t="shared" si="44"/>
        <v>0</v>
      </c>
      <c r="Z197">
        <f t="shared" si="45"/>
        <v>0</v>
      </c>
      <c r="AA197">
        <f t="shared" si="46"/>
        <v>0</v>
      </c>
      <c r="AB197">
        <f t="shared" si="47"/>
        <v>0</v>
      </c>
      <c r="AC197">
        <f t="shared" si="48"/>
        <v>0</v>
      </c>
      <c r="AD197">
        <f t="shared" si="49"/>
        <v>1</v>
      </c>
      <c r="AE197">
        <f t="shared" si="50"/>
        <v>0</v>
      </c>
      <c r="AF197">
        <f t="shared" si="51"/>
        <v>0</v>
      </c>
      <c r="AG197">
        <f t="shared" si="52"/>
        <v>0</v>
      </c>
      <c r="AH197">
        <f t="shared" si="53"/>
        <v>1</v>
      </c>
    </row>
    <row r="198" spans="1:34" x14ac:dyDescent="0.3">
      <c r="A198">
        <f t="shared" si="42"/>
        <v>197</v>
      </c>
      <c r="B198" t="s">
        <v>238</v>
      </c>
      <c r="C198">
        <v>100</v>
      </c>
      <c r="D198">
        <v>1</v>
      </c>
      <c r="E198">
        <v>7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</v>
      </c>
      <c r="W198">
        <v>4</v>
      </c>
      <c r="X198">
        <f t="shared" si="43"/>
        <v>1</v>
      </c>
      <c r="Y198">
        <f t="shared" si="44"/>
        <v>0</v>
      </c>
      <c r="Z198">
        <f t="shared" si="45"/>
        <v>0</v>
      </c>
      <c r="AA198">
        <f t="shared" si="46"/>
        <v>0</v>
      </c>
      <c r="AB198">
        <f t="shared" si="47"/>
        <v>0</v>
      </c>
      <c r="AC198">
        <f t="shared" si="48"/>
        <v>0</v>
      </c>
      <c r="AD198">
        <f t="shared" si="49"/>
        <v>0</v>
      </c>
      <c r="AE198">
        <f t="shared" si="50"/>
        <v>0</v>
      </c>
      <c r="AF198">
        <f t="shared" si="51"/>
        <v>0</v>
      </c>
      <c r="AG198">
        <f t="shared" si="52"/>
        <v>6</v>
      </c>
      <c r="AH198">
        <f t="shared" si="53"/>
        <v>2</v>
      </c>
    </row>
    <row r="199" spans="1:34" x14ac:dyDescent="0.3">
      <c r="A199">
        <f t="shared" si="42"/>
        <v>198</v>
      </c>
      <c r="B199" t="s">
        <v>239</v>
      </c>
      <c r="C199">
        <v>100</v>
      </c>
      <c r="D199">
        <v>49</v>
      </c>
      <c r="E199">
        <v>31</v>
      </c>
      <c r="F199">
        <v>6</v>
      </c>
      <c r="G199">
        <v>17</v>
      </c>
      <c r="H199">
        <v>0</v>
      </c>
      <c r="I199">
        <v>0</v>
      </c>
      <c r="J199">
        <v>2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2</v>
      </c>
      <c r="S199">
        <v>0</v>
      </c>
      <c r="T199">
        <v>0</v>
      </c>
      <c r="U199">
        <v>1</v>
      </c>
      <c r="V199">
        <v>0</v>
      </c>
      <c r="W199">
        <v>2</v>
      </c>
      <c r="X199">
        <f t="shared" si="43"/>
        <v>23</v>
      </c>
      <c r="Y199">
        <f t="shared" si="44"/>
        <v>0</v>
      </c>
      <c r="Z199">
        <f t="shared" si="45"/>
        <v>2</v>
      </c>
      <c r="AA199">
        <f t="shared" si="46"/>
        <v>0</v>
      </c>
      <c r="AB199">
        <f t="shared" si="47"/>
        <v>1</v>
      </c>
      <c r="AC199">
        <f t="shared" si="48"/>
        <v>0</v>
      </c>
      <c r="AD199">
        <f t="shared" si="49"/>
        <v>2</v>
      </c>
      <c r="AE199">
        <f t="shared" si="50"/>
        <v>0</v>
      </c>
      <c r="AF199">
        <f t="shared" si="51"/>
        <v>1</v>
      </c>
      <c r="AG199">
        <f t="shared" si="52"/>
        <v>2</v>
      </c>
      <c r="AH199">
        <f t="shared" si="53"/>
        <v>6</v>
      </c>
    </row>
    <row r="200" spans="1:34" x14ac:dyDescent="0.3">
      <c r="A200">
        <f t="shared" si="42"/>
        <v>199</v>
      </c>
      <c r="B200" t="s">
        <v>240</v>
      </c>
      <c r="C200">
        <v>40</v>
      </c>
      <c r="D200">
        <v>31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f t="shared" si="43"/>
        <v>0</v>
      </c>
      <c r="Y200">
        <f t="shared" si="44"/>
        <v>0</v>
      </c>
      <c r="Z200">
        <f t="shared" si="45"/>
        <v>0</v>
      </c>
      <c r="AA200">
        <f t="shared" si="46"/>
        <v>0</v>
      </c>
      <c r="AB200">
        <f t="shared" si="47"/>
        <v>0</v>
      </c>
      <c r="AC200">
        <f t="shared" si="48"/>
        <v>0</v>
      </c>
      <c r="AD200">
        <f t="shared" si="49"/>
        <v>0</v>
      </c>
      <c r="AE200">
        <f t="shared" si="50"/>
        <v>0</v>
      </c>
      <c r="AF200">
        <f t="shared" si="51"/>
        <v>1</v>
      </c>
      <c r="AG200">
        <f t="shared" si="52"/>
        <v>0</v>
      </c>
      <c r="AH200">
        <f t="shared" si="53"/>
        <v>1</v>
      </c>
    </row>
    <row r="201" spans="1:34" x14ac:dyDescent="0.3">
      <c r="A201">
        <f t="shared" si="42"/>
        <v>200</v>
      </c>
      <c r="B201" t="s">
        <v>241</v>
      </c>
      <c r="C201">
        <v>40</v>
      </c>
      <c r="D201">
        <v>44</v>
      </c>
      <c r="E201">
        <v>11</v>
      </c>
      <c r="F201">
        <v>0</v>
      </c>
      <c r="G201">
        <v>2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</v>
      </c>
      <c r="W201">
        <v>5</v>
      </c>
      <c r="X201">
        <f t="shared" si="43"/>
        <v>2</v>
      </c>
      <c r="Y201">
        <f t="shared" si="44"/>
        <v>1</v>
      </c>
      <c r="Z201">
        <f t="shared" si="45"/>
        <v>0</v>
      </c>
      <c r="AA201">
        <f t="shared" si="46"/>
        <v>1</v>
      </c>
      <c r="AB201">
        <f t="shared" si="47"/>
        <v>0</v>
      </c>
      <c r="AC201">
        <f t="shared" si="48"/>
        <v>0</v>
      </c>
      <c r="AD201">
        <f t="shared" si="49"/>
        <v>0</v>
      </c>
      <c r="AE201">
        <f t="shared" si="50"/>
        <v>0</v>
      </c>
      <c r="AF201">
        <f t="shared" si="51"/>
        <v>0</v>
      </c>
      <c r="AG201">
        <f t="shared" si="52"/>
        <v>7</v>
      </c>
      <c r="AH201">
        <f t="shared" si="53"/>
        <v>4</v>
      </c>
    </row>
    <row r="202" spans="1:34" x14ac:dyDescent="0.3">
      <c r="A202">
        <f t="shared" si="42"/>
        <v>201</v>
      </c>
      <c r="B202" t="s">
        <v>242</v>
      </c>
      <c r="C202">
        <v>20</v>
      </c>
      <c r="D202">
        <v>36</v>
      </c>
      <c r="E202">
        <v>8</v>
      </c>
      <c r="F202">
        <v>5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f t="shared" si="43"/>
        <v>7</v>
      </c>
      <c r="Y202">
        <f t="shared" si="44"/>
        <v>0</v>
      </c>
      <c r="Z202">
        <f t="shared" si="45"/>
        <v>0</v>
      </c>
      <c r="AA202">
        <f t="shared" si="46"/>
        <v>1</v>
      </c>
      <c r="AB202">
        <f t="shared" si="47"/>
        <v>0</v>
      </c>
      <c r="AC202">
        <f t="shared" si="48"/>
        <v>0</v>
      </c>
      <c r="AD202">
        <f t="shared" si="49"/>
        <v>0</v>
      </c>
      <c r="AE202">
        <f t="shared" si="50"/>
        <v>0</v>
      </c>
      <c r="AF202">
        <f t="shared" si="51"/>
        <v>0</v>
      </c>
      <c r="AG202">
        <f t="shared" si="52"/>
        <v>0</v>
      </c>
      <c r="AH202">
        <f t="shared" si="53"/>
        <v>2</v>
      </c>
    </row>
    <row r="203" spans="1:34" x14ac:dyDescent="0.3">
      <c r="A203">
        <f t="shared" si="42"/>
        <v>202</v>
      </c>
      <c r="B203" t="s">
        <v>243</v>
      </c>
      <c r="C203">
        <v>20</v>
      </c>
      <c r="D203">
        <v>7</v>
      </c>
      <c r="E203">
        <v>2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f t="shared" si="43"/>
        <v>0</v>
      </c>
      <c r="Y203">
        <f t="shared" si="44"/>
        <v>0</v>
      </c>
      <c r="Z203">
        <f t="shared" si="45"/>
        <v>1</v>
      </c>
      <c r="AA203">
        <f t="shared" si="46"/>
        <v>1</v>
      </c>
      <c r="AB203">
        <f t="shared" si="47"/>
        <v>0</v>
      </c>
      <c r="AC203">
        <f t="shared" si="48"/>
        <v>0</v>
      </c>
      <c r="AD203">
        <f t="shared" si="49"/>
        <v>0</v>
      </c>
      <c r="AE203">
        <f t="shared" si="50"/>
        <v>0</v>
      </c>
      <c r="AF203">
        <f t="shared" si="51"/>
        <v>0</v>
      </c>
      <c r="AG203">
        <f t="shared" si="52"/>
        <v>0</v>
      </c>
      <c r="AH203">
        <f t="shared" si="53"/>
        <v>2</v>
      </c>
    </row>
    <row r="204" spans="1:34" x14ac:dyDescent="0.3">
      <c r="A204">
        <f t="shared" si="42"/>
        <v>203</v>
      </c>
      <c r="B204" t="s">
        <v>244</v>
      </c>
      <c r="C204">
        <v>70</v>
      </c>
      <c r="D204">
        <v>34</v>
      </c>
      <c r="E204">
        <v>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4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f t="shared" si="43"/>
        <v>0</v>
      </c>
      <c r="Y204">
        <f t="shared" si="44"/>
        <v>0</v>
      </c>
      <c r="Z204">
        <f t="shared" si="45"/>
        <v>0</v>
      </c>
      <c r="AA204">
        <f t="shared" si="46"/>
        <v>0</v>
      </c>
      <c r="AB204">
        <f t="shared" si="47"/>
        <v>5</v>
      </c>
      <c r="AC204">
        <f t="shared" si="48"/>
        <v>0</v>
      </c>
      <c r="AD204">
        <f t="shared" si="49"/>
        <v>1</v>
      </c>
      <c r="AE204">
        <f t="shared" si="50"/>
        <v>0</v>
      </c>
      <c r="AF204">
        <f t="shared" si="51"/>
        <v>0</v>
      </c>
      <c r="AG204">
        <f t="shared" si="52"/>
        <v>0</v>
      </c>
      <c r="AH204">
        <f t="shared" si="53"/>
        <v>2</v>
      </c>
    </row>
    <row r="205" spans="1:34" x14ac:dyDescent="0.3">
      <c r="A205">
        <f t="shared" si="42"/>
        <v>204</v>
      </c>
      <c r="B205" t="s">
        <v>245</v>
      </c>
      <c r="C205">
        <v>20</v>
      </c>
      <c r="D205">
        <v>44</v>
      </c>
      <c r="E205">
        <v>8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3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3</v>
      </c>
      <c r="X205">
        <f t="shared" si="43"/>
        <v>0</v>
      </c>
      <c r="Y205">
        <f t="shared" si="44"/>
        <v>1</v>
      </c>
      <c r="Z205">
        <f t="shared" si="45"/>
        <v>0</v>
      </c>
      <c r="AA205">
        <f t="shared" si="46"/>
        <v>4</v>
      </c>
      <c r="AB205">
        <f t="shared" si="47"/>
        <v>0</v>
      </c>
      <c r="AC205">
        <f t="shared" si="48"/>
        <v>0</v>
      </c>
      <c r="AD205">
        <f t="shared" si="49"/>
        <v>0</v>
      </c>
      <c r="AE205">
        <f t="shared" si="50"/>
        <v>0</v>
      </c>
      <c r="AF205">
        <f t="shared" si="51"/>
        <v>0</v>
      </c>
      <c r="AG205">
        <f t="shared" si="52"/>
        <v>3</v>
      </c>
      <c r="AH205">
        <f t="shared" si="53"/>
        <v>3</v>
      </c>
    </row>
    <row r="206" spans="1:34" x14ac:dyDescent="0.3">
      <c r="A206">
        <f t="shared" si="42"/>
        <v>205</v>
      </c>
      <c r="B206" t="s">
        <v>246</v>
      </c>
      <c r="C206">
        <v>100</v>
      </c>
      <c r="D206">
        <v>1</v>
      </c>
      <c r="E206">
        <v>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2</v>
      </c>
      <c r="X206">
        <f t="shared" si="43"/>
        <v>0</v>
      </c>
      <c r="Y206">
        <f t="shared" si="44"/>
        <v>0</v>
      </c>
      <c r="Z206">
        <f t="shared" si="45"/>
        <v>0</v>
      </c>
      <c r="AA206">
        <f t="shared" si="46"/>
        <v>0</v>
      </c>
      <c r="AB206">
        <f t="shared" si="47"/>
        <v>0</v>
      </c>
      <c r="AC206">
        <f t="shared" si="48"/>
        <v>2</v>
      </c>
      <c r="AD206">
        <f t="shared" si="49"/>
        <v>1</v>
      </c>
      <c r="AE206">
        <f t="shared" si="50"/>
        <v>0</v>
      </c>
      <c r="AF206">
        <f t="shared" si="51"/>
        <v>0</v>
      </c>
      <c r="AG206">
        <f t="shared" si="52"/>
        <v>2</v>
      </c>
      <c r="AH206">
        <f t="shared" si="53"/>
        <v>3</v>
      </c>
    </row>
    <row r="207" spans="1:34" x14ac:dyDescent="0.3">
      <c r="A207">
        <f t="shared" si="42"/>
        <v>206</v>
      </c>
      <c r="B207" t="s">
        <v>247</v>
      </c>
      <c r="C207">
        <v>20</v>
      </c>
      <c r="D207">
        <v>1</v>
      </c>
      <c r="E207">
        <v>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2</v>
      </c>
      <c r="X207">
        <f t="shared" si="43"/>
        <v>0</v>
      </c>
      <c r="Y207">
        <f t="shared" si="44"/>
        <v>0</v>
      </c>
      <c r="Z207">
        <f t="shared" si="45"/>
        <v>0</v>
      </c>
      <c r="AA207">
        <f t="shared" si="46"/>
        <v>0</v>
      </c>
      <c r="AB207">
        <f t="shared" si="47"/>
        <v>0</v>
      </c>
      <c r="AC207">
        <f t="shared" si="48"/>
        <v>1</v>
      </c>
      <c r="AD207">
        <f t="shared" si="49"/>
        <v>1</v>
      </c>
      <c r="AE207">
        <f t="shared" si="50"/>
        <v>0</v>
      </c>
      <c r="AF207">
        <f t="shared" si="51"/>
        <v>0</v>
      </c>
      <c r="AG207">
        <f t="shared" si="52"/>
        <v>2</v>
      </c>
      <c r="AH207">
        <f t="shared" si="53"/>
        <v>3</v>
      </c>
    </row>
    <row r="208" spans="1:34" x14ac:dyDescent="0.3">
      <c r="A208">
        <f t="shared" si="42"/>
        <v>207</v>
      </c>
      <c r="B208" t="s">
        <v>248</v>
      </c>
      <c r="C208">
        <v>20</v>
      </c>
      <c r="D208">
        <v>44</v>
      </c>
      <c r="E208">
        <v>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f t="shared" si="43"/>
        <v>0</v>
      </c>
      <c r="Y208">
        <f t="shared" si="44"/>
        <v>0</v>
      </c>
      <c r="Z208">
        <f t="shared" si="45"/>
        <v>0</v>
      </c>
      <c r="AA208">
        <f t="shared" si="46"/>
        <v>0</v>
      </c>
      <c r="AB208">
        <f t="shared" si="47"/>
        <v>0</v>
      </c>
      <c r="AC208">
        <f t="shared" si="48"/>
        <v>1</v>
      </c>
      <c r="AD208">
        <f t="shared" si="49"/>
        <v>5</v>
      </c>
      <c r="AE208">
        <f t="shared" si="50"/>
        <v>0</v>
      </c>
      <c r="AF208">
        <f t="shared" si="51"/>
        <v>0</v>
      </c>
      <c r="AG208">
        <f t="shared" si="52"/>
        <v>0</v>
      </c>
      <c r="AH208">
        <f t="shared" si="53"/>
        <v>2</v>
      </c>
    </row>
    <row r="209" spans="1:34" x14ac:dyDescent="0.3">
      <c r="A209">
        <f t="shared" si="42"/>
        <v>208</v>
      </c>
      <c r="B209" t="s">
        <v>249</v>
      </c>
      <c r="C209">
        <v>140</v>
      </c>
      <c r="D209">
        <v>49</v>
      </c>
      <c r="E209">
        <v>19</v>
      </c>
      <c r="F209">
        <v>0</v>
      </c>
      <c r="G209">
        <v>0</v>
      </c>
      <c r="H209">
        <v>3</v>
      </c>
      <c r="I209">
        <v>0</v>
      </c>
      <c r="J209">
        <v>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1</v>
      </c>
      <c r="T209">
        <v>1</v>
      </c>
      <c r="U209">
        <v>4</v>
      </c>
      <c r="V209">
        <v>0</v>
      </c>
      <c r="W209">
        <v>8</v>
      </c>
      <c r="X209">
        <f t="shared" si="43"/>
        <v>0</v>
      </c>
      <c r="Y209">
        <f t="shared" si="44"/>
        <v>3</v>
      </c>
      <c r="Z209">
        <f t="shared" si="45"/>
        <v>2</v>
      </c>
      <c r="AA209">
        <f t="shared" si="46"/>
        <v>0</v>
      </c>
      <c r="AB209">
        <f t="shared" si="47"/>
        <v>0</v>
      </c>
      <c r="AC209">
        <f t="shared" si="48"/>
        <v>1</v>
      </c>
      <c r="AD209">
        <f t="shared" si="49"/>
        <v>1</v>
      </c>
      <c r="AE209">
        <f t="shared" si="50"/>
        <v>1</v>
      </c>
      <c r="AF209">
        <f t="shared" si="51"/>
        <v>4</v>
      </c>
      <c r="AG209">
        <f t="shared" si="52"/>
        <v>8</v>
      </c>
      <c r="AH209">
        <f t="shared" si="53"/>
        <v>7</v>
      </c>
    </row>
    <row r="210" spans="1:34" x14ac:dyDescent="0.3">
      <c r="A210">
        <f t="shared" si="42"/>
        <v>209</v>
      </c>
      <c r="B210" t="s">
        <v>250</v>
      </c>
      <c r="C210">
        <v>100</v>
      </c>
      <c r="D210">
        <v>91</v>
      </c>
      <c r="E210">
        <v>3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f t="shared" si="43"/>
        <v>0</v>
      </c>
      <c r="Y210">
        <f t="shared" si="44"/>
        <v>1</v>
      </c>
      <c r="Z210">
        <f t="shared" si="45"/>
        <v>0</v>
      </c>
      <c r="AA210">
        <f t="shared" si="46"/>
        <v>0</v>
      </c>
      <c r="AB210">
        <f t="shared" si="47"/>
        <v>0</v>
      </c>
      <c r="AC210">
        <f t="shared" si="48"/>
        <v>0</v>
      </c>
      <c r="AD210">
        <f t="shared" si="49"/>
        <v>0</v>
      </c>
      <c r="AE210">
        <f t="shared" si="50"/>
        <v>0</v>
      </c>
      <c r="AF210">
        <f t="shared" si="51"/>
        <v>0</v>
      </c>
      <c r="AG210">
        <f t="shared" si="52"/>
        <v>2</v>
      </c>
      <c r="AH210">
        <f t="shared" si="53"/>
        <v>2</v>
      </c>
    </row>
    <row r="211" spans="1:34" x14ac:dyDescent="0.3">
      <c r="A211">
        <f t="shared" si="42"/>
        <v>210</v>
      </c>
      <c r="B211" t="s">
        <v>251</v>
      </c>
      <c r="C211">
        <v>20</v>
      </c>
      <c r="D211">
        <v>91</v>
      </c>
      <c r="E211">
        <v>2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f t="shared" si="43"/>
        <v>2</v>
      </c>
      <c r="Y211">
        <f t="shared" si="44"/>
        <v>0</v>
      </c>
      <c r="Z211">
        <f t="shared" si="45"/>
        <v>0</v>
      </c>
      <c r="AA211">
        <f t="shared" si="46"/>
        <v>0</v>
      </c>
      <c r="AB211">
        <f t="shared" si="47"/>
        <v>0</v>
      </c>
      <c r="AC211">
        <f t="shared" si="48"/>
        <v>0</v>
      </c>
      <c r="AD211">
        <f t="shared" si="49"/>
        <v>0</v>
      </c>
      <c r="AE211">
        <f t="shared" si="50"/>
        <v>0</v>
      </c>
      <c r="AF211">
        <f t="shared" si="51"/>
        <v>0</v>
      </c>
      <c r="AG211">
        <f t="shared" si="52"/>
        <v>0</v>
      </c>
      <c r="AH211">
        <f t="shared" si="53"/>
        <v>1</v>
      </c>
    </row>
    <row r="212" spans="1:34" x14ac:dyDescent="0.3">
      <c r="A212">
        <f t="shared" si="42"/>
        <v>211</v>
      </c>
      <c r="B212" t="s">
        <v>252</v>
      </c>
      <c r="C212">
        <v>20</v>
      </c>
      <c r="D212">
        <v>1</v>
      </c>
      <c r="E212">
        <v>5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3</v>
      </c>
      <c r="X212">
        <f t="shared" si="43"/>
        <v>0</v>
      </c>
      <c r="Y212">
        <f t="shared" si="44"/>
        <v>1</v>
      </c>
      <c r="Z212">
        <f t="shared" si="45"/>
        <v>0</v>
      </c>
      <c r="AA212">
        <f t="shared" si="46"/>
        <v>0</v>
      </c>
      <c r="AB212">
        <f t="shared" si="47"/>
        <v>0</v>
      </c>
      <c r="AC212">
        <f t="shared" si="48"/>
        <v>0</v>
      </c>
      <c r="AD212">
        <f t="shared" si="49"/>
        <v>0</v>
      </c>
      <c r="AE212">
        <f t="shared" si="50"/>
        <v>0</v>
      </c>
      <c r="AF212">
        <f t="shared" si="51"/>
        <v>0</v>
      </c>
      <c r="AG212">
        <f t="shared" si="52"/>
        <v>4</v>
      </c>
      <c r="AH212">
        <f t="shared" si="53"/>
        <v>2</v>
      </c>
    </row>
    <row r="213" spans="1:34" x14ac:dyDescent="0.3">
      <c r="A213">
        <f t="shared" si="42"/>
        <v>212</v>
      </c>
      <c r="B213" t="s">
        <v>253</v>
      </c>
      <c r="C213">
        <v>100</v>
      </c>
      <c r="D213">
        <v>44</v>
      </c>
      <c r="E213">
        <v>13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11</v>
      </c>
      <c r="X213">
        <f t="shared" si="43"/>
        <v>0</v>
      </c>
      <c r="Y213">
        <f t="shared" si="44"/>
        <v>0</v>
      </c>
      <c r="Z213">
        <f t="shared" si="45"/>
        <v>0</v>
      </c>
      <c r="AA213">
        <f t="shared" si="46"/>
        <v>0</v>
      </c>
      <c r="AB213">
        <f t="shared" si="47"/>
        <v>0</v>
      </c>
      <c r="AC213">
        <f t="shared" si="48"/>
        <v>1</v>
      </c>
      <c r="AD213">
        <f t="shared" si="49"/>
        <v>0</v>
      </c>
      <c r="AE213">
        <f t="shared" si="50"/>
        <v>0</v>
      </c>
      <c r="AF213">
        <f t="shared" si="51"/>
        <v>0</v>
      </c>
      <c r="AG213">
        <f t="shared" si="52"/>
        <v>12</v>
      </c>
      <c r="AH213">
        <f t="shared" si="53"/>
        <v>2</v>
      </c>
    </row>
    <row r="214" spans="1:34" x14ac:dyDescent="0.3">
      <c r="A214">
        <f t="shared" si="42"/>
        <v>213</v>
      </c>
      <c r="B214" t="s">
        <v>254</v>
      </c>
      <c r="C214">
        <v>70</v>
      </c>
      <c r="D214">
        <v>44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f t="shared" si="43"/>
        <v>0</v>
      </c>
      <c r="Y214">
        <f t="shared" si="44"/>
        <v>0</v>
      </c>
      <c r="Z214">
        <f t="shared" si="45"/>
        <v>2</v>
      </c>
      <c r="AA214">
        <f t="shared" si="46"/>
        <v>0</v>
      </c>
      <c r="AB214">
        <f t="shared" si="47"/>
        <v>0</v>
      </c>
      <c r="AC214">
        <f t="shared" si="48"/>
        <v>0</v>
      </c>
      <c r="AD214">
        <f t="shared" si="49"/>
        <v>0</v>
      </c>
      <c r="AE214">
        <f t="shared" si="50"/>
        <v>0</v>
      </c>
      <c r="AF214">
        <f t="shared" si="51"/>
        <v>0</v>
      </c>
      <c r="AG214">
        <f t="shared" si="52"/>
        <v>1</v>
      </c>
      <c r="AH214">
        <f t="shared" si="53"/>
        <v>2</v>
      </c>
    </row>
    <row r="215" spans="1:34" x14ac:dyDescent="0.3">
      <c r="A215">
        <f t="shared" si="42"/>
        <v>214</v>
      </c>
      <c r="B215" t="s">
        <v>255</v>
      </c>
      <c r="C215">
        <v>20</v>
      </c>
      <c r="D215">
        <v>385</v>
      </c>
      <c r="E215">
        <v>20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</v>
      </c>
      <c r="Q215">
        <v>18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f t="shared" si="43"/>
        <v>0</v>
      </c>
      <c r="Y215">
        <f t="shared" si="44"/>
        <v>0</v>
      </c>
      <c r="Z215">
        <f t="shared" si="45"/>
        <v>0</v>
      </c>
      <c r="AA215">
        <f t="shared" si="46"/>
        <v>0</v>
      </c>
      <c r="AB215">
        <f t="shared" si="47"/>
        <v>0</v>
      </c>
      <c r="AC215">
        <f t="shared" si="48"/>
        <v>20</v>
      </c>
      <c r="AD215">
        <f t="shared" si="49"/>
        <v>0</v>
      </c>
      <c r="AE215">
        <f t="shared" si="50"/>
        <v>0</v>
      </c>
      <c r="AF215">
        <f t="shared" si="51"/>
        <v>0</v>
      </c>
      <c r="AG215">
        <f t="shared" si="52"/>
        <v>0</v>
      </c>
      <c r="AH215">
        <f t="shared" si="53"/>
        <v>1</v>
      </c>
    </row>
    <row r="216" spans="1:34" x14ac:dyDescent="0.3">
      <c r="A216">
        <f t="shared" si="42"/>
        <v>215</v>
      </c>
      <c r="B216" t="s">
        <v>256</v>
      </c>
      <c r="C216">
        <v>20</v>
      </c>
      <c r="D216">
        <v>44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3</v>
      </c>
      <c r="U216">
        <v>0</v>
      </c>
      <c r="V216">
        <v>0</v>
      </c>
      <c r="W216">
        <v>0</v>
      </c>
      <c r="X216">
        <f t="shared" si="43"/>
        <v>0</v>
      </c>
      <c r="Y216">
        <f t="shared" si="44"/>
        <v>0</v>
      </c>
      <c r="Z216">
        <f t="shared" si="45"/>
        <v>1</v>
      </c>
      <c r="AA216">
        <f t="shared" si="46"/>
        <v>0</v>
      </c>
      <c r="AB216">
        <f t="shared" si="47"/>
        <v>0</v>
      </c>
      <c r="AC216">
        <f t="shared" si="48"/>
        <v>0</v>
      </c>
      <c r="AD216">
        <f t="shared" si="49"/>
        <v>0</v>
      </c>
      <c r="AE216">
        <f t="shared" si="50"/>
        <v>3</v>
      </c>
      <c r="AF216">
        <f t="shared" si="51"/>
        <v>0</v>
      </c>
      <c r="AG216">
        <f t="shared" si="52"/>
        <v>0</v>
      </c>
      <c r="AH216">
        <f t="shared" si="53"/>
        <v>2</v>
      </c>
    </row>
    <row r="217" spans="1:34" x14ac:dyDescent="0.3">
      <c r="A217">
        <f t="shared" si="42"/>
        <v>216</v>
      </c>
      <c r="B217" t="s">
        <v>257</v>
      </c>
      <c r="C217">
        <v>40</v>
      </c>
      <c r="D217">
        <v>31</v>
      </c>
      <c r="E217">
        <v>4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f t="shared" si="43"/>
        <v>0</v>
      </c>
      <c r="Y217">
        <f t="shared" si="44"/>
        <v>0</v>
      </c>
      <c r="Z217">
        <f t="shared" si="45"/>
        <v>4</v>
      </c>
      <c r="AA217">
        <f t="shared" si="46"/>
        <v>0</v>
      </c>
      <c r="AB217">
        <f t="shared" si="47"/>
        <v>0</v>
      </c>
      <c r="AC217">
        <f t="shared" si="48"/>
        <v>0</v>
      </c>
      <c r="AD217">
        <f t="shared" si="49"/>
        <v>0</v>
      </c>
      <c r="AE217">
        <f t="shared" si="50"/>
        <v>0</v>
      </c>
      <c r="AF217">
        <f t="shared" si="51"/>
        <v>0</v>
      </c>
      <c r="AG217">
        <f t="shared" si="52"/>
        <v>0</v>
      </c>
      <c r="AH217">
        <f t="shared" si="53"/>
        <v>1</v>
      </c>
    </row>
    <row r="218" spans="1:34" x14ac:dyDescent="0.3">
      <c r="A218">
        <f t="shared" si="42"/>
        <v>217</v>
      </c>
      <c r="B218" t="s">
        <v>258</v>
      </c>
      <c r="C218">
        <v>40</v>
      </c>
      <c r="D218">
        <v>385</v>
      </c>
      <c r="E218">
        <v>3</v>
      </c>
      <c r="F218">
        <v>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f t="shared" si="43"/>
        <v>2</v>
      </c>
      <c r="Y218">
        <f t="shared" si="44"/>
        <v>0</v>
      </c>
      <c r="Z218">
        <f t="shared" si="45"/>
        <v>0</v>
      </c>
      <c r="AA218">
        <f t="shared" si="46"/>
        <v>0</v>
      </c>
      <c r="AB218">
        <f t="shared" si="47"/>
        <v>0</v>
      </c>
      <c r="AC218">
        <f t="shared" si="48"/>
        <v>0</v>
      </c>
      <c r="AD218">
        <f t="shared" si="49"/>
        <v>0</v>
      </c>
      <c r="AE218">
        <f t="shared" si="50"/>
        <v>0</v>
      </c>
      <c r="AF218">
        <f t="shared" si="51"/>
        <v>1</v>
      </c>
      <c r="AG218">
        <f t="shared" si="52"/>
        <v>0</v>
      </c>
      <c r="AH218">
        <f t="shared" si="53"/>
        <v>2</v>
      </c>
    </row>
    <row r="219" spans="1:34" x14ac:dyDescent="0.3">
      <c r="A219">
        <f t="shared" si="42"/>
        <v>218</v>
      </c>
      <c r="B219" t="s">
        <v>259</v>
      </c>
      <c r="C219">
        <v>100</v>
      </c>
      <c r="D219">
        <v>44</v>
      </c>
      <c r="E219">
        <v>18</v>
      </c>
      <c r="F219">
        <v>0</v>
      </c>
      <c r="G219">
        <v>2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3</v>
      </c>
      <c r="W219">
        <v>11</v>
      </c>
      <c r="X219">
        <f t="shared" si="43"/>
        <v>2</v>
      </c>
      <c r="Y219">
        <f t="shared" si="44"/>
        <v>1</v>
      </c>
      <c r="Z219">
        <f t="shared" si="45"/>
        <v>0</v>
      </c>
      <c r="AA219">
        <f t="shared" si="46"/>
        <v>0</v>
      </c>
      <c r="AB219">
        <f t="shared" si="47"/>
        <v>0</v>
      </c>
      <c r="AC219">
        <f t="shared" si="48"/>
        <v>0</v>
      </c>
      <c r="AD219">
        <f t="shared" si="49"/>
        <v>0</v>
      </c>
      <c r="AE219">
        <f t="shared" si="50"/>
        <v>0</v>
      </c>
      <c r="AF219">
        <f t="shared" si="51"/>
        <v>1</v>
      </c>
      <c r="AG219">
        <f t="shared" si="52"/>
        <v>14</v>
      </c>
      <c r="AH219">
        <f t="shared" si="53"/>
        <v>4</v>
      </c>
    </row>
    <row r="220" spans="1:34" x14ac:dyDescent="0.3">
      <c r="A220">
        <f t="shared" si="42"/>
        <v>219</v>
      </c>
      <c r="B220" t="s">
        <v>260</v>
      </c>
      <c r="C220">
        <v>20</v>
      </c>
      <c r="D220">
        <v>48</v>
      </c>
      <c r="E220">
        <v>2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f t="shared" si="43"/>
        <v>1</v>
      </c>
      <c r="Y220">
        <f t="shared" si="44"/>
        <v>0</v>
      </c>
      <c r="Z220">
        <f t="shared" si="45"/>
        <v>0</v>
      </c>
      <c r="AA220">
        <f t="shared" si="46"/>
        <v>0</v>
      </c>
      <c r="AB220">
        <f t="shared" si="47"/>
        <v>1</v>
      </c>
      <c r="AC220">
        <f t="shared" si="48"/>
        <v>0</v>
      </c>
      <c r="AD220">
        <f t="shared" si="49"/>
        <v>0</v>
      </c>
      <c r="AE220">
        <f t="shared" si="50"/>
        <v>0</v>
      </c>
      <c r="AF220">
        <f t="shared" si="51"/>
        <v>0</v>
      </c>
      <c r="AG220">
        <f t="shared" si="52"/>
        <v>0</v>
      </c>
      <c r="AH220">
        <f t="shared" si="53"/>
        <v>2</v>
      </c>
    </row>
    <row r="221" spans="1:34" x14ac:dyDescent="0.3">
      <c r="A221">
        <f t="shared" si="42"/>
        <v>220</v>
      </c>
      <c r="B221" t="s">
        <v>261</v>
      </c>
      <c r="C221">
        <v>20</v>
      </c>
      <c r="D221">
        <v>31</v>
      </c>
      <c r="E221">
        <v>7</v>
      </c>
      <c r="F221">
        <v>0</v>
      </c>
      <c r="G221">
        <v>0</v>
      </c>
      <c r="H221">
        <v>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2</v>
      </c>
      <c r="X221">
        <f t="shared" si="43"/>
        <v>0</v>
      </c>
      <c r="Y221">
        <f t="shared" si="44"/>
        <v>3</v>
      </c>
      <c r="Z221">
        <f t="shared" si="45"/>
        <v>0</v>
      </c>
      <c r="AA221">
        <f t="shared" si="46"/>
        <v>0</v>
      </c>
      <c r="AB221">
        <f t="shared" si="47"/>
        <v>1</v>
      </c>
      <c r="AC221">
        <f t="shared" si="48"/>
        <v>0</v>
      </c>
      <c r="AD221">
        <f t="shared" si="49"/>
        <v>0</v>
      </c>
      <c r="AE221">
        <f t="shared" si="50"/>
        <v>0</v>
      </c>
      <c r="AF221">
        <f t="shared" si="51"/>
        <v>1</v>
      </c>
      <c r="AG221">
        <f t="shared" si="52"/>
        <v>2</v>
      </c>
      <c r="AH221">
        <f t="shared" si="53"/>
        <v>4</v>
      </c>
    </row>
    <row r="222" spans="1:34" x14ac:dyDescent="0.3">
      <c r="A222">
        <f t="shared" si="42"/>
        <v>221</v>
      </c>
      <c r="B222" t="s">
        <v>262</v>
      </c>
      <c r="C222">
        <v>100</v>
      </c>
      <c r="D222">
        <v>1</v>
      </c>
      <c r="E222">
        <v>2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7</v>
      </c>
      <c r="U222">
        <v>0</v>
      </c>
      <c r="V222">
        <v>1</v>
      </c>
      <c r="W222">
        <v>0</v>
      </c>
      <c r="X222">
        <f t="shared" si="43"/>
        <v>1</v>
      </c>
      <c r="Y222">
        <f t="shared" si="44"/>
        <v>0</v>
      </c>
      <c r="Z222">
        <f t="shared" si="45"/>
        <v>0</v>
      </c>
      <c r="AA222">
        <f t="shared" si="46"/>
        <v>0</v>
      </c>
      <c r="AB222">
        <f t="shared" si="47"/>
        <v>0</v>
      </c>
      <c r="AC222">
        <f t="shared" si="48"/>
        <v>0</v>
      </c>
      <c r="AD222">
        <f t="shared" si="49"/>
        <v>0</v>
      </c>
      <c r="AE222">
        <f t="shared" si="50"/>
        <v>7</v>
      </c>
      <c r="AF222">
        <f t="shared" si="51"/>
        <v>0</v>
      </c>
      <c r="AG222">
        <f t="shared" si="52"/>
        <v>1</v>
      </c>
      <c r="AH222">
        <f t="shared" si="53"/>
        <v>3</v>
      </c>
    </row>
    <row r="223" spans="1:34" x14ac:dyDescent="0.3">
      <c r="A223">
        <f t="shared" si="42"/>
        <v>222</v>
      </c>
      <c r="B223" t="s">
        <v>263</v>
      </c>
      <c r="C223">
        <v>20</v>
      </c>
      <c r="D223">
        <v>31</v>
      </c>
      <c r="E223">
        <v>16</v>
      </c>
      <c r="F223">
        <v>0</v>
      </c>
      <c r="G223">
        <v>0</v>
      </c>
      <c r="H223">
        <v>3</v>
      </c>
      <c r="I223">
        <v>2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6</v>
      </c>
      <c r="V223">
        <v>1</v>
      </c>
      <c r="W223">
        <v>2</v>
      </c>
      <c r="X223">
        <f t="shared" si="43"/>
        <v>0</v>
      </c>
      <c r="Y223">
        <f t="shared" si="44"/>
        <v>5</v>
      </c>
      <c r="Z223">
        <f t="shared" si="45"/>
        <v>0</v>
      </c>
      <c r="AA223">
        <f t="shared" si="46"/>
        <v>2</v>
      </c>
      <c r="AB223">
        <f t="shared" si="47"/>
        <v>0</v>
      </c>
      <c r="AC223">
        <f t="shared" si="48"/>
        <v>0</v>
      </c>
      <c r="AD223">
        <f t="shared" si="49"/>
        <v>0</v>
      </c>
      <c r="AE223">
        <f t="shared" si="50"/>
        <v>0</v>
      </c>
      <c r="AF223">
        <f t="shared" si="51"/>
        <v>6</v>
      </c>
      <c r="AG223">
        <f t="shared" si="52"/>
        <v>3</v>
      </c>
      <c r="AH223">
        <f t="shared" si="53"/>
        <v>4</v>
      </c>
    </row>
    <row r="224" spans="1:34" x14ac:dyDescent="0.3">
      <c r="A224">
        <f t="shared" si="42"/>
        <v>223</v>
      </c>
      <c r="B224" t="s">
        <v>264</v>
      </c>
      <c r="C224">
        <v>20</v>
      </c>
      <c r="D224">
        <v>370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f t="shared" si="43"/>
        <v>1</v>
      </c>
      <c r="Y224">
        <f t="shared" si="44"/>
        <v>0</v>
      </c>
      <c r="Z224">
        <f t="shared" si="45"/>
        <v>0</v>
      </c>
      <c r="AA224">
        <f t="shared" si="46"/>
        <v>0</v>
      </c>
      <c r="AB224">
        <f t="shared" si="47"/>
        <v>0</v>
      </c>
      <c r="AC224">
        <f t="shared" si="48"/>
        <v>0</v>
      </c>
      <c r="AD224">
        <f t="shared" si="49"/>
        <v>0</v>
      </c>
      <c r="AE224">
        <f t="shared" si="50"/>
        <v>0</v>
      </c>
      <c r="AF224">
        <f t="shared" si="51"/>
        <v>0</v>
      </c>
      <c r="AG224">
        <f t="shared" si="52"/>
        <v>0</v>
      </c>
      <c r="AH224">
        <f t="shared" si="53"/>
        <v>1</v>
      </c>
    </row>
    <row r="225" spans="1:34" x14ac:dyDescent="0.3">
      <c r="A225">
        <f t="shared" si="42"/>
        <v>224</v>
      </c>
      <c r="B225" t="s">
        <v>265</v>
      </c>
      <c r="C225">
        <v>70</v>
      </c>
      <c r="D225">
        <v>1</v>
      </c>
      <c r="E225">
        <v>8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18</v>
      </c>
      <c r="U225">
        <v>0</v>
      </c>
      <c r="V225">
        <v>0</v>
      </c>
      <c r="W225">
        <v>5</v>
      </c>
      <c r="X225">
        <f t="shared" si="43"/>
        <v>1</v>
      </c>
      <c r="Y225">
        <f t="shared" si="44"/>
        <v>0</v>
      </c>
      <c r="Z225">
        <f t="shared" si="45"/>
        <v>0</v>
      </c>
      <c r="AA225">
        <f t="shared" si="46"/>
        <v>1</v>
      </c>
      <c r="AB225">
        <f t="shared" si="47"/>
        <v>0</v>
      </c>
      <c r="AC225">
        <f t="shared" si="48"/>
        <v>0</v>
      </c>
      <c r="AD225">
        <f t="shared" si="49"/>
        <v>1</v>
      </c>
      <c r="AE225">
        <f t="shared" si="50"/>
        <v>18</v>
      </c>
      <c r="AF225">
        <f t="shared" si="51"/>
        <v>0</v>
      </c>
      <c r="AG225">
        <f t="shared" si="52"/>
        <v>5</v>
      </c>
      <c r="AH225">
        <f t="shared" si="53"/>
        <v>5</v>
      </c>
    </row>
    <row r="226" spans="1:34" x14ac:dyDescent="0.3">
      <c r="A226">
        <f t="shared" si="42"/>
        <v>225</v>
      </c>
      <c r="B226" t="s">
        <v>266</v>
      </c>
      <c r="C226">
        <v>70</v>
      </c>
      <c r="D226">
        <v>31</v>
      </c>
      <c r="E226">
        <v>12</v>
      </c>
      <c r="F226">
        <v>0</v>
      </c>
      <c r="G226">
        <v>0</v>
      </c>
      <c r="H226">
        <v>1</v>
      </c>
      <c r="I226">
        <v>2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2</v>
      </c>
      <c r="S226">
        <v>0</v>
      </c>
      <c r="T226">
        <v>0</v>
      </c>
      <c r="U226">
        <v>1</v>
      </c>
      <c r="V226">
        <v>0</v>
      </c>
      <c r="W226">
        <v>5</v>
      </c>
      <c r="X226">
        <f t="shared" si="43"/>
        <v>0</v>
      </c>
      <c r="Y226">
        <f t="shared" si="44"/>
        <v>3</v>
      </c>
      <c r="Z226">
        <f t="shared" si="45"/>
        <v>0</v>
      </c>
      <c r="AA226">
        <f t="shared" si="46"/>
        <v>1</v>
      </c>
      <c r="AB226">
        <f t="shared" si="47"/>
        <v>0</v>
      </c>
      <c r="AC226">
        <f t="shared" si="48"/>
        <v>0</v>
      </c>
      <c r="AD226">
        <f t="shared" si="49"/>
        <v>2</v>
      </c>
      <c r="AE226">
        <f t="shared" si="50"/>
        <v>0</v>
      </c>
      <c r="AF226">
        <f t="shared" si="51"/>
        <v>1</v>
      </c>
      <c r="AG226">
        <f t="shared" si="52"/>
        <v>5</v>
      </c>
      <c r="AH226">
        <f t="shared" si="53"/>
        <v>5</v>
      </c>
    </row>
    <row r="227" spans="1:34" x14ac:dyDescent="0.3">
      <c r="A227">
        <f t="shared" si="42"/>
        <v>226</v>
      </c>
      <c r="B227" t="s">
        <v>267</v>
      </c>
      <c r="C227">
        <v>100</v>
      </c>
      <c r="D227">
        <v>1</v>
      </c>
      <c r="E227">
        <v>7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5</v>
      </c>
      <c r="X227">
        <f t="shared" si="43"/>
        <v>0</v>
      </c>
      <c r="Y227">
        <f t="shared" si="44"/>
        <v>1</v>
      </c>
      <c r="Z227">
        <f t="shared" si="45"/>
        <v>0</v>
      </c>
      <c r="AA227">
        <f t="shared" si="46"/>
        <v>0</v>
      </c>
      <c r="AB227">
        <f t="shared" si="47"/>
        <v>0</v>
      </c>
      <c r="AC227">
        <f t="shared" si="48"/>
        <v>1</v>
      </c>
      <c r="AD227">
        <f t="shared" si="49"/>
        <v>0</v>
      </c>
      <c r="AE227">
        <f t="shared" si="50"/>
        <v>0</v>
      </c>
      <c r="AF227">
        <f t="shared" si="51"/>
        <v>0</v>
      </c>
      <c r="AG227">
        <f t="shared" si="52"/>
        <v>5</v>
      </c>
      <c r="AH227">
        <f t="shared" si="53"/>
        <v>3</v>
      </c>
    </row>
    <row r="228" spans="1:34" x14ac:dyDescent="0.3">
      <c r="A228">
        <f t="shared" si="42"/>
        <v>227</v>
      </c>
      <c r="B228" t="s">
        <v>268</v>
      </c>
      <c r="C228">
        <v>70</v>
      </c>
      <c r="D228">
        <v>44</v>
      </c>
      <c r="E228">
        <v>5</v>
      </c>
      <c r="F228">
        <v>2</v>
      </c>
      <c r="G228">
        <v>0</v>
      </c>
      <c r="H228">
        <v>0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f t="shared" si="43"/>
        <v>2</v>
      </c>
      <c r="Y228">
        <f t="shared" si="44"/>
        <v>2</v>
      </c>
      <c r="Z228">
        <f t="shared" si="45"/>
        <v>0</v>
      </c>
      <c r="AA228">
        <f t="shared" si="46"/>
        <v>0</v>
      </c>
      <c r="AB228">
        <f t="shared" si="47"/>
        <v>0</v>
      </c>
      <c r="AC228">
        <f t="shared" si="48"/>
        <v>0</v>
      </c>
      <c r="AD228">
        <f t="shared" si="49"/>
        <v>0</v>
      </c>
      <c r="AE228">
        <f t="shared" si="50"/>
        <v>0</v>
      </c>
      <c r="AF228">
        <f t="shared" si="51"/>
        <v>0</v>
      </c>
      <c r="AG228">
        <f t="shared" si="52"/>
        <v>1</v>
      </c>
      <c r="AH228">
        <f t="shared" si="53"/>
        <v>3</v>
      </c>
    </row>
    <row r="229" spans="1:34" x14ac:dyDescent="0.3">
      <c r="A229">
        <f t="shared" si="42"/>
        <v>228</v>
      </c>
      <c r="B229" t="s">
        <v>269</v>
      </c>
      <c r="C229">
        <v>70</v>
      </c>
      <c r="D229">
        <v>61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1</v>
      </c>
      <c r="W229">
        <v>0</v>
      </c>
      <c r="X229">
        <f t="shared" si="43"/>
        <v>0</v>
      </c>
      <c r="Y229">
        <f t="shared" si="44"/>
        <v>0</v>
      </c>
      <c r="Z229">
        <f t="shared" si="45"/>
        <v>0</v>
      </c>
      <c r="AA229">
        <f t="shared" si="46"/>
        <v>1</v>
      </c>
      <c r="AB229">
        <f t="shared" si="47"/>
        <v>0</v>
      </c>
      <c r="AC229">
        <f t="shared" si="48"/>
        <v>0</v>
      </c>
      <c r="AD229">
        <f t="shared" si="49"/>
        <v>0</v>
      </c>
      <c r="AE229">
        <f t="shared" si="50"/>
        <v>1</v>
      </c>
      <c r="AF229">
        <f t="shared" si="51"/>
        <v>0</v>
      </c>
      <c r="AG229">
        <f t="shared" si="52"/>
        <v>1</v>
      </c>
      <c r="AH229">
        <f t="shared" si="53"/>
        <v>3</v>
      </c>
    </row>
    <row r="230" spans="1:34" x14ac:dyDescent="0.3">
      <c r="A230">
        <f t="shared" si="42"/>
        <v>229</v>
      </c>
      <c r="B230" t="s">
        <v>270</v>
      </c>
      <c r="C230">
        <v>70</v>
      </c>
      <c r="D230">
        <v>1</v>
      </c>
      <c r="E230">
        <v>2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43"/>
        <v>1</v>
      </c>
      <c r="Y230">
        <f t="shared" si="44"/>
        <v>1</v>
      </c>
      <c r="Z230">
        <f t="shared" si="45"/>
        <v>0</v>
      </c>
      <c r="AA230">
        <f t="shared" si="46"/>
        <v>0</v>
      </c>
      <c r="AB230">
        <f t="shared" si="47"/>
        <v>0</v>
      </c>
      <c r="AC230">
        <f t="shared" si="48"/>
        <v>0</v>
      </c>
      <c r="AD230">
        <f t="shared" si="49"/>
        <v>0</v>
      </c>
      <c r="AE230">
        <f t="shared" si="50"/>
        <v>0</v>
      </c>
      <c r="AF230">
        <f t="shared" si="51"/>
        <v>0</v>
      </c>
      <c r="AG230">
        <f t="shared" si="52"/>
        <v>0</v>
      </c>
      <c r="AH230">
        <f t="shared" si="53"/>
        <v>2</v>
      </c>
    </row>
    <row r="231" spans="1:34" x14ac:dyDescent="0.3">
      <c r="A231">
        <f t="shared" si="42"/>
        <v>230</v>
      </c>
      <c r="B231" t="s">
        <v>271</v>
      </c>
      <c r="C231">
        <v>100</v>
      </c>
      <c r="D231">
        <v>31</v>
      </c>
      <c r="E231">
        <v>32</v>
      </c>
      <c r="F231">
        <v>0</v>
      </c>
      <c r="G231">
        <v>1</v>
      </c>
      <c r="H231">
        <v>0</v>
      </c>
      <c r="I231">
        <v>0</v>
      </c>
      <c r="J231">
        <v>4</v>
      </c>
      <c r="K231">
        <v>0</v>
      </c>
      <c r="L231">
        <v>3</v>
      </c>
      <c r="M231">
        <v>4</v>
      </c>
      <c r="N231">
        <v>1</v>
      </c>
      <c r="O231">
        <v>0</v>
      </c>
      <c r="P231">
        <v>0</v>
      </c>
      <c r="Q231">
        <v>0</v>
      </c>
      <c r="R231">
        <v>2</v>
      </c>
      <c r="S231">
        <v>16</v>
      </c>
      <c r="T231">
        <v>0</v>
      </c>
      <c r="U231">
        <v>0</v>
      </c>
      <c r="V231">
        <v>0</v>
      </c>
      <c r="W231">
        <v>1</v>
      </c>
      <c r="X231">
        <f t="shared" si="43"/>
        <v>1</v>
      </c>
      <c r="Y231">
        <f t="shared" si="44"/>
        <v>0</v>
      </c>
      <c r="Z231">
        <f t="shared" si="45"/>
        <v>4</v>
      </c>
      <c r="AA231">
        <f t="shared" si="46"/>
        <v>7</v>
      </c>
      <c r="AB231">
        <f t="shared" si="47"/>
        <v>1</v>
      </c>
      <c r="AC231">
        <f t="shared" si="48"/>
        <v>0</v>
      </c>
      <c r="AD231">
        <f t="shared" si="49"/>
        <v>18</v>
      </c>
      <c r="AE231">
        <f t="shared" si="50"/>
        <v>0</v>
      </c>
      <c r="AF231">
        <f t="shared" si="51"/>
        <v>0</v>
      </c>
      <c r="AG231">
        <f t="shared" si="52"/>
        <v>1</v>
      </c>
      <c r="AH231">
        <f t="shared" si="53"/>
        <v>6</v>
      </c>
    </row>
    <row r="232" spans="1:34" x14ac:dyDescent="0.3">
      <c r="A232">
        <f t="shared" si="42"/>
        <v>231</v>
      </c>
      <c r="B232" t="s">
        <v>272</v>
      </c>
      <c r="C232">
        <v>70</v>
      </c>
      <c r="D232">
        <v>49</v>
      </c>
      <c r="E232">
        <v>5</v>
      </c>
      <c r="F232">
        <v>1</v>
      </c>
      <c r="G232">
        <v>0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</v>
      </c>
      <c r="V232">
        <v>0</v>
      </c>
      <c r="W232">
        <v>0</v>
      </c>
      <c r="X232">
        <f t="shared" si="43"/>
        <v>1</v>
      </c>
      <c r="Y232">
        <f t="shared" si="44"/>
        <v>2</v>
      </c>
      <c r="Z232">
        <f t="shared" si="45"/>
        <v>0</v>
      </c>
      <c r="AA232">
        <f t="shared" si="46"/>
        <v>0</v>
      </c>
      <c r="AB232">
        <f t="shared" si="47"/>
        <v>0</v>
      </c>
      <c r="AC232">
        <f t="shared" si="48"/>
        <v>0</v>
      </c>
      <c r="AD232">
        <f t="shared" si="49"/>
        <v>0</v>
      </c>
      <c r="AE232">
        <f t="shared" si="50"/>
        <v>0</v>
      </c>
      <c r="AF232">
        <f t="shared" si="51"/>
        <v>2</v>
      </c>
      <c r="AG232">
        <f t="shared" si="52"/>
        <v>0</v>
      </c>
      <c r="AH232">
        <f t="shared" si="53"/>
        <v>3</v>
      </c>
    </row>
    <row r="233" spans="1:34" x14ac:dyDescent="0.3">
      <c r="A233">
        <f t="shared" si="42"/>
        <v>232</v>
      </c>
      <c r="B233" t="s">
        <v>273</v>
      </c>
      <c r="C233">
        <v>70</v>
      </c>
      <c r="D233">
        <v>1</v>
      </c>
      <c r="E233">
        <v>8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6</v>
      </c>
      <c r="X233">
        <f t="shared" si="43"/>
        <v>0</v>
      </c>
      <c r="Y233">
        <f t="shared" si="44"/>
        <v>1</v>
      </c>
      <c r="Z233">
        <f t="shared" si="45"/>
        <v>0</v>
      </c>
      <c r="AA233">
        <f t="shared" si="46"/>
        <v>0</v>
      </c>
      <c r="AB233">
        <f t="shared" si="47"/>
        <v>0</v>
      </c>
      <c r="AC233">
        <f t="shared" si="48"/>
        <v>1</v>
      </c>
      <c r="AD233">
        <f t="shared" si="49"/>
        <v>0</v>
      </c>
      <c r="AE233">
        <f t="shared" si="50"/>
        <v>1</v>
      </c>
      <c r="AF233">
        <f t="shared" si="51"/>
        <v>0</v>
      </c>
      <c r="AG233">
        <f t="shared" si="52"/>
        <v>6</v>
      </c>
      <c r="AH233">
        <f t="shared" si="53"/>
        <v>4</v>
      </c>
    </row>
    <row r="234" spans="1:34" x14ac:dyDescent="0.3">
      <c r="A234">
        <f t="shared" si="42"/>
        <v>233</v>
      </c>
      <c r="B234" t="s">
        <v>274</v>
      </c>
      <c r="C234">
        <v>70</v>
      </c>
      <c r="D234">
        <v>31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0</v>
      </c>
      <c r="W234">
        <v>1</v>
      </c>
      <c r="X234">
        <f t="shared" si="43"/>
        <v>0</v>
      </c>
      <c r="Y234">
        <f t="shared" si="44"/>
        <v>0</v>
      </c>
      <c r="Z234">
        <f t="shared" si="45"/>
        <v>0</v>
      </c>
      <c r="AA234">
        <f t="shared" si="46"/>
        <v>1</v>
      </c>
      <c r="AB234">
        <f t="shared" si="47"/>
        <v>0</v>
      </c>
      <c r="AC234">
        <f t="shared" si="48"/>
        <v>0</v>
      </c>
      <c r="AD234">
        <f t="shared" si="49"/>
        <v>0</v>
      </c>
      <c r="AE234">
        <f t="shared" si="50"/>
        <v>1</v>
      </c>
      <c r="AF234">
        <f t="shared" si="51"/>
        <v>1</v>
      </c>
      <c r="AG234">
        <f t="shared" si="52"/>
        <v>1</v>
      </c>
      <c r="AH234">
        <f t="shared" si="53"/>
        <v>4</v>
      </c>
    </row>
    <row r="235" spans="1:34" x14ac:dyDescent="0.3">
      <c r="A235">
        <f t="shared" si="42"/>
        <v>234</v>
      </c>
      <c r="B235" t="s">
        <v>275</v>
      </c>
      <c r="C235">
        <v>100</v>
      </c>
      <c r="D235">
        <v>44</v>
      </c>
      <c r="E235">
        <v>11</v>
      </c>
      <c r="F235">
        <v>1</v>
      </c>
      <c r="G235">
        <v>1</v>
      </c>
      <c r="H235">
        <v>1</v>
      </c>
      <c r="I235">
        <v>3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1</v>
      </c>
      <c r="V235">
        <v>0</v>
      </c>
      <c r="W235">
        <v>2</v>
      </c>
      <c r="X235">
        <f t="shared" si="43"/>
        <v>2</v>
      </c>
      <c r="Y235">
        <f t="shared" si="44"/>
        <v>4</v>
      </c>
      <c r="Z235">
        <f t="shared" si="45"/>
        <v>0</v>
      </c>
      <c r="AA235">
        <f t="shared" si="46"/>
        <v>1</v>
      </c>
      <c r="AB235">
        <f t="shared" si="47"/>
        <v>0</v>
      </c>
      <c r="AC235">
        <f t="shared" si="48"/>
        <v>0</v>
      </c>
      <c r="AD235">
        <f t="shared" si="49"/>
        <v>1</v>
      </c>
      <c r="AE235">
        <f t="shared" si="50"/>
        <v>0</v>
      </c>
      <c r="AF235">
        <f t="shared" si="51"/>
        <v>1</v>
      </c>
      <c r="AG235">
        <f t="shared" si="52"/>
        <v>2</v>
      </c>
      <c r="AH235">
        <f t="shared" si="53"/>
        <v>6</v>
      </c>
    </row>
    <row r="236" spans="1:34" x14ac:dyDescent="0.3">
      <c r="A236">
        <f t="shared" si="42"/>
        <v>235</v>
      </c>
      <c r="B236" t="s">
        <v>276</v>
      </c>
      <c r="C236">
        <v>20</v>
      </c>
      <c r="D236">
        <v>91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f t="shared" si="43"/>
        <v>0</v>
      </c>
      <c r="Y236">
        <f t="shared" si="44"/>
        <v>0</v>
      </c>
      <c r="Z236">
        <f t="shared" si="45"/>
        <v>0</v>
      </c>
      <c r="AA236">
        <f t="shared" si="46"/>
        <v>0</v>
      </c>
      <c r="AB236">
        <f t="shared" si="47"/>
        <v>0</v>
      </c>
      <c r="AC236">
        <f t="shared" si="48"/>
        <v>0</v>
      </c>
      <c r="AD236">
        <f t="shared" si="49"/>
        <v>0</v>
      </c>
      <c r="AE236">
        <f t="shared" si="50"/>
        <v>0</v>
      </c>
      <c r="AF236">
        <f t="shared" si="51"/>
        <v>1</v>
      </c>
      <c r="AG236">
        <f t="shared" si="52"/>
        <v>0</v>
      </c>
      <c r="AH236">
        <f t="shared" si="53"/>
        <v>1</v>
      </c>
    </row>
    <row r="237" spans="1:34" x14ac:dyDescent="0.3">
      <c r="A237">
        <f t="shared" si="42"/>
        <v>236</v>
      </c>
      <c r="B237" t="s">
        <v>277</v>
      </c>
      <c r="C237">
        <v>20</v>
      </c>
      <c r="D237">
        <v>999</v>
      </c>
      <c r="E237">
        <v>86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86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f t="shared" si="43"/>
        <v>0</v>
      </c>
      <c r="Y237">
        <f t="shared" si="44"/>
        <v>0</v>
      </c>
      <c r="Z237">
        <f t="shared" si="45"/>
        <v>86</v>
      </c>
      <c r="AA237">
        <f t="shared" si="46"/>
        <v>0</v>
      </c>
      <c r="AB237">
        <f t="shared" si="47"/>
        <v>0</v>
      </c>
      <c r="AC237">
        <f t="shared" si="48"/>
        <v>0</v>
      </c>
      <c r="AD237">
        <f t="shared" si="49"/>
        <v>0</v>
      </c>
      <c r="AE237">
        <f t="shared" si="50"/>
        <v>1</v>
      </c>
      <c r="AF237">
        <f t="shared" si="51"/>
        <v>0</v>
      </c>
      <c r="AG237">
        <f t="shared" si="52"/>
        <v>0</v>
      </c>
      <c r="AH237">
        <f t="shared" si="53"/>
        <v>2</v>
      </c>
    </row>
    <row r="238" spans="1:34" x14ac:dyDescent="0.3">
      <c r="A238">
        <f t="shared" si="42"/>
        <v>237</v>
      </c>
      <c r="B238" t="s">
        <v>278</v>
      </c>
      <c r="C238">
        <v>100</v>
      </c>
      <c r="D238">
        <v>91</v>
      </c>
      <c r="E238">
        <v>5</v>
      </c>
      <c r="F238">
        <v>0</v>
      </c>
      <c r="G238">
        <v>2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f t="shared" si="43"/>
        <v>2</v>
      </c>
      <c r="Y238">
        <f t="shared" si="44"/>
        <v>0</v>
      </c>
      <c r="Z238">
        <f t="shared" si="45"/>
        <v>1</v>
      </c>
      <c r="AA238">
        <f t="shared" si="46"/>
        <v>0</v>
      </c>
      <c r="AB238">
        <f t="shared" si="47"/>
        <v>0</v>
      </c>
      <c r="AC238">
        <f t="shared" si="48"/>
        <v>1</v>
      </c>
      <c r="AD238">
        <f t="shared" si="49"/>
        <v>0</v>
      </c>
      <c r="AE238">
        <f t="shared" si="50"/>
        <v>0</v>
      </c>
      <c r="AF238">
        <f t="shared" si="51"/>
        <v>0</v>
      </c>
      <c r="AG238">
        <f t="shared" si="52"/>
        <v>1</v>
      </c>
      <c r="AH238">
        <f t="shared" si="53"/>
        <v>4</v>
      </c>
    </row>
    <row r="239" spans="1:34" x14ac:dyDescent="0.3">
      <c r="A239">
        <f t="shared" si="42"/>
        <v>238</v>
      </c>
      <c r="B239" t="s">
        <v>279</v>
      </c>
      <c r="C239">
        <v>70</v>
      </c>
      <c r="D239">
        <v>1</v>
      </c>
      <c r="E239">
        <v>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1</v>
      </c>
      <c r="W239">
        <v>2</v>
      </c>
      <c r="X239">
        <f t="shared" si="43"/>
        <v>0</v>
      </c>
      <c r="Y239">
        <f t="shared" si="44"/>
        <v>0</v>
      </c>
      <c r="Z239">
        <f t="shared" si="45"/>
        <v>0</v>
      </c>
      <c r="AA239">
        <f t="shared" si="46"/>
        <v>0</v>
      </c>
      <c r="AB239">
        <f t="shared" si="47"/>
        <v>0</v>
      </c>
      <c r="AC239">
        <f t="shared" si="48"/>
        <v>0</v>
      </c>
      <c r="AD239">
        <f t="shared" si="49"/>
        <v>0</v>
      </c>
      <c r="AE239">
        <f t="shared" si="50"/>
        <v>1</v>
      </c>
      <c r="AF239">
        <f t="shared" si="51"/>
        <v>0</v>
      </c>
      <c r="AG239">
        <f t="shared" si="52"/>
        <v>3</v>
      </c>
      <c r="AH239">
        <f t="shared" si="53"/>
        <v>2</v>
      </c>
    </row>
    <row r="240" spans="1:34" x14ac:dyDescent="0.3">
      <c r="A240">
        <f t="shared" si="42"/>
        <v>239</v>
      </c>
      <c r="B240" t="s">
        <v>280</v>
      </c>
      <c r="C240">
        <v>20</v>
      </c>
      <c r="D240">
        <v>44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f t="shared" si="43"/>
        <v>0</v>
      </c>
      <c r="Y240">
        <f t="shared" si="44"/>
        <v>0</v>
      </c>
      <c r="Z240">
        <f t="shared" si="45"/>
        <v>0</v>
      </c>
      <c r="AA240">
        <f t="shared" si="46"/>
        <v>0</v>
      </c>
      <c r="AB240">
        <f t="shared" si="47"/>
        <v>0</v>
      </c>
      <c r="AC240">
        <f t="shared" si="48"/>
        <v>0</v>
      </c>
      <c r="AD240">
        <f t="shared" si="49"/>
        <v>0</v>
      </c>
      <c r="AE240">
        <f t="shared" si="50"/>
        <v>0</v>
      </c>
      <c r="AF240">
        <f t="shared" si="51"/>
        <v>1</v>
      </c>
      <c r="AG240">
        <f t="shared" si="52"/>
        <v>0</v>
      </c>
      <c r="AH240">
        <f t="shared" si="53"/>
        <v>1</v>
      </c>
    </row>
    <row r="241" spans="1:34" x14ac:dyDescent="0.3">
      <c r="A241">
        <f t="shared" si="42"/>
        <v>240</v>
      </c>
      <c r="B241" t="s">
        <v>281</v>
      </c>
      <c r="C241">
        <v>20</v>
      </c>
      <c r="D241">
        <v>44</v>
      </c>
      <c r="E241">
        <v>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</v>
      </c>
      <c r="U241">
        <v>0</v>
      </c>
      <c r="V241">
        <v>1</v>
      </c>
      <c r="W241">
        <v>1</v>
      </c>
      <c r="X241">
        <f t="shared" si="43"/>
        <v>0</v>
      </c>
      <c r="Y241">
        <f t="shared" si="44"/>
        <v>0</v>
      </c>
      <c r="Z241">
        <f t="shared" si="45"/>
        <v>0</v>
      </c>
      <c r="AA241">
        <f t="shared" si="46"/>
        <v>1</v>
      </c>
      <c r="AB241">
        <f t="shared" si="47"/>
        <v>0</v>
      </c>
      <c r="AC241">
        <f t="shared" si="48"/>
        <v>0</v>
      </c>
      <c r="AD241">
        <f t="shared" si="49"/>
        <v>0</v>
      </c>
      <c r="AE241">
        <f t="shared" si="50"/>
        <v>3</v>
      </c>
      <c r="AF241">
        <f t="shared" si="51"/>
        <v>0</v>
      </c>
      <c r="AG241">
        <f t="shared" si="52"/>
        <v>2</v>
      </c>
      <c r="AH241">
        <f t="shared" si="53"/>
        <v>3</v>
      </c>
    </row>
    <row r="242" spans="1:34" x14ac:dyDescent="0.3">
      <c r="A242">
        <f t="shared" si="42"/>
        <v>241</v>
      </c>
      <c r="B242" t="s">
        <v>282</v>
      </c>
      <c r="C242">
        <v>100</v>
      </c>
      <c r="D242">
        <v>44</v>
      </c>
      <c r="E242">
        <v>14</v>
      </c>
      <c r="F242">
        <v>0</v>
      </c>
      <c r="G242">
        <v>3</v>
      </c>
      <c r="H242">
        <v>0</v>
      </c>
      <c r="I242">
        <v>3</v>
      </c>
      <c r="J242">
        <v>2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3</v>
      </c>
      <c r="V242">
        <v>0</v>
      </c>
      <c r="W242">
        <v>3</v>
      </c>
      <c r="X242">
        <f t="shared" si="43"/>
        <v>3</v>
      </c>
      <c r="Y242">
        <f t="shared" si="44"/>
        <v>3</v>
      </c>
      <c r="Z242">
        <f t="shared" si="45"/>
        <v>2</v>
      </c>
      <c r="AA242">
        <f t="shared" si="46"/>
        <v>0</v>
      </c>
      <c r="AB242">
        <f t="shared" si="47"/>
        <v>0</v>
      </c>
      <c r="AC242">
        <f t="shared" si="48"/>
        <v>0</v>
      </c>
      <c r="AD242">
        <f t="shared" si="49"/>
        <v>0</v>
      </c>
      <c r="AE242">
        <f t="shared" si="50"/>
        <v>0</v>
      </c>
      <c r="AF242">
        <f t="shared" si="51"/>
        <v>3</v>
      </c>
      <c r="AG242">
        <f t="shared" si="52"/>
        <v>3</v>
      </c>
      <c r="AH242">
        <f t="shared" si="53"/>
        <v>5</v>
      </c>
    </row>
    <row r="243" spans="1:34" x14ac:dyDescent="0.3">
      <c r="A243">
        <f t="shared" si="42"/>
        <v>242</v>
      </c>
      <c r="B243" t="s">
        <v>283</v>
      </c>
      <c r="C243">
        <v>20</v>
      </c>
      <c r="D243">
        <v>41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f t="shared" si="43"/>
        <v>0</v>
      </c>
      <c r="Y243">
        <f t="shared" si="44"/>
        <v>0</v>
      </c>
      <c r="Z243">
        <f t="shared" si="45"/>
        <v>0</v>
      </c>
      <c r="AA243">
        <f t="shared" si="46"/>
        <v>0</v>
      </c>
      <c r="AB243">
        <f t="shared" si="47"/>
        <v>1</v>
      </c>
      <c r="AC243">
        <f t="shared" si="48"/>
        <v>0</v>
      </c>
      <c r="AD243">
        <f t="shared" si="49"/>
        <v>0</v>
      </c>
      <c r="AE243">
        <f t="shared" si="50"/>
        <v>0</v>
      </c>
      <c r="AF243">
        <f t="shared" si="51"/>
        <v>0</v>
      </c>
      <c r="AG243">
        <f t="shared" si="52"/>
        <v>0</v>
      </c>
      <c r="AH243">
        <f t="shared" si="53"/>
        <v>1</v>
      </c>
    </row>
    <row r="244" spans="1:34" x14ac:dyDescent="0.3">
      <c r="A244">
        <f t="shared" si="42"/>
        <v>243</v>
      </c>
      <c r="B244" t="s">
        <v>284</v>
      </c>
      <c r="C244">
        <v>70</v>
      </c>
      <c r="D244">
        <v>44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2</v>
      </c>
      <c r="X244">
        <f t="shared" si="43"/>
        <v>0</v>
      </c>
      <c r="Y244">
        <f t="shared" si="44"/>
        <v>0</v>
      </c>
      <c r="Z244">
        <f t="shared" si="45"/>
        <v>0</v>
      </c>
      <c r="AA244">
        <f t="shared" si="46"/>
        <v>0</v>
      </c>
      <c r="AB244">
        <f t="shared" si="47"/>
        <v>0</v>
      </c>
      <c r="AC244">
        <f t="shared" si="48"/>
        <v>1</v>
      </c>
      <c r="AD244">
        <f t="shared" si="49"/>
        <v>0</v>
      </c>
      <c r="AE244">
        <f t="shared" si="50"/>
        <v>0</v>
      </c>
      <c r="AF244">
        <f t="shared" si="51"/>
        <v>0</v>
      </c>
      <c r="AG244">
        <f t="shared" si="52"/>
        <v>2</v>
      </c>
      <c r="AH244">
        <f t="shared" si="53"/>
        <v>2</v>
      </c>
    </row>
    <row r="245" spans="1:34" x14ac:dyDescent="0.3">
      <c r="A245">
        <f t="shared" si="42"/>
        <v>244</v>
      </c>
      <c r="B245" t="s">
        <v>285</v>
      </c>
      <c r="C245">
        <v>40</v>
      </c>
      <c r="D245">
        <v>44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f t="shared" si="43"/>
        <v>0</v>
      </c>
      <c r="Y245">
        <f t="shared" si="44"/>
        <v>0</v>
      </c>
      <c r="Z245">
        <f t="shared" si="45"/>
        <v>0</v>
      </c>
      <c r="AA245">
        <f t="shared" si="46"/>
        <v>1</v>
      </c>
      <c r="AB245">
        <f t="shared" si="47"/>
        <v>0</v>
      </c>
      <c r="AC245">
        <f t="shared" si="48"/>
        <v>0</v>
      </c>
      <c r="AD245">
        <f t="shared" si="49"/>
        <v>0</v>
      </c>
      <c r="AE245">
        <f t="shared" si="50"/>
        <v>0</v>
      </c>
      <c r="AF245">
        <f t="shared" si="51"/>
        <v>0</v>
      </c>
      <c r="AG245">
        <f t="shared" si="52"/>
        <v>0</v>
      </c>
      <c r="AH245">
        <f t="shared" si="53"/>
        <v>1</v>
      </c>
    </row>
    <row r="246" spans="1:34" x14ac:dyDescent="0.3">
      <c r="A246">
        <f t="shared" si="42"/>
        <v>245</v>
      </c>
      <c r="B246" t="s">
        <v>286</v>
      </c>
      <c r="C246">
        <v>100</v>
      </c>
      <c r="D246">
        <v>44</v>
      </c>
      <c r="E246">
        <v>22</v>
      </c>
      <c r="F246">
        <v>0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6</v>
      </c>
      <c r="S246">
        <v>0</v>
      </c>
      <c r="T246">
        <v>0</v>
      </c>
      <c r="U246">
        <v>2</v>
      </c>
      <c r="V246">
        <v>2</v>
      </c>
      <c r="W246">
        <v>8</v>
      </c>
      <c r="X246">
        <f t="shared" si="43"/>
        <v>0</v>
      </c>
      <c r="Y246">
        <f t="shared" si="44"/>
        <v>3</v>
      </c>
      <c r="Z246">
        <f t="shared" si="45"/>
        <v>0</v>
      </c>
      <c r="AA246">
        <f t="shared" si="46"/>
        <v>0</v>
      </c>
      <c r="AB246">
        <f t="shared" si="47"/>
        <v>0</v>
      </c>
      <c r="AC246">
        <f t="shared" si="48"/>
        <v>1</v>
      </c>
      <c r="AD246">
        <f t="shared" si="49"/>
        <v>6</v>
      </c>
      <c r="AE246">
        <f t="shared" si="50"/>
        <v>0</v>
      </c>
      <c r="AF246">
        <f t="shared" si="51"/>
        <v>2</v>
      </c>
      <c r="AG246">
        <f t="shared" si="52"/>
        <v>10</v>
      </c>
      <c r="AH246">
        <f t="shared" si="53"/>
        <v>5</v>
      </c>
    </row>
    <row r="247" spans="1:34" x14ac:dyDescent="0.3">
      <c r="A247">
        <f t="shared" si="42"/>
        <v>246</v>
      </c>
      <c r="B247" t="s">
        <v>287</v>
      </c>
      <c r="C247">
        <v>100</v>
      </c>
      <c r="D247">
        <v>44</v>
      </c>
      <c r="E247">
        <v>9</v>
      </c>
      <c r="F247">
        <v>0</v>
      </c>
      <c r="G247">
        <v>0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3</v>
      </c>
      <c r="W247">
        <v>3</v>
      </c>
      <c r="X247">
        <f t="shared" si="43"/>
        <v>0</v>
      </c>
      <c r="Y247">
        <f t="shared" si="44"/>
        <v>2</v>
      </c>
      <c r="Z247">
        <f t="shared" si="45"/>
        <v>0</v>
      </c>
      <c r="AA247">
        <f t="shared" si="46"/>
        <v>0</v>
      </c>
      <c r="AB247">
        <f t="shared" si="47"/>
        <v>0</v>
      </c>
      <c r="AC247">
        <f t="shared" si="48"/>
        <v>0</v>
      </c>
      <c r="AD247">
        <f t="shared" si="49"/>
        <v>0</v>
      </c>
      <c r="AE247">
        <f t="shared" si="50"/>
        <v>0</v>
      </c>
      <c r="AF247">
        <f t="shared" si="51"/>
        <v>1</v>
      </c>
      <c r="AG247">
        <f t="shared" si="52"/>
        <v>6</v>
      </c>
      <c r="AH247">
        <f t="shared" si="53"/>
        <v>3</v>
      </c>
    </row>
    <row r="248" spans="1:34" x14ac:dyDescent="0.3">
      <c r="A248">
        <f t="shared" si="42"/>
        <v>247</v>
      </c>
      <c r="B248" t="s">
        <v>288</v>
      </c>
      <c r="C248">
        <v>100</v>
      </c>
      <c r="D248">
        <v>1</v>
      </c>
      <c r="E248">
        <v>8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2</v>
      </c>
      <c r="Q248">
        <v>0</v>
      </c>
      <c r="R248">
        <v>1</v>
      </c>
      <c r="S248">
        <v>1</v>
      </c>
      <c r="T248">
        <v>0</v>
      </c>
      <c r="U248">
        <v>1</v>
      </c>
      <c r="V248">
        <v>0</v>
      </c>
      <c r="W248">
        <v>0</v>
      </c>
      <c r="X248">
        <f t="shared" si="43"/>
        <v>1</v>
      </c>
      <c r="Y248">
        <f t="shared" si="44"/>
        <v>0</v>
      </c>
      <c r="Z248">
        <f t="shared" si="45"/>
        <v>1</v>
      </c>
      <c r="AA248">
        <f t="shared" si="46"/>
        <v>0</v>
      </c>
      <c r="AB248">
        <f t="shared" si="47"/>
        <v>1</v>
      </c>
      <c r="AC248">
        <f t="shared" si="48"/>
        <v>2</v>
      </c>
      <c r="AD248">
        <f t="shared" si="49"/>
        <v>2</v>
      </c>
      <c r="AE248">
        <f t="shared" si="50"/>
        <v>0</v>
      </c>
      <c r="AF248">
        <f t="shared" si="51"/>
        <v>1</v>
      </c>
      <c r="AG248">
        <f t="shared" si="52"/>
        <v>0</v>
      </c>
      <c r="AH248">
        <f t="shared" si="53"/>
        <v>6</v>
      </c>
    </row>
    <row r="249" spans="1:34" x14ac:dyDescent="0.3">
      <c r="A249">
        <f t="shared" si="42"/>
        <v>248</v>
      </c>
      <c r="B249" t="s">
        <v>289</v>
      </c>
      <c r="C249">
        <v>70</v>
      </c>
      <c r="D249">
        <v>1</v>
      </c>
      <c r="E249">
        <v>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</v>
      </c>
      <c r="T249">
        <v>0</v>
      </c>
      <c r="U249">
        <v>0</v>
      </c>
      <c r="V249">
        <v>2</v>
      </c>
      <c r="W249">
        <v>3</v>
      </c>
      <c r="X249">
        <f t="shared" si="43"/>
        <v>0</v>
      </c>
      <c r="Y249">
        <f t="shared" si="44"/>
        <v>0</v>
      </c>
      <c r="Z249">
        <f t="shared" si="45"/>
        <v>0</v>
      </c>
      <c r="AA249">
        <f t="shared" si="46"/>
        <v>0</v>
      </c>
      <c r="AB249">
        <f t="shared" si="47"/>
        <v>0</v>
      </c>
      <c r="AC249">
        <f t="shared" si="48"/>
        <v>0</v>
      </c>
      <c r="AD249">
        <f t="shared" si="49"/>
        <v>2</v>
      </c>
      <c r="AE249">
        <f t="shared" si="50"/>
        <v>0</v>
      </c>
      <c r="AF249">
        <f t="shared" si="51"/>
        <v>0</v>
      </c>
      <c r="AG249">
        <f t="shared" si="52"/>
        <v>5</v>
      </c>
      <c r="AH249">
        <f t="shared" si="53"/>
        <v>2</v>
      </c>
    </row>
    <row r="250" spans="1:34" x14ac:dyDescent="0.3">
      <c r="A250">
        <f t="shared" si="42"/>
        <v>249</v>
      </c>
      <c r="B250" t="s">
        <v>290</v>
      </c>
      <c r="C250">
        <v>40</v>
      </c>
      <c r="D250">
        <v>44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f t="shared" si="43"/>
        <v>0</v>
      </c>
      <c r="Y250">
        <f t="shared" si="44"/>
        <v>0</v>
      </c>
      <c r="Z250">
        <f t="shared" si="45"/>
        <v>0</v>
      </c>
      <c r="AA250">
        <f t="shared" si="46"/>
        <v>0</v>
      </c>
      <c r="AB250">
        <f t="shared" si="47"/>
        <v>0</v>
      </c>
      <c r="AC250">
        <f t="shared" si="48"/>
        <v>0</v>
      </c>
      <c r="AD250">
        <f t="shared" si="49"/>
        <v>0</v>
      </c>
      <c r="AE250">
        <f t="shared" si="50"/>
        <v>0</v>
      </c>
      <c r="AF250">
        <f t="shared" si="51"/>
        <v>0</v>
      </c>
      <c r="AG250">
        <f t="shared" si="52"/>
        <v>1</v>
      </c>
      <c r="AH250">
        <f t="shared" si="53"/>
        <v>1</v>
      </c>
    </row>
    <row r="251" spans="1:34" x14ac:dyDescent="0.3">
      <c r="A251">
        <f t="shared" si="42"/>
        <v>250</v>
      </c>
      <c r="B251" t="s">
        <v>291</v>
      </c>
      <c r="C251">
        <v>20</v>
      </c>
      <c r="D251">
        <v>49</v>
      </c>
      <c r="E251">
        <v>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f t="shared" si="43"/>
        <v>0</v>
      </c>
      <c r="Y251">
        <f t="shared" si="44"/>
        <v>0</v>
      </c>
      <c r="Z251">
        <f t="shared" si="45"/>
        <v>0</v>
      </c>
      <c r="AA251">
        <f t="shared" si="46"/>
        <v>0</v>
      </c>
      <c r="AB251">
        <f t="shared" si="47"/>
        <v>1</v>
      </c>
      <c r="AC251">
        <f t="shared" si="48"/>
        <v>1</v>
      </c>
      <c r="AD251">
        <f t="shared" si="49"/>
        <v>1</v>
      </c>
      <c r="AE251">
        <f t="shared" si="50"/>
        <v>0</v>
      </c>
      <c r="AF251">
        <f t="shared" si="51"/>
        <v>0</v>
      </c>
      <c r="AG251">
        <f t="shared" si="52"/>
        <v>0</v>
      </c>
      <c r="AH251">
        <f t="shared" si="53"/>
        <v>3</v>
      </c>
    </row>
    <row r="252" spans="1:34" x14ac:dyDescent="0.3">
      <c r="A252">
        <f t="shared" si="42"/>
        <v>251</v>
      </c>
      <c r="B252" t="s">
        <v>292</v>
      </c>
      <c r="C252">
        <v>70</v>
      </c>
      <c r="D252">
        <v>31</v>
      </c>
      <c r="E252">
        <v>13</v>
      </c>
      <c r="F252">
        <v>0</v>
      </c>
      <c r="G252">
        <v>0</v>
      </c>
      <c r="H252">
        <v>0</v>
      </c>
      <c r="I252">
        <v>4</v>
      </c>
      <c r="J252">
        <v>0</v>
      </c>
      <c r="K252">
        <v>0</v>
      </c>
      <c r="L252">
        <v>5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3</v>
      </c>
      <c r="X252">
        <f t="shared" si="43"/>
        <v>0</v>
      </c>
      <c r="Y252">
        <f t="shared" si="44"/>
        <v>4</v>
      </c>
      <c r="Z252">
        <f t="shared" si="45"/>
        <v>0</v>
      </c>
      <c r="AA252">
        <f t="shared" si="46"/>
        <v>6</v>
      </c>
      <c r="AB252">
        <f t="shared" si="47"/>
        <v>0</v>
      </c>
      <c r="AC252">
        <f t="shared" si="48"/>
        <v>0</v>
      </c>
      <c r="AD252">
        <f t="shared" si="49"/>
        <v>0</v>
      </c>
      <c r="AE252">
        <f t="shared" si="50"/>
        <v>0</v>
      </c>
      <c r="AF252">
        <f t="shared" si="51"/>
        <v>0</v>
      </c>
      <c r="AG252">
        <f t="shared" si="52"/>
        <v>3</v>
      </c>
      <c r="AH252">
        <f t="shared" si="53"/>
        <v>3</v>
      </c>
    </row>
    <row r="253" spans="1:34" x14ac:dyDescent="0.3">
      <c r="A253">
        <f t="shared" si="42"/>
        <v>252</v>
      </c>
      <c r="B253" t="s">
        <v>293</v>
      </c>
      <c r="C253">
        <v>70</v>
      </c>
      <c r="D253">
        <v>44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f t="shared" si="43"/>
        <v>0</v>
      </c>
      <c r="Y253">
        <f t="shared" si="44"/>
        <v>1</v>
      </c>
      <c r="Z253">
        <f t="shared" si="45"/>
        <v>0</v>
      </c>
      <c r="AA253">
        <f t="shared" si="46"/>
        <v>0</v>
      </c>
      <c r="AB253">
        <f t="shared" si="47"/>
        <v>0</v>
      </c>
      <c r="AC253">
        <f t="shared" si="48"/>
        <v>0</v>
      </c>
      <c r="AD253">
        <f t="shared" si="49"/>
        <v>0</v>
      </c>
      <c r="AE253">
        <f t="shared" si="50"/>
        <v>0</v>
      </c>
      <c r="AF253">
        <f t="shared" si="51"/>
        <v>0</v>
      </c>
      <c r="AG253">
        <f t="shared" si="52"/>
        <v>0</v>
      </c>
      <c r="AH253">
        <f t="shared" si="53"/>
        <v>1</v>
      </c>
    </row>
    <row r="254" spans="1:34" x14ac:dyDescent="0.3">
      <c r="A254">
        <f t="shared" si="42"/>
        <v>253</v>
      </c>
      <c r="B254" t="s">
        <v>294</v>
      </c>
      <c r="C254">
        <v>20</v>
      </c>
      <c r="D254">
        <v>44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1</v>
      </c>
      <c r="W254">
        <v>0</v>
      </c>
      <c r="X254">
        <f t="shared" si="43"/>
        <v>0</v>
      </c>
      <c r="Y254">
        <f t="shared" si="44"/>
        <v>0</v>
      </c>
      <c r="Z254">
        <f t="shared" si="45"/>
        <v>0</v>
      </c>
      <c r="AA254">
        <f t="shared" si="46"/>
        <v>0</v>
      </c>
      <c r="AB254">
        <f t="shared" si="47"/>
        <v>0</v>
      </c>
      <c r="AC254">
        <f t="shared" si="48"/>
        <v>0</v>
      </c>
      <c r="AD254">
        <f t="shared" si="49"/>
        <v>0</v>
      </c>
      <c r="AE254">
        <f t="shared" si="50"/>
        <v>1</v>
      </c>
      <c r="AF254">
        <f t="shared" si="51"/>
        <v>0</v>
      </c>
      <c r="AG254">
        <f t="shared" si="52"/>
        <v>1</v>
      </c>
      <c r="AH254">
        <f t="shared" si="53"/>
        <v>2</v>
      </c>
    </row>
    <row r="255" spans="1:34" x14ac:dyDescent="0.3">
      <c r="A255">
        <f t="shared" si="42"/>
        <v>254</v>
      </c>
      <c r="B255" t="s">
        <v>295</v>
      </c>
      <c r="C255">
        <v>20</v>
      </c>
      <c r="D255">
        <v>41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f t="shared" si="43"/>
        <v>0</v>
      </c>
      <c r="Y255">
        <f t="shared" si="44"/>
        <v>0</v>
      </c>
      <c r="Z255">
        <f t="shared" si="45"/>
        <v>0</v>
      </c>
      <c r="AA255">
        <f t="shared" si="46"/>
        <v>0</v>
      </c>
      <c r="AB255">
        <f t="shared" si="47"/>
        <v>0</v>
      </c>
      <c r="AC255">
        <f t="shared" si="48"/>
        <v>0</v>
      </c>
      <c r="AD255">
        <f t="shared" si="49"/>
        <v>1</v>
      </c>
      <c r="AE255">
        <f t="shared" si="50"/>
        <v>0</v>
      </c>
      <c r="AF255">
        <f t="shared" si="51"/>
        <v>0</v>
      </c>
      <c r="AG255">
        <f t="shared" si="52"/>
        <v>0</v>
      </c>
      <c r="AH255">
        <f t="shared" si="53"/>
        <v>1</v>
      </c>
    </row>
    <row r="256" spans="1:34" x14ac:dyDescent="0.3">
      <c r="A256">
        <f t="shared" si="42"/>
        <v>255</v>
      </c>
      <c r="B256" t="s">
        <v>296</v>
      </c>
      <c r="C256">
        <v>20</v>
      </c>
      <c r="D256">
        <v>41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f t="shared" si="43"/>
        <v>0</v>
      </c>
      <c r="Y256">
        <f t="shared" si="44"/>
        <v>0</v>
      </c>
      <c r="Z256">
        <f t="shared" si="45"/>
        <v>0</v>
      </c>
      <c r="AA256">
        <f t="shared" si="46"/>
        <v>0</v>
      </c>
      <c r="AB256">
        <f t="shared" si="47"/>
        <v>0</v>
      </c>
      <c r="AC256">
        <f t="shared" si="48"/>
        <v>0</v>
      </c>
      <c r="AD256">
        <f t="shared" si="49"/>
        <v>0</v>
      </c>
      <c r="AE256">
        <f t="shared" si="50"/>
        <v>0</v>
      </c>
      <c r="AF256">
        <f t="shared" si="51"/>
        <v>0</v>
      </c>
      <c r="AG256">
        <f t="shared" si="52"/>
        <v>0</v>
      </c>
      <c r="AH256">
        <f t="shared" si="53"/>
        <v>0</v>
      </c>
    </row>
    <row r="257" spans="1:34" x14ac:dyDescent="0.3">
      <c r="A257">
        <f t="shared" si="42"/>
        <v>256</v>
      </c>
      <c r="B257" t="s">
        <v>297</v>
      </c>
      <c r="C257">
        <v>70</v>
      </c>
      <c r="D257">
        <v>44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f t="shared" si="43"/>
        <v>0</v>
      </c>
      <c r="Y257">
        <f t="shared" si="44"/>
        <v>0</v>
      </c>
      <c r="Z257">
        <f t="shared" si="45"/>
        <v>0</v>
      </c>
      <c r="AA257">
        <f t="shared" si="46"/>
        <v>0</v>
      </c>
      <c r="AB257">
        <f t="shared" si="47"/>
        <v>0</v>
      </c>
      <c r="AC257">
        <f t="shared" si="48"/>
        <v>0</v>
      </c>
      <c r="AD257">
        <f t="shared" si="49"/>
        <v>0</v>
      </c>
      <c r="AE257">
        <f t="shared" si="50"/>
        <v>0</v>
      </c>
      <c r="AF257">
        <f t="shared" si="51"/>
        <v>0</v>
      </c>
      <c r="AG257">
        <f t="shared" si="52"/>
        <v>1</v>
      </c>
      <c r="AH257">
        <f t="shared" si="53"/>
        <v>1</v>
      </c>
    </row>
    <row r="258" spans="1:34" x14ac:dyDescent="0.3">
      <c r="A258">
        <f t="shared" si="42"/>
        <v>257</v>
      </c>
      <c r="B258" t="s">
        <v>298</v>
      </c>
      <c r="C258">
        <v>70</v>
      </c>
      <c r="D258">
        <v>44</v>
      </c>
      <c r="E258">
        <v>3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2</v>
      </c>
      <c r="X258">
        <f t="shared" si="43"/>
        <v>1</v>
      </c>
      <c r="Y258">
        <f t="shared" si="44"/>
        <v>0</v>
      </c>
      <c r="Z258">
        <f t="shared" si="45"/>
        <v>0</v>
      </c>
      <c r="AA258">
        <f t="shared" si="46"/>
        <v>0</v>
      </c>
      <c r="AB258">
        <f t="shared" si="47"/>
        <v>0</v>
      </c>
      <c r="AC258">
        <f t="shared" si="48"/>
        <v>0</v>
      </c>
      <c r="AD258">
        <f t="shared" si="49"/>
        <v>0</v>
      </c>
      <c r="AE258">
        <f t="shared" si="50"/>
        <v>0</v>
      </c>
      <c r="AF258">
        <f t="shared" si="51"/>
        <v>0</v>
      </c>
      <c r="AG258">
        <f t="shared" si="52"/>
        <v>2</v>
      </c>
      <c r="AH258">
        <f t="shared" si="53"/>
        <v>2</v>
      </c>
    </row>
    <row r="259" spans="1:34" x14ac:dyDescent="0.3">
      <c r="A259">
        <f t="shared" ref="A259:A322" si="54">A258+1</f>
        <v>258</v>
      </c>
      <c r="B259" t="s">
        <v>299</v>
      </c>
      <c r="C259">
        <v>70</v>
      </c>
      <c r="D259">
        <v>44</v>
      </c>
      <c r="E259">
        <v>8</v>
      </c>
      <c r="F259">
        <v>0</v>
      </c>
      <c r="G259">
        <v>0</v>
      </c>
      <c r="H259">
        <v>0</v>
      </c>
      <c r="I259">
        <v>0</v>
      </c>
      <c r="J259">
        <v>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4</v>
      </c>
      <c r="T259">
        <v>0</v>
      </c>
      <c r="U259">
        <v>0</v>
      </c>
      <c r="V259">
        <v>0</v>
      </c>
      <c r="W259">
        <v>1</v>
      </c>
      <c r="X259">
        <f t="shared" ref="X259:X322" si="55">F259+G259</f>
        <v>0</v>
      </c>
      <c r="Y259">
        <f t="shared" ref="Y259:Y322" si="56">H259+I259</f>
        <v>0</v>
      </c>
      <c r="Z259">
        <f t="shared" ref="Z259:Z322" si="57">J259+K259</f>
        <v>2</v>
      </c>
      <c r="AA259">
        <f t="shared" ref="AA259:AA322" si="58">L259+M259</f>
        <v>0</v>
      </c>
      <c r="AB259">
        <f t="shared" ref="AB259:AB322" si="59">N259+O259</f>
        <v>0</v>
      </c>
      <c r="AC259">
        <f t="shared" ref="AC259:AC322" si="60">P259+Q259</f>
        <v>0</v>
      </c>
      <c r="AD259">
        <f t="shared" ref="AD259:AD322" si="61">R259+S259</f>
        <v>5</v>
      </c>
      <c r="AE259">
        <f t="shared" ref="AE259:AE322" si="62">T259</f>
        <v>0</v>
      </c>
      <c r="AF259">
        <f t="shared" ref="AF259:AF322" si="63">U259</f>
        <v>0</v>
      </c>
      <c r="AG259">
        <f t="shared" ref="AG259:AG322" si="64">V259+W259</f>
        <v>1</v>
      </c>
      <c r="AH259">
        <f t="shared" ref="AH259:AH322" si="65">COUNTIF(X259:AG259,"&gt;0")</f>
        <v>3</v>
      </c>
    </row>
    <row r="260" spans="1:34" x14ac:dyDescent="0.3">
      <c r="A260">
        <f t="shared" si="54"/>
        <v>259</v>
      </c>
      <c r="B260" t="s">
        <v>300</v>
      </c>
      <c r="C260">
        <v>70</v>
      </c>
      <c r="D260">
        <v>44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f t="shared" si="55"/>
        <v>1</v>
      </c>
      <c r="Y260">
        <f t="shared" si="56"/>
        <v>0</v>
      </c>
      <c r="Z260">
        <f t="shared" si="57"/>
        <v>0</v>
      </c>
      <c r="AA260">
        <f t="shared" si="58"/>
        <v>0</v>
      </c>
      <c r="AB260">
        <f t="shared" si="59"/>
        <v>0</v>
      </c>
      <c r="AC260">
        <f t="shared" si="60"/>
        <v>0</v>
      </c>
      <c r="AD260">
        <f t="shared" si="61"/>
        <v>0</v>
      </c>
      <c r="AE260">
        <f t="shared" si="62"/>
        <v>0</v>
      </c>
      <c r="AF260">
        <f t="shared" si="63"/>
        <v>0</v>
      </c>
      <c r="AG260">
        <f t="shared" si="64"/>
        <v>0</v>
      </c>
      <c r="AH260">
        <f t="shared" si="65"/>
        <v>1</v>
      </c>
    </row>
    <row r="261" spans="1:34" x14ac:dyDescent="0.3">
      <c r="A261">
        <f t="shared" si="54"/>
        <v>260</v>
      </c>
      <c r="B261" t="s">
        <v>301</v>
      </c>
      <c r="C261">
        <v>140</v>
      </c>
      <c r="D261">
        <v>44</v>
      </c>
      <c r="E261"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3</v>
      </c>
      <c r="X261">
        <f t="shared" si="55"/>
        <v>0</v>
      </c>
      <c r="Y261">
        <f t="shared" si="56"/>
        <v>0</v>
      </c>
      <c r="Z261">
        <f t="shared" si="57"/>
        <v>0</v>
      </c>
      <c r="AA261">
        <f t="shared" si="58"/>
        <v>0</v>
      </c>
      <c r="AB261">
        <f t="shared" si="59"/>
        <v>0</v>
      </c>
      <c r="AC261">
        <f t="shared" si="60"/>
        <v>0</v>
      </c>
      <c r="AD261">
        <f t="shared" si="61"/>
        <v>0</v>
      </c>
      <c r="AE261">
        <f t="shared" si="62"/>
        <v>0</v>
      </c>
      <c r="AF261">
        <f t="shared" si="63"/>
        <v>0</v>
      </c>
      <c r="AG261">
        <f t="shared" si="64"/>
        <v>4</v>
      </c>
      <c r="AH261">
        <f t="shared" si="65"/>
        <v>1</v>
      </c>
    </row>
    <row r="262" spans="1:34" x14ac:dyDescent="0.3">
      <c r="A262">
        <f t="shared" si="54"/>
        <v>261</v>
      </c>
      <c r="B262" t="s">
        <v>302</v>
      </c>
      <c r="C262">
        <v>20</v>
      </c>
      <c r="D262">
        <v>1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f t="shared" si="55"/>
        <v>0</v>
      </c>
      <c r="Y262">
        <f t="shared" si="56"/>
        <v>0</v>
      </c>
      <c r="Z262">
        <f t="shared" si="57"/>
        <v>0</v>
      </c>
      <c r="AA262">
        <f t="shared" si="58"/>
        <v>1</v>
      </c>
      <c r="AB262">
        <f t="shared" si="59"/>
        <v>0</v>
      </c>
      <c r="AC262">
        <f t="shared" si="60"/>
        <v>0</v>
      </c>
      <c r="AD262">
        <f t="shared" si="61"/>
        <v>0</v>
      </c>
      <c r="AE262">
        <f t="shared" si="62"/>
        <v>0</v>
      </c>
      <c r="AF262">
        <f t="shared" si="63"/>
        <v>0</v>
      </c>
      <c r="AG262">
        <f t="shared" si="64"/>
        <v>1</v>
      </c>
      <c r="AH262">
        <f t="shared" si="65"/>
        <v>2</v>
      </c>
    </row>
    <row r="263" spans="1:34" x14ac:dyDescent="0.3">
      <c r="A263">
        <f t="shared" si="54"/>
        <v>262</v>
      </c>
      <c r="B263" t="s">
        <v>303</v>
      </c>
      <c r="C263">
        <v>70</v>
      </c>
      <c r="D263">
        <v>31</v>
      </c>
      <c r="E263">
        <v>5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1</v>
      </c>
      <c r="W263">
        <v>2</v>
      </c>
      <c r="X263">
        <f t="shared" si="55"/>
        <v>0</v>
      </c>
      <c r="Y263">
        <f t="shared" si="56"/>
        <v>1</v>
      </c>
      <c r="Z263">
        <f t="shared" si="57"/>
        <v>0</v>
      </c>
      <c r="AA263">
        <f t="shared" si="58"/>
        <v>0</v>
      </c>
      <c r="AB263">
        <f t="shared" si="59"/>
        <v>0</v>
      </c>
      <c r="AC263">
        <f t="shared" si="60"/>
        <v>0</v>
      </c>
      <c r="AD263">
        <f t="shared" si="61"/>
        <v>1</v>
      </c>
      <c r="AE263">
        <f t="shared" si="62"/>
        <v>0</v>
      </c>
      <c r="AF263">
        <f t="shared" si="63"/>
        <v>0</v>
      </c>
      <c r="AG263">
        <f t="shared" si="64"/>
        <v>3</v>
      </c>
      <c r="AH263">
        <f t="shared" si="65"/>
        <v>3</v>
      </c>
    </row>
    <row r="264" spans="1:34" x14ac:dyDescent="0.3">
      <c r="A264">
        <f t="shared" si="54"/>
        <v>263</v>
      </c>
      <c r="B264" t="s">
        <v>304</v>
      </c>
      <c r="C264">
        <v>100</v>
      </c>
      <c r="D264">
        <v>1</v>
      </c>
      <c r="E264">
        <v>22</v>
      </c>
      <c r="F264">
        <v>2</v>
      </c>
      <c r="G264">
        <v>0</v>
      </c>
      <c r="H264">
        <v>0</v>
      </c>
      <c r="I264">
        <v>2</v>
      </c>
      <c r="J264">
        <v>1</v>
      </c>
      <c r="K264">
        <v>0</v>
      </c>
      <c r="L264">
        <v>1</v>
      </c>
      <c r="M264">
        <v>11</v>
      </c>
      <c r="N264">
        <v>0</v>
      </c>
      <c r="O264">
        <v>0</v>
      </c>
      <c r="P264">
        <v>3</v>
      </c>
      <c r="Q264">
        <v>0</v>
      </c>
      <c r="R264">
        <v>0</v>
      </c>
      <c r="S264">
        <v>0</v>
      </c>
      <c r="T264">
        <v>1</v>
      </c>
      <c r="U264">
        <v>2</v>
      </c>
      <c r="V264">
        <v>0</v>
      </c>
      <c r="W264">
        <v>0</v>
      </c>
      <c r="X264">
        <f t="shared" si="55"/>
        <v>2</v>
      </c>
      <c r="Y264">
        <f t="shared" si="56"/>
        <v>2</v>
      </c>
      <c r="Z264">
        <f t="shared" si="57"/>
        <v>1</v>
      </c>
      <c r="AA264">
        <f t="shared" si="58"/>
        <v>12</v>
      </c>
      <c r="AB264">
        <f t="shared" si="59"/>
        <v>0</v>
      </c>
      <c r="AC264">
        <f t="shared" si="60"/>
        <v>3</v>
      </c>
      <c r="AD264">
        <f t="shared" si="61"/>
        <v>0</v>
      </c>
      <c r="AE264">
        <f t="shared" si="62"/>
        <v>1</v>
      </c>
      <c r="AF264">
        <f t="shared" si="63"/>
        <v>2</v>
      </c>
      <c r="AG264">
        <f t="shared" si="64"/>
        <v>0</v>
      </c>
      <c r="AH264">
        <f t="shared" si="65"/>
        <v>7</v>
      </c>
    </row>
    <row r="265" spans="1:34" x14ac:dyDescent="0.3">
      <c r="A265">
        <f t="shared" si="54"/>
        <v>264</v>
      </c>
      <c r="B265" t="s">
        <v>305</v>
      </c>
      <c r="C265">
        <v>70</v>
      </c>
      <c r="D265">
        <v>44</v>
      </c>
      <c r="E265">
        <v>6</v>
      </c>
      <c r="F265">
        <v>0</v>
      </c>
      <c r="G265">
        <v>3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f t="shared" si="55"/>
        <v>3</v>
      </c>
      <c r="Y265">
        <f t="shared" si="56"/>
        <v>0</v>
      </c>
      <c r="Z265">
        <f t="shared" si="57"/>
        <v>1</v>
      </c>
      <c r="AA265">
        <f t="shared" si="58"/>
        <v>0</v>
      </c>
      <c r="AB265">
        <f t="shared" si="59"/>
        <v>1</v>
      </c>
      <c r="AC265">
        <f t="shared" si="60"/>
        <v>0</v>
      </c>
      <c r="AD265">
        <f t="shared" si="61"/>
        <v>0</v>
      </c>
      <c r="AE265">
        <f t="shared" si="62"/>
        <v>0</v>
      </c>
      <c r="AF265">
        <f t="shared" si="63"/>
        <v>1</v>
      </c>
      <c r="AG265">
        <f t="shared" si="64"/>
        <v>0</v>
      </c>
      <c r="AH265">
        <f t="shared" si="65"/>
        <v>4</v>
      </c>
    </row>
    <row r="266" spans="1:34" x14ac:dyDescent="0.3">
      <c r="A266">
        <f t="shared" si="54"/>
        <v>265</v>
      </c>
      <c r="B266" t="s">
        <v>306</v>
      </c>
      <c r="C266">
        <v>70</v>
      </c>
      <c r="D266">
        <v>44</v>
      </c>
      <c r="E266">
        <v>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f t="shared" si="55"/>
        <v>0</v>
      </c>
      <c r="Y266">
        <f t="shared" si="56"/>
        <v>0</v>
      </c>
      <c r="Z266">
        <f t="shared" si="57"/>
        <v>0</v>
      </c>
      <c r="AA266">
        <f t="shared" si="58"/>
        <v>2</v>
      </c>
      <c r="AB266">
        <f t="shared" si="59"/>
        <v>0</v>
      </c>
      <c r="AC266">
        <f t="shared" si="60"/>
        <v>1</v>
      </c>
      <c r="AD266">
        <f t="shared" si="61"/>
        <v>0</v>
      </c>
      <c r="AE266">
        <f t="shared" si="62"/>
        <v>0</v>
      </c>
      <c r="AF266">
        <f t="shared" si="63"/>
        <v>0</v>
      </c>
      <c r="AG266">
        <f t="shared" si="64"/>
        <v>1</v>
      </c>
      <c r="AH266">
        <f t="shared" si="65"/>
        <v>3</v>
      </c>
    </row>
    <row r="267" spans="1:34" x14ac:dyDescent="0.3">
      <c r="A267">
        <f t="shared" si="54"/>
        <v>266</v>
      </c>
      <c r="B267" t="s">
        <v>307</v>
      </c>
      <c r="C267">
        <v>40</v>
      </c>
      <c r="D267">
        <v>1</v>
      </c>
      <c r="E267">
        <v>4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1</v>
      </c>
      <c r="U267">
        <v>0</v>
      </c>
      <c r="V267">
        <v>2</v>
      </c>
      <c r="W267">
        <v>0</v>
      </c>
      <c r="X267">
        <f t="shared" si="55"/>
        <v>1</v>
      </c>
      <c r="Y267">
        <f t="shared" si="56"/>
        <v>0</v>
      </c>
      <c r="Z267">
        <f t="shared" si="57"/>
        <v>0</v>
      </c>
      <c r="AA267">
        <f t="shared" si="58"/>
        <v>0</v>
      </c>
      <c r="AB267">
        <f t="shared" si="59"/>
        <v>0</v>
      </c>
      <c r="AC267">
        <f t="shared" si="60"/>
        <v>1</v>
      </c>
      <c r="AD267">
        <f t="shared" si="61"/>
        <v>0</v>
      </c>
      <c r="AE267">
        <f t="shared" si="62"/>
        <v>1</v>
      </c>
      <c r="AF267">
        <f t="shared" si="63"/>
        <v>0</v>
      </c>
      <c r="AG267">
        <f t="shared" si="64"/>
        <v>2</v>
      </c>
      <c r="AH267">
        <f t="shared" si="65"/>
        <v>4</v>
      </c>
    </row>
    <row r="268" spans="1:34" x14ac:dyDescent="0.3">
      <c r="A268">
        <f t="shared" si="54"/>
        <v>267</v>
      </c>
      <c r="B268" t="s">
        <v>308</v>
      </c>
      <c r="C268">
        <v>200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f t="shared" si="55"/>
        <v>0</v>
      </c>
      <c r="Y268">
        <f t="shared" si="56"/>
        <v>0</v>
      </c>
      <c r="Z268">
        <f t="shared" si="57"/>
        <v>0</v>
      </c>
      <c r="AA268">
        <f t="shared" si="58"/>
        <v>0</v>
      </c>
      <c r="AB268">
        <f t="shared" si="59"/>
        <v>0</v>
      </c>
      <c r="AC268">
        <f t="shared" si="60"/>
        <v>0</v>
      </c>
      <c r="AD268">
        <f t="shared" si="61"/>
        <v>0</v>
      </c>
      <c r="AE268">
        <f t="shared" si="62"/>
        <v>0</v>
      </c>
      <c r="AF268">
        <f t="shared" si="63"/>
        <v>0</v>
      </c>
      <c r="AG268">
        <f t="shared" si="64"/>
        <v>1</v>
      </c>
      <c r="AH268">
        <f t="shared" si="65"/>
        <v>1</v>
      </c>
    </row>
    <row r="269" spans="1:34" x14ac:dyDescent="0.3">
      <c r="A269">
        <f t="shared" si="54"/>
        <v>268</v>
      </c>
      <c r="B269" t="s">
        <v>309</v>
      </c>
      <c r="C269">
        <v>70</v>
      </c>
      <c r="D269">
        <v>1</v>
      </c>
      <c r="E269">
        <v>5</v>
      </c>
      <c r="F269">
        <v>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f t="shared" si="55"/>
        <v>3</v>
      </c>
      <c r="Y269">
        <f t="shared" si="56"/>
        <v>0</v>
      </c>
      <c r="Z269">
        <f t="shared" si="57"/>
        <v>0</v>
      </c>
      <c r="AA269">
        <f t="shared" si="58"/>
        <v>1</v>
      </c>
      <c r="AB269">
        <f t="shared" si="59"/>
        <v>0</v>
      </c>
      <c r="AC269">
        <f t="shared" si="60"/>
        <v>0</v>
      </c>
      <c r="AD269">
        <f t="shared" si="61"/>
        <v>0</v>
      </c>
      <c r="AE269">
        <f t="shared" si="62"/>
        <v>0</v>
      </c>
      <c r="AF269">
        <f t="shared" si="63"/>
        <v>1</v>
      </c>
      <c r="AG269">
        <f t="shared" si="64"/>
        <v>0</v>
      </c>
      <c r="AH269">
        <f t="shared" si="65"/>
        <v>3</v>
      </c>
    </row>
    <row r="270" spans="1:34" x14ac:dyDescent="0.3">
      <c r="A270">
        <f t="shared" si="54"/>
        <v>269</v>
      </c>
      <c r="B270" t="s">
        <v>310</v>
      </c>
      <c r="C270">
        <v>40</v>
      </c>
      <c r="D270">
        <v>31</v>
      </c>
      <c r="E270">
        <v>2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f t="shared" si="55"/>
        <v>0</v>
      </c>
      <c r="Y270">
        <f t="shared" si="56"/>
        <v>2</v>
      </c>
      <c r="Z270">
        <f t="shared" si="57"/>
        <v>0</v>
      </c>
      <c r="AA270">
        <f t="shared" si="58"/>
        <v>0</v>
      </c>
      <c r="AB270">
        <f t="shared" si="59"/>
        <v>0</v>
      </c>
      <c r="AC270">
        <f t="shared" si="60"/>
        <v>0</v>
      </c>
      <c r="AD270">
        <f t="shared" si="61"/>
        <v>0</v>
      </c>
      <c r="AE270">
        <f t="shared" si="62"/>
        <v>0</v>
      </c>
      <c r="AF270">
        <f t="shared" si="63"/>
        <v>0</v>
      </c>
      <c r="AG270">
        <f t="shared" si="64"/>
        <v>0</v>
      </c>
      <c r="AH270">
        <f t="shared" si="65"/>
        <v>1</v>
      </c>
    </row>
    <row r="271" spans="1:34" x14ac:dyDescent="0.3">
      <c r="A271">
        <f t="shared" si="54"/>
        <v>270</v>
      </c>
      <c r="B271" t="s">
        <v>311</v>
      </c>
      <c r="C271">
        <v>20</v>
      </c>
      <c r="D271">
        <v>44</v>
      </c>
      <c r="E271">
        <v>9</v>
      </c>
      <c r="F271">
        <v>0</v>
      </c>
      <c r="G271">
        <v>0</v>
      </c>
      <c r="H271">
        <v>1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2</v>
      </c>
      <c r="U271">
        <v>0</v>
      </c>
      <c r="V271">
        <v>0</v>
      </c>
      <c r="W271">
        <v>6</v>
      </c>
      <c r="X271">
        <f t="shared" si="55"/>
        <v>0</v>
      </c>
      <c r="Y271">
        <f t="shared" si="56"/>
        <v>3</v>
      </c>
      <c r="Z271">
        <f t="shared" si="57"/>
        <v>0</v>
      </c>
      <c r="AA271">
        <f t="shared" si="58"/>
        <v>0</v>
      </c>
      <c r="AB271">
        <f t="shared" si="59"/>
        <v>0</v>
      </c>
      <c r="AC271">
        <f t="shared" si="60"/>
        <v>0</v>
      </c>
      <c r="AD271">
        <f t="shared" si="61"/>
        <v>0</v>
      </c>
      <c r="AE271">
        <f t="shared" si="62"/>
        <v>2</v>
      </c>
      <c r="AF271">
        <f t="shared" si="63"/>
        <v>0</v>
      </c>
      <c r="AG271">
        <f t="shared" si="64"/>
        <v>6</v>
      </c>
      <c r="AH271">
        <f t="shared" si="65"/>
        <v>3</v>
      </c>
    </row>
    <row r="272" spans="1:34" x14ac:dyDescent="0.3">
      <c r="A272">
        <f t="shared" si="54"/>
        <v>271</v>
      </c>
      <c r="B272" t="s">
        <v>312</v>
      </c>
      <c r="C272">
        <v>40</v>
      </c>
      <c r="D272">
        <v>36</v>
      </c>
      <c r="E272">
        <v>15</v>
      </c>
      <c r="F272">
        <v>6</v>
      </c>
      <c r="G272">
        <v>5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1</v>
      </c>
      <c r="X272">
        <f t="shared" si="55"/>
        <v>11</v>
      </c>
      <c r="Y272">
        <f t="shared" si="56"/>
        <v>1</v>
      </c>
      <c r="Z272">
        <f t="shared" si="57"/>
        <v>0</v>
      </c>
      <c r="AA272">
        <f t="shared" si="58"/>
        <v>0</v>
      </c>
      <c r="AB272">
        <f t="shared" si="59"/>
        <v>0</v>
      </c>
      <c r="AC272">
        <f t="shared" si="60"/>
        <v>0</v>
      </c>
      <c r="AD272">
        <f t="shared" si="61"/>
        <v>0</v>
      </c>
      <c r="AE272">
        <f t="shared" si="62"/>
        <v>0</v>
      </c>
      <c r="AF272">
        <f t="shared" si="63"/>
        <v>2</v>
      </c>
      <c r="AG272">
        <f t="shared" si="64"/>
        <v>1</v>
      </c>
      <c r="AH272">
        <f t="shared" si="65"/>
        <v>4</v>
      </c>
    </row>
    <row r="273" spans="1:34" x14ac:dyDescent="0.3">
      <c r="A273">
        <f t="shared" si="54"/>
        <v>272</v>
      </c>
      <c r="B273" t="s">
        <v>313</v>
      </c>
      <c r="C273">
        <v>20</v>
      </c>
      <c r="D273">
        <v>31</v>
      </c>
      <c r="E273">
        <v>10</v>
      </c>
      <c r="F273">
        <v>0</v>
      </c>
      <c r="G273">
        <v>1</v>
      </c>
      <c r="H273">
        <v>0</v>
      </c>
      <c r="I273">
        <v>1</v>
      </c>
      <c r="J273">
        <v>1</v>
      </c>
      <c r="K273">
        <v>0</v>
      </c>
      <c r="L273">
        <v>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</v>
      </c>
      <c r="T273">
        <v>0</v>
      </c>
      <c r="U273">
        <v>1</v>
      </c>
      <c r="V273">
        <v>0</v>
      </c>
      <c r="W273">
        <v>1</v>
      </c>
      <c r="X273">
        <f t="shared" si="55"/>
        <v>1</v>
      </c>
      <c r="Y273">
        <f t="shared" si="56"/>
        <v>1</v>
      </c>
      <c r="Z273">
        <f t="shared" si="57"/>
        <v>1</v>
      </c>
      <c r="AA273">
        <f t="shared" si="58"/>
        <v>3</v>
      </c>
      <c r="AB273">
        <f t="shared" si="59"/>
        <v>0</v>
      </c>
      <c r="AC273">
        <f t="shared" si="60"/>
        <v>0</v>
      </c>
      <c r="AD273">
        <f t="shared" si="61"/>
        <v>2</v>
      </c>
      <c r="AE273">
        <f t="shared" si="62"/>
        <v>0</v>
      </c>
      <c r="AF273">
        <f t="shared" si="63"/>
        <v>1</v>
      </c>
      <c r="AG273">
        <f t="shared" si="64"/>
        <v>1</v>
      </c>
      <c r="AH273">
        <f t="shared" si="65"/>
        <v>7</v>
      </c>
    </row>
    <row r="274" spans="1:34" x14ac:dyDescent="0.3">
      <c r="A274">
        <f t="shared" si="54"/>
        <v>273</v>
      </c>
      <c r="B274" t="s">
        <v>314</v>
      </c>
      <c r="C274">
        <v>140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f t="shared" si="55"/>
        <v>0</v>
      </c>
      <c r="Y274">
        <f t="shared" si="56"/>
        <v>0</v>
      </c>
      <c r="Z274">
        <f t="shared" si="57"/>
        <v>0</v>
      </c>
      <c r="AA274">
        <f t="shared" si="58"/>
        <v>0</v>
      </c>
      <c r="AB274">
        <f t="shared" si="59"/>
        <v>0</v>
      </c>
      <c r="AC274">
        <f t="shared" si="60"/>
        <v>0</v>
      </c>
      <c r="AD274">
        <f t="shared" si="61"/>
        <v>0</v>
      </c>
      <c r="AE274">
        <f t="shared" si="62"/>
        <v>0</v>
      </c>
      <c r="AF274">
        <f t="shared" si="63"/>
        <v>0</v>
      </c>
      <c r="AG274">
        <f t="shared" si="64"/>
        <v>1</v>
      </c>
      <c r="AH274">
        <f t="shared" si="65"/>
        <v>1</v>
      </c>
    </row>
    <row r="275" spans="1:34" x14ac:dyDescent="0.3">
      <c r="A275">
        <f t="shared" si="54"/>
        <v>274</v>
      </c>
      <c r="B275" t="s">
        <v>315</v>
      </c>
      <c r="C275">
        <v>70</v>
      </c>
      <c r="D275">
        <v>31</v>
      </c>
      <c r="E275">
        <v>5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f t="shared" si="55"/>
        <v>0</v>
      </c>
      <c r="Y275">
        <f t="shared" si="56"/>
        <v>2</v>
      </c>
      <c r="Z275">
        <f t="shared" si="57"/>
        <v>0</v>
      </c>
      <c r="AA275">
        <f t="shared" si="58"/>
        <v>2</v>
      </c>
      <c r="AB275">
        <f t="shared" si="59"/>
        <v>0</v>
      </c>
      <c r="AC275">
        <f t="shared" si="60"/>
        <v>0</v>
      </c>
      <c r="AD275">
        <f t="shared" si="61"/>
        <v>0</v>
      </c>
      <c r="AE275">
        <f t="shared" si="62"/>
        <v>0</v>
      </c>
      <c r="AF275">
        <f t="shared" si="63"/>
        <v>0</v>
      </c>
      <c r="AG275">
        <f t="shared" si="64"/>
        <v>1</v>
      </c>
      <c r="AH275">
        <f t="shared" si="65"/>
        <v>3</v>
      </c>
    </row>
    <row r="276" spans="1:34" x14ac:dyDescent="0.3">
      <c r="A276">
        <f t="shared" si="54"/>
        <v>275</v>
      </c>
      <c r="B276" t="s">
        <v>316</v>
      </c>
      <c r="C276">
        <v>70</v>
      </c>
      <c r="D276">
        <v>39</v>
      </c>
      <c r="E276">
        <v>5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3</v>
      </c>
      <c r="T276">
        <v>0</v>
      </c>
      <c r="U276">
        <v>0</v>
      </c>
      <c r="V276">
        <v>0</v>
      </c>
      <c r="W276">
        <v>0</v>
      </c>
      <c r="X276">
        <f t="shared" si="55"/>
        <v>0</v>
      </c>
      <c r="Y276">
        <f t="shared" si="56"/>
        <v>1</v>
      </c>
      <c r="Z276">
        <f t="shared" si="57"/>
        <v>0</v>
      </c>
      <c r="AA276">
        <f t="shared" si="58"/>
        <v>0</v>
      </c>
      <c r="AB276">
        <f t="shared" si="59"/>
        <v>0</v>
      </c>
      <c r="AC276">
        <f t="shared" si="60"/>
        <v>0</v>
      </c>
      <c r="AD276">
        <f t="shared" si="61"/>
        <v>4</v>
      </c>
      <c r="AE276">
        <f t="shared" si="62"/>
        <v>0</v>
      </c>
      <c r="AF276">
        <f t="shared" si="63"/>
        <v>0</v>
      </c>
      <c r="AG276">
        <f t="shared" si="64"/>
        <v>0</v>
      </c>
      <c r="AH276">
        <f t="shared" si="65"/>
        <v>2</v>
      </c>
    </row>
    <row r="277" spans="1:34" x14ac:dyDescent="0.3">
      <c r="A277">
        <f t="shared" si="54"/>
        <v>276</v>
      </c>
      <c r="B277" t="s">
        <v>317</v>
      </c>
      <c r="C277">
        <v>20</v>
      </c>
      <c r="D277">
        <v>39</v>
      </c>
      <c r="E277">
        <v>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</v>
      </c>
      <c r="T277">
        <v>0</v>
      </c>
      <c r="U277">
        <v>0</v>
      </c>
      <c r="V277">
        <v>0</v>
      </c>
      <c r="W277">
        <v>0</v>
      </c>
      <c r="X277">
        <f t="shared" si="55"/>
        <v>0</v>
      </c>
      <c r="Y277">
        <f t="shared" si="56"/>
        <v>0</v>
      </c>
      <c r="Z277">
        <f t="shared" si="57"/>
        <v>0</v>
      </c>
      <c r="AA277">
        <f t="shared" si="58"/>
        <v>0</v>
      </c>
      <c r="AB277">
        <f t="shared" si="59"/>
        <v>0</v>
      </c>
      <c r="AC277">
        <f t="shared" si="60"/>
        <v>0</v>
      </c>
      <c r="AD277">
        <f t="shared" si="61"/>
        <v>4</v>
      </c>
      <c r="AE277">
        <f t="shared" si="62"/>
        <v>0</v>
      </c>
      <c r="AF277">
        <f t="shared" si="63"/>
        <v>0</v>
      </c>
      <c r="AG277">
        <f t="shared" si="64"/>
        <v>0</v>
      </c>
      <c r="AH277">
        <f t="shared" si="65"/>
        <v>1</v>
      </c>
    </row>
    <row r="278" spans="1:34" x14ac:dyDescent="0.3">
      <c r="A278">
        <f t="shared" si="54"/>
        <v>277</v>
      </c>
      <c r="B278" t="s">
        <v>318</v>
      </c>
      <c r="C278">
        <v>100</v>
      </c>
      <c r="D278">
        <v>34</v>
      </c>
      <c r="E278">
        <v>43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41</v>
      </c>
      <c r="O278">
        <v>1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f t="shared" si="55"/>
        <v>0</v>
      </c>
      <c r="Y278">
        <f t="shared" si="56"/>
        <v>0</v>
      </c>
      <c r="Z278">
        <f t="shared" si="57"/>
        <v>0</v>
      </c>
      <c r="AA278">
        <f t="shared" si="58"/>
        <v>0</v>
      </c>
      <c r="AB278">
        <f t="shared" si="59"/>
        <v>42</v>
      </c>
      <c r="AC278">
        <f t="shared" si="60"/>
        <v>0</v>
      </c>
      <c r="AD278">
        <f t="shared" si="61"/>
        <v>1</v>
      </c>
      <c r="AE278">
        <f t="shared" si="62"/>
        <v>0</v>
      </c>
      <c r="AF278">
        <f t="shared" si="63"/>
        <v>0</v>
      </c>
      <c r="AG278">
        <f t="shared" si="64"/>
        <v>0</v>
      </c>
      <c r="AH278">
        <f t="shared" si="65"/>
        <v>2</v>
      </c>
    </row>
    <row r="279" spans="1:34" x14ac:dyDescent="0.3">
      <c r="A279">
        <f t="shared" si="54"/>
        <v>278</v>
      </c>
      <c r="B279" t="s">
        <v>319</v>
      </c>
      <c r="C279">
        <v>70</v>
      </c>
      <c r="D279">
        <v>56</v>
      </c>
      <c r="E279">
        <v>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3</v>
      </c>
      <c r="O279">
        <v>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f t="shared" si="55"/>
        <v>0</v>
      </c>
      <c r="Y279">
        <f t="shared" si="56"/>
        <v>0</v>
      </c>
      <c r="Z279">
        <f t="shared" si="57"/>
        <v>0</v>
      </c>
      <c r="AA279">
        <f t="shared" si="58"/>
        <v>2</v>
      </c>
      <c r="AB279">
        <f t="shared" si="59"/>
        <v>5</v>
      </c>
      <c r="AC279">
        <f t="shared" si="60"/>
        <v>0</v>
      </c>
      <c r="AD279">
        <f t="shared" si="61"/>
        <v>0</v>
      </c>
      <c r="AE279">
        <f t="shared" si="62"/>
        <v>0</v>
      </c>
      <c r="AF279">
        <f t="shared" si="63"/>
        <v>0</v>
      </c>
      <c r="AG279">
        <f t="shared" si="64"/>
        <v>1</v>
      </c>
      <c r="AH279">
        <f t="shared" si="65"/>
        <v>3</v>
      </c>
    </row>
    <row r="280" spans="1:34" x14ac:dyDescent="0.3">
      <c r="A280">
        <f t="shared" si="54"/>
        <v>279</v>
      </c>
      <c r="B280" t="s">
        <v>320</v>
      </c>
      <c r="C280">
        <v>20</v>
      </c>
      <c r="D280">
        <v>41</v>
      </c>
      <c r="E280">
        <v>2</v>
      </c>
      <c r="F280">
        <v>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f t="shared" si="55"/>
        <v>2</v>
      </c>
      <c r="Y280">
        <f t="shared" si="56"/>
        <v>0</v>
      </c>
      <c r="Z280">
        <f t="shared" si="57"/>
        <v>0</v>
      </c>
      <c r="AA280">
        <f t="shared" si="58"/>
        <v>0</v>
      </c>
      <c r="AB280">
        <f t="shared" si="59"/>
        <v>0</v>
      </c>
      <c r="AC280">
        <f t="shared" si="60"/>
        <v>0</v>
      </c>
      <c r="AD280">
        <f t="shared" si="61"/>
        <v>0</v>
      </c>
      <c r="AE280">
        <f t="shared" si="62"/>
        <v>0</v>
      </c>
      <c r="AF280">
        <f t="shared" si="63"/>
        <v>0</v>
      </c>
      <c r="AG280">
        <f t="shared" si="64"/>
        <v>0</v>
      </c>
      <c r="AH280">
        <f t="shared" si="65"/>
        <v>1</v>
      </c>
    </row>
    <row r="281" spans="1:34" x14ac:dyDescent="0.3">
      <c r="A281">
        <f t="shared" si="54"/>
        <v>280</v>
      </c>
      <c r="B281" t="s">
        <v>321</v>
      </c>
      <c r="C281">
        <v>70</v>
      </c>
      <c r="D281">
        <v>31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f t="shared" si="55"/>
        <v>0</v>
      </c>
      <c r="Y281">
        <f t="shared" si="56"/>
        <v>0</v>
      </c>
      <c r="Z281">
        <f t="shared" si="57"/>
        <v>0</v>
      </c>
      <c r="AA281">
        <f t="shared" si="58"/>
        <v>0</v>
      </c>
      <c r="AB281">
        <f t="shared" si="59"/>
        <v>0</v>
      </c>
      <c r="AC281">
        <f t="shared" si="60"/>
        <v>2</v>
      </c>
      <c r="AD281">
        <f t="shared" si="61"/>
        <v>0</v>
      </c>
      <c r="AE281">
        <f t="shared" si="62"/>
        <v>1</v>
      </c>
      <c r="AF281">
        <f t="shared" si="63"/>
        <v>0</v>
      </c>
      <c r="AG281">
        <f t="shared" si="64"/>
        <v>0</v>
      </c>
      <c r="AH281">
        <f t="shared" si="65"/>
        <v>2</v>
      </c>
    </row>
    <row r="282" spans="1:34" x14ac:dyDescent="0.3">
      <c r="A282">
        <f t="shared" si="54"/>
        <v>281</v>
      </c>
      <c r="B282" t="s">
        <v>322</v>
      </c>
      <c r="C282">
        <v>40</v>
      </c>
      <c r="D282">
        <v>40</v>
      </c>
      <c r="E282">
        <v>32</v>
      </c>
      <c r="F282">
        <v>0</v>
      </c>
      <c r="G282">
        <v>0</v>
      </c>
      <c r="H282">
        <v>0</v>
      </c>
      <c r="I282">
        <v>0</v>
      </c>
      <c r="J282">
        <v>6</v>
      </c>
      <c r="K282">
        <v>25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f t="shared" si="55"/>
        <v>0</v>
      </c>
      <c r="Y282">
        <f t="shared" si="56"/>
        <v>0</v>
      </c>
      <c r="Z282">
        <f t="shared" si="57"/>
        <v>31</v>
      </c>
      <c r="AA282">
        <f t="shared" si="58"/>
        <v>0</v>
      </c>
      <c r="AB282">
        <f t="shared" si="59"/>
        <v>0</v>
      </c>
      <c r="AC282">
        <f t="shared" si="60"/>
        <v>1</v>
      </c>
      <c r="AD282">
        <f t="shared" si="61"/>
        <v>0</v>
      </c>
      <c r="AE282">
        <f t="shared" si="62"/>
        <v>0</v>
      </c>
      <c r="AF282">
        <f t="shared" si="63"/>
        <v>0</v>
      </c>
      <c r="AG282">
        <f t="shared" si="64"/>
        <v>0</v>
      </c>
      <c r="AH282">
        <f t="shared" si="65"/>
        <v>2</v>
      </c>
    </row>
    <row r="283" spans="1:34" x14ac:dyDescent="0.3">
      <c r="A283">
        <f t="shared" si="54"/>
        <v>282</v>
      </c>
      <c r="B283" t="s">
        <v>323</v>
      </c>
      <c r="C283">
        <v>100</v>
      </c>
      <c r="D283">
        <v>44</v>
      </c>
      <c r="E283">
        <v>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1</v>
      </c>
      <c r="R283">
        <v>2</v>
      </c>
      <c r="S283">
        <v>0</v>
      </c>
      <c r="T283">
        <v>0</v>
      </c>
      <c r="U283">
        <v>0</v>
      </c>
      <c r="V283">
        <v>0</v>
      </c>
      <c r="W283">
        <v>1</v>
      </c>
      <c r="X283">
        <f t="shared" si="55"/>
        <v>0</v>
      </c>
      <c r="Y283">
        <f t="shared" si="56"/>
        <v>0</v>
      </c>
      <c r="Z283">
        <f t="shared" si="57"/>
        <v>0</v>
      </c>
      <c r="AA283">
        <f t="shared" si="58"/>
        <v>0</v>
      </c>
      <c r="AB283">
        <f t="shared" si="59"/>
        <v>0</v>
      </c>
      <c r="AC283">
        <f t="shared" si="60"/>
        <v>2</v>
      </c>
      <c r="AD283">
        <f t="shared" si="61"/>
        <v>2</v>
      </c>
      <c r="AE283">
        <f t="shared" si="62"/>
        <v>0</v>
      </c>
      <c r="AF283">
        <f t="shared" si="63"/>
        <v>0</v>
      </c>
      <c r="AG283">
        <f t="shared" si="64"/>
        <v>1</v>
      </c>
      <c r="AH283">
        <f t="shared" si="65"/>
        <v>3</v>
      </c>
    </row>
    <row r="284" spans="1:34" x14ac:dyDescent="0.3">
      <c r="A284">
        <f t="shared" si="54"/>
        <v>283</v>
      </c>
      <c r="B284" t="s">
        <v>324</v>
      </c>
      <c r="C284">
        <v>20</v>
      </c>
      <c r="D284">
        <v>44</v>
      </c>
      <c r="E284">
        <v>6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4</v>
      </c>
      <c r="X284">
        <f t="shared" si="55"/>
        <v>1</v>
      </c>
      <c r="Y284">
        <f t="shared" si="56"/>
        <v>0</v>
      </c>
      <c r="Z284">
        <f t="shared" si="57"/>
        <v>0</v>
      </c>
      <c r="AA284">
        <f t="shared" si="58"/>
        <v>0</v>
      </c>
      <c r="AB284">
        <f t="shared" si="59"/>
        <v>0</v>
      </c>
      <c r="AC284">
        <f t="shared" si="60"/>
        <v>0</v>
      </c>
      <c r="AD284">
        <f t="shared" si="61"/>
        <v>1</v>
      </c>
      <c r="AE284">
        <f t="shared" si="62"/>
        <v>0</v>
      </c>
      <c r="AF284">
        <f t="shared" si="63"/>
        <v>0</v>
      </c>
      <c r="AG284">
        <f t="shared" si="64"/>
        <v>4</v>
      </c>
      <c r="AH284">
        <f t="shared" si="65"/>
        <v>3</v>
      </c>
    </row>
    <row r="285" spans="1:34" x14ac:dyDescent="0.3">
      <c r="A285">
        <f t="shared" si="54"/>
        <v>284</v>
      </c>
      <c r="B285" t="s">
        <v>325</v>
      </c>
      <c r="C285">
        <v>70</v>
      </c>
      <c r="D285">
        <v>44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f t="shared" si="55"/>
        <v>0</v>
      </c>
      <c r="Y285">
        <f t="shared" si="56"/>
        <v>0</v>
      </c>
      <c r="Z285">
        <f t="shared" si="57"/>
        <v>0</v>
      </c>
      <c r="AA285">
        <f t="shared" si="58"/>
        <v>0</v>
      </c>
      <c r="AB285">
        <f t="shared" si="59"/>
        <v>0</v>
      </c>
      <c r="AC285">
        <f t="shared" si="60"/>
        <v>0</v>
      </c>
      <c r="AD285">
        <f t="shared" si="61"/>
        <v>0</v>
      </c>
      <c r="AE285">
        <f t="shared" si="62"/>
        <v>0</v>
      </c>
      <c r="AF285">
        <f t="shared" si="63"/>
        <v>1</v>
      </c>
      <c r="AG285">
        <f t="shared" si="64"/>
        <v>0</v>
      </c>
      <c r="AH285">
        <f t="shared" si="65"/>
        <v>1</v>
      </c>
    </row>
    <row r="286" spans="1:34" x14ac:dyDescent="0.3">
      <c r="A286">
        <f t="shared" si="54"/>
        <v>285</v>
      </c>
      <c r="B286" t="s">
        <v>326</v>
      </c>
      <c r="C286">
        <v>40</v>
      </c>
      <c r="D286">
        <v>44</v>
      </c>
      <c r="E286">
        <v>2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f t="shared" si="55"/>
        <v>2</v>
      </c>
      <c r="Y286">
        <f t="shared" si="56"/>
        <v>0</v>
      </c>
      <c r="Z286">
        <f t="shared" si="57"/>
        <v>0</v>
      </c>
      <c r="AA286">
        <f t="shared" si="58"/>
        <v>0</v>
      </c>
      <c r="AB286">
        <f t="shared" si="59"/>
        <v>0</v>
      </c>
      <c r="AC286">
        <f t="shared" si="60"/>
        <v>0</v>
      </c>
      <c r="AD286">
        <f t="shared" si="61"/>
        <v>0</v>
      </c>
      <c r="AE286">
        <f t="shared" si="62"/>
        <v>0</v>
      </c>
      <c r="AF286">
        <f t="shared" si="63"/>
        <v>0</v>
      </c>
      <c r="AG286">
        <f t="shared" si="64"/>
        <v>0</v>
      </c>
      <c r="AH286">
        <f t="shared" si="65"/>
        <v>1</v>
      </c>
    </row>
    <row r="287" spans="1:34" x14ac:dyDescent="0.3">
      <c r="A287">
        <f t="shared" si="54"/>
        <v>286</v>
      </c>
      <c r="B287" t="s">
        <v>327</v>
      </c>
      <c r="C287">
        <v>70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f t="shared" si="55"/>
        <v>0</v>
      </c>
      <c r="Y287">
        <f t="shared" si="56"/>
        <v>0</v>
      </c>
      <c r="Z287">
        <f t="shared" si="57"/>
        <v>0</v>
      </c>
      <c r="AA287">
        <f t="shared" si="58"/>
        <v>0</v>
      </c>
      <c r="AB287">
        <f t="shared" si="59"/>
        <v>0</v>
      </c>
      <c r="AC287">
        <f t="shared" si="60"/>
        <v>0</v>
      </c>
      <c r="AD287">
        <f t="shared" si="61"/>
        <v>1</v>
      </c>
      <c r="AE287">
        <f t="shared" si="62"/>
        <v>0</v>
      </c>
      <c r="AF287">
        <f t="shared" si="63"/>
        <v>0</v>
      </c>
      <c r="AG287">
        <f t="shared" si="64"/>
        <v>0</v>
      </c>
      <c r="AH287">
        <f t="shared" si="65"/>
        <v>1</v>
      </c>
    </row>
    <row r="288" spans="1:34" x14ac:dyDescent="0.3">
      <c r="A288">
        <f t="shared" si="54"/>
        <v>287</v>
      </c>
      <c r="B288" t="s">
        <v>328</v>
      </c>
      <c r="C288">
        <v>40</v>
      </c>
      <c r="D288">
        <v>44</v>
      </c>
      <c r="E288">
        <v>9</v>
      </c>
      <c r="F288">
        <v>0</v>
      </c>
      <c r="G288">
        <v>0</v>
      </c>
      <c r="H288">
        <v>2</v>
      </c>
      <c r="I288">
        <v>1</v>
      </c>
      <c r="J288">
        <v>2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2</v>
      </c>
      <c r="S288">
        <v>0</v>
      </c>
      <c r="T288">
        <v>0</v>
      </c>
      <c r="U288">
        <v>0</v>
      </c>
      <c r="V288">
        <v>0</v>
      </c>
      <c r="W288">
        <v>1</v>
      </c>
      <c r="X288">
        <f t="shared" si="55"/>
        <v>0</v>
      </c>
      <c r="Y288">
        <f t="shared" si="56"/>
        <v>3</v>
      </c>
      <c r="Z288">
        <f t="shared" si="57"/>
        <v>2</v>
      </c>
      <c r="AA288">
        <f t="shared" si="58"/>
        <v>1</v>
      </c>
      <c r="AB288">
        <f t="shared" si="59"/>
        <v>0</v>
      </c>
      <c r="AC288">
        <f t="shared" si="60"/>
        <v>0</v>
      </c>
      <c r="AD288">
        <f t="shared" si="61"/>
        <v>2</v>
      </c>
      <c r="AE288">
        <f t="shared" si="62"/>
        <v>0</v>
      </c>
      <c r="AF288">
        <f t="shared" si="63"/>
        <v>0</v>
      </c>
      <c r="AG288">
        <f t="shared" si="64"/>
        <v>1</v>
      </c>
      <c r="AH288">
        <f t="shared" si="65"/>
        <v>5</v>
      </c>
    </row>
    <row r="289" spans="1:34" x14ac:dyDescent="0.3">
      <c r="A289">
        <f t="shared" si="54"/>
        <v>288</v>
      </c>
      <c r="B289" t="s">
        <v>329</v>
      </c>
      <c r="C289">
        <v>70</v>
      </c>
      <c r="D289">
        <v>31</v>
      </c>
      <c r="E289">
        <v>96</v>
      </c>
      <c r="F289">
        <v>1</v>
      </c>
      <c r="G289">
        <v>1</v>
      </c>
      <c r="H289">
        <v>1</v>
      </c>
      <c r="I289">
        <v>7</v>
      </c>
      <c r="J289">
        <v>7</v>
      </c>
      <c r="K289">
        <v>0</v>
      </c>
      <c r="L289">
        <v>5</v>
      </c>
      <c r="M289">
        <v>1</v>
      </c>
      <c r="N289">
        <v>30</v>
      </c>
      <c r="O289">
        <v>3</v>
      </c>
      <c r="P289">
        <v>14</v>
      </c>
      <c r="Q289">
        <v>1</v>
      </c>
      <c r="R289">
        <v>4</v>
      </c>
      <c r="S289">
        <v>0</v>
      </c>
      <c r="T289">
        <v>1</v>
      </c>
      <c r="U289">
        <v>1</v>
      </c>
      <c r="V289">
        <v>6</v>
      </c>
      <c r="W289">
        <v>14</v>
      </c>
      <c r="X289">
        <f t="shared" si="55"/>
        <v>2</v>
      </c>
      <c r="Y289">
        <f t="shared" si="56"/>
        <v>8</v>
      </c>
      <c r="Z289">
        <f t="shared" si="57"/>
        <v>7</v>
      </c>
      <c r="AA289">
        <f t="shared" si="58"/>
        <v>6</v>
      </c>
      <c r="AB289">
        <f t="shared" si="59"/>
        <v>33</v>
      </c>
      <c r="AC289">
        <f t="shared" si="60"/>
        <v>15</v>
      </c>
      <c r="AD289">
        <f t="shared" si="61"/>
        <v>4</v>
      </c>
      <c r="AE289">
        <f t="shared" si="62"/>
        <v>1</v>
      </c>
      <c r="AF289">
        <f t="shared" si="63"/>
        <v>1</v>
      </c>
      <c r="AG289">
        <f t="shared" si="64"/>
        <v>20</v>
      </c>
      <c r="AH289">
        <f t="shared" si="65"/>
        <v>10</v>
      </c>
    </row>
    <row r="290" spans="1:34" x14ac:dyDescent="0.3">
      <c r="A290">
        <f t="shared" si="54"/>
        <v>289</v>
      </c>
      <c r="B290" t="s">
        <v>330</v>
      </c>
      <c r="C290">
        <v>40</v>
      </c>
      <c r="D290">
        <v>1</v>
      </c>
      <c r="E290">
        <v>3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1</v>
      </c>
      <c r="U290">
        <v>0</v>
      </c>
      <c r="V290">
        <v>0</v>
      </c>
      <c r="W290">
        <v>2</v>
      </c>
      <c r="X290">
        <f t="shared" si="55"/>
        <v>0</v>
      </c>
      <c r="Y290">
        <f t="shared" si="56"/>
        <v>0</v>
      </c>
      <c r="Z290">
        <f t="shared" si="57"/>
        <v>0</v>
      </c>
      <c r="AA290">
        <f t="shared" si="58"/>
        <v>0</v>
      </c>
      <c r="AB290">
        <f t="shared" si="59"/>
        <v>0</v>
      </c>
      <c r="AC290">
        <f t="shared" si="60"/>
        <v>0</v>
      </c>
      <c r="AD290">
        <f t="shared" si="61"/>
        <v>1</v>
      </c>
      <c r="AE290">
        <f t="shared" si="62"/>
        <v>1</v>
      </c>
      <c r="AF290">
        <f t="shared" si="63"/>
        <v>0</v>
      </c>
      <c r="AG290">
        <f t="shared" si="64"/>
        <v>2</v>
      </c>
      <c r="AH290">
        <f t="shared" si="65"/>
        <v>3</v>
      </c>
    </row>
    <row r="291" spans="1:34" x14ac:dyDescent="0.3">
      <c r="A291">
        <f t="shared" si="54"/>
        <v>290</v>
      </c>
      <c r="B291" t="s">
        <v>331</v>
      </c>
      <c r="C291">
        <v>40</v>
      </c>
      <c r="D291">
        <v>44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f t="shared" si="55"/>
        <v>0</v>
      </c>
      <c r="Y291">
        <f t="shared" si="56"/>
        <v>0</v>
      </c>
      <c r="Z291">
        <f t="shared" si="57"/>
        <v>0</v>
      </c>
      <c r="AA291">
        <f t="shared" si="58"/>
        <v>0</v>
      </c>
      <c r="AB291">
        <f t="shared" si="59"/>
        <v>0</v>
      </c>
      <c r="AC291">
        <f t="shared" si="60"/>
        <v>0</v>
      </c>
      <c r="AD291">
        <f t="shared" si="61"/>
        <v>0</v>
      </c>
      <c r="AE291">
        <f t="shared" si="62"/>
        <v>0</v>
      </c>
      <c r="AF291">
        <f t="shared" si="63"/>
        <v>0</v>
      </c>
      <c r="AG291">
        <f t="shared" si="64"/>
        <v>1</v>
      </c>
      <c r="AH291">
        <f t="shared" si="65"/>
        <v>1</v>
      </c>
    </row>
    <row r="292" spans="1:34" x14ac:dyDescent="0.3">
      <c r="A292">
        <f t="shared" si="54"/>
        <v>291</v>
      </c>
      <c r="B292" t="s">
        <v>332</v>
      </c>
      <c r="C292">
        <v>70</v>
      </c>
      <c r="D292">
        <v>44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1</v>
      </c>
      <c r="X292">
        <f t="shared" si="55"/>
        <v>0</v>
      </c>
      <c r="Y292">
        <f t="shared" si="56"/>
        <v>0</v>
      </c>
      <c r="Z292">
        <f t="shared" si="57"/>
        <v>0</v>
      </c>
      <c r="AA292">
        <f t="shared" si="58"/>
        <v>0</v>
      </c>
      <c r="AB292">
        <f t="shared" si="59"/>
        <v>0</v>
      </c>
      <c r="AC292">
        <f t="shared" si="60"/>
        <v>0</v>
      </c>
      <c r="AD292">
        <f t="shared" si="61"/>
        <v>1</v>
      </c>
      <c r="AE292">
        <f t="shared" si="62"/>
        <v>0</v>
      </c>
      <c r="AF292">
        <f t="shared" si="63"/>
        <v>0</v>
      </c>
      <c r="AG292">
        <f t="shared" si="64"/>
        <v>1</v>
      </c>
      <c r="AH292">
        <f t="shared" si="65"/>
        <v>2</v>
      </c>
    </row>
    <row r="293" spans="1:34" x14ac:dyDescent="0.3">
      <c r="A293">
        <f t="shared" si="54"/>
        <v>292</v>
      </c>
      <c r="B293" t="s">
        <v>333</v>
      </c>
      <c r="C293">
        <v>140</v>
      </c>
      <c r="D293">
        <v>1</v>
      </c>
      <c r="E293">
        <v>2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f t="shared" si="55"/>
        <v>0</v>
      </c>
      <c r="Y293">
        <f t="shared" si="56"/>
        <v>1</v>
      </c>
      <c r="Z293">
        <f t="shared" si="57"/>
        <v>0</v>
      </c>
      <c r="AA293">
        <f t="shared" si="58"/>
        <v>0</v>
      </c>
      <c r="AB293">
        <f t="shared" si="59"/>
        <v>0</v>
      </c>
      <c r="AC293">
        <f t="shared" si="60"/>
        <v>0</v>
      </c>
      <c r="AD293">
        <f t="shared" si="61"/>
        <v>0</v>
      </c>
      <c r="AE293">
        <f t="shared" si="62"/>
        <v>0</v>
      </c>
      <c r="AF293">
        <f t="shared" si="63"/>
        <v>0</v>
      </c>
      <c r="AG293">
        <f t="shared" si="64"/>
        <v>1</v>
      </c>
      <c r="AH293">
        <f t="shared" si="65"/>
        <v>2</v>
      </c>
    </row>
    <row r="294" spans="1:34" x14ac:dyDescent="0.3">
      <c r="A294">
        <f t="shared" si="54"/>
        <v>293</v>
      </c>
      <c r="B294" t="s">
        <v>334</v>
      </c>
      <c r="C294">
        <v>100</v>
      </c>
      <c r="D294">
        <v>1</v>
      </c>
      <c r="E294">
        <v>11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9</v>
      </c>
      <c r="X294">
        <f t="shared" si="55"/>
        <v>0</v>
      </c>
      <c r="Y294">
        <f t="shared" si="56"/>
        <v>1</v>
      </c>
      <c r="Z294">
        <f t="shared" si="57"/>
        <v>0</v>
      </c>
      <c r="AA294">
        <f t="shared" si="58"/>
        <v>0</v>
      </c>
      <c r="AB294">
        <f t="shared" si="59"/>
        <v>0</v>
      </c>
      <c r="AC294">
        <f t="shared" si="60"/>
        <v>0</v>
      </c>
      <c r="AD294">
        <f t="shared" si="61"/>
        <v>0</v>
      </c>
      <c r="AE294">
        <f t="shared" si="62"/>
        <v>0</v>
      </c>
      <c r="AF294">
        <f t="shared" si="63"/>
        <v>0</v>
      </c>
      <c r="AG294">
        <f t="shared" si="64"/>
        <v>10</v>
      </c>
      <c r="AH294">
        <f t="shared" si="65"/>
        <v>2</v>
      </c>
    </row>
    <row r="295" spans="1:34" x14ac:dyDescent="0.3">
      <c r="A295">
        <f t="shared" si="54"/>
        <v>294</v>
      </c>
      <c r="B295" t="s">
        <v>335</v>
      </c>
      <c r="C295">
        <v>140</v>
      </c>
      <c r="D295">
        <v>44</v>
      </c>
      <c r="E295">
        <v>20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2</v>
      </c>
      <c r="S295">
        <v>1</v>
      </c>
      <c r="T295">
        <v>0</v>
      </c>
      <c r="U295">
        <v>0</v>
      </c>
      <c r="V295">
        <v>1</v>
      </c>
      <c r="W295">
        <v>16</v>
      </c>
      <c r="X295">
        <f t="shared" si="55"/>
        <v>0</v>
      </c>
      <c r="Y295">
        <f t="shared" si="56"/>
        <v>0</v>
      </c>
      <c r="Z295">
        <f t="shared" si="57"/>
        <v>0</v>
      </c>
      <c r="AA295">
        <f t="shared" si="58"/>
        <v>0</v>
      </c>
      <c r="AB295">
        <f t="shared" si="59"/>
        <v>0</v>
      </c>
      <c r="AC295">
        <f t="shared" si="60"/>
        <v>0</v>
      </c>
      <c r="AD295">
        <f t="shared" si="61"/>
        <v>3</v>
      </c>
      <c r="AE295">
        <f t="shared" si="62"/>
        <v>0</v>
      </c>
      <c r="AF295">
        <f t="shared" si="63"/>
        <v>0</v>
      </c>
      <c r="AG295">
        <f t="shared" si="64"/>
        <v>17</v>
      </c>
      <c r="AH295">
        <f t="shared" si="65"/>
        <v>2</v>
      </c>
    </row>
    <row r="296" spans="1:34" x14ac:dyDescent="0.3">
      <c r="A296">
        <f t="shared" si="54"/>
        <v>295</v>
      </c>
      <c r="B296" t="s">
        <v>336</v>
      </c>
      <c r="C296">
        <v>40</v>
      </c>
      <c r="D296">
        <v>44</v>
      </c>
      <c r="E296">
        <v>5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1</v>
      </c>
      <c r="W296">
        <v>3</v>
      </c>
      <c r="X296">
        <f t="shared" si="55"/>
        <v>1</v>
      </c>
      <c r="Y296">
        <f t="shared" si="56"/>
        <v>0</v>
      </c>
      <c r="Z296">
        <f t="shared" si="57"/>
        <v>0</v>
      </c>
      <c r="AA296">
        <f t="shared" si="58"/>
        <v>0</v>
      </c>
      <c r="AB296">
        <f t="shared" si="59"/>
        <v>0</v>
      </c>
      <c r="AC296">
        <f t="shared" si="60"/>
        <v>0</v>
      </c>
      <c r="AD296">
        <f t="shared" si="61"/>
        <v>0</v>
      </c>
      <c r="AE296">
        <f t="shared" si="62"/>
        <v>1</v>
      </c>
      <c r="AF296">
        <f t="shared" si="63"/>
        <v>0</v>
      </c>
      <c r="AG296">
        <f t="shared" si="64"/>
        <v>4</v>
      </c>
      <c r="AH296">
        <f t="shared" si="65"/>
        <v>3</v>
      </c>
    </row>
    <row r="297" spans="1:34" x14ac:dyDescent="0.3">
      <c r="A297">
        <f t="shared" si="54"/>
        <v>296</v>
      </c>
      <c r="B297" t="s">
        <v>337</v>
      </c>
      <c r="C297">
        <v>70</v>
      </c>
      <c r="D297">
        <v>44</v>
      </c>
      <c r="E297">
        <v>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f t="shared" si="55"/>
        <v>0</v>
      </c>
      <c r="Y297">
        <f t="shared" si="56"/>
        <v>0</v>
      </c>
      <c r="Z297">
        <f t="shared" si="57"/>
        <v>0</v>
      </c>
      <c r="AA297">
        <f t="shared" si="58"/>
        <v>0</v>
      </c>
      <c r="AB297">
        <f t="shared" si="59"/>
        <v>0</v>
      </c>
      <c r="AC297">
        <f t="shared" si="60"/>
        <v>1</v>
      </c>
      <c r="AD297">
        <f t="shared" si="61"/>
        <v>0</v>
      </c>
      <c r="AE297">
        <f t="shared" si="62"/>
        <v>0</v>
      </c>
      <c r="AF297">
        <f t="shared" si="63"/>
        <v>0</v>
      </c>
      <c r="AG297">
        <f t="shared" si="64"/>
        <v>1</v>
      </c>
      <c r="AH297">
        <f t="shared" si="65"/>
        <v>2</v>
      </c>
    </row>
    <row r="298" spans="1:34" x14ac:dyDescent="0.3">
      <c r="A298">
        <f t="shared" si="54"/>
        <v>297</v>
      </c>
      <c r="B298" t="s">
        <v>338</v>
      </c>
      <c r="C298">
        <v>40</v>
      </c>
      <c r="D298">
        <v>44</v>
      </c>
      <c r="E298">
        <v>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2</v>
      </c>
      <c r="W298">
        <v>1</v>
      </c>
      <c r="X298">
        <f t="shared" si="55"/>
        <v>0</v>
      </c>
      <c r="Y298">
        <f t="shared" si="56"/>
        <v>0</v>
      </c>
      <c r="Z298">
        <f t="shared" si="57"/>
        <v>0</v>
      </c>
      <c r="AA298">
        <f t="shared" si="58"/>
        <v>0</v>
      </c>
      <c r="AB298">
        <f t="shared" si="59"/>
        <v>0</v>
      </c>
      <c r="AC298">
        <f t="shared" si="60"/>
        <v>0</v>
      </c>
      <c r="AD298">
        <f t="shared" si="61"/>
        <v>1</v>
      </c>
      <c r="AE298">
        <f t="shared" si="62"/>
        <v>0</v>
      </c>
      <c r="AF298">
        <f t="shared" si="63"/>
        <v>0</v>
      </c>
      <c r="AG298">
        <f t="shared" si="64"/>
        <v>3</v>
      </c>
      <c r="AH298">
        <f t="shared" si="65"/>
        <v>2</v>
      </c>
    </row>
    <row r="299" spans="1:34" x14ac:dyDescent="0.3">
      <c r="A299">
        <f t="shared" si="54"/>
        <v>298</v>
      </c>
      <c r="B299" t="s">
        <v>339</v>
      </c>
      <c r="C299">
        <v>40</v>
      </c>
      <c r="D299">
        <v>1</v>
      </c>
      <c r="E299">
        <v>4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f t="shared" si="55"/>
        <v>1</v>
      </c>
      <c r="Y299">
        <f t="shared" si="56"/>
        <v>0</v>
      </c>
      <c r="Z299">
        <f t="shared" si="57"/>
        <v>0</v>
      </c>
      <c r="AA299">
        <f t="shared" si="58"/>
        <v>0</v>
      </c>
      <c r="AB299">
        <f t="shared" si="59"/>
        <v>0</v>
      </c>
      <c r="AC299">
        <f t="shared" si="60"/>
        <v>2</v>
      </c>
      <c r="AD299">
        <f t="shared" si="61"/>
        <v>0</v>
      </c>
      <c r="AE299">
        <f t="shared" si="62"/>
        <v>0</v>
      </c>
      <c r="AF299">
        <f t="shared" si="63"/>
        <v>0</v>
      </c>
      <c r="AG299">
        <f t="shared" si="64"/>
        <v>1</v>
      </c>
      <c r="AH299">
        <f t="shared" si="65"/>
        <v>3</v>
      </c>
    </row>
    <row r="300" spans="1:34" x14ac:dyDescent="0.3">
      <c r="A300">
        <f t="shared" si="54"/>
        <v>299</v>
      </c>
      <c r="B300" t="s">
        <v>340</v>
      </c>
      <c r="C300">
        <v>140</v>
      </c>
      <c r="D300">
        <v>44</v>
      </c>
      <c r="E300">
        <v>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f t="shared" si="55"/>
        <v>0</v>
      </c>
      <c r="Y300">
        <f t="shared" si="56"/>
        <v>0</v>
      </c>
      <c r="Z300">
        <f t="shared" si="57"/>
        <v>0</v>
      </c>
      <c r="AA300">
        <f t="shared" si="58"/>
        <v>0</v>
      </c>
      <c r="AB300">
        <f t="shared" si="59"/>
        <v>0</v>
      </c>
      <c r="AC300">
        <f t="shared" si="60"/>
        <v>1</v>
      </c>
      <c r="AD300">
        <f t="shared" si="61"/>
        <v>0</v>
      </c>
      <c r="AE300">
        <f t="shared" si="62"/>
        <v>0</v>
      </c>
      <c r="AF300">
        <f t="shared" si="63"/>
        <v>0</v>
      </c>
      <c r="AG300">
        <f t="shared" si="64"/>
        <v>1</v>
      </c>
      <c r="AH300">
        <f t="shared" si="65"/>
        <v>2</v>
      </c>
    </row>
    <row r="301" spans="1:34" x14ac:dyDescent="0.3">
      <c r="A301">
        <f t="shared" si="54"/>
        <v>300</v>
      </c>
      <c r="B301" t="s">
        <v>341</v>
      </c>
      <c r="C301">
        <v>70</v>
      </c>
      <c r="D301">
        <v>44</v>
      </c>
      <c r="E301">
        <v>5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f t="shared" si="55"/>
        <v>3</v>
      </c>
      <c r="Y301">
        <f t="shared" si="56"/>
        <v>0</v>
      </c>
      <c r="Z301">
        <f t="shared" si="57"/>
        <v>0</v>
      </c>
      <c r="AA301">
        <f t="shared" si="58"/>
        <v>0</v>
      </c>
      <c r="AB301">
        <f t="shared" si="59"/>
        <v>0</v>
      </c>
      <c r="AC301">
        <f t="shared" si="60"/>
        <v>1</v>
      </c>
      <c r="AD301">
        <f t="shared" si="61"/>
        <v>0</v>
      </c>
      <c r="AE301">
        <f t="shared" si="62"/>
        <v>0</v>
      </c>
      <c r="AF301">
        <f t="shared" si="63"/>
        <v>1</v>
      </c>
      <c r="AG301">
        <f t="shared" si="64"/>
        <v>0</v>
      </c>
      <c r="AH301">
        <f t="shared" si="65"/>
        <v>3</v>
      </c>
    </row>
    <row r="302" spans="1:34" x14ac:dyDescent="0.3">
      <c r="A302">
        <f t="shared" si="54"/>
        <v>301</v>
      </c>
      <c r="B302" t="s">
        <v>342</v>
      </c>
      <c r="C302">
        <v>100</v>
      </c>
      <c r="D302">
        <v>44</v>
      </c>
      <c r="E302">
        <v>7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6</v>
      </c>
      <c r="X302">
        <f t="shared" si="55"/>
        <v>0</v>
      </c>
      <c r="Y302">
        <f t="shared" si="56"/>
        <v>1</v>
      </c>
      <c r="Z302">
        <f t="shared" si="57"/>
        <v>0</v>
      </c>
      <c r="AA302">
        <f t="shared" si="58"/>
        <v>0</v>
      </c>
      <c r="AB302">
        <f t="shared" si="59"/>
        <v>0</v>
      </c>
      <c r="AC302">
        <f t="shared" si="60"/>
        <v>0</v>
      </c>
      <c r="AD302">
        <f t="shared" si="61"/>
        <v>0</v>
      </c>
      <c r="AE302">
        <f t="shared" si="62"/>
        <v>0</v>
      </c>
      <c r="AF302">
        <f t="shared" si="63"/>
        <v>0</v>
      </c>
      <c r="AG302">
        <f t="shared" si="64"/>
        <v>6</v>
      </c>
      <c r="AH302">
        <f t="shared" si="65"/>
        <v>2</v>
      </c>
    </row>
    <row r="303" spans="1:34" x14ac:dyDescent="0.3">
      <c r="A303">
        <f t="shared" si="54"/>
        <v>302</v>
      </c>
      <c r="B303" t="s">
        <v>343</v>
      </c>
      <c r="C303">
        <v>20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f t="shared" si="55"/>
        <v>1</v>
      </c>
      <c r="Y303">
        <f t="shared" si="56"/>
        <v>0</v>
      </c>
      <c r="Z303">
        <f t="shared" si="57"/>
        <v>0</v>
      </c>
      <c r="AA303">
        <f t="shared" si="58"/>
        <v>0</v>
      </c>
      <c r="AB303">
        <f t="shared" si="59"/>
        <v>0</v>
      </c>
      <c r="AC303">
        <f t="shared" si="60"/>
        <v>0</v>
      </c>
      <c r="AD303">
        <f t="shared" si="61"/>
        <v>0</v>
      </c>
      <c r="AE303">
        <f t="shared" si="62"/>
        <v>0</v>
      </c>
      <c r="AF303">
        <f t="shared" si="63"/>
        <v>0</v>
      </c>
      <c r="AG303">
        <f t="shared" si="64"/>
        <v>0</v>
      </c>
      <c r="AH303">
        <f t="shared" si="65"/>
        <v>1</v>
      </c>
    </row>
    <row r="304" spans="1:34" x14ac:dyDescent="0.3">
      <c r="A304">
        <f t="shared" si="54"/>
        <v>303</v>
      </c>
      <c r="B304" t="s">
        <v>344</v>
      </c>
      <c r="C304">
        <v>20</v>
      </c>
      <c r="D304">
        <v>1</v>
      </c>
      <c r="E304">
        <v>4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1</v>
      </c>
      <c r="W304">
        <v>0</v>
      </c>
      <c r="X304">
        <f t="shared" si="55"/>
        <v>0</v>
      </c>
      <c r="Y304">
        <f t="shared" si="56"/>
        <v>1</v>
      </c>
      <c r="Z304">
        <f t="shared" si="57"/>
        <v>0</v>
      </c>
      <c r="AA304">
        <f t="shared" si="58"/>
        <v>0</v>
      </c>
      <c r="AB304">
        <f t="shared" si="59"/>
        <v>1</v>
      </c>
      <c r="AC304">
        <f t="shared" si="60"/>
        <v>0</v>
      </c>
      <c r="AD304">
        <f t="shared" si="61"/>
        <v>0</v>
      </c>
      <c r="AE304">
        <f t="shared" si="62"/>
        <v>0</v>
      </c>
      <c r="AF304">
        <f t="shared" si="63"/>
        <v>1</v>
      </c>
      <c r="AG304">
        <f t="shared" si="64"/>
        <v>1</v>
      </c>
      <c r="AH304">
        <f t="shared" si="65"/>
        <v>4</v>
      </c>
    </row>
    <row r="305" spans="1:34" x14ac:dyDescent="0.3">
      <c r="A305">
        <f t="shared" si="54"/>
        <v>304</v>
      </c>
      <c r="B305" t="s">
        <v>345</v>
      </c>
      <c r="C305">
        <v>20</v>
      </c>
      <c r="D305">
        <v>44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f t="shared" si="55"/>
        <v>1</v>
      </c>
      <c r="Y305">
        <f t="shared" si="56"/>
        <v>0</v>
      </c>
      <c r="Z305">
        <f t="shared" si="57"/>
        <v>0</v>
      </c>
      <c r="AA305">
        <f t="shared" si="58"/>
        <v>0</v>
      </c>
      <c r="AB305">
        <f t="shared" si="59"/>
        <v>0</v>
      </c>
      <c r="AC305">
        <f t="shared" si="60"/>
        <v>0</v>
      </c>
      <c r="AD305">
        <f t="shared" si="61"/>
        <v>0</v>
      </c>
      <c r="AE305">
        <f t="shared" si="62"/>
        <v>0</v>
      </c>
      <c r="AF305">
        <f t="shared" si="63"/>
        <v>0</v>
      </c>
      <c r="AG305">
        <f t="shared" si="64"/>
        <v>0</v>
      </c>
      <c r="AH305">
        <f t="shared" si="65"/>
        <v>1</v>
      </c>
    </row>
    <row r="306" spans="1:34" x14ac:dyDescent="0.3">
      <c r="A306">
        <f t="shared" si="54"/>
        <v>305</v>
      </c>
      <c r="B306" t="s">
        <v>346</v>
      </c>
      <c r="C306">
        <v>70</v>
      </c>
      <c r="D306">
        <v>1</v>
      </c>
      <c r="E306">
        <v>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2</v>
      </c>
      <c r="X306">
        <f t="shared" si="55"/>
        <v>0</v>
      </c>
      <c r="Y306">
        <f t="shared" si="56"/>
        <v>0</v>
      </c>
      <c r="Z306">
        <f t="shared" si="57"/>
        <v>0</v>
      </c>
      <c r="AA306">
        <f t="shared" si="58"/>
        <v>0</v>
      </c>
      <c r="AB306">
        <f t="shared" si="59"/>
        <v>0</v>
      </c>
      <c r="AC306">
        <f t="shared" si="60"/>
        <v>0</v>
      </c>
      <c r="AD306">
        <f t="shared" si="61"/>
        <v>0</v>
      </c>
      <c r="AE306">
        <f t="shared" si="62"/>
        <v>0</v>
      </c>
      <c r="AF306">
        <f t="shared" si="63"/>
        <v>0</v>
      </c>
      <c r="AG306">
        <f t="shared" si="64"/>
        <v>2</v>
      </c>
      <c r="AH306">
        <f t="shared" si="65"/>
        <v>1</v>
      </c>
    </row>
    <row r="307" spans="1:34" x14ac:dyDescent="0.3">
      <c r="A307">
        <f t="shared" si="54"/>
        <v>306</v>
      </c>
      <c r="B307" t="s">
        <v>347</v>
      </c>
      <c r="C307">
        <v>40</v>
      </c>
      <c r="D307">
        <v>44</v>
      </c>
      <c r="E307">
        <v>22</v>
      </c>
      <c r="F307">
        <v>0</v>
      </c>
      <c r="G307">
        <v>0</v>
      </c>
      <c r="H307">
        <v>0</v>
      </c>
      <c r="I307">
        <v>0</v>
      </c>
      <c r="J307">
        <v>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20</v>
      </c>
      <c r="X307">
        <f t="shared" si="55"/>
        <v>0</v>
      </c>
      <c r="Y307">
        <f t="shared" si="56"/>
        <v>0</v>
      </c>
      <c r="Z307">
        <f t="shared" si="57"/>
        <v>2</v>
      </c>
      <c r="AA307">
        <f t="shared" si="58"/>
        <v>0</v>
      </c>
      <c r="AB307">
        <f t="shared" si="59"/>
        <v>0</v>
      </c>
      <c r="AC307">
        <f t="shared" si="60"/>
        <v>0</v>
      </c>
      <c r="AD307">
        <f t="shared" si="61"/>
        <v>0</v>
      </c>
      <c r="AE307">
        <f t="shared" si="62"/>
        <v>0</v>
      </c>
      <c r="AF307">
        <f t="shared" si="63"/>
        <v>0</v>
      </c>
      <c r="AG307">
        <f t="shared" si="64"/>
        <v>20</v>
      </c>
      <c r="AH307">
        <f t="shared" si="65"/>
        <v>2</v>
      </c>
    </row>
    <row r="308" spans="1:34" x14ac:dyDescent="0.3">
      <c r="A308">
        <f t="shared" si="54"/>
        <v>307</v>
      </c>
      <c r="B308" t="s">
        <v>348</v>
      </c>
      <c r="C308">
        <v>20</v>
      </c>
      <c r="D308">
        <v>1</v>
      </c>
      <c r="E308">
        <v>7</v>
      </c>
      <c r="F308">
        <v>2</v>
      </c>
      <c r="G308">
        <v>0</v>
      </c>
      <c r="H308">
        <v>3</v>
      </c>
      <c r="I308">
        <v>0</v>
      </c>
      <c r="J308">
        <v>0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f t="shared" si="55"/>
        <v>2</v>
      </c>
      <c r="Y308">
        <f t="shared" si="56"/>
        <v>3</v>
      </c>
      <c r="Z308">
        <f t="shared" si="57"/>
        <v>2</v>
      </c>
      <c r="AA308">
        <f t="shared" si="58"/>
        <v>0</v>
      </c>
      <c r="AB308">
        <f t="shared" si="59"/>
        <v>0</v>
      </c>
      <c r="AC308">
        <f t="shared" si="60"/>
        <v>0</v>
      </c>
      <c r="AD308">
        <f t="shared" si="61"/>
        <v>0</v>
      </c>
      <c r="AE308">
        <f t="shared" si="62"/>
        <v>0</v>
      </c>
      <c r="AF308">
        <f t="shared" si="63"/>
        <v>0</v>
      </c>
      <c r="AG308">
        <f t="shared" si="64"/>
        <v>0</v>
      </c>
      <c r="AH308">
        <f t="shared" si="65"/>
        <v>3</v>
      </c>
    </row>
    <row r="309" spans="1:34" x14ac:dyDescent="0.3">
      <c r="A309">
        <f t="shared" si="54"/>
        <v>308</v>
      </c>
      <c r="B309" t="s">
        <v>349</v>
      </c>
      <c r="C309">
        <v>40</v>
      </c>
      <c r="D309">
        <v>44</v>
      </c>
      <c r="E309">
        <v>31</v>
      </c>
      <c r="F309">
        <v>4</v>
      </c>
      <c r="G309">
        <v>2</v>
      </c>
      <c r="H309">
        <v>0</v>
      </c>
      <c r="I309">
        <v>3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</v>
      </c>
      <c r="Q309">
        <v>0</v>
      </c>
      <c r="R309">
        <v>15</v>
      </c>
      <c r="S309">
        <v>4</v>
      </c>
      <c r="T309">
        <v>0</v>
      </c>
      <c r="U309">
        <v>0</v>
      </c>
      <c r="V309">
        <v>1</v>
      </c>
      <c r="W309">
        <v>0</v>
      </c>
      <c r="X309">
        <f t="shared" si="55"/>
        <v>6</v>
      </c>
      <c r="Y309">
        <f t="shared" si="56"/>
        <v>3</v>
      </c>
      <c r="Z309">
        <f t="shared" si="57"/>
        <v>0</v>
      </c>
      <c r="AA309">
        <f t="shared" si="58"/>
        <v>0</v>
      </c>
      <c r="AB309">
        <f t="shared" si="59"/>
        <v>0</v>
      </c>
      <c r="AC309">
        <f t="shared" si="60"/>
        <v>2</v>
      </c>
      <c r="AD309">
        <f t="shared" si="61"/>
        <v>19</v>
      </c>
      <c r="AE309">
        <f t="shared" si="62"/>
        <v>0</v>
      </c>
      <c r="AF309">
        <f t="shared" si="63"/>
        <v>0</v>
      </c>
      <c r="AG309">
        <f t="shared" si="64"/>
        <v>1</v>
      </c>
      <c r="AH309">
        <f t="shared" si="65"/>
        <v>5</v>
      </c>
    </row>
    <row r="310" spans="1:34" x14ac:dyDescent="0.3">
      <c r="A310">
        <f t="shared" si="54"/>
        <v>309</v>
      </c>
      <c r="B310" t="s">
        <v>350</v>
      </c>
      <c r="C310">
        <v>40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f t="shared" si="55"/>
        <v>0</v>
      </c>
      <c r="Y310">
        <f t="shared" si="56"/>
        <v>0</v>
      </c>
      <c r="Z310">
        <f t="shared" si="57"/>
        <v>0</v>
      </c>
      <c r="AA310">
        <f t="shared" si="58"/>
        <v>0</v>
      </c>
      <c r="AB310">
        <f t="shared" si="59"/>
        <v>0</v>
      </c>
      <c r="AC310">
        <f t="shared" si="60"/>
        <v>0</v>
      </c>
      <c r="AD310">
        <f t="shared" si="61"/>
        <v>0</v>
      </c>
      <c r="AE310">
        <f t="shared" si="62"/>
        <v>0</v>
      </c>
      <c r="AF310">
        <f t="shared" si="63"/>
        <v>0</v>
      </c>
      <c r="AG310">
        <f t="shared" si="64"/>
        <v>1</v>
      </c>
      <c r="AH310">
        <f t="shared" si="65"/>
        <v>1</v>
      </c>
    </row>
    <row r="311" spans="1:34" x14ac:dyDescent="0.3">
      <c r="A311">
        <f t="shared" si="54"/>
        <v>310</v>
      </c>
      <c r="B311" t="s">
        <v>351</v>
      </c>
      <c r="C311">
        <v>40</v>
      </c>
      <c r="D311">
        <v>44</v>
      </c>
      <c r="E311">
        <v>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1</v>
      </c>
      <c r="X311">
        <f t="shared" si="55"/>
        <v>0</v>
      </c>
      <c r="Y311">
        <f t="shared" si="56"/>
        <v>0</v>
      </c>
      <c r="Z311">
        <f t="shared" si="57"/>
        <v>0</v>
      </c>
      <c r="AA311">
        <f t="shared" si="58"/>
        <v>0</v>
      </c>
      <c r="AB311">
        <f t="shared" si="59"/>
        <v>0</v>
      </c>
      <c r="AC311">
        <f t="shared" si="60"/>
        <v>0</v>
      </c>
      <c r="AD311">
        <f t="shared" si="61"/>
        <v>0</v>
      </c>
      <c r="AE311">
        <f t="shared" si="62"/>
        <v>0</v>
      </c>
      <c r="AF311">
        <f t="shared" si="63"/>
        <v>0</v>
      </c>
      <c r="AG311">
        <f t="shared" si="64"/>
        <v>2</v>
      </c>
      <c r="AH311">
        <f t="shared" si="65"/>
        <v>1</v>
      </c>
    </row>
    <row r="312" spans="1:34" x14ac:dyDescent="0.3">
      <c r="A312">
        <f t="shared" si="54"/>
        <v>311</v>
      </c>
      <c r="B312" t="s">
        <v>352</v>
      </c>
      <c r="C312">
        <v>20</v>
      </c>
      <c r="D312">
        <v>91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f t="shared" si="55"/>
        <v>0</v>
      </c>
      <c r="Y312">
        <f t="shared" si="56"/>
        <v>0</v>
      </c>
      <c r="Z312">
        <f t="shared" si="57"/>
        <v>0</v>
      </c>
      <c r="AA312">
        <f t="shared" si="58"/>
        <v>0</v>
      </c>
      <c r="AB312">
        <f t="shared" si="59"/>
        <v>0</v>
      </c>
      <c r="AC312">
        <f t="shared" si="60"/>
        <v>0</v>
      </c>
      <c r="AD312">
        <f t="shared" si="61"/>
        <v>0</v>
      </c>
      <c r="AE312">
        <f t="shared" si="62"/>
        <v>0</v>
      </c>
      <c r="AF312">
        <f t="shared" si="63"/>
        <v>0</v>
      </c>
      <c r="AG312">
        <f t="shared" si="64"/>
        <v>1</v>
      </c>
      <c r="AH312">
        <f t="shared" si="65"/>
        <v>1</v>
      </c>
    </row>
    <row r="313" spans="1:34" x14ac:dyDescent="0.3">
      <c r="A313">
        <f t="shared" si="54"/>
        <v>312</v>
      </c>
      <c r="B313" t="s">
        <v>353</v>
      </c>
      <c r="C313">
        <v>20</v>
      </c>
      <c r="D313">
        <v>44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f t="shared" si="55"/>
        <v>0</v>
      </c>
      <c r="Y313">
        <f t="shared" si="56"/>
        <v>0</v>
      </c>
      <c r="Z313">
        <f t="shared" si="57"/>
        <v>0</v>
      </c>
      <c r="AA313">
        <f t="shared" si="58"/>
        <v>0</v>
      </c>
      <c r="AB313">
        <f t="shared" si="59"/>
        <v>0</v>
      </c>
      <c r="AC313">
        <f t="shared" si="60"/>
        <v>0</v>
      </c>
      <c r="AD313">
        <f t="shared" si="61"/>
        <v>0</v>
      </c>
      <c r="AE313">
        <f t="shared" si="62"/>
        <v>0</v>
      </c>
      <c r="AF313">
        <f t="shared" si="63"/>
        <v>0</v>
      </c>
      <c r="AG313">
        <f t="shared" si="64"/>
        <v>1</v>
      </c>
      <c r="AH313">
        <f t="shared" si="65"/>
        <v>1</v>
      </c>
    </row>
    <row r="314" spans="1:34" x14ac:dyDescent="0.3">
      <c r="A314">
        <f t="shared" si="54"/>
        <v>313</v>
      </c>
      <c r="B314" t="s">
        <v>354</v>
      </c>
      <c r="C314">
        <v>70</v>
      </c>
      <c r="D314">
        <v>44</v>
      </c>
      <c r="E314">
        <v>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</v>
      </c>
      <c r="M314">
        <v>1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4</v>
      </c>
      <c r="X314">
        <f t="shared" si="55"/>
        <v>0</v>
      </c>
      <c r="Y314">
        <f t="shared" si="56"/>
        <v>0</v>
      </c>
      <c r="Z314">
        <f t="shared" si="57"/>
        <v>0</v>
      </c>
      <c r="AA314">
        <f t="shared" si="58"/>
        <v>3</v>
      </c>
      <c r="AB314">
        <f t="shared" si="59"/>
        <v>0</v>
      </c>
      <c r="AC314">
        <f t="shared" si="60"/>
        <v>1</v>
      </c>
      <c r="AD314">
        <f t="shared" si="61"/>
        <v>0</v>
      </c>
      <c r="AE314">
        <f t="shared" si="62"/>
        <v>1</v>
      </c>
      <c r="AF314">
        <f t="shared" si="63"/>
        <v>0</v>
      </c>
      <c r="AG314">
        <f t="shared" si="64"/>
        <v>4</v>
      </c>
      <c r="AH314">
        <f t="shared" si="65"/>
        <v>4</v>
      </c>
    </row>
    <row r="315" spans="1:34" x14ac:dyDescent="0.3">
      <c r="A315">
        <f t="shared" si="54"/>
        <v>314</v>
      </c>
      <c r="B315" t="s">
        <v>355</v>
      </c>
      <c r="C315">
        <v>100</v>
      </c>
      <c r="D315">
        <v>1</v>
      </c>
      <c r="E315">
        <v>3</v>
      </c>
      <c r="F315">
        <v>0</v>
      </c>
      <c r="G315">
        <v>0</v>
      </c>
      <c r="H315">
        <v>0</v>
      </c>
      <c r="I315">
        <v>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f t="shared" si="55"/>
        <v>0</v>
      </c>
      <c r="Y315">
        <f t="shared" si="56"/>
        <v>3</v>
      </c>
      <c r="Z315">
        <f t="shared" si="57"/>
        <v>0</v>
      </c>
      <c r="AA315">
        <f t="shared" si="58"/>
        <v>0</v>
      </c>
      <c r="AB315">
        <f t="shared" si="59"/>
        <v>0</v>
      </c>
      <c r="AC315">
        <f t="shared" si="60"/>
        <v>0</v>
      </c>
      <c r="AD315">
        <f t="shared" si="61"/>
        <v>0</v>
      </c>
      <c r="AE315">
        <f t="shared" si="62"/>
        <v>0</v>
      </c>
      <c r="AF315">
        <f t="shared" si="63"/>
        <v>0</v>
      </c>
      <c r="AG315">
        <f t="shared" si="64"/>
        <v>0</v>
      </c>
      <c r="AH315">
        <f t="shared" si="65"/>
        <v>1</v>
      </c>
    </row>
    <row r="316" spans="1:34" x14ac:dyDescent="0.3">
      <c r="A316">
        <f t="shared" si="54"/>
        <v>315</v>
      </c>
      <c r="B316" t="s">
        <v>356</v>
      </c>
      <c r="C316">
        <v>100</v>
      </c>
      <c r="D316">
        <v>44</v>
      </c>
      <c r="E316">
        <v>5</v>
      </c>
      <c r="F316">
        <v>1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1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f t="shared" si="55"/>
        <v>1</v>
      </c>
      <c r="Y316">
        <f t="shared" si="56"/>
        <v>0</v>
      </c>
      <c r="Z316">
        <f t="shared" si="57"/>
        <v>1</v>
      </c>
      <c r="AA316">
        <f t="shared" si="58"/>
        <v>2</v>
      </c>
      <c r="AB316">
        <f t="shared" si="59"/>
        <v>0</v>
      </c>
      <c r="AC316">
        <f t="shared" si="60"/>
        <v>0</v>
      </c>
      <c r="AD316">
        <f t="shared" si="61"/>
        <v>0</v>
      </c>
      <c r="AE316">
        <f t="shared" si="62"/>
        <v>0</v>
      </c>
      <c r="AF316">
        <f t="shared" si="63"/>
        <v>0</v>
      </c>
      <c r="AG316">
        <f t="shared" si="64"/>
        <v>1</v>
      </c>
      <c r="AH316">
        <f t="shared" si="65"/>
        <v>4</v>
      </c>
    </row>
    <row r="317" spans="1:34" x14ac:dyDescent="0.3">
      <c r="A317">
        <f t="shared" si="54"/>
        <v>316</v>
      </c>
      <c r="B317" t="s">
        <v>357</v>
      </c>
      <c r="C317">
        <v>20</v>
      </c>
      <c r="D317">
        <v>41</v>
      </c>
      <c r="E317">
        <v>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2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f t="shared" si="55"/>
        <v>0</v>
      </c>
      <c r="Y317">
        <f t="shared" si="56"/>
        <v>0</v>
      </c>
      <c r="Z317">
        <f t="shared" si="57"/>
        <v>0</v>
      </c>
      <c r="AA317">
        <f t="shared" si="58"/>
        <v>0</v>
      </c>
      <c r="AB317">
        <f t="shared" si="59"/>
        <v>0</v>
      </c>
      <c r="AC317">
        <f t="shared" si="60"/>
        <v>2</v>
      </c>
      <c r="AD317">
        <f t="shared" si="61"/>
        <v>0</v>
      </c>
      <c r="AE317">
        <f t="shared" si="62"/>
        <v>1</v>
      </c>
      <c r="AF317">
        <f t="shared" si="63"/>
        <v>0</v>
      </c>
      <c r="AG317">
        <f t="shared" si="64"/>
        <v>0</v>
      </c>
      <c r="AH317">
        <f t="shared" si="65"/>
        <v>2</v>
      </c>
    </row>
    <row r="318" spans="1:34" x14ac:dyDescent="0.3">
      <c r="A318">
        <f t="shared" si="54"/>
        <v>317</v>
      </c>
      <c r="B318" t="s">
        <v>358</v>
      </c>
      <c r="C318">
        <v>100</v>
      </c>
      <c r="D318">
        <v>44</v>
      </c>
      <c r="E318">
        <v>2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0</v>
      </c>
      <c r="X318">
        <f t="shared" si="55"/>
        <v>0</v>
      </c>
      <c r="Y318">
        <f t="shared" si="56"/>
        <v>1</v>
      </c>
      <c r="Z318">
        <f t="shared" si="57"/>
        <v>0</v>
      </c>
      <c r="AA318">
        <f t="shared" si="58"/>
        <v>0</v>
      </c>
      <c r="AB318">
        <f t="shared" si="59"/>
        <v>0</v>
      </c>
      <c r="AC318">
        <f t="shared" si="60"/>
        <v>0</v>
      </c>
      <c r="AD318">
        <f t="shared" si="61"/>
        <v>0</v>
      </c>
      <c r="AE318">
        <f t="shared" si="62"/>
        <v>0</v>
      </c>
      <c r="AF318">
        <f t="shared" si="63"/>
        <v>0</v>
      </c>
      <c r="AG318">
        <f t="shared" si="64"/>
        <v>1</v>
      </c>
      <c r="AH318">
        <f t="shared" si="65"/>
        <v>2</v>
      </c>
    </row>
    <row r="319" spans="1:34" x14ac:dyDescent="0.3">
      <c r="A319">
        <f t="shared" si="54"/>
        <v>318</v>
      </c>
      <c r="B319" t="s">
        <v>359</v>
      </c>
      <c r="C319">
        <v>20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f t="shared" si="55"/>
        <v>0</v>
      </c>
      <c r="Y319">
        <f t="shared" si="56"/>
        <v>0</v>
      </c>
      <c r="Z319">
        <f t="shared" si="57"/>
        <v>0</v>
      </c>
      <c r="AA319">
        <f t="shared" si="58"/>
        <v>0</v>
      </c>
      <c r="AB319">
        <f t="shared" si="59"/>
        <v>0</v>
      </c>
      <c r="AC319">
        <f t="shared" si="60"/>
        <v>0</v>
      </c>
      <c r="AD319">
        <f t="shared" si="61"/>
        <v>0</v>
      </c>
      <c r="AE319">
        <f t="shared" si="62"/>
        <v>0</v>
      </c>
      <c r="AF319">
        <f t="shared" si="63"/>
        <v>0</v>
      </c>
      <c r="AG319">
        <f t="shared" si="64"/>
        <v>1</v>
      </c>
      <c r="AH319">
        <f t="shared" si="65"/>
        <v>1</v>
      </c>
    </row>
    <row r="320" spans="1:34" x14ac:dyDescent="0.3">
      <c r="A320">
        <f t="shared" si="54"/>
        <v>319</v>
      </c>
      <c r="B320" t="s">
        <v>360</v>
      </c>
      <c r="C320">
        <v>100</v>
      </c>
      <c r="D320">
        <v>41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f t="shared" si="55"/>
        <v>0</v>
      </c>
      <c r="Y320">
        <f t="shared" si="56"/>
        <v>0</v>
      </c>
      <c r="Z320">
        <f t="shared" si="57"/>
        <v>0</v>
      </c>
      <c r="AA320">
        <f t="shared" si="58"/>
        <v>0</v>
      </c>
      <c r="AB320">
        <f t="shared" si="59"/>
        <v>0</v>
      </c>
      <c r="AC320">
        <f t="shared" si="60"/>
        <v>0</v>
      </c>
      <c r="AD320">
        <f t="shared" si="61"/>
        <v>0</v>
      </c>
      <c r="AE320">
        <f t="shared" si="62"/>
        <v>0</v>
      </c>
      <c r="AF320">
        <f t="shared" si="63"/>
        <v>1</v>
      </c>
      <c r="AG320">
        <f t="shared" si="64"/>
        <v>0</v>
      </c>
      <c r="AH320">
        <f t="shared" si="65"/>
        <v>1</v>
      </c>
    </row>
    <row r="321" spans="1:34" x14ac:dyDescent="0.3">
      <c r="A321">
        <f t="shared" si="54"/>
        <v>320</v>
      </c>
      <c r="B321" t="s">
        <v>361</v>
      </c>
      <c r="C321">
        <v>20</v>
      </c>
      <c r="D321">
        <v>1</v>
      </c>
      <c r="E321">
        <v>7</v>
      </c>
      <c r="F321">
        <v>0</v>
      </c>
      <c r="G321">
        <v>0</v>
      </c>
      <c r="H321">
        <v>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3</v>
      </c>
      <c r="X321">
        <f t="shared" si="55"/>
        <v>0</v>
      </c>
      <c r="Y321">
        <f t="shared" si="56"/>
        <v>3</v>
      </c>
      <c r="Z321">
        <f t="shared" si="57"/>
        <v>0</v>
      </c>
      <c r="AA321">
        <f t="shared" si="58"/>
        <v>0</v>
      </c>
      <c r="AB321">
        <f t="shared" si="59"/>
        <v>0</v>
      </c>
      <c r="AC321">
        <f t="shared" si="60"/>
        <v>1</v>
      </c>
      <c r="AD321">
        <f t="shared" si="61"/>
        <v>0</v>
      </c>
      <c r="AE321">
        <f t="shared" si="62"/>
        <v>0</v>
      </c>
      <c r="AF321">
        <f t="shared" si="63"/>
        <v>0</v>
      </c>
      <c r="AG321">
        <f t="shared" si="64"/>
        <v>3</v>
      </c>
      <c r="AH321">
        <f t="shared" si="65"/>
        <v>3</v>
      </c>
    </row>
    <row r="322" spans="1:34" x14ac:dyDescent="0.3">
      <c r="A322">
        <f t="shared" si="54"/>
        <v>321</v>
      </c>
      <c r="B322" t="s">
        <v>362</v>
      </c>
      <c r="C322">
        <v>20</v>
      </c>
      <c r="D322">
        <v>49</v>
      </c>
      <c r="E322">
        <v>4</v>
      </c>
      <c r="F322">
        <v>0</v>
      </c>
      <c r="G322">
        <v>0</v>
      </c>
      <c r="H322">
        <v>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2</v>
      </c>
      <c r="X322">
        <f t="shared" si="55"/>
        <v>0</v>
      </c>
      <c r="Y322">
        <f t="shared" si="56"/>
        <v>2</v>
      </c>
      <c r="Z322">
        <f t="shared" si="57"/>
        <v>0</v>
      </c>
      <c r="AA322">
        <f t="shared" si="58"/>
        <v>0</v>
      </c>
      <c r="AB322">
        <f t="shared" si="59"/>
        <v>0</v>
      </c>
      <c r="AC322">
        <f t="shared" si="60"/>
        <v>0</v>
      </c>
      <c r="AD322">
        <f t="shared" si="61"/>
        <v>0</v>
      </c>
      <c r="AE322">
        <f t="shared" si="62"/>
        <v>0</v>
      </c>
      <c r="AF322">
        <f t="shared" si="63"/>
        <v>0</v>
      </c>
      <c r="AG322">
        <f t="shared" si="64"/>
        <v>2</v>
      </c>
      <c r="AH322">
        <f t="shared" si="65"/>
        <v>2</v>
      </c>
    </row>
    <row r="323" spans="1:34" x14ac:dyDescent="0.3">
      <c r="A323">
        <f t="shared" ref="A323:A386" si="66">A322+1</f>
        <v>322</v>
      </c>
      <c r="B323" t="s">
        <v>363</v>
      </c>
      <c r="C323">
        <v>20</v>
      </c>
      <c r="D323">
        <v>44</v>
      </c>
      <c r="E323">
        <v>2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f t="shared" ref="X323:X386" si="67">F323+G323</f>
        <v>0</v>
      </c>
      <c r="Y323">
        <f t="shared" ref="Y323:Y386" si="68">H323+I323</f>
        <v>1</v>
      </c>
      <c r="Z323">
        <f t="shared" ref="Z323:Z386" si="69">J323+K323</f>
        <v>0</v>
      </c>
      <c r="AA323">
        <f t="shared" ref="AA323:AA386" si="70">L323+M323</f>
        <v>0</v>
      </c>
      <c r="AB323">
        <f t="shared" ref="AB323:AB386" si="71">N323+O323</f>
        <v>0</v>
      </c>
      <c r="AC323">
        <f t="shared" ref="AC323:AC386" si="72">P323+Q323</f>
        <v>0</v>
      </c>
      <c r="AD323">
        <f t="shared" ref="AD323:AD386" si="73">R323+S323</f>
        <v>0</v>
      </c>
      <c r="AE323">
        <f t="shared" ref="AE323:AE386" si="74">T323</f>
        <v>0</v>
      </c>
      <c r="AF323">
        <f t="shared" ref="AF323:AF386" si="75">U323</f>
        <v>0</v>
      </c>
      <c r="AG323">
        <f t="shared" ref="AG323:AG386" si="76">V323+W323</f>
        <v>1</v>
      </c>
      <c r="AH323">
        <f t="shared" ref="AH323:AH386" si="77">COUNTIF(X323:AG323,"&gt;0")</f>
        <v>2</v>
      </c>
    </row>
    <row r="324" spans="1:34" x14ac:dyDescent="0.3">
      <c r="A324">
        <f t="shared" si="66"/>
        <v>323</v>
      </c>
      <c r="B324" t="s">
        <v>364</v>
      </c>
      <c r="C324">
        <v>100</v>
      </c>
      <c r="D324">
        <v>44</v>
      </c>
      <c r="E324">
        <v>9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1</v>
      </c>
      <c r="U324">
        <v>1</v>
      </c>
      <c r="V324">
        <v>0</v>
      </c>
      <c r="W324">
        <v>5</v>
      </c>
      <c r="X324">
        <f t="shared" si="67"/>
        <v>0</v>
      </c>
      <c r="Y324">
        <f t="shared" si="68"/>
        <v>1</v>
      </c>
      <c r="Z324">
        <f t="shared" si="69"/>
        <v>0</v>
      </c>
      <c r="AA324">
        <f t="shared" si="70"/>
        <v>1</v>
      </c>
      <c r="AB324">
        <f t="shared" si="71"/>
        <v>0</v>
      </c>
      <c r="AC324">
        <f t="shared" si="72"/>
        <v>0</v>
      </c>
      <c r="AD324">
        <f t="shared" si="73"/>
        <v>1</v>
      </c>
      <c r="AE324">
        <f t="shared" si="74"/>
        <v>1</v>
      </c>
      <c r="AF324">
        <f t="shared" si="75"/>
        <v>1</v>
      </c>
      <c r="AG324">
        <f t="shared" si="76"/>
        <v>5</v>
      </c>
      <c r="AH324">
        <f t="shared" si="77"/>
        <v>6</v>
      </c>
    </row>
    <row r="325" spans="1:34" x14ac:dyDescent="0.3">
      <c r="A325">
        <f t="shared" si="66"/>
        <v>324</v>
      </c>
      <c r="B325" t="s">
        <v>365</v>
      </c>
      <c r="C325">
        <v>20</v>
      </c>
      <c r="D325">
        <v>44</v>
      </c>
      <c r="E325">
        <v>13</v>
      </c>
      <c r="F325">
        <v>0</v>
      </c>
      <c r="G325">
        <v>0</v>
      </c>
      <c r="H325">
        <v>1</v>
      </c>
      <c r="I325">
        <v>2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4</v>
      </c>
      <c r="S325">
        <v>0</v>
      </c>
      <c r="T325">
        <v>1</v>
      </c>
      <c r="U325">
        <v>0</v>
      </c>
      <c r="V325">
        <v>0</v>
      </c>
      <c r="W325">
        <v>5</v>
      </c>
      <c r="X325">
        <f t="shared" si="67"/>
        <v>0</v>
      </c>
      <c r="Y325">
        <f t="shared" si="68"/>
        <v>3</v>
      </c>
      <c r="Z325">
        <f t="shared" si="69"/>
        <v>1</v>
      </c>
      <c r="AA325">
        <f t="shared" si="70"/>
        <v>0</v>
      </c>
      <c r="AB325">
        <f t="shared" si="71"/>
        <v>0</v>
      </c>
      <c r="AC325">
        <f t="shared" si="72"/>
        <v>0</v>
      </c>
      <c r="AD325">
        <f t="shared" si="73"/>
        <v>4</v>
      </c>
      <c r="AE325">
        <f t="shared" si="74"/>
        <v>1</v>
      </c>
      <c r="AF325">
        <f t="shared" si="75"/>
        <v>0</v>
      </c>
      <c r="AG325">
        <f t="shared" si="76"/>
        <v>5</v>
      </c>
      <c r="AH325">
        <f t="shared" si="77"/>
        <v>5</v>
      </c>
    </row>
    <row r="326" spans="1:34" x14ac:dyDescent="0.3">
      <c r="A326">
        <f t="shared" si="66"/>
        <v>325</v>
      </c>
      <c r="B326" t="s">
        <v>366</v>
      </c>
      <c r="C326">
        <v>70</v>
      </c>
      <c r="D326">
        <v>44</v>
      </c>
      <c r="E326">
        <v>15</v>
      </c>
      <c r="F326">
        <v>0</v>
      </c>
      <c r="G326">
        <v>0</v>
      </c>
      <c r="H326">
        <v>1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>
        <v>0</v>
      </c>
      <c r="U326">
        <v>0</v>
      </c>
      <c r="V326">
        <v>1</v>
      </c>
      <c r="W326">
        <v>9</v>
      </c>
      <c r="X326">
        <f t="shared" si="67"/>
        <v>0</v>
      </c>
      <c r="Y326">
        <f t="shared" si="68"/>
        <v>3</v>
      </c>
      <c r="Z326">
        <f t="shared" si="69"/>
        <v>0</v>
      </c>
      <c r="AA326">
        <f t="shared" si="70"/>
        <v>0</v>
      </c>
      <c r="AB326">
        <f t="shared" si="71"/>
        <v>0</v>
      </c>
      <c r="AC326">
        <f t="shared" si="72"/>
        <v>0</v>
      </c>
      <c r="AD326">
        <f t="shared" si="73"/>
        <v>2</v>
      </c>
      <c r="AE326">
        <f t="shared" si="74"/>
        <v>0</v>
      </c>
      <c r="AF326">
        <f t="shared" si="75"/>
        <v>0</v>
      </c>
      <c r="AG326">
        <f t="shared" si="76"/>
        <v>10</v>
      </c>
      <c r="AH326">
        <f t="shared" si="77"/>
        <v>3</v>
      </c>
    </row>
    <row r="327" spans="1:34" x14ac:dyDescent="0.3">
      <c r="A327">
        <f t="shared" si="66"/>
        <v>326</v>
      </c>
      <c r="B327" t="s">
        <v>367</v>
      </c>
      <c r="C327">
        <v>100</v>
      </c>
      <c r="D327">
        <v>44</v>
      </c>
      <c r="E327">
        <v>6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2</v>
      </c>
      <c r="X327">
        <f t="shared" si="67"/>
        <v>0</v>
      </c>
      <c r="Y327">
        <f t="shared" si="68"/>
        <v>1</v>
      </c>
      <c r="Z327">
        <f t="shared" si="69"/>
        <v>0</v>
      </c>
      <c r="AA327">
        <f t="shared" si="70"/>
        <v>3</v>
      </c>
      <c r="AB327">
        <f t="shared" si="71"/>
        <v>0</v>
      </c>
      <c r="AC327">
        <f t="shared" si="72"/>
        <v>0</v>
      </c>
      <c r="AD327">
        <f t="shared" si="73"/>
        <v>0</v>
      </c>
      <c r="AE327">
        <f t="shared" si="74"/>
        <v>0</v>
      </c>
      <c r="AF327">
        <f t="shared" si="75"/>
        <v>0</v>
      </c>
      <c r="AG327">
        <f t="shared" si="76"/>
        <v>2</v>
      </c>
      <c r="AH327">
        <f t="shared" si="77"/>
        <v>3</v>
      </c>
    </row>
    <row r="328" spans="1:34" x14ac:dyDescent="0.3">
      <c r="A328">
        <f t="shared" si="66"/>
        <v>327</v>
      </c>
      <c r="B328" t="s">
        <v>368</v>
      </c>
      <c r="C328">
        <v>40</v>
      </c>
      <c r="D328">
        <v>44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f t="shared" si="67"/>
        <v>1</v>
      </c>
      <c r="Y328">
        <f t="shared" si="68"/>
        <v>0</v>
      </c>
      <c r="Z328">
        <f t="shared" si="69"/>
        <v>0</v>
      </c>
      <c r="AA328">
        <f t="shared" si="70"/>
        <v>0</v>
      </c>
      <c r="AB328">
        <f t="shared" si="71"/>
        <v>0</v>
      </c>
      <c r="AC328">
        <f t="shared" si="72"/>
        <v>0</v>
      </c>
      <c r="AD328">
        <f t="shared" si="73"/>
        <v>0</v>
      </c>
      <c r="AE328">
        <f t="shared" si="74"/>
        <v>0</v>
      </c>
      <c r="AF328">
        <f t="shared" si="75"/>
        <v>0</v>
      </c>
      <c r="AG328">
        <f t="shared" si="76"/>
        <v>0</v>
      </c>
      <c r="AH328">
        <f t="shared" si="77"/>
        <v>1</v>
      </c>
    </row>
    <row r="329" spans="1:34" x14ac:dyDescent="0.3">
      <c r="A329">
        <f t="shared" si="66"/>
        <v>328</v>
      </c>
      <c r="B329" t="s">
        <v>369</v>
      </c>
      <c r="C329">
        <v>70</v>
      </c>
      <c r="D329">
        <v>44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f t="shared" si="67"/>
        <v>0</v>
      </c>
      <c r="Y329">
        <f t="shared" si="68"/>
        <v>0</v>
      </c>
      <c r="Z329">
        <f t="shared" si="69"/>
        <v>0</v>
      </c>
      <c r="AA329">
        <f t="shared" si="70"/>
        <v>0</v>
      </c>
      <c r="AB329">
        <f t="shared" si="71"/>
        <v>0</v>
      </c>
      <c r="AC329">
        <f t="shared" si="72"/>
        <v>0</v>
      </c>
      <c r="AD329">
        <f t="shared" si="73"/>
        <v>1</v>
      </c>
      <c r="AE329">
        <f t="shared" si="74"/>
        <v>0</v>
      </c>
      <c r="AF329">
        <f t="shared" si="75"/>
        <v>0</v>
      </c>
      <c r="AG329">
        <f t="shared" si="76"/>
        <v>0</v>
      </c>
      <c r="AH329">
        <f t="shared" si="77"/>
        <v>1</v>
      </c>
    </row>
    <row r="330" spans="1:34" x14ac:dyDescent="0.3">
      <c r="A330">
        <f t="shared" si="66"/>
        <v>329</v>
      </c>
      <c r="B330" t="s">
        <v>370</v>
      </c>
      <c r="C330">
        <v>100</v>
      </c>
      <c r="D330">
        <v>48</v>
      </c>
      <c r="E330">
        <v>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5</v>
      </c>
      <c r="V330">
        <v>0</v>
      </c>
      <c r="W330">
        <v>0</v>
      </c>
      <c r="X330">
        <f t="shared" si="67"/>
        <v>0</v>
      </c>
      <c r="Y330">
        <f t="shared" si="68"/>
        <v>0</v>
      </c>
      <c r="Z330">
        <f t="shared" si="69"/>
        <v>0</v>
      </c>
      <c r="AA330">
        <f t="shared" si="70"/>
        <v>0</v>
      </c>
      <c r="AB330">
        <f t="shared" si="71"/>
        <v>0</v>
      </c>
      <c r="AC330">
        <f t="shared" si="72"/>
        <v>0</v>
      </c>
      <c r="AD330">
        <f t="shared" si="73"/>
        <v>0</v>
      </c>
      <c r="AE330">
        <f t="shared" si="74"/>
        <v>0</v>
      </c>
      <c r="AF330">
        <f t="shared" si="75"/>
        <v>5</v>
      </c>
      <c r="AG330">
        <f t="shared" si="76"/>
        <v>0</v>
      </c>
      <c r="AH330">
        <f t="shared" si="77"/>
        <v>1</v>
      </c>
    </row>
    <row r="331" spans="1:34" x14ac:dyDescent="0.3">
      <c r="A331">
        <f t="shared" si="66"/>
        <v>330</v>
      </c>
      <c r="B331" t="s">
        <v>371</v>
      </c>
      <c r="C331">
        <v>70</v>
      </c>
      <c r="D331">
        <v>44</v>
      </c>
      <c r="E331">
        <v>5</v>
      </c>
      <c r="F331">
        <v>0</v>
      </c>
      <c r="G331">
        <v>0</v>
      </c>
      <c r="H331">
        <v>1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</v>
      </c>
      <c r="X331">
        <f t="shared" si="67"/>
        <v>0</v>
      </c>
      <c r="Y331">
        <f t="shared" si="68"/>
        <v>2</v>
      </c>
      <c r="Z331">
        <f t="shared" si="69"/>
        <v>1</v>
      </c>
      <c r="AA331">
        <f t="shared" si="70"/>
        <v>0</v>
      </c>
      <c r="AB331">
        <f t="shared" si="71"/>
        <v>1</v>
      </c>
      <c r="AC331">
        <f t="shared" si="72"/>
        <v>0</v>
      </c>
      <c r="AD331">
        <f t="shared" si="73"/>
        <v>0</v>
      </c>
      <c r="AE331">
        <f t="shared" si="74"/>
        <v>0</v>
      </c>
      <c r="AF331">
        <f t="shared" si="75"/>
        <v>0</v>
      </c>
      <c r="AG331">
        <f t="shared" si="76"/>
        <v>1</v>
      </c>
      <c r="AH331">
        <f t="shared" si="77"/>
        <v>4</v>
      </c>
    </row>
    <row r="332" spans="1:34" x14ac:dyDescent="0.3">
      <c r="A332">
        <f t="shared" si="66"/>
        <v>331</v>
      </c>
      <c r="B332" t="s">
        <v>372</v>
      </c>
      <c r="C332">
        <v>140</v>
      </c>
      <c r="D332">
        <v>44</v>
      </c>
      <c r="E332">
        <v>3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1</v>
      </c>
      <c r="X332">
        <f t="shared" si="67"/>
        <v>0</v>
      </c>
      <c r="Y332">
        <f t="shared" si="68"/>
        <v>0</v>
      </c>
      <c r="Z332">
        <f t="shared" si="69"/>
        <v>0</v>
      </c>
      <c r="AA332">
        <f t="shared" si="70"/>
        <v>1</v>
      </c>
      <c r="AB332">
        <f t="shared" si="71"/>
        <v>0</v>
      </c>
      <c r="AC332">
        <f t="shared" si="72"/>
        <v>0</v>
      </c>
      <c r="AD332">
        <f t="shared" si="73"/>
        <v>1</v>
      </c>
      <c r="AE332">
        <f t="shared" si="74"/>
        <v>0</v>
      </c>
      <c r="AF332">
        <f t="shared" si="75"/>
        <v>0</v>
      </c>
      <c r="AG332">
        <f t="shared" si="76"/>
        <v>1</v>
      </c>
      <c r="AH332">
        <f t="shared" si="77"/>
        <v>3</v>
      </c>
    </row>
    <row r="333" spans="1:34" x14ac:dyDescent="0.3">
      <c r="A333">
        <f t="shared" si="66"/>
        <v>332</v>
      </c>
      <c r="B333" t="s">
        <v>373</v>
      </c>
      <c r="C333">
        <v>20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f t="shared" si="67"/>
        <v>0</v>
      </c>
      <c r="Y333">
        <f t="shared" si="68"/>
        <v>0</v>
      </c>
      <c r="Z333">
        <f t="shared" si="69"/>
        <v>0</v>
      </c>
      <c r="AA333">
        <f t="shared" si="70"/>
        <v>0</v>
      </c>
      <c r="AB333">
        <f t="shared" si="71"/>
        <v>0</v>
      </c>
      <c r="AC333">
        <f t="shared" si="72"/>
        <v>0</v>
      </c>
      <c r="AD333">
        <f t="shared" si="73"/>
        <v>0</v>
      </c>
      <c r="AE333">
        <f t="shared" si="74"/>
        <v>0</v>
      </c>
      <c r="AF333">
        <f t="shared" si="75"/>
        <v>0</v>
      </c>
      <c r="AG333">
        <f t="shared" si="76"/>
        <v>1</v>
      </c>
      <c r="AH333">
        <f t="shared" si="77"/>
        <v>1</v>
      </c>
    </row>
    <row r="334" spans="1:34" x14ac:dyDescent="0.3">
      <c r="A334">
        <f t="shared" si="66"/>
        <v>333</v>
      </c>
      <c r="B334" t="s">
        <v>374</v>
      </c>
      <c r="C334">
        <v>20</v>
      </c>
      <c r="D334">
        <v>31</v>
      </c>
      <c r="E334">
        <v>3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1</v>
      </c>
      <c r="X334">
        <f t="shared" si="67"/>
        <v>0</v>
      </c>
      <c r="Y334">
        <f t="shared" si="68"/>
        <v>0</v>
      </c>
      <c r="Z334">
        <f t="shared" si="69"/>
        <v>1</v>
      </c>
      <c r="AA334">
        <f t="shared" si="70"/>
        <v>0</v>
      </c>
      <c r="AB334">
        <f t="shared" si="71"/>
        <v>0</v>
      </c>
      <c r="AC334">
        <f t="shared" si="72"/>
        <v>0</v>
      </c>
      <c r="AD334">
        <f t="shared" si="73"/>
        <v>0</v>
      </c>
      <c r="AE334">
        <f t="shared" si="74"/>
        <v>0</v>
      </c>
      <c r="AF334">
        <f t="shared" si="75"/>
        <v>1</v>
      </c>
      <c r="AG334">
        <f t="shared" si="76"/>
        <v>1</v>
      </c>
      <c r="AH334">
        <f t="shared" si="77"/>
        <v>3</v>
      </c>
    </row>
    <row r="335" spans="1:34" x14ac:dyDescent="0.3">
      <c r="A335">
        <f t="shared" si="66"/>
        <v>334</v>
      </c>
      <c r="B335" t="s">
        <v>375</v>
      </c>
      <c r="C335">
        <v>140</v>
      </c>
      <c r="D335">
        <v>44</v>
      </c>
      <c r="E335">
        <v>7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5</v>
      </c>
      <c r="X335">
        <f t="shared" si="67"/>
        <v>0</v>
      </c>
      <c r="Y335">
        <f t="shared" si="68"/>
        <v>1</v>
      </c>
      <c r="Z335">
        <f t="shared" si="69"/>
        <v>0</v>
      </c>
      <c r="AA335">
        <f t="shared" si="70"/>
        <v>0</v>
      </c>
      <c r="AB335">
        <f t="shared" si="71"/>
        <v>0</v>
      </c>
      <c r="AC335">
        <f t="shared" si="72"/>
        <v>1</v>
      </c>
      <c r="AD335">
        <f t="shared" si="73"/>
        <v>0</v>
      </c>
      <c r="AE335">
        <f t="shared" si="74"/>
        <v>0</v>
      </c>
      <c r="AF335">
        <f t="shared" si="75"/>
        <v>0</v>
      </c>
      <c r="AG335">
        <f t="shared" si="76"/>
        <v>5</v>
      </c>
      <c r="AH335">
        <f t="shared" si="77"/>
        <v>3</v>
      </c>
    </row>
    <row r="336" spans="1:34" x14ac:dyDescent="0.3">
      <c r="A336">
        <f t="shared" si="66"/>
        <v>335</v>
      </c>
      <c r="B336" t="s">
        <v>376</v>
      </c>
      <c r="C336">
        <v>140</v>
      </c>
      <c r="D336">
        <v>44</v>
      </c>
      <c r="E336">
        <v>7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2</v>
      </c>
      <c r="S336">
        <v>0</v>
      </c>
      <c r="T336">
        <v>0</v>
      </c>
      <c r="U336">
        <v>0</v>
      </c>
      <c r="V336">
        <v>1</v>
      </c>
      <c r="W336">
        <v>2</v>
      </c>
      <c r="X336">
        <f t="shared" si="67"/>
        <v>1</v>
      </c>
      <c r="Y336">
        <f t="shared" si="68"/>
        <v>0</v>
      </c>
      <c r="Z336">
        <f t="shared" si="69"/>
        <v>0</v>
      </c>
      <c r="AA336">
        <f t="shared" si="70"/>
        <v>1</v>
      </c>
      <c r="AB336">
        <f t="shared" si="71"/>
        <v>0</v>
      </c>
      <c r="AC336">
        <f t="shared" si="72"/>
        <v>0</v>
      </c>
      <c r="AD336">
        <f t="shared" si="73"/>
        <v>2</v>
      </c>
      <c r="AE336">
        <f t="shared" si="74"/>
        <v>0</v>
      </c>
      <c r="AF336">
        <f t="shared" si="75"/>
        <v>0</v>
      </c>
      <c r="AG336">
        <f t="shared" si="76"/>
        <v>3</v>
      </c>
      <c r="AH336">
        <f t="shared" si="77"/>
        <v>4</v>
      </c>
    </row>
    <row r="337" spans="1:34" x14ac:dyDescent="0.3">
      <c r="A337">
        <f t="shared" si="66"/>
        <v>336</v>
      </c>
      <c r="B337" t="s">
        <v>377</v>
      </c>
      <c r="C337">
        <v>140</v>
      </c>
      <c r="D337">
        <v>1</v>
      </c>
      <c r="E337">
        <v>1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f t="shared" si="67"/>
        <v>0</v>
      </c>
      <c r="Y337">
        <f t="shared" si="68"/>
        <v>1</v>
      </c>
      <c r="Z337">
        <f t="shared" si="69"/>
        <v>0</v>
      </c>
      <c r="AA337">
        <f t="shared" si="70"/>
        <v>0</v>
      </c>
      <c r="AB337">
        <f t="shared" si="71"/>
        <v>0</v>
      </c>
      <c r="AC337">
        <f t="shared" si="72"/>
        <v>0</v>
      </c>
      <c r="AD337">
        <f t="shared" si="73"/>
        <v>0</v>
      </c>
      <c r="AE337">
        <f t="shared" si="74"/>
        <v>0</v>
      </c>
      <c r="AF337">
        <f t="shared" si="75"/>
        <v>0</v>
      </c>
      <c r="AG337">
        <f t="shared" si="76"/>
        <v>0</v>
      </c>
      <c r="AH337">
        <f t="shared" si="77"/>
        <v>1</v>
      </c>
    </row>
    <row r="338" spans="1:34" x14ac:dyDescent="0.3">
      <c r="A338">
        <f t="shared" si="66"/>
        <v>337</v>
      </c>
      <c r="B338" t="s">
        <v>378</v>
      </c>
      <c r="C338">
        <v>100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f t="shared" si="67"/>
        <v>0</v>
      </c>
      <c r="Y338">
        <f t="shared" si="68"/>
        <v>0</v>
      </c>
      <c r="Z338">
        <f t="shared" si="69"/>
        <v>0</v>
      </c>
      <c r="AA338">
        <f t="shared" si="70"/>
        <v>0</v>
      </c>
      <c r="AB338">
        <f t="shared" si="71"/>
        <v>0</v>
      </c>
      <c r="AC338">
        <f t="shared" si="72"/>
        <v>0</v>
      </c>
      <c r="AD338">
        <f t="shared" si="73"/>
        <v>0</v>
      </c>
      <c r="AE338">
        <f t="shared" si="74"/>
        <v>0</v>
      </c>
      <c r="AF338">
        <f t="shared" si="75"/>
        <v>0</v>
      </c>
      <c r="AG338">
        <f t="shared" si="76"/>
        <v>1</v>
      </c>
      <c r="AH338">
        <f t="shared" si="77"/>
        <v>1</v>
      </c>
    </row>
    <row r="339" spans="1:34" x14ac:dyDescent="0.3">
      <c r="A339">
        <f t="shared" si="66"/>
        <v>338</v>
      </c>
      <c r="B339" t="s">
        <v>379</v>
      </c>
      <c r="C339">
        <v>100</v>
      </c>
      <c r="D339">
        <v>44</v>
      </c>
      <c r="E339">
        <v>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3</v>
      </c>
      <c r="X339">
        <f t="shared" si="67"/>
        <v>0</v>
      </c>
      <c r="Y339">
        <f t="shared" si="68"/>
        <v>0</v>
      </c>
      <c r="Z339">
        <f t="shared" si="69"/>
        <v>0</v>
      </c>
      <c r="AA339">
        <f t="shared" si="70"/>
        <v>0</v>
      </c>
      <c r="AB339">
        <f t="shared" si="71"/>
        <v>0</v>
      </c>
      <c r="AC339">
        <f t="shared" si="72"/>
        <v>0</v>
      </c>
      <c r="AD339">
        <f t="shared" si="73"/>
        <v>1</v>
      </c>
      <c r="AE339">
        <f t="shared" si="74"/>
        <v>0</v>
      </c>
      <c r="AF339">
        <f t="shared" si="75"/>
        <v>0</v>
      </c>
      <c r="AG339">
        <f t="shared" si="76"/>
        <v>3</v>
      </c>
      <c r="AH339">
        <f t="shared" si="77"/>
        <v>2</v>
      </c>
    </row>
    <row r="340" spans="1:34" x14ac:dyDescent="0.3">
      <c r="A340">
        <f t="shared" si="66"/>
        <v>339</v>
      </c>
      <c r="B340" t="s">
        <v>380</v>
      </c>
      <c r="C340">
        <v>40</v>
      </c>
      <c r="D340">
        <v>1</v>
      </c>
      <c r="E340">
        <v>23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3</v>
      </c>
      <c r="V340">
        <v>0</v>
      </c>
      <c r="W340">
        <v>2</v>
      </c>
      <c r="X340">
        <f t="shared" si="67"/>
        <v>0</v>
      </c>
      <c r="Y340">
        <f t="shared" si="68"/>
        <v>0</v>
      </c>
      <c r="Z340">
        <f t="shared" si="69"/>
        <v>18</v>
      </c>
      <c r="AA340">
        <f t="shared" si="70"/>
        <v>0</v>
      </c>
      <c r="AB340">
        <f t="shared" si="71"/>
        <v>0</v>
      </c>
      <c r="AC340">
        <f t="shared" si="72"/>
        <v>0</v>
      </c>
      <c r="AD340">
        <f t="shared" si="73"/>
        <v>0</v>
      </c>
      <c r="AE340">
        <f t="shared" si="74"/>
        <v>0</v>
      </c>
      <c r="AF340">
        <f t="shared" si="75"/>
        <v>3</v>
      </c>
      <c r="AG340">
        <f t="shared" si="76"/>
        <v>2</v>
      </c>
      <c r="AH340">
        <f t="shared" si="77"/>
        <v>3</v>
      </c>
    </row>
    <row r="341" spans="1:34" x14ac:dyDescent="0.3">
      <c r="A341">
        <f t="shared" si="66"/>
        <v>340</v>
      </c>
      <c r="B341" t="s">
        <v>381</v>
      </c>
      <c r="C341">
        <v>70</v>
      </c>
      <c r="D341">
        <v>44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f t="shared" si="67"/>
        <v>0</v>
      </c>
      <c r="Y341">
        <f t="shared" si="68"/>
        <v>0</v>
      </c>
      <c r="Z341">
        <f t="shared" si="69"/>
        <v>0</v>
      </c>
      <c r="AA341">
        <f t="shared" si="70"/>
        <v>0</v>
      </c>
      <c r="AB341">
        <f t="shared" si="71"/>
        <v>0</v>
      </c>
      <c r="AC341">
        <f t="shared" si="72"/>
        <v>0</v>
      </c>
      <c r="AD341">
        <f t="shared" si="73"/>
        <v>0</v>
      </c>
      <c r="AE341">
        <f t="shared" si="74"/>
        <v>0</v>
      </c>
      <c r="AF341">
        <f t="shared" si="75"/>
        <v>0</v>
      </c>
      <c r="AG341">
        <f t="shared" si="76"/>
        <v>1</v>
      </c>
      <c r="AH341">
        <f t="shared" si="77"/>
        <v>1</v>
      </c>
    </row>
    <row r="342" spans="1:34" x14ac:dyDescent="0.3">
      <c r="A342">
        <f t="shared" si="66"/>
        <v>341</v>
      </c>
      <c r="B342" t="s">
        <v>382</v>
      </c>
      <c r="C342">
        <v>140</v>
      </c>
      <c r="D342">
        <v>1</v>
      </c>
      <c r="E342">
        <v>4</v>
      </c>
      <c r="F342">
        <v>0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2</v>
      </c>
      <c r="X342">
        <f t="shared" si="67"/>
        <v>0</v>
      </c>
      <c r="Y342">
        <f t="shared" si="68"/>
        <v>2</v>
      </c>
      <c r="Z342">
        <f t="shared" si="69"/>
        <v>0</v>
      </c>
      <c r="AA342">
        <f t="shared" si="70"/>
        <v>0</v>
      </c>
      <c r="AB342">
        <f t="shared" si="71"/>
        <v>0</v>
      </c>
      <c r="AC342">
        <f t="shared" si="72"/>
        <v>0</v>
      </c>
      <c r="AD342">
        <f t="shared" si="73"/>
        <v>0</v>
      </c>
      <c r="AE342">
        <f t="shared" si="74"/>
        <v>0</v>
      </c>
      <c r="AF342">
        <f t="shared" si="75"/>
        <v>0</v>
      </c>
      <c r="AG342">
        <f t="shared" si="76"/>
        <v>2</v>
      </c>
      <c r="AH342">
        <f t="shared" si="77"/>
        <v>2</v>
      </c>
    </row>
    <row r="343" spans="1:34" x14ac:dyDescent="0.3">
      <c r="A343">
        <f t="shared" si="66"/>
        <v>342</v>
      </c>
      <c r="B343" t="s">
        <v>383</v>
      </c>
      <c r="C343">
        <v>100</v>
      </c>
      <c r="D343">
        <v>44</v>
      </c>
      <c r="E343">
        <v>7</v>
      </c>
      <c r="F343">
        <v>4</v>
      </c>
      <c r="G343">
        <v>1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f t="shared" si="67"/>
        <v>5</v>
      </c>
      <c r="Y343">
        <f t="shared" si="68"/>
        <v>1</v>
      </c>
      <c r="Z343">
        <f t="shared" si="69"/>
        <v>1</v>
      </c>
      <c r="AA343">
        <f t="shared" si="70"/>
        <v>0</v>
      </c>
      <c r="AB343">
        <f t="shared" si="71"/>
        <v>0</v>
      </c>
      <c r="AC343">
        <f t="shared" si="72"/>
        <v>0</v>
      </c>
      <c r="AD343">
        <f t="shared" si="73"/>
        <v>0</v>
      </c>
      <c r="AE343">
        <f t="shared" si="74"/>
        <v>0</v>
      </c>
      <c r="AF343">
        <f t="shared" si="75"/>
        <v>0</v>
      </c>
      <c r="AG343">
        <f t="shared" si="76"/>
        <v>0</v>
      </c>
      <c r="AH343">
        <f t="shared" si="77"/>
        <v>3</v>
      </c>
    </row>
    <row r="344" spans="1:34" x14ac:dyDescent="0.3">
      <c r="A344">
        <f t="shared" si="66"/>
        <v>343</v>
      </c>
      <c r="B344" t="s">
        <v>384</v>
      </c>
      <c r="C344">
        <v>70</v>
      </c>
      <c r="D344">
        <v>44</v>
      </c>
      <c r="E344">
        <v>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4</v>
      </c>
      <c r="X344">
        <f t="shared" si="67"/>
        <v>0</v>
      </c>
      <c r="Y344">
        <f t="shared" si="68"/>
        <v>0</v>
      </c>
      <c r="Z344">
        <f t="shared" si="69"/>
        <v>0</v>
      </c>
      <c r="AA344">
        <f t="shared" si="70"/>
        <v>0</v>
      </c>
      <c r="AB344">
        <f t="shared" si="71"/>
        <v>0</v>
      </c>
      <c r="AC344">
        <f t="shared" si="72"/>
        <v>0</v>
      </c>
      <c r="AD344">
        <f t="shared" si="73"/>
        <v>0</v>
      </c>
      <c r="AE344">
        <f t="shared" si="74"/>
        <v>0</v>
      </c>
      <c r="AF344">
        <f t="shared" si="75"/>
        <v>0</v>
      </c>
      <c r="AG344">
        <f t="shared" si="76"/>
        <v>5</v>
      </c>
      <c r="AH344">
        <f t="shared" si="77"/>
        <v>1</v>
      </c>
    </row>
    <row r="345" spans="1:34" x14ac:dyDescent="0.3">
      <c r="A345">
        <f t="shared" si="66"/>
        <v>344</v>
      </c>
      <c r="B345" t="s">
        <v>385</v>
      </c>
      <c r="C345">
        <v>40</v>
      </c>
      <c r="D345">
        <v>44</v>
      </c>
      <c r="E345">
        <v>16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2</v>
      </c>
      <c r="T345">
        <v>0</v>
      </c>
      <c r="U345">
        <v>1</v>
      </c>
      <c r="V345">
        <v>0</v>
      </c>
      <c r="W345">
        <v>12</v>
      </c>
      <c r="X345">
        <f t="shared" si="67"/>
        <v>0</v>
      </c>
      <c r="Y345">
        <f t="shared" si="68"/>
        <v>0</v>
      </c>
      <c r="Z345">
        <f t="shared" si="69"/>
        <v>0</v>
      </c>
      <c r="AA345">
        <f t="shared" si="70"/>
        <v>0</v>
      </c>
      <c r="AB345">
        <f t="shared" si="71"/>
        <v>0</v>
      </c>
      <c r="AC345">
        <f t="shared" si="72"/>
        <v>0</v>
      </c>
      <c r="AD345">
        <f t="shared" si="73"/>
        <v>3</v>
      </c>
      <c r="AE345">
        <f t="shared" si="74"/>
        <v>0</v>
      </c>
      <c r="AF345">
        <f t="shared" si="75"/>
        <v>1</v>
      </c>
      <c r="AG345">
        <f t="shared" si="76"/>
        <v>12</v>
      </c>
      <c r="AH345">
        <f t="shared" si="77"/>
        <v>3</v>
      </c>
    </row>
    <row r="346" spans="1:34" x14ac:dyDescent="0.3">
      <c r="A346">
        <f t="shared" si="66"/>
        <v>345</v>
      </c>
      <c r="B346" t="s">
        <v>386</v>
      </c>
      <c r="C346">
        <v>70</v>
      </c>
      <c r="D346">
        <v>44</v>
      </c>
      <c r="E346">
        <v>7</v>
      </c>
      <c r="F346">
        <v>1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2</v>
      </c>
      <c r="V346">
        <v>0</v>
      </c>
      <c r="W346">
        <v>3</v>
      </c>
      <c r="X346">
        <f t="shared" si="67"/>
        <v>1</v>
      </c>
      <c r="Y346">
        <f t="shared" si="68"/>
        <v>1</v>
      </c>
      <c r="Z346">
        <f t="shared" si="69"/>
        <v>0</v>
      </c>
      <c r="AA346">
        <f t="shared" si="70"/>
        <v>0</v>
      </c>
      <c r="AB346">
        <f t="shared" si="71"/>
        <v>0</v>
      </c>
      <c r="AC346">
        <f t="shared" si="72"/>
        <v>0</v>
      </c>
      <c r="AD346">
        <f t="shared" si="73"/>
        <v>0</v>
      </c>
      <c r="AE346">
        <f t="shared" si="74"/>
        <v>0</v>
      </c>
      <c r="AF346">
        <f t="shared" si="75"/>
        <v>2</v>
      </c>
      <c r="AG346">
        <f t="shared" si="76"/>
        <v>3</v>
      </c>
      <c r="AH346">
        <f t="shared" si="77"/>
        <v>4</v>
      </c>
    </row>
    <row r="347" spans="1:34" x14ac:dyDescent="0.3">
      <c r="A347">
        <f t="shared" si="66"/>
        <v>346</v>
      </c>
      <c r="B347" t="s">
        <v>387</v>
      </c>
      <c r="C347">
        <v>20</v>
      </c>
      <c r="D347">
        <v>44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7</v>
      </c>
      <c r="X347">
        <f t="shared" si="67"/>
        <v>0</v>
      </c>
      <c r="Y347">
        <f t="shared" si="68"/>
        <v>0</v>
      </c>
      <c r="Z347">
        <f t="shared" si="69"/>
        <v>0</v>
      </c>
      <c r="AA347">
        <f t="shared" si="70"/>
        <v>0</v>
      </c>
      <c r="AB347">
        <f t="shared" si="71"/>
        <v>0</v>
      </c>
      <c r="AC347">
        <f t="shared" si="72"/>
        <v>0</v>
      </c>
      <c r="AD347">
        <f t="shared" si="73"/>
        <v>0</v>
      </c>
      <c r="AE347">
        <f t="shared" si="74"/>
        <v>0</v>
      </c>
      <c r="AF347">
        <f t="shared" si="75"/>
        <v>0</v>
      </c>
      <c r="AG347">
        <f t="shared" si="76"/>
        <v>8</v>
      </c>
      <c r="AH347">
        <f t="shared" si="77"/>
        <v>1</v>
      </c>
    </row>
    <row r="348" spans="1:34" x14ac:dyDescent="0.3">
      <c r="A348">
        <f t="shared" si="66"/>
        <v>347</v>
      </c>
      <c r="B348" t="s">
        <v>388</v>
      </c>
      <c r="C348">
        <v>20</v>
      </c>
      <c r="D348">
        <v>1</v>
      </c>
      <c r="E348">
        <v>2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f t="shared" si="67"/>
        <v>0</v>
      </c>
      <c r="Y348">
        <f t="shared" si="68"/>
        <v>1</v>
      </c>
      <c r="Z348">
        <f t="shared" si="69"/>
        <v>0</v>
      </c>
      <c r="AA348">
        <f t="shared" si="70"/>
        <v>0</v>
      </c>
      <c r="AB348">
        <f t="shared" si="71"/>
        <v>0</v>
      </c>
      <c r="AC348">
        <f t="shared" si="72"/>
        <v>0</v>
      </c>
      <c r="AD348">
        <f t="shared" si="73"/>
        <v>0</v>
      </c>
      <c r="AE348">
        <f t="shared" si="74"/>
        <v>0</v>
      </c>
      <c r="AF348">
        <f t="shared" si="75"/>
        <v>0</v>
      </c>
      <c r="AG348">
        <f t="shared" si="76"/>
        <v>1</v>
      </c>
      <c r="AH348">
        <f t="shared" si="77"/>
        <v>2</v>
      </c>
    </row>
    <row r="349" spans="1:34" x14ac:dyDescent="0.3">
      <c r="A349">
        <f t="shared" si="66"/>
        <v>348</v>
      </c>
      <c r="B349" t="s">
        <v>389</v>
      </c>
      <c r="C349">
        <v>100</v>
      </c>
      <c r="D349">
        <v>44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f t="shared" si="67"/>
        <v>0</v>
      </c>
      <c r="Y349">
        <f t="shared" si="68"/>
        <v>0</v>
      </c>
      <c r="Z349">
        <f t="shared" si="69"/>
        <v>0</v>
      </c>
      <c r="AA349">
        <f t="shared" si="70"/>
        <v>0</v>
      </c>
      <c r="AB349">
        <f t="shared" si="71"/>
        <v>0</v>
      </c>
      <c r="AC349">
        <f t="shared" si="72"/>
        <v>0</v>
      </c>
      <c r="AD349">
        <f t="shared" si="73"/>
        <v>0</v>
      </c>
      <c r="AE349">
        <f t="shared" si="74"/>
        <v>0</v>
      </c>
      <c r="AF349">
        <f t="shared" si="75"/>
        <v>1</v>
      </c>
      <c r="AG349">
        <f t="shared" si="76"/>
        <v>0</v>
      </c>
      <c r="AH349">
        <f t="shared" si="77"/>
        <v>1</v>
      </c>
    </row>
    <row r="350" spans="1:34" x14ac:dyDescent="0.3">
      <c r="A350">
        <f t="shared" si="66"/>
        <v>349</v>
      </c>
      <c r="B350" t="s">
        <v>390</v>
      </c>
      <c r="C350">
        <v>70</v>
      </c>
      <c r="D350">
        <v>44</v>
      </c>
      <c r="E350">
        <v>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3</v>
      </c>
      <c r="W350">
        <v>3</v>
      </c>
      <c r="X350">
        <f t="shared" si="67"/>
        <v>0</v>
      </c>
      <c r="Y350">
        <f t="shared" si="68"/>
        <v>0</v>
      </c>
      <c r="Z350">
        <f t="shared" si="69"/>
        <v>0</v>
      </c>
      <c r="AA350">
        <f t="shared" si="70"/>
        <v>0</v>
      </c>
      <c r="AB350">
        <f t="shared" si="71"/>
        <v>1</v>
      </c>
      <c r="AC350">
        <f t="shared" si="72"/>
        <v>0</v>
      </c>
      <c r="AD350">
        <f t="shared" si="73"/>
        <v>0</v>
      </c>
      <c r="AE350">
        <f t="shared" si="74"/>
        <v>0</v>
      </c>
      <c r="AF350">
        <f t="shared" si="75"/>
        <v>0</v>
      </c>
      <c r="AG350">
        <f t="shared" si="76"/>
        <v>6</v>
      </c>
      <c r="AH350">
        <f t="shared" si="77"/>
        <v>2</v>
      </c>
    </row>
    <row r="351" spans="1:34" x14ac:dyDescent="0.3">
      <c r="A351">
        <f t="shared" si="66"/>
        <v>350</v>
      </c>
      <c r="B351" t="s">
        <v>391</v>
      </c>
      <c r="C351">
        <v>40</v>
      </c>
      <c r="D351">
        <v>1</v>
      </c>
      <c r="E351">
        <v>7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5</v>
      </c>
      <c r="X351">
        <f t="shared" si="67"/>
        <v>0</v>
      </c>
      <c r="Y351">
        <f t="shared" si="68"/>
        <v>1</v>
      </c>
      <c r="Z351">
        <f t="shared" si="69"/>
        <v>0</v>
      </c>
      <c r="AA351">
        <f t="shared" si="70"/>
        <v>0</v>
      </c>
      <c r="AB351">
        <f t="shared" si="71"/>
        <v>0</v>
      </c>
      <c r="AC351">
        <f t="shared" si="72"/>
        <v>0</v>
      </c>
      <c r="AD351">
        <f t="shared" si="73"/>
        <v>0</v>
      </c>
      <c r="AE351">
        <f t="shared" si="74"/>
        <v>0</v>
      </c>
      <c r="AF351">
        <f t="shared" si="75"/>
        <v>0</v>
      </c>
      <c r="AG351">
        <f t="shared" si="76"/>
        <v>6</v>
      </c>
      <c r="AH351">
        <f t="shared" si="77"/>
        <v>2</v>
      </c>
    </row>
    <row r="352" spans="1:34" x14ac:dyDescent="0.3">
      <c r="A352">
        <f t="shared" si="66"/>
        <v>351</v>
      </c>
      <c r="B352" t="s">
        <v>392</v>
      </c>
      <c r="C352">
        <v>100</v>
      </c>
      <c r="D352">
        <v>31</v>
      </c>
      <c r="E352">
        <v>7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5</v>
      </c>
      <c r="X352">
        <f t="shared" si="67"/>
        <v>1</v>
      </c>
      <c r="Y352">
        <f t="shared" si="68"/>
        <v>0</v>
      </c>
      <c r="Z352">
        <f t="shared" si="69"/>
        <v>0</v>
      </c>
      <c r="AA352">
        <f t="shared" si="70"/>
        <v>1</v>
      </c>
      <c r="AB352">
        <f t="shared" si="71"/>
        <v>0</v>
      </c>
      <c r="AC352">
        <f t="shared" si="72"/>
        <v>0</v>
      </c>
      <c r="AD352">
        <f t="shared" si="73"/>
        <v>0</v>
      </c>
      <c r="AE352">
        <f t="shared" si="74"/>
        <v>0</v>
      </c>
      <c r="AF352">
        <f t="shared" si="75"/>
        <v>0</v>
      </c>
      <c r="AG352">
        <f t="shared" si="76"/>
        <v>5</v>
      </c>
      <c r="AH352">
        <f t="shared" si="77"/>
        <v>3</v>
      </c>
    </row>
    <row r="353" spans="1:34" x14ac:dyDescent="0.3">
      <c r="A353">
        <f t="shared" si="66"/>
        <v>352</v>
      </c>
      <c r="B353" t="s">
        <v>393</v>
      </c>
      <c r="C353">
        <v>40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3</v>
      </c>
      <c r="U353">
        <v>0</v>
      </c>
      <c r="V353">
        <v>0</v>
      </c>
      <c r="W353">
        <v>0</v>
      </c>
      <c r="X353">
        <f t="shared" si="67"/>
        <v>0</v>
      </c>
      <c r="Y353">
        <f t="shared" si="68"/>
        <v>0</v>
      </c>
      <c r="Z353">
        <f t="shared" si="69"/>
        <v>0</v>
      </c>
      <c r="AA353">
        <f t="shared" si="70"/>
        <v>0</v>
      </c>
      <c r="AB353">
        <f t="shared" si="71"/>
        <v>0</v>
      </c>
      <c r="AC353">
        <f t="shared" si="72"/>
        <v>1</v>
      </c>
      <c r="AD353">
        <f t="shared" si="73"/>
        <v>0</v>
      </c>
      <c r="AE353">
        <f t="shared" si="74"/>
        <v>3</v>
      </c>
      <c r="AF353">
        <f t="shared" si="75"/>
        <v>0</v>
      </c>
      <c r="AG353">
        <f t="shared" si="76"/>
        <v>0</v>
      </c>
      <c r="AH353">
        <f t="shared" si="77"/>
        <v>2</v>
      </c>
    </row>
    <row r="354" spans="1:34" x14ac:dyDescent="0.3">
      <c r="A354">
        <f t="shared" si="66"/>
        <v>353</v>
      </c>
      <c r="B354" t="s">
        <v>394</v>
      </c>
      <c r="C354">
        <v>70</v>
      </c>
      <c r="D354">
        <v>31</v>
      </c>
      <c r="E354">
        <v>3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1</v>
      </c>
      <c r="V354">
        <v>0</v>
      </c>
      <c r="W354">
        <v>1</v>
      </c>
      <c r="X354">
        <f t="shared" si="67"/>
        <v>0</v>
      </c>
      <c r="Y354">
        <f t="shared" si="68"/>
        <v>1</v>
      </c>
      <c r="Z354">
        <f t="shared" si="69"/>
        <v>0</v>
      </c>
      <c r="AA354">
        <f t="shared" si="70"/>
        <v>0</v>
      </c>
      <c r="AB354">
        <f t="shared" si="71"/>
        <v>0</v>
      </c>
      <c r="AC354">
        <f t="shared" si="72"/>
        <v>0</v>
      </c>
      <c r="AD354">
        <f t="shared" si="73"/>
        <v>0</v>
      </c>
      <c r="AE354">
        <f t="shared" si="74"/>
        <v>1</v>
      </c>
      <c r="AF354">
        <f t="shared" si="75"/>
        <v>1</v>
      </c>
      <c r="AG354">
        <f t="shared" si="76"/>
        <v>1</v>
      </c>
      <c r="AH354">
        <f t="shared" si="77"/>
        <v>4</v>
      </c>
    </row>
    <row r="355" spans="1:34" x14ac:dyDescent="0.3">
      <c r="A355">
        <f t="shared" si="66"/>
        <v>354</v>
      </c>
      <c r="B355" t="s">
        <v>395</v>
      </c>
      <c r="C355">
        <v>70</v>
      </c>
      <c r="D355">
        <v>1</v>
      </c>
      <c r="E355">
        <v>11</v>
      </c>
      <c r="F355">
        <v>6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2</v>
      </c>
      <c r="X355">
        <f t="shared" si="67"/>
        <v>7</v>
      </c>
      <c r="Y355">
        <f t="shared" si="68"/>
        <v>0</v>
      </c>
      <c r="Z355">
        <f t="shared" si="69"/>
        <v>1</v>
      </c>
      <c r="AA355">
        <f t="shared" si="70"/>
        <v>0</v>
      </c>
      <c r="AB355">
        <f t="shared" si="71"/>
        <v>0</v>
      </c>
      <c r="AC355">
        <f t="shared" si="72"/>
        <v>0</v>
      </c>
      <c r="AD355">
        <f t="shared" si="73"/>
        <v>0</v>
      </c>
      <c r="AE355">
        <f t="shared" si="74"/>
        <v>0</v>
      </c>
      <c r="AF355">
        <f t="shared" si="75"/>
        <v>1</v>
      </c>
      <c r="AG355">
        <f t="shared" si="76"/>
        <v>2</v>
      </c>
      <c r="AH355">
        <f t="shared" si="77"/>
        <v>4</v>
      </c>
    </row>
    <row r="356" spans="1:34" x14ac:dyDescent="0.3">
      <c r="A356">
        <f t="shared" si="66"/>
        <v>355</v>
      </c>
      <c r="B356" t="s">
        <v>396</v>
      </c>
      <c r="C356">
        <v>70</v>
      </c>
      <c r="D356">
        <v>31</v>
      </c>
      <c r="E356">
        <v>5</v>
      </c>
      <c r="F356">
        <v>0</v>
      </c>
      <c r="G356">
        <v>0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</v>
      </c>
      <c r="X356">
        <f t="shared" si="67"/>
        <v>0</v>
      </c>
      <c r="Y356">
        <f t="shared" si="68"/>
        <v>2</v>
      </c>
      <c r="Z356">
        <f t="shared" si="69"/>
        <v>0</v>
      </c>
      <c r="AA356">
        <f t="shared" si="70"/>
        <v>0</v>
      </c>
      <c r="AB356">
        <f t="shared" si="71"/>
        <v>2</v>
      </c>
      <c r="AC356">
        <f t="shared" si="72"/>
        <v>0</v>
      </c>
      <c r="AD356">
        <f t="shared" si="73"/>
        <v>0</v>
      </c>
      <c r="AE356">
        <f t="shared" si="74"/>
        <v>0</v>
      </c>
      <c r="AF356">
        <f t="shared" si="75"/>
        <v>0</v>
      </c>
      <c r="AG356">
        <f t="shared" si="76"/>
        <v>1</v>
      </c>
      <c r="AH356">
        <f t="shared" si="77"/>
        <v>3</v>
      </c>
    </row>
    <row r="357" spans="1:34" x14ac:dyDescent="0.3">
      <c r="A357">
        <f t="shared" si="66"/>
        <v>356</v>
      </c>
      <c r="B357" t="s">
        <v>397</v>
      </c>
      <c r="C357">
        <v>70</v>
      </c>
      <c r="D357">
        <v>31</v>
      </c>
      <c r="E357">
        <v>8</v>
      </c>
      <c r="F357">
        <v>1</v>
      </c>
      <c r="G357">
        <v>0</v>
      </c>
      <c r="H357">
        <v>0</v>
      </c>
      <c r="I357">
        <v>0</v>
      </c>
      <c r="J357">
        <v>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3</v>
      </c>
      <c r="X357">
        <f t="shared" si="67"/>
        <v>1</v>
      </c>
      <c r="Y357">
        <f t="shared" si="68"/>
        <v>0</v>
      </c>
      <c r="Z357">
        <f t="shared" si="69"/>
        <v>4</v>
      </c>
      <c r="AA357">
        <f t="shared" si="70"/>
        <v>0</v>
      </c>
      <c r="AB357">
        <f t="shared" si="71"/>
        <v>0</v>
      </c>
      <c r="AC357">
        <f t="shared" si="72"/>
        <v>0</v>
      </c>
      <c r="AD357">
        <f t="shared" si="73"/>
        <v>0</v>
      </c>
      <c r="AE357">
        <f t="shared" si="74"/>
        <v>0</v>
      </c>
      <c r="AF357">
        <f t="shared" si="75"/>
        <v>0</v>
      </c>
      <c r="AG357">
        <f t="shared" si="76"/>
        <v>3</v>
      </c>
      <c r="AH357">
        <f t="shared" si="77"/>
        <v>3</v>
      </c>
    </row>
    <row r="358" spans="1:34" x14ac:dyDescent="0.3">
      <c r="A358">
        <f t="shared" si="66"/>
        <v>357</v>
      </c>
      <c r="B358" t="s">
        <v>398</v>
      </c>
      <c r="C358">
        <v>20</v>
      </c>
      <c r="D358">
        <v>44</v>
      </c>
      <c r="E358">
        <v>18</v>
      </c>
      <c r="F358">
        <v>3</v>
      </c>
      <c r="G358">
        <v>5</v>
      </c>
      <c r="H358">
        <v>4</v>
      </c>
      <c r="I358">
        <v>0</v>
      </c>
      <c r="J358">
        <v>5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f t="shared" si="67"/>
        <v>8</v>
      </c>
      <c r="Y358">
        <f t="shared" si="68"/>
        <v>4</v>
      </c>
      <c r="Z358">
        <f t="shared" si="69"/>
        <v>5</v>
      </c>
      <c r="AA358">
        <f t="shared" si="70"/>
        <v>0</v>
      </c>
      <c r="AB358">
        <f t="shared" si="71"/>
        <v>0</v>
      </c>
      <c r="AC358">
        <f t="shared" si="72"/>
        <v>0</v>
      </c>
      <c r="AD358">
        <f t="shared" si="73"/>
        <v>0</v>
      </c>
      <c r="AE358">
        <f t="shared" si="74"/>
        <v>0</v>
      </c>
      <c r="AF358">
        <f t="shared" si="75"/>
        <v>1</v>
      </c>
      <c r="AG358">
        <f t="shared" si="76"/>
        <v>0</v>
      </c>
      <c r="AH358">
        <f t="shared" si="77"/>
        <v>4</v>
      </c>
    </row>
    <row r="359" spans="1:34" x14ac:dyDescent="0.3">
      <c r="A359">
        <f t="shared" si="66"/>
        <v>358</v>
      </c>
      <c r="B359" t="s">
        <v>399</v>
      </c>
      <c r="C359">
        <v>40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>
        <f t="shared" si="67"/>
        <v>0</v>
      </c>
      <c r="Y359">
        <f t="shared" si="68"/>
        <v>0</v>
      </c>
      <c r="Z359">
        <f t="shared" si="69"/>
        <v>0</v>
      </c>
      <c r="AA359">
        <f t="shared" si="70"/>
        <v>0</v>
      </c>
      <c r="AB359">
        <f t="shared" si="71"/>
        <v>0</v>
      </c>
      <c r="AC359">
        <f t="shared" si="72"/>
        <v>0</v>
      </c>
      <c r="AD359">
        <f t="shared" si="73"/>
        <v>0</v>
      </c>
      <c r="AE359">
        <f t="shared" si="74"/>
        <v>0</v>
      </c>
      <c r="AF359">
        <f t="shared" si="75"/>
        <v>0</v>
      </c>
      <c r="AG359">
        <f t="shared" si="76"/>
        <v>1</v>
      </c>
      <c r="AH359">
        <f t="shared" si="77"/>
        <v>1</v>
      </c>
    </row>
    <row r="360" spans="1:34" x14ac:dyDescent="0.3">
      <c r="A360">
        <f t="shared" si="66"/>
        <v>359</v>
      </c>
      <c r="B360" t="s">
        <v>400</v>
      </c>
      <c r="C360">
        <v>20</v>
      </c>
      <c r="D360">
        <v>40</v>
      </c>
      <c r="E360">
        <v>2</v>
      </c>
      <c r="F360">
        <v>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f t="shared" si="67"/>
        <v>2</v>
      </c>
      <c r="Y360">
        <f t="shared" si="68"/>
        <v>0</v>
      </c>
      <c r="Z360">
        <f t="shared" si="69"/>
        <v>0</v>
      </c>
      <c r="AA360">
        <f t="shared" si="70"/>
        <v>0</v>
      </c>
      <c r="AB360">
        <f t="shared" si="71"/>
        <v>0</v>
      </c>
      <c r="AC360">
        <f t="shared" si="72"/>
        <v>0</v>
      </c>
      <c r="AD360">
        <f t="shared" si="73"/>
        <v>0</v>
      </c>
      <c r="AE360">
        <f t="shared" si="74"/>
        <v>0</v>
      </c>
      <c r="AF360">
        <f t="shared" si="75"/>
        <v>0</v>
      </c>
      <c r="AG360">
        <f t="shared" si="76"/>
        <v>0</v>
      </c>
      <c r="AH360">
        <f t="shared" si="77"/>
        <v>1</v>
      </c>
    </row>
    <row r="361" spans="1:34" x14ac:dyDescent="0.3">
      <c r="A361">
        <f t="shared" si="66"/>
        <v>360</v>
      </c>
      <c r="B361" t="s">
        <v>401</v>
      </c>
      <c r="C361">
        <v>20</v>
      </c>
      <c r="D361">
        <v>44</v>
      </c>
      <c r="E361">
        <v>13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3</v>
      </c>
      <c r="W361">
        <v>9</v>
      </c>
      <c r="X361">
        <f t="shared" si="67"/>
        <v>0</v>
      </c>
      <c r="Y361">
        <f t="shared" si="68"/>
        <v>0</v>
      </c>
      <c r="Z361">
        <f t="shared" si="69"/>
        <v>0</v>
      </c>
      <c r="AA361">
        <f t="shared" si="70"/>
        <v>0</v>
      </c>
      <c r="AB361">
        <f t="shared" si="71"/>
        <v>0</v>
      </c>
      <c r="AC361">
        <f t="shared" si="72"/>
        <v>0</v>
      </c>
      <c r="AD361">
        <f t="shared" si="73"/>
        <v>0</v>
      </c>
      <c r="AE361">
        <f t="shared" si="74"/>
        <v>0</v>
      </c>
      <c r="AF361">
        <f t="shared" si="75"/>
        <v>1</v>
      </c>
      <c r="AG361">
        <f t="shared" si="76"/>
        <v>12</v>
      </c>
      <c r="AH361">
        <f t="shared" si="77"/>
        <v>2</v>
      </c>
    </row>
    <row r="362" spans="1:34" x14ac:dyDescent="0.3">
      <c r="A362">
        <f t="shared" si="66"/>
        <v>361</v>
      </c>
      <c r="B362" t="s">
        <v>402</v>
      </c>
      <c r="C362">
        <v>20</v>
      </c>
      <c r="D362">
        <v>49</v>
      </c>
      <c r="E362">
        <v>26</v>
      </c>
      <c r="F362">
        <v>0</v>
      </c>
      <c r="G362">
        <v>21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3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f t="shared" si="67"/>
        <v>21</v>
      </c>
      <c r="Y362">
        <f t="shared" si="68"/>
        <v>0</v>
      </c>
      <c r="Z362">
        <f t="shared" si="69"/>
        <v>0</v>
      </c>
      <c r="AA362">
        <f t="shared" si="70"/>
        <v>0</v>
      </c>
      <c r="AB362">
        <f t="shared" si="71"/>
        <v>1</v>
      </c>
      <c r="AC362">
        <f t="shared" si="72"/>
        <v>3</v>
      </c>
      <c r="AD362">
        <f t="shared" si="73"/>
        <v>1</v>
      </c>
      <c r="AE362">
        <f t="shared" si="74"/>
        <v>0</v>
      </c>
      <c r="AF362">
        <f t="shared" si="75"/>
        <v>0</v>
      </c>
      <c r="AG362">
        <f t="shared" si="76"/>
        <v>0</v>
      </c>
      <c r="AH362">
        <f t="shared" si="77"/>
        <v>4</v>
      </c>
    </row>
    <row r="363" spans="1:34" x14ac:dyDescent="0.3">
      <c r="A363">
        <f t="shared" si="66"/>
        <v>362</v>
      </c>
      <c r="B363" t="s">
        <v>403</v>
      </c>
      <c r="C363">
        <v>40</v>
      </c>
      <c r="D363">
        <v>44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f t="shared" si="67"/>
        <v>0</v>
      </c>
      <c r="Y363">
        <f t="shared" si="68"/>
        <v>0</v>
      </c>
      <c r="Z363">
        <f t="shared" si="69"/>
        <v>0</v>
      </c>
      <c r="AA363">
        <f t="shared" si="70"/>
        <v>0</v>
      </c>
      <c r="AB363">
        <f t="shared" si="71"/>
        <v>0</v>
      </c>
      <c r="AC363">
        <f t="shared" si="72"/>
        <v>0</v>
      </c>
      <c r="AD363">
        <f t="shared" si="73"/>
        <v>1</v>
      </c>
      <c r="AE363">
        <f t="shared" si="74"/>
        <v>0</v>
      </c>
      <c r="AF363">
        <f t="shared" si="75"/>
        <v>0</v>
      </c>
      <c r="AG363">
        <f t="shared" si="76"/>
        <v>0</v>
      </c>
      <c r="AH363">
        <f t="shared" si="77"/>
        <v>1</v>
      </c>
    </row>
    <row r="364" spans="1:34" x14ac:dyDescent="0.3">
      <c r="A364">
        <f t="shared" si="66"/>
        <v>363</v>
      </c>
      <c r="B364" t="s">
        <v>404</v>
      </c>
      <c r="C364">
        <v>70</v>
      </c>
      <c r="D364">
        <v>48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</v>
      </c>
      <c r="V364">
        <v>0</v>
      </c>
      <c r="W364">
        <v>0</v>
      </c>
      <c r="X364">
        <f t="shared" si="67"/>
        <v>0</v>
      </c>
      <c r="Y364">
        <f t="shared" si="68"/>
        <v>0</v>
      </c>
      <c r="Z364">
        <f t="shared" si="69"/>
        <v>0</v>
      </c>
      <c r="AA364">
        <f t="shared" si="70"/>
        <v>0</v>
      </c>
      <c r="AB364">
        <f t="shared" si="71"/>
        <v>0</v>
      </c>
      <c r="AC364">
        <f t="shared" si="72"/>
        <v>0</v>
      </c>
      <c r="AD364">
        <f t="shared" si="73"/>
        <v>0</v>
      </c>
      <c r="AE364">
        <f t="shared" si="74"/>
        <v>0</v>
      </c>
      <c r="AF364">
        <f t="shared" si="75"/>
        <v>2</v>
      </c>
      <c r="AG364">
        <f t="shared" si="76"/>
        <v>0</v>
      </c>
      <c r="AH364">
        <f t="shared" si="77"/>
        <v>1</v>
      </c>
    </row>
    <row r="365" spans="1:34" x14ac:dyDescent="0.3">
      <c r="A365">
        <f t="shared" si="66"/>
        <v>364</v>
      </c>
      <c r="B365" t="s">
        <v>405</v>
      </c>
      <c r="C365">
        <v>20</v>
      </c>
      <c r="D365">
        <v>49</v>
      </c>
      <c r="E365">
        <v>6</v>
      </c>
      <c r="F365">
        <v>0</v>
      </c>
      <c r="G365">
        <v>3</v>
      </c>
      <c r="H365">
        <v>1</v>
      </c>
      <c r="I365">
        <v>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f t="shared" si="67"/>
        <v>3</v>
      </c>
      <c r="Y365">
        <f t="shared" si="68"/>
        <v>3</v>
      </c>
      <c r="Z365">
        <f t="shared" si="69"/>
        <v>0</v>
      </c>
      <c r="AA365">
        <f t="shared" si="70"/>
        <v>0</v>
      </c>
      <c r="AB365">
        <f t="shared" si="71"/>
        <v>0</v>
      </c>
      <c r="AC365">
        <f t="shared" si="72"/>
        <v>0</v>
      </c>
      <c r="AD365">
        <f t="shared" si="73"/>
        <v>0</v>
      </c>
      <c r="AE365">
        <f t="shared" si="74"/>
        <v>0</v>
      </c>
      <c r="AF365">
        <f t="shared" si="75"/>
        <v>0</v>
      </c>
      <c r="AG365">
        <f t="shared" si="76"/>
        <v>0</v>
      </c>
      <c r="AH365">
        <f t="shared" si="77"/>
        <v>2</v>
      </c>
    </row>
    <row r="366" spans="1:34" x14ac:dyDescent="0.3">
      <c r="A366">
        <f t="shared" si="66"/>
        <v>365</v>
      </c>
      <c r="B366" t="s">
        <v>406</v>
      </c>
      <c r="C366">
        <v>40</v>
      </c>
      <c r="D366">
        <v>49</v>
      </c>
      <c r="E366">
        <v>6</v>
      </c>
      <c r="F366">
        <v>0</v>
      </c>
      <c r="G366">
        <v>0</v>
      </c>
      <c r="H366">
        <v>2</v>
      </c>
      <c r="I366">
        <v>4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</v>
      </c>
      <c r="U366">
        <v>0</v>
      </c>
      <c r="V366">
        <v>0</v>
      </c>
      <c r="W366">
        <v>0</v>
      </c>
      <c r="X366">
        <f t="shared" si="67"/>
        <v>0</v>
      </c>
      <c r="Y366">
        <f t="shared" si="68"/>
        <v>6</v>
      </c>
      <c r="Z366">
        <f t="shared" si="69"/>
        <v>0</v>
      </c>
      <c r="AA366">
        <f t="shared" si="70"/>
        <v>0</v>
      </c>
      <c r="AB366">
        <f t="shared" si="71"/>
        <v>0</v>
      </c>
      <c r="AC366">
        <f t="shared" si="72"/>
        <v>0</v>
      </c>
      <c r="AD366">
        <f t="shared" si="73"/>
        <v>0</v>
      </c>
      <c r="AE366">
        <f t="shared" si="74"/>
        <v>3</v>
      </c>
      <c r="AF366">
        <f t="shared" si="75"/>
        <v>0</v>
      </c>
      <c r="AG366">
        <f t="shared" si="76"/>
        <v>0</v>
      </c>
      <c r="AH366">
        <f t="shared" si="77"/>
        <v>2</v>
      </c>
    </row>
    <row r="367" spans="1:34" x14ac:dyDescent="0.3">
      <c r="A367">
        <f t="shared" si="66"/>
        <v>366</v>
      </c>
      <c r="B367" t="s">
        <v>407</v>
      </c>
      <c r="C367">
        <v>70</v>
      </c>
      <c r="D367">
        <v>48</v>
      </c>
      <c r="E367">
        <v>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5</v>
      </c>
      <c r="V367">
        <v>0</v>
      </c>
      <c r="W367">
        <v>0</v>
      </c>
      <c r="X367">
        <f t="shared" si="67"/>
        <v>0</v>
      </c>
      <c r="Y367">
        <f t="shared" si="68"/>
        <v>0</v>
      </c>
      <c r="Z367">
        <f t="shared" si="69"/>
        <v>0</v>
      </c>
      <c r="AA367">
        <f t="shared" si="70"/>
        <v>0</v>
      </c>
      <c r="AB367">
        <f t="shared" si="71"/>
        <v>0</v>
      </c>
      <c r="AC367">
        <f t="shared" si="72"/>
        <v>0</v>
      </c>
      <c r="AD367">
        <f t="shared" si="73"/>
        <v>0</v>
      </c>
      <c r="AE367">
        <f t="shared" si="74"/>
        <v>0</v>
      </c>
      <c r="AF367">
        <f t="shared" si="75"/>
        <v>5</v>
      </c>
      <c r="AG367">
        <f t="shared" si="76"/>
        <v>0</v>
      </c>
      <c r="AH367">
        <f t="shared" si="77"/>
        <v>1</v>
      </c>
    </row>
    <row r="368" spans="1:34" x14ac:dyDescent="0.3">
      <c r="A368">
        <f t="shared" si="66"/>
        <v>367</v>
      </c>
      <c r="B368" t="s">
        <v>408</v>
      </c>
      <c r="C368">
        <v>40</v>
      </c>
      <c r="D368">
        <v>39</v>
      </c>
      <c r="E368">
        <v>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1</v>
      </c>
      <c r="U368">
        <v>0</v>
      </c>
      <c r="V368">
        <v>0</v>
      </c>
      <c r="W368">
        <v>1</v>
      </c>
      <c r="X368">
        <f t="shared" si="67"/>
        <v>0</v>
      </c>
      <c r="Y368">
        <f t="shared" si="68"/>
        <v>0</v>
      </c>
      <c r="Z368">
        <f t="shared" si="69"/>
        <v>0</v>
      </c>
      <c r="AA368">
        <f t="shared" si="70"/>
        <v>0</v>
      </c>
      <c r="AB368">
        <f t="shared" si="71"/>
        <v>0</v>
      </c>
      <c r="AC368">
        <f t="shared" si="72"/>
        <v>0</v>
      </c>
      <c r="AD368">
        <f t="shared" si="73"/>
        <v>1</v>
      </c>
      <c r="AE368">
        <f t="shared" si="74"/>
        <v>1</v>
      </c>
      <c r="AF368">
        <f t="shared" si="75"/>
        <v>0</v>
      </c>
      <c r="AG368">
        <f t="shared" si="76"/>
        <v>1</v>
      </c>
      <c r="AH368">
        <f t="shared" si="77"/>
        <v>3</v>
      </c>
    </row>
    <row r="369" spans="1:34" x14ac:dyDescent="0.3">
      <c r="A369">
        <f t="shared" si="66"/>
        <v>368</v>
      </c>
      <c r="B369" t="s">
        <v>409</v>
      </c>
      <c r="C369">
        <v>100</v>
      </c>
      <c r="D369">
        <v>1</v>
      </c>
      <c r="E369">
        <v>3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2</v>
      </c>
      <c r="X369">
        <f t="shared" si="67"/>
        <v>0</v>
      </c>
      <c r="Y369">
        <f t="shared" si="68"/>
        <v>1</v>
      </c>
      <c r="Z369">
        <f t="shared" si="69"/>
        <v>0</v>
      </c>
      <c r="AA369">
        <f t="shared" si="70"/>
        <v>0</v>
      </c>
      <c r="AB369">
        <f t="shared" si="71"/>
        <v>0</v>
      </c>
      <c r="AC369">
        <f t="shared" si="72"/>
        <v>0</v>
      </c>
      <c r="AD369">
        <f t="shared" si="73"/>
        <v>0</v>
      </c>
      <c r="AE369">
        <f t="shared" si="74"/>
        <v>1</v>
      </c>
      <c r="AF369">
        <f t="shared" si="75"/>
        <v>0</v>
      </c>
      <c r="AG369">
        <f t="shared" si="76"/>
        <v>2</v>
      </c>
      <c r="AH369">
        <f t="shared" si="77"/>
        <v>3</v>
      </c>
    </row>
    <row r="370" spans="1:34" x14ac:dyDescent="0.3">
      <c r="A370">
        <f t="shared" si="66"/>
        <v>369</v>
      </c>
      <c r="B370" t="s">
        <v>410</v>
      </c>
      <c r="C370">
        <v>70</v>
      </c>
      <c r="D370">
        <v>49</v>
      </c>
      <c r="E370">
        <v>5</v>
      </c>
      <c r="F370">
        <v>0</v>
      </c>
      <c r="G370">
        <v>0</v>
      </c>
      <c r="H370">
        <v>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1</v>
      </c>
      <c r="W370">
        <v>1</v>
      </c>
      <c r="X370">
        <f t="shared" si="67"/>
        <v>0</v>
      </c>
      <c r="Y370">
        <f t="shared" si="68"/>
        <v>2</v>
      </c>
      <c r="Z370">
        <f t="shared" si="69"/>
        <v>0</v>
      </c>
      <c r="AA370">
        <f t="shared" si="70"/>
        <v>0</v>
      </c>
      <c r="AB370">
        <f t="shared" si="71"/>
        <v>0</v>
      </c>
      <c r="AC370">
        <f t="shared" si="72"/>
        <v>0</v>
      </c>
      <c r="AD370">
        <f t="shared" si="73"/>
        <v>0</v>
      </c>
      <c r="AE370">
        <f t="shared" si="74"/>
        <v>0</v>
      </c>
      <c r="AF370">
        <f t="shared" si="75"/>
        <v>1</v>
      </c>
      <c r="AG370">
        <f t="shared" si="76"/>
        <v>2</v>
      </c>
      <c r="AH370">
        <f t="shared" si="77"/>
        <v>3</v>
      </c>
    </row>
    <row r="371" spans="1:34" x14ac:dyDescent="0.3">
      <c r="A371">
        <f t="shared" si="66"/>
        <v>370</v>
      </c>
      <c r="B371" t="s">
        <v>411</v>
      </c>
      <c r="C371">
        <v>20</v>
      </c>
      <c r="D371">
        <v>44</v>
      </c>
      <c r="E371">
        <v>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4</v>
      </c>
      <c r="S371">
        <v>0</v>
      </c>
      <c r="T371">
        <v>0</v>
      </c>
      <c r="U371">
        <v>0</v>
      </c>
      <c r="V371">
        <v>0</v>
      </c>
      <c r="W371">
        <v>0</v>
      </c>
      <c r="X371">
        <f t="shared" si="67"/>
        <v>0</v>
      </c>
      <c r="Y371">
        <f t="shared" si="68"/>
        <v>0</v>
      </c>
      <c r="Z371">
        <f t="shared" si="69"/>
        <v>0</v>
      </c>
      <c r="AA371">
        <f t="shared" si="70"/>
        <v>0</v>
      </c>
      <c r="AB371">
        <f t="shared" si="71"/>
        <v>0</v>
      </c>
      <c r="AC371">
        <f t="shared" si="72"/>
        <v>0</v>
      </c>
      <c r="AD371">
        <f t="shared" si="73"/>
        <v>4</v>
      </c>
      <c r="AE371">
        <f t="shared" si="74"/>
        <v>0</v>
      </c>
      <c r="AF371">
        <f t="shared" si="75"/>
        <v>0</v>
      </c>
      <c r="AG371">
        <f t="shared" si="76"/>
        <v>0</v>
      </c>
      <c r="AH371">
        <f t="shared" si="77"/>
        <v>1</v>
      </c>
    </row>
    <row r="372" spans="1:34" x14ac:dyDescent="0.3">
      <c r="A372">
        <f t="shared" si="66"/>
        <v>371</v>
      </c>
      <c r="B372" t="s">
        <v>412</v>
      </c>
      <c r="C372">
        <v>100</v>
      </c>
      <c r="D372">
        <v>44</v>
      </c>
      <c r="E372">
        <v>13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7</v>
      </c>
      <c r="T372">
        <v>0</v>
      </c>
      <c r="U372">
        <v>1</v>
      </c>
      <c r="V372">
        <v>1</v>
      </c>
      <c r="W372">
        <v>1</v>
      </c>
      <c r="X372">
        <f t="shared" si="67"/>
        <v>1</v>
      </c>
      <c r="Y372">
        <f t="shared" si="68"/>
        <v>2</v>
      </c>
      <c r="Z372">
        <f t="shared" si="69"/>
        <v>0</v>
      </c>
      <c r="AA372">
        <f t="shared" si="70"/>
        <v>0</v>
      </c>
      <c r="AB372">
        <f t="shared" si="71"/>
        <v>0</v>
      </c>
      <c r="AC372">
        <f t="shared" si="72"/>
        <v>0</v>
      </c>
      <c r="AD372">
        <f t="shared" si="73"/>
        <v>7</v>
      </c>
      <c r="AE372">
        <f t="shared" si="74"/>
        <v>0</v>
      </c>
      <c r="AF372">
        <f t="shared" si="75"/>
        <v>1</v>
      </c>
      <c r="AG372">
        <f t="shared" si="76"/>
        <v>2</v>
      </c>
      <c r="AH372">
        <f t="shared" si="77"/>
        <v>5</v>
      </c>
    </row>
    <row r="373" spans="1:34" x14ac:dyDescent="0.3">
      <c r="A373">
        <f t="shared" si="66"/>
        <v>372</v>
      </c>
      <c r="B373" t="s">
        <v>413</v>
      </c>
      <c r="C373">
        <v>70</v>
      </c>
      <c r="D373">
        <v>44</v>
      </c>
      <c r="E373"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1</v>
      </c>
      <c r="X373">
        <f t="shared" si="67"/>
        <v>0</v>
      </c>
      <c r="Y373">
        <f t="shared" si="68"/>
        <v>0</v>
      </c>
      <c r="Z373">
        <f t="shared" si="69"/>
        <v>0</v>
      </c>
      <c r="AA373">
        <f t="shared" si="70"/>
        <v>0</v>
      </c>
      <c r="AB373">
        <f t="shared" si="71"/>
        <v>0</v>
      </c>
      <c r="AC373">
        <f t="shared" si="72"/>
        <v>0</v>
      </c>
      <c r="AD373">
        <f t="shared" si="73"/>
        <v>1</v>
      </c>
      <c r="AE373">
        <f t="shared" si="74"/>
        <v>0</v>
      </c>
      <c r="AF373">
        <f t="shared" si="75"/>
        <v>0</v>
      </c>
      <c r="AG373">
        <f t="shared" si="76"/>
        <v>1</v>
      </c>
      <c r="AH373">
        <f t="shared" si="77"/>
        <v>2</v>
      </c>
    </row>
    <row r="374" spans="1:34" x14ac:dyDescent="0.3">
      <c r="A374">
        <f t="shared" si="66"/>
        <v>373</v>
      </c>
      <c r="B374" t="s">
        <v>414</v>
      </c>
      <c r="C374">
        <v>100</v>
      </c>
      <c r="D374">
        <v>31</v>
      </c>
      <c r="E374">
        <v>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0</v>
      </c>
      <c r="W374">
        <v>1</v>
      </c>
      <c r="X374">
        <f t="shared" si="67"/>
        <v>0</v>
      </c>
      <c r="Y374">
        <f t="shared" si="68"/>
        <v>0</v>
      </c>
      <c r="Z374">
        <f t="shared" si="69"/>
        <v>0</v>
      </c>
      <c r="AA374">
        <f t="shared" si="70"/>
        <v>0</v>
      </c>
      <c r="AB374">
        <f t="shared" si="71"/>
        <v>0</v>
      </c>
      <c r="AC374">
        <f t="shared" si="72"/>
        <v>0</v>
      </c>
      <c r="AD374">
        <f t="shared" si="73"/>
        <v>0</v>
      </c>
      <c r="AE374">
        <f t="shared" si="74"/>
        <v>0</v>
      </c>
      <c r="AF374">
        <f t="shared" si="75"/>
        <v>1</v>
      </c>
      <c r="AG374">
        <f t="shared" si="76"/>
        <v>1</v>
      </c>
      <c r="AH374">
        <f t="shared" si="77"/>
        <v>2</v>
      </c>
    </row>
    <row r="375" spans="1:34" x14ac:dyDescent="0.3">
      <c r="A375">
        <f t="shared" si="66"/>
        <v>374</v>
      </c>
      <c r="B375" t="s">
        <v>415</v>
      </c>
      <c r="C375">
        <v>200</v>
      </c>
      <c r="D375">
        <v>44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f t="shared" si="67"/>
        <v>0</v>
      </c>
      <c r="Y375">
        <f t="shared" si="68"/>
        <v>0</v>
      </c>
      <c r="Z375">
        <f t="shared" si="69"/>
        <v>0</v>
      </c>
      <c r="AA375">
        <f t="shared" si="70"/>
        <v>0</v>
      </c>
      <c r="AB375">
        <f t="shared" si="71"/>
        <v>0</v>
      </c>
      <c r="AC375">
        <f t="shared" si="72"/>
        <v>0</v>
      </c>
      <c r="AD375">
        <f t="shared" si="73"/>
        <v>0</v>
      </c>
      <c r="AE375">
        <f t="shared" si="74"/>
        <v>0</v>
      </c>
      <c r="AF375">
        <f t="shared" si="75"/>
        <v>1</v>
      </c>
      <c r="AG375">
        <f t="shared" si="76"/>
        <v>0</v>
      </c>
      <c r="AH375">
        <f t="shared" si="77"/>
        <v>1</v>
      </c>
    </row>
    <row r="376" spans="1:34" x14ac:dyDescent="0.3">
      <c r="A376">
        <f t="shared" si="66"/>
        <v>375</v>
      </c>
      <c r="B376" t="s">
        <v>416</v>
      </c>
      <c r="C376">
        <v>40</v>
      </c>
      <c r="D376">
        <v>31</v>
      </c>
      <c r="E376">
        <v>14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3</v>
      </c>
      <c r="M376">
        <v>1</v>
      </c>
      <c r="N376">
        <v>0</v>
      </c>
      <c r="O376">
        <v>2</v>
      </c>
      <c r="P376">
        <v>0</v>
      </c>
      <c r="Q376">
        <v>1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4</v>
      </c>
      <c r="X376">
        <f t="shared" si="67"/>
        <v>1</v>
      </c>
      <c r="Y376">
        <f t="shared" si="68"/>
        <v>1</v>
      </c>
      <c r="Z376">
        <f t="shared" si="69"/>
        <v>0</v>
      </c>
      <c r="AA376">
        <f t="shared" si="70"/>
        <v>4</v>
      </c>
      <c r="AB376">
        <f t="shared" si="71"/>
        <v>2</v>
      </c>
      <c r="AC376">
        <f t="shared" si="72"/>
        <v>1</v>
      </c>
      <c r="AD376">
        <f t="shared" si="73"/>
        <v>1</v>
      </c>
      <c r="AE376">
        <f t="shared" si="74"/>
        <v>0</v>
      </c>
      <c r="AF376">
        <f t="shared" si="75"/>
        <v>0</v>
      </c>
      <c r="AG376">
        <f t="shared" si="76"/>
        <v>4</v>
      </c>
      <c r="AH376">
        <f t="shared" si="77"/>
        <v>7</v>
      </c>
    </row>
    <row r="377" spans="1:34" x14ac:dyDescent="0.3">
      <c r="A377">
        <f t="shared" si="66"/>
        <v>376</v>
      </c>
      <c r="B377" t="s">
        <v>417</v>
      </c>
      <c r="C377">
        <v>40</v>
      </c>
      <c r="D377">
        <v>44</v>
      </c>
      <c r="E377">
        <v>4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2</v>
      </c>
      <c r="W377">
        <v>0</v>
      </c>
      <c r="X377">
        <f t="shared" si="67"/>
        <v>0</v>
      </c>
      <c r="Y377">
        <f t="shared" si="68"/>
        <v>1</v>
      </c>
      <c r="Z377">
        <f t="shared" si="69"/>
        <v>0</v>
      </c>
      <c r="AA377">
        <f t="shared" si="70"/>
        <v>0</v>
      </c>
      <c r="AB377">
        <f t="shared" si="71"/>
        <v>0</v>
      </c>
      <c r="AC377">
        <f t="shared" si="72"/>
        <v>0</v>
      </c>
      <c r="AD377">
        <f t="shared" si="73"/>
        <v>0</v>
      </c>
      <c r="AE377">
        <f t="shared" si="74"/>
        <v>0</v>
      </c>
      <c r="AF377">
        <f t="shared" si="75"/>
        <v>1</v>
      </c>
      <c r="AG377">
        <f t="shared" si="76"/>
        <v>2</v>
      </c>
      <c r="AH377">
        <f t="shared" si="77"/>
        <v>3</v>
      </c>
    </row>
    <row r="378" spans="1:34" x14ac:dyDescent="0.3">
      <c r="A378">
        <f t="shared" si="66"/>
        <v>377</v>
      </c>
      <c r="B378" t="s">
        <v>418</v>
      </c>
      <c r="C378">
        <v>40</v>
      </c>
      <c r="D378">
        <v>44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f t="shared" si="67"/>
        <v>0</v>
      </c>
      <c r="Y378">
        <f t="shared" si="68"/>
        <v>0</v>
      </c>
      <c r="Z378">
        <f t="shared" si="69"/>
        <v>0</v>
      </c>
      <c r="AA378">
        <f t="shared" si="70"/>
        <v>0</v>
      </c>
      <c r="AB378">
        <f t="shared" si="71"/>
        <v>0</v>
      </c>
      <c r="AC378">
        <f t="shared" si="72"/>
        <v>0</v>
      </c>
      <c r="AD378">
        <f t="shared" si="73"/>
        <v>0</v>
      </c>
      <c r="AE378">
        <f t="shared" si="74"/>
        <v>0</v>
      </c>
      <c r="AF378">
        <f t="shared" si="75"/>
        <v>0</v>
      </c>
      <c r="AG378">
        <f t="shared" si="76"/>
        <v>1</v>
      </c>
      <c r="AH378">
        <f t="shared" si="77"/>
        <v>1</v>
      </c>
    </row>
    <row r="379" spans="1:34" x14ac:dyDescent="0.3">
      <c r="A379">
        <f t="shared" si="66"/>
        <v>378</v>
      </c>
      <c r="B379" t="s">
        <v>419</v>
      </c>
      <c r="C379">
        <v>100</v>
      </c>
      <c r="D379">
        <v>44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f t="shared" si="67"/>
        <v>0</v>
      </c>
      <c r="Y379">
        <f t="shared" si="68"/>
        <v>0</v>
      </c>
      <c r="Z379">
        <f t="shared" si="69"/>
        <v>0</v>
      </c>
      <c r="AA379">
        <f t="shared" si="70"/>
        <v>0</v>
      </c>
      <c r="AB379">
        <f t="shared" si="71"/>
        <v>0</v>
      </c>
      <c r="AC379">
        <f t="shared" si="72"/>
        <v>0</v>
      </c>
      <c r="AD379">
        <f t="shared" si="73"/>
        <v>0</v>
      </c>
      <c r="AE379">
        <f t="shared" si="74"/>
        <v>0</v>
      </c>
      <c r="AF379">
        <f t="shared" si="75"/>
        <v>0</v>
      </c>
      <c r="AG379">
        <f t="shared" si="76"/>
        <v>1</v>
      </c>
      <c r="AH379">
        <f t="shared" si="77"/>
        <v>1</v>
      </c>
    </row>
    <row r="380" spans="1:34" x14ac:dyDescent="0.3">
      <c r="A380">
        <f t="shared" si="66"/>
        <v>379</v>
      </c>
      <c r="B380" t="s">
        <v>420</v>
      </c>
      <c r="C380">
        <v>140</v>
      </c>
      <c r="D380">
        <v>1</v>
      </c>
      <c r="E380">
        <v>4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3</v>
      </c>
      <c r="X380">
        <f t="shared" si="67"/>
        <v>1</v>
      </c>
      <c r="Y380">
        <f t="shared" si="68"/>
        <v>0</v>
      </c>
      <c r="Z380">
        <f t="shared" si="69"/>
        <v>0</v>
      </c>
      <c r="AA380">
        <f t="shared" si="70"/>
        <v>0</v>
      </c>
      <c r="AB380">
        <f t="shared" si="71"/>
        <v>0</v>
      </c>
      <c r="AC380">
        <f t="shared" si="72"/>
        <v>0</v>
      </c>
      <c r="AD380">
        <f t="shared" si="73"/>
        <v>0</v>
      </c>
      <c r="AE380">
        <f t="shared" si="74"/>
        <v>0</v>
      </c>
      <c r="AF380">
        <f t="shared" si="75"/>
        <v>0</v>
      </c>
      <c r="AG380">
        <f t="shared" si="76"/>
        <v>3</v>
      </c>
      <c r="AH380">
        <f t="shared" si="77"/>
        <v>2</v>
      </c>
    </row>
    <row r="381" spans="1:34" x14ac:dyDescent="0.3">
      <c r="A381">
        <f t="shared" si="66"/>
        <v>380</v>
      </c>
      <c r="B381" t="s">
        <v>421</v>
      </c>
      <c r="C381">
        <v>100</v>
      </c>
      <c r="D381">
        <v>44</v>
      </c>
      <c r="E381">
        <v>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2</v>
      </c>
      <c r="X381">
        <f t="shared" si="67"/>
        <v>0</v>
      </c>
      <c r="Y381">
        <f t="shared" si="68"/>
        <v>0</v>
      </c>
      <c r="Z381">
        <f t="shared" si="69"/>
        <v>0</v>
      </c>
      <c r="AA381">
        <f t="shared" si="70"/>
        <v>2</v>
      </c>
      <c r="AB381">
        <f t="shared" si="71"/>
        <v>0</v>
      </c>
      <c r="AC381">
        <f t="shared" si="72"/>
        <v>0</v>
      </c>
      <c r="AD381">
        <f t="shared" si="73"/>
        <v>0</v>
      </c>
      <c r="AE381">
        <f t="shared" si="74"/>
        <v>0</v>
      </c>
      <c r="AF381">
        <f t="shared" si="75"/>
        <v>0</v>
      </c>
      <c r="AG381">
        <f t="shared" si="76"/>
        <v>2</v>
      </c>
      <c r="AH381">
        <f t="shared" si="77"/>
        <v>2</v>
      </c>
    </row>
    <row r="382" spans="1:34" x14ac:dyDescent="0.3">
      <c r="A382">
        <f t="shared" si="66"/>
        <v>381</v>
      </c>
      <c r="B382" t="s">
        <v>422</v>
      </c>
      <c r="C382">
        <v>100</v>
      </c>
      <c r="D382">
        <v>31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1</v>
      </c>
      <c r="X382">
        <f t="shared" si="67"/>
        <v>0</v>
      </c>
      <c r="Y382">
        <f t="shared" si="68"/>
        <v>0</v>
      </c>
      <c r="Z382">
        <f t="shared" si="69"/>
        <v>0</v>
      </c>
      <c r="AA382">
        <f t="shared" si="70"/>
        <v>0</v>
      </c>
      <c r="AB382">
        <f t="shared" si="71"/>
        <v>0</v>
      </c>
      <c r="AC382">
        <f t="shared" si="72"/>
        <v>0</v>
      </c>
      <c r="AD382">
        <f t="shared" si="73"/>
        <v>0</v>
      </c>
      <c r="AE382">
        <f t="shared" si="74"/>
        <v>0</v>
      </c>
      <c r="AF382">
        <f t="shared" si="75"/>
        <v>1</v>
      </c>
      <c r="AG382">
        <f t="shared" si="76"/>
        <v>1</v>
      </c>
      <c r="AH382">
        <f t="shared" si="77"/>
        <v>2</v>
      </c>
    </row>
    <row r="383" spans="1:34" x14ac:dyDescent="0.3">
      <c r="A383">
        <f t="shared" si="66"/>
        <v>382</v>
      </c>
      <c r="B383" t="s">
        <v>423</v>
      </c>
      <c r="C383">
        <v>20</v>
      </c>
      <c r="D383">
        <v>31</v>
      </c>
      <c r="E383">
        <v>2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3</v>
      </c>
      <c r="U383">
        <v>0</v>
      </c>
      <c r="V383">
        <v>0</v>
      </c>
      <c r="W383">
        <v>0</v>
      </c>
      <c r="X383">
        <f t="shared" si="67"/>
        <v>1</v>
      </c>
      <c r="Y383">
        <f t="shared" si="68"/>
        <v>0</v>
      </c>
      <c r="Z383">
        <f t="shared" si="69"/>
        <v>0</v>
      </c>
      <c r="AA383">
        <f t="shared" si="70"/>
        <v>0</v>
      </c>
      <c r="AB383">
        <f t="shared" si="71"/>
        <v>0</v>
      </c>
      <c r="AC383">
        <f t="shared" si="72"/>
        <v>1</v>
      </c>
      <c r="AD383">
        <f t="shared" si="73"/>
        <v>0</v>
      </c>
      <c r="AE383">
        <f t="shared" si="74"/>
        <v>3</v>
      </c>
      <c r="AF383">
        <f t="shared" si="75"/>
        <v>0</v>
      </c>
      <c r="AG383">
        <f t="shared" si="76"/>
        <v>0</v>
      </c>
      <c r="AH383">
        <f t="shared" si="77"/>
        <v>3</v>
      </c>
    </row>
    <row r="384" spans="1:34" x14ac:dyDescent="0.3">
      <c r="A384">
        <f t="shared" si="66"/>
        <v>383</v>
      </c>
      <c r="B384" t="s">
        <v>424</v>
      </c>
      <c r="C384">
        <v>20</v>
      </c>
      <c r="D384">
        <v>420</v>
      </c>
      <c r="E384">
        <v>82</v>
      </c>
      <c r="F384">
        <v>61</v>
      </c>
      <c r="G384">
        <v>21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f t="shared" si="67"/>
        <v>82</v>
      </c>
      <c r="Y384">
        <f t="shared" si="68"/>
        <v>0</v>
      </c>
      <c r="Z384">
        <f t="shared" si="69"/>
        <v>0</v>
      </c>
      <c r="AA384">
        <f t="shared" si="70"/>
        <v>0</v>
      </c>
      <c r="AB384">
        <f t="shared" si="71"/>
        <v>0</v>
      </c>
      <c r="AC384">
        <f t="shared" si="72"/>
        <v>0</v>
      </c>
      <c r="AD384">
        <f t="shared" si="73"/>
        <v>0</v>
      </c>
      <c r="AE384">
        <f t="shared" si="74"/>
        <v>0</v>
      </c>
      <c r="AF384">
        <f t="shared" si="75"/>
        <v>0</v>
      </c>
      <c r="AG384">
        <f t="shared" si="76"/>
        <v>0</v>
      </c>
      <c r="AH384">
        <f t="shared" si="77"/>
        <v>1</v>
      </c>
    </row>
    <row r="385" spans="1:34" x14ac:dyDescent="0.3">
      <c r="A385">
        <f t="shared" si="66"/>
        <v>384</v>
      </c>
      <c r="B385" t="s">
        <v>425</v>
      </c>
      <c r="C385">
        <v>40</v>
      </c>
      <c r="D385">
        <v>31</v>
      </c>
      <c r="E385">
        <v>5</v>
      </c>
      <c r="F385">
        <v>0</v>
      </c>
      <c r="G385">
        <v>0</v>
      </c>
      <c r="H385">
        <v>0</v>
      </c>
      <c r="I385">
        <v>0</v>
      </c>
      <c r="J385">
        <v>2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</v>
      </c>
      <c r="V385">
        <v>0</v>
      </c>
      <c r="W385">
        <v>0</v>
      </c>
      <c r="X385">
        <f t="shared" si="67"/>
        <v>0</v>
      </c>
      <c r="Y385">
        <f t="shared" si="68"/>
        <v>0</v>
      </c>
      <c r="Z385">
        <f t="shared" si="69"/>
        <v>2</v>
      </c>
      <c r="AA385">
        <f t="shared" si="70"/>
        <v>0</v>
      </c>
      <c r="AB385">
        <f t="shared" si="71"/>
        <v>1</v>
      </c>
      <c r="AC385">
        <f t="shared" si="72"/>
        <v>0</v>
      </c>
      <c r="AD385">
        <f t="shared" si="73"/>
        <v>0</v>
      </c>
      <c r="AE385">
        <f t="shared" si="74"/>
        <v>0</v>
      </c>
      <c r="AF385">
        <f t="shared" si="75"/>
        <v>2</v>
      </c>
      <c r="AG385">
        <f t="shared" si="76"/>
        <v>0</v>
      </c>
      <c r="AH385">
        <f t="shared" si="77"/>
        <v>3</v>
      </c>
    </row>
    <row r="386" spans="1:34" x14ac:dyDescent="0.3">
      <c r="A386">
        <f t="shared" si="66"/>
        <v>385</v>
      </c>
      <c r="B386" t="s">
        <v>426</v>
      </c>
      <c r="C386">
        <v>40</v>
      </c>
      <c r="D386">
        <v>31</v>
      </c>
      <c r="E386">
        <v>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1</v>
      </c>
      <c r="X386">
        <f t="shared" si="67"/>
        <v>0</v>
      </c>
      <c r="Y386">
        <f t="shared" si="68"/>
        <v>0</v>
      </c>
      <c r="Z386">
        <f t="shared" si="69"/>
        <v>0</v>
      </c>
      <c r="AA386">
        <f t="shared" si="70"/>
        <v>0</v>
      </c>
      <c r="AB386">
        <f t="shared" si="71"/>
        <v>1</v>
      </c>
      <c r="AC386">
        <f t="shared" si="72"/>
        <v>0</v>
      </c>
      <c r="AD386">
        <f t="shared" si="73"/>
        <v>1</v>
      </c>
      <c r="AE386">
        <f t="shared" si="74"/>
        <v>0</v>
      </c>
      <c r="AF386">
        <f t="shared" si="75"/>
        <v>0</v>
      </c>
      <c r="AG386">
        <f t="shared" si="76"/>
        <v>1</v>
      </c>
      <c r="AH386">
        <f t="shared" si="77"/>
        <v>3</v>
      </c>
    </row>
    <row r="387" spans="1:34" x14ac:dyDescent="0.3">
      <c r="A387">
        <f t="shared" ref="A387:A451" si="78">A386+1</f>
        <v>386</v>
      </c>
      <c r="B387" t="s">
        <v>427</v>
      </c>
      <c r="C387">
        <v>100</v>
      </c>
      <c r="D387">
        <v>1</v>
      </c>
      <c r="E387">
        <v>10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2</v>
      </c>
      <c r="W387">
        <v>7</v>
      </c>
      <c r="X387">
        <f t="shared" ref="X387:X450" si="79">F387+G387</f>
        <v>0</v>
      </c>
      <c r="Y387">
        <f t="shared" ref="Y387:Y450" si="80">H387+I387</f>
        <v>0</v>
      </c>
      <c r="Z387">
        <f t="shared" ref="Z387:Z450" si="81">J387+K387</f>
        <v>0</v>
      </c>
      <c r="AA387">
        <f t="shared" ref="AA387:AA450" si="82">L387+M387</f>
        <v>0</v>
      </c>
      <c r="AB387">
        <f t="shared" ref="AB387:AB450" si="83">N387+O387</f>
        <v>0</v>
      </c>
      <c r="AC387">
        <f t="shared" ref="AC387:AC450" si="84">P387+Q387</f>
        <v>1</v>
      </c>
      <c r="AD387">
        <f t="shared" ref="AD387:AD450" si="85">R387+S387</f>
        <v>0</v>
      </c>
      <c r="AE387">
        <f t="shared" ref="AE387:AE450" si="86">T387</f>
        <v>0</v>
      </c>
      <c r="AF387">
        <f t="shared" ref="AF387:AF450" si="87">U387</f>
        <v>0</v>
      </c>
      <c r="AG387">
        <f t="shared" ref="AG387:AG450" si="88">V387+W387</f>
        <v>9</v>
      </c>
      <c r="AH387">
        <f t="shared" ref="AH387:AH450" si="89">COUNTIF(X387:AG387,"&gt;0")</f>
        <v>2</v>
      </c>
    </row>
    <row r="388" spans="1:34" x14ac:dyDescent="0.3">
      <c r="A388">
        <f t="shared" si="78"/>
        <v>387</v>
      </c>
      <c r="B388" t="s">
        <v>428</v>
      </c>
      <c r="C388">
        <v>100</v>
      </c>
      <c r="D388">
        <v>44</v>
      </c>
      <c r="E388">
        <v>12</v>
      </c>
      <c r="F388">
        <v>0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1</v>
      </c>
      <c r="W388">
        <v>8</v>
      </c>
      <c r="X388">
        <f t="shared" si="79"/>
        <v>0</v>
      </c>
      <c r="Y388">
        <f t="shared" si="80"/>
        <v>2</v>
      </c>
      <c r="Z388">
        <f t="shared" si="81"/>
        <v>0</v>
      </c>
      <c r="AA388">
        <f t="shared" si="82"/>
        <v>0</v>
      </c>
      <c r="AB388">
        <f t="shared" si="83"/>
        <v>0</v>
      </c>
      <c r="AC388">
        <f t="shared" si="84"/>
        <v>0</v>
      </c>
      <c r="AD388">
        <f t="shared" si="85"/>
        <v>0</v>
      </c>
      <c r="AE388">
        <f t="shared" si="86"/>
        <v>0</v>
      </c>
      <c r="AF388">
        <f t="shared" si="87"/>
        <v>1</v>
      </c>
      <c r="AG388">
        <f t="shared" si="88"/>
        <v>9</v>
      </c>
      <c r="AH388">
        <f t="shared" si="89"/>
        <v>3</v>
      </c>
    </row>
    <row r="389" spans="1:34" x14ac:dyDescent="0.3">
      <c r="A389">
        <f t="shared" si="78"/>
        <v>388</v>
      </c>
      <c r="B389" t="s">
        <v>429</v>
      </c>
      <c r="C389">
        <v>100</v>
      </c>
      <c r="D389">
        <v>386</v>
      </c>
      <c r="E389">
        <v>73</v>
      </c>
      <c r="F389">
        <v>3</v>
      </c>
      <c r="G389">
        <v>16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24</v>
      </c>
      <c r="Q389">
        <v>23</v>
      </c>
      <c r="R389">
        <v>0</v>
      </c>
      <c r="S389">
        <v>1</v>
      </c>
      <c r="T389">
        <v>0</v>
      </c>
      <c r="U389">
        <v>4</v>
      </c>
      <c r="V389">
        <v>0</v>
      </c>
      <c r="W389">
        <v>0</v>
      </c>
      <c r="X389">
        <f t="shared" si="79"/>
        <v>19</v>
      </c>
      <c r="Y389">
        <f t="shared" si="80"/>
        <v>0</v>
      </c>
      <c r="Z389">
        <f t="shared" si="81"/>
        <v>1</v>
      </c>
      <c r="AA389">
        <f t="shared" si="82"/>
        <v>0</v>
      </c>
      <c r="AB389">
        <f t="shared" si="83"/>
        <v>1</v>
      </c>
      <c r="AC389">
        <f t="shared" si="84"/>
        <v>47</v>
      </c>
      <c r="AD389">
        <f t="shared" si="85"/>
        <v>1</v>
      </c>
      <c r="AE389">
        <f t="shared" si="86"/>
        <v>0</v>
      </c>
      <c r="AF389">
        <f t="shared" si="87"/>
        <v>4</v>
      </c>
      <c r="AG389">
        <f t="shared" si="88"/>
        <v>0</v>
      </c>
      <c r="AH389">
        <f t="shared" si="89"/>
        <v>6</v>
      </c>
    </row>
    <row r="390" spans="1:34" x14ac:dyDescent="0.3">
      <c r="A390">
        <f t="shared" si="78"/>
        <v>389</v>
      </c>
      <c r="B390" t="s">
        <v>430</v>
      </c>
      <c r="C390">
        <v>20</v>
      </c>
      <c r="D390">
        <v>31</v>
      </c>
      <c r="E390">
        <v>4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f t="shared" si="79"/>
        <v>0</v>
      </c>
      <c r="Y390">
        <f t="shared" si="80"/>
        <v>1</v>
      </c>
      <c r="Z390">
        <f t="shared" si="81"/>
        <v>1</v>
      </c>
      <c r="AA390">
        <f t="shared" si="82"/>
        <v>1</v>
      </c>
      <c r="AB390">
        <f t="shared" si="83"/>
        <v>0</v>
      </c>
      <c r="AC390">
        <f t="shared" si="84"/>
        <v>0</v>
      </c>
      <c r="AD390">
        <f t="shared" si="85"/>
        <v>0</v>
      </c>
      <c r="AE390">
        <f t="shared" si="86"/>
        <v>0</v>
      </c>
      <c r="AF390">
        <f t="shared" si="87"/>
        <v>0</v>
      </c>
      <c r="AG390">
        <f t="shared" si="88"/>
        <v>1</v>
      </c>
      <c r="AH390">
        <f t="shared" si="89"/>
        <v>4</v>
      </c>
    </row>
    <row r="391" spans="1:34" x14ac:dyDescent="0.3">
      <c r="A391">
        <f t="shared" si="78"/>
        <v>390</v>
      </c>
      <c r="B391" t="s">
        <v>431</v>
      </c>
      <c r="C391">
        <v>70</v>
      </c>
      <c r="D391">
        <v>44</v>
      </c>
      <c r="E391">
        <v>3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2</v>
      </c>
      <c r="X391">
        <f t="shared" si="79"/>
        <v>0</v>
      </c>
      <c r="Y391">
        <f t="shared" si="80"/>
        <v>1</v>
      </c>
      <c r="Z391">
        <f t="shared" si="81"/>
        <v>0</v>
      </c>
      <c r="AA391">
        <f t="shared" si="82"/>
        <v>0</v>
      </c>
      <c r="AB391">
        <f t="shared" si="83"/>
        <v>0</v>
      </c>
      <c r="AC391">
        <f t="shared" si="84"/>
        <v>0</v>
      </c>
      <c r="AD391">
        <f t="shared" si="85"/>
        <v>0</v>
      </c>
      <c r="AE391">
        <f t="shared" si="86"/>
        <v>0</v>
      </c>
      <c r="AF391">
        <f t="shared" si="87"/>
        <v>0</v>
      </c>
      <c r="AG391">
        <f t="shared" si="88"/>
        <v>2</v>
      </c>
      <c r="AH391">
        <f t="shared" si="89"/>
        <v>2</v>
      </c>
    </row>
    <row r="392" spans="1:34" x14ac:dyDescent="0.3">
      <c r="A392">
        <f t="shared" si="78"/>
        <v>391</v>
      </c>
      <c r="B392" t="s">
        <v>432</v>
      </c>
      <c r="C392">
        <v>20</v>
      </c>
      <c r="D392">
        <v>44</v>
      </c>
      <c r="E392">
        <v>16</v>
      </c>
      <c r="F392">
        <v>1</v>
      </c>
      <c r="G392">
        <v>0</v>
      </c>
      <c r="H392">
        <v>1</v>
      </c>
      <c r="I392">
        <v>3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4</v>
      </c>
      <c r="Q392">
        <v>1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4</v>
      </c>
      <c r="X392">
        <f t="shared" si="79"/>
        <v>1</v>
      </c>
      <c r="Y392">
        <f t="shared" si="80"/>
        <v>4</v>
      </c>
      <c r="Z392">
        <f t="shared" si="81"/>
        <v>0</v>
      </c>
      <c r="AA392">
        <f t="shared" si="82"/>
        <v>1</v>
      </c>
      <c r="AB392">
        <f t="shared" si="83"/>
        <v>0</v>
      </c>
      <c r="AC392">
        <f t="shared" si="84"/>
        <v>5</v>
      </c>
      <c r="AD392">
        <f t="shared" si="85"/>
        <v>0</v>
      </c>
      <c r="AE392">
        <f t="shared" si="86"/>
        <v>0</v>
      </c>
      <c r="AF392">
        <f t="shared" si="87"/>
        <v>1</v>
      </c>
      <c r="AG392">
        <f t="shared" si="88"/>
        <v>4</v>
      </c>
      <c r="AH392">
        <f t="shared" si="89"/>
        <v>6</v>
      </c>
    </row>
    <row r="393" spans="1:34" x14ac:dyDescent="0.3">
      <c r="A393">
        <f t="shared" si="78"/>
        <v>392</v>
      </c>
      <c r="B393" t="s">
        <v>433</v>
      </c>
      <c r="C393">
        <v>20</v>
      </c>
      <c r="D393">
        <v>33</v>
      </c>
      <c r="E393">
        <v>7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4</v>
      </c>
      <c r="M393">
        <v>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f t="shared" si="79"/>
        <v>0</v>
      </c>
      <c r="Y393">
        <f t="shared" si="80"/>
        <v>0</v>
      </c>
      <c r="Z393">
        <f t="shared" si="81"/>
        <v>0</v>
      </c>
      <c r="AA393">
        <f t="shared" si="82"/>
        <v>7</v>
      </c>
      <c r="AB393">
        <f t="shared" si="83"/>
        <v>0</v>
      </c>
      <c r="AC393">
        <f t="shared" si="84"/>
        <v>0</v>
      </c>
      <c r="AD393">
        <f t="shared" si="85"/>
        <v>0</v>
      </c>
      <c r="AE393">
        <f t="shared" si="86"/>
        <v>0</v>
      </c>
      <c r="AF393">
        <f t="shared" si="87"/>
        <v>0</v>
      </c>
      <c r="AG393">
        <f t="shared" si="88"/>
        <v>0</v>
      </c>
      <c r="AH393">
        <f t="shared" si="89"/>
        <v>1</v>
      </c>
    </row>
    <row r="394" spans="1:34" x14ac:dyDescent="0.3">
      <c r="A394">
        <f t="shared" si="78"/>
        <v>393</v>
      </c>
      <c r="B394" t="s">
        <v>434</v>
      </c>
      <c r="C394">
        <v>40</v>
      </c>
      <c r="D394">
        <v>44</v>
      </c>
      <c r="E394">
        <v>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1</v>
      </c>
      <c r="W394">
        <v>0</v>
      </c>
      <c r="X394">
        <f t="shared" si="79"/>
        <v>0</v>
      </c>
      <c r="Y394">
        <f t="shared" si="80"/>
        <v>0</v>
      </c>
      <c r="Z394">
        <f t="shared" si="81"/>
        <v>0</v>
      </c>
      <c r="AA394">
        <f t="shared" si="82"/>
        <v>0</v>
      </c>
      <c r="AB394">
        <f t="shared" si="83"/>
        <v>0</v>
      </c>
      <c r="AC394">
        <f t="shared" si="84"/>
        <v>0</v>
      </c>
      <c r="AD394">
        <f t="shared" si="85"/>
        <v>1</v>
      </c>
      <c r="AE394">
        <f t="shared" si="86"/>
        <v>0</v>
      </c>
      <c r="AF394">
        <f t="shared" si="87"/>
        <v>0</v>
      </c>
      <c r="AG394">
        <f t="shared" si="88"/>
        <v>1</v>
      </c>
      <c r="AH394">
        <f t="shared" si="89"/>
        <v>2</v>
      </c>
    </row>
    <row r="395" spans="1:34" x14ac:dyDescent="0.3">
      <c r="A395">
        <f t="shared" si="78"/>
        <v>394</v>
      </c>
      <c r="B395" t="s">
        <v>435</v>
      </c>
      <c r="C395">
        <v>100</v>
      </c>
      <c r="D395">
        <v>44</v>
      </c>
      <c r="E395">
        <v>27</v>
      </c>
      <c r="F395">
        <v>1</v>
      </c>
      <c r="G395">
        <v>0</v>
      </c>
      <c r="H395">
        <v>1</v>
      </c>
      <c r="I395">
        <v>9</v>
      </c>
      <c r="J395">
        <v>2</v>
      </c>
      <c r="K395">
        <v>0</v>
      </c>
      <c r="L395">
        <v>2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1</v>
      </c>
      <c r="T395">
        <v>0</v>
      </c>
      <c r="U395">
        <v>0</v>
      </c>
      <c r="V395">
        <v>1</v>
      </c>
      <c r="W395">
        <v>8</v>
      </c>
      <c r="X395">
        <f t="shared" si="79"/>
        <v>1</v>
      </c>
      <c r="Y395">
        <f t="shared" si="80"/>
        <v>10</v>
      </c>
      <c r="Z395">
        <f t="shared" si="81"/>
        <v>2</v>
      </c>
      <c r="AA395">
        <f t="shared" si="82"/>
        <v>3</v>
      </c>
      <c r="AB395">
        <f t="shared" si="83"/>
        <v>0</v>
      </c>
      <c r="AC395">
        <f t="shared" si="84"/>
        <v>0</v>
      </c>
      <c r="AD395">
        <f t="shared" si="85"/>
        <v>2</v>
      </c>
      <c r="AE395">
        <f t="shared" si="86"/>
        <v>0</v>
      </c>
      <c r="AF395">
        <f t="shared" si="87"/>
        <v>0</v>
      </c>
      <c r="AG395">
        <f t="shared" si="88"/>
        <v>9</v>
      </c>
      <c r="AH395">
        <f t="shared" si="89"/>
        <v>6</v>
      </c>
    </row>
    <row r="396" spans="1:34" x14ac:dyDescent="0.3">
      <c r="A396">
        <f t="shared" si="78"/>
        <v>395</v>
      </c>
      <c r="B396" t="s">
        <v>436</v>
      </c>
      <c r="C396">
        <v>20</v>
      </c>
      <c r="D396">
        <v>420</v>
      </c>
      <c r="E396">
        <v>21</v>
      </c>
      <c r="F396">
        <v>5</v>
      </c>
      <c r="G396">
        <v>13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f t="shared" si="79"/>
        <v>18</v>
      </c>
      <c r="Y396">
        <f t="shared" si="80"/>
        <v>0</v>
      </c>
      <c r="Z396">
        <f t="shared" si="81"/>
        <v>0</v>
      </c>
      <c r="AA396">
        <f t="shared" si="82"/>
        <v>1</v>
      </c>
      <c r="AB396">
        <f t="shared" si="83"/>
        <v>0</v>
      </c>
      <c r="AC396">
        <f t="shared" si="84"/>
        <v>1</v>
      </c>
      <c r="AD396">
        <f t="shared" si="85"/>
        <v>1</v>
      </c>
      <c r="AE396">
        <f t="shared" si="86"/>
        <v>0</v>
      </c>
      <c r="AF396">
        <f t="shared" si="87"/>
        <v>0</v>
      </c>
      <c r="AG396">
        <f t="shared" si="88"/>
        <v>0</v>
      </c>
      <c r="AH396">
        <f t="shared" si="89"/>
        <v>4</v>
      </c>
    </row>
    <row r="397" spans="1:34" x14ac:dyDescent="0.3">
      <c r="A397">
        <f t="shared" si="78"/>
        <v>396</v>
      </c>
      <c r="B397" t="s">
        <v>437</v>
      </c>
      <c r="C397">
        <v>20</v>
      </c>
      <c r="D397">
        <v>39</v>
      </c>
      <c r="E397">
        <v>7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2</v>
      </c>
      <c r="S397">
        <v>5</v>
      </c>
      <c r="T397">
        <v>0</v>
      </c>
      <c r="U397">
        <v>0</v>
      </c>
      <c r="V397">
        <v>0</v>
      </c>
      <c r="W397">
        <v>0</v>
      </c>
      <c r="X397">
        <f t="shared" si="79"/>
        <v>0</v>
      </c>
      <c r="Y397">
        <f t="shared" si="80"/>
        <v>0</v>
      </c>
      <c r="Z397">
        <f t="shared" si="81"/>
        <v>0</v>
      </c>
      <c r="AA397">
        <f t="shared" si="82"/>
        <v>0</v>
      </c>
      <c r="AB397">
        <f t="shared" si="83"/>
        <v>0</v>
      </c>
      <c r="AC397">
        <f t="shared" si="84"/>
        <v>0</v>
      </c>
      <c r="AD397">
        <f t="shared" si="85"/>
        <v>7</v>
      </c>
      <c r="AE397">
        <f t="shared" si="86"/>
        <v>0</v>
      </c>
      <c r="AF397">
        <f t="shared" si="87"/>
        <v>0</v>
      </c>
      <c r="AG397">
        <f t="shared" si="88"/>
        <v>0</v>
      </c>
      <c r="AH397">
        <f t="shared" si="89"/>
        <v>1</v>
      </c>
    </row>
    <row r="398" spans="1:34" x14ac:dyDescent="0.3">
      <c r="A398">
        <f t="shared" si="78"/>
        <v>397</v>
      </c>
      <c r="B398" t="s">
        <v>438</v>
      </c>
      <c r="C398">
        <v>40</v>
      </c>
      <c r="D398">
        <v>999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f t="shared" si="79"/>
        <v>0</v>
      </c>
      <c r="Y398">
        <f t="shared" si="80"/>
        <v>0</v>
      </c>
      <c r="Z398">
        <f t="shared" si="81"/>
        <v>0</v>
      </c>
      <c r="AA398">
        <f t="shared" si="82"/>
        <v>0</v>
      </c>
      <c r="AB398">
        <f t="shared" si="83"/>
        <v>0</v>
      </c>
      <c r="AC398">
        <f t="shared" si="84"/>
        <v>0</v>
      </c>
      <c r="AD398">
        <f t="shared" si="85"/>
        <v>0</v>
      </c>
      <c r="AE398">
        <f t="shared" si="86"/>
        <v>0</v>
      </c>
      <c r="AF398">
        <f t="shared" si="87"/>
        <v>0</v>
      </c>
      <c r="AG398">
        <f t="shared" si="88"/>
        <v>1</v>
      </c>
      <c r="AH398">
        <f t="shared" si="89"/>
        <v>1</v>
      </c>
    </row>
    <row r="399" spans="1:34" x14ac:dyDescent="0.3">
      <c r="A399">
        <f t="shared" si="78"/>
        <v>398</v>
      </c>
      <c r="B399" t="s">
        <v>439</v>
      </c>
      <c r="C399">
        <v>20</v>
      </c>
      <c r="D399">
        <v>44</v>
      </c>
      <c r="E399">
        <v>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3</v>
      </c>
      <c r="U399">
        <v>0</v>
      </c>
      <c r="V399">
        <v>4</v>
      </c>
      <c r="W399">
        <v>1</v>
      </c>
      <c r="X399">
        <f t="shared" si="79"/>
        <v>0</v>
      </c>
      <c r="Y399">
        <f t="shared" si="80"/>
        <v>0</v>
      </c>
      <c r="Z399">
        <f t="shared" si="81"/>
        <v>0</v>
      </c>
      <c r="AA399">
        <f t="shared" si="82"/>
        <v>0</v>
      </c>
      <c r="AB399">
        <f t="shared" si="83"/>
        <v>0</v>
      </c>
      <c r="AC399">
        <f t="shared" si="84"/>
        <v>0</v>
      </c>
      <c r="AD399">
        <f t="shared" si="85"/>
        <v>1</v>
      </c>
      <c r="AE399">
        <f t="shared" si="86"/>
        <v>3</v>
      </c>
      <c r="AF399">
        <f t="shared" si="87"/>
        <v>0</v>
      </c>
      <c r="AG399">
        <f t="shared" si="88"/>
        <v>5</v>
      </c>
      <c r="AH399">
        <f t="shared" si="89"/>
        <v>3</v>
      </c>
    </row>
    <row r="400" spans="1:34" x14ac:dyDescent="0.3">
      <c r="A400">
        <f t="shared" si="78"/>
        <v>399</v>
      </c>
      <c r="B400" t="s">
        <v>440</v>
      </c>
      <c r="C400">
        <v>70</v>
      </c>
      <c r="D400">
        <v>972</v>
      </c>
      <c r="E400">
        <v>14</v>
      </c>
      <c r="F400">
        <v>1</v>
      </c>
      <c r="G400">
        <v>0</v>
      </c>
      <c r="H400">
        <v>0</v>
      </c>
      <c r="I400">
        <v>0</v>
      </c>
      <c r="J400">
        <v>2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8</v>
      </c>
      <c r="S400">
        <v>0</v>
      </c>
      <c r="T400">
        <v>0</v>
      </c>
      <c r="U400">
        <v>2</v>
      </c>
      <c r="V400">
        <v>0</v>
      </c>
      <c r="W400">
        <v>0</v>
      </c>
      <c r="X400">
        <f t="shared" si="79"/>
        <v>1</v>
      </c>
      <c r="Y400">
        <f t="shared" si="80"/>
        <v>0</v>
      </c>
      <c r="Z400">
        <f t="shared" si="81"/>
        <v>2</v>
      </c>
      <c r="AA400">
        <f t="shared" si="82"/>
        <v>0</v>
      </c>
      <c r="AB400">
        <f t="shared" si="83"/>
        <v>0</v>
      </c>
      <c r="AC400">
        <f t="shared" si="84"/>
        <v>1</v>
      </c>
      <c r="AD400">
        <f t="shared" si="85"/>
        <v>8</v>
      </c>
      <c r="AE400">
        <f t="shared" si="86"/>
        <v>0</v>
      </c>
      <c r="AF400">
        <f t="shared" si="87"/>
        <v>2</v>
      </c>
      <c r="AG400">
        <f t="shared" si="88"/>
        <v>0</v>
      </c>
      <c r="AH400">
        <f t="shared" si="89"/>
        <v>5</v>
      </c>
    </row>
    <row r="401" spans="1:34" x14ac:dyDescent="0.3">
      <c r="A401">
        <f t="shared" si="78"/>
        <v>400</v>
      </c>
      <c r="B401" t="s">
        <v>441</v>
      </c>
      <c r="C401">
        <v>20</v>
      </c>
      <c r="D401">
        <v>33</v>
      </c>
      <c r="E401">
        <v>3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f t="shared" si="79"/>
        <v>1</v>
      </c>
      <c r="Y401">
        <f t="shared" si="80"/>
        <v>0</v>
      </c>
      <c r="Z401">
        <f t="shared" si="81"/>
        <v>0</v>
      </c>
      <c r="AA401">
        <f t="shared" si="82"/>
        <v>2</v>
      </c>
      <c r="AB401">
        <f t="shared" si="83"/>
        <v>0</v>
      </c>
      <c r="AC401">
        <f t="shared" si="84"/>
        <v>0</v>
      </c>
      <c r="AD401">
        <f t="shared" si="85"/>
        <v>0</v>
      </c>
      <c r="AE401">
        <f t="shared" si="86"/>
        <v>0</v>
      </c>
      <c r="AF401">
        <f t="shared" si="87"/>
        <v>0</v>
      </c>
      <c r="AG401">
        <f t="shared" si="88"/>
        <v>0</v>
      </c>
      <c r="AH401">
        <f t="shared" si="89"/>
        <v>2</v>
      </c>
    </row>
    <row r="402" spans="1:34" x14ac:dyDescent="0.3">
      <c r="A402">
        <f t="shared" si="78"/>
        <v>401</v>
      </c>
      <c r="B402" t="s">
        <v>442</v>
      </c>
      <c r="C402">
        <v>70</v>
      </c>
      <c r="D402">
        <v>44</v>
      </c>
      <c r="E402">
        <v>8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4</v>
      </c>
      <c r="S402">
        <v>1</v>
      </c>
      <c r="T402">
        <v>1</v>
      </c>
      <c r="U402">
        <v>0</v>
      </c>
      <c r="V402">
        <v>1</v>
      </c>
      <c r="W402">
        <v>1</v>
      </c>
      <c r="X402">
        <f t="shared" si="79"/>
        <v>0</v>
      </c>
      <c r="Y402">
        <f t="shared" si="80"/>
        <v>1</v>
      </c>
      <c r="Z402">
        <f t="shared" si="81"/>
        <v>0</v>
      </c>
      <c r="AA402">
        <f t="shared" si="82"/>
        <v>0</v>
      </c>
      <c r="AB402">
        <f t="shared" si="83"/>
        <v>0</v>
      </c>
      <c r="AC402">
        <f t="shared" si="84"/>
        <v>0</v>
      </c>
      <c r="AD402">
        <f t="shared" si="85"/>
        <v>5</v>
      </c>
      <c r="AE402">
        <f t="shared" si="86"/>
        <v>1</v>
      </c>
      <c r="AF402">
        <f t="shared" si="87"/>
        <v>0</v>
      </c>
      <c r="AG402">
        <f t="shared" si="88"/>
        <v>2</v>
      </c>
      <c r="AH402">
        <f t="shared" si="89"/>
        <v>4</v>
      </c>
    </row>
    <row r="403" spans="1:34" x14ac:dyDescent="0.3">
      <c r="A403">
        <f t="shared" si="78"/>
        <v>402</v>
      </c>
      <c r="B403" t="s">
        <v>443</v>
      </c>
      <c r="C403">
        <v>100</v>
      </c>
      <c r="D403">
        <v>61</v>
      </c>
      <c r="E403">
        <v>3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1</v>
      </c>
      <c r="X403">
        <f t="shared" si="79"/>
        <v>0</v>
      </c>
      <c r="Y403">
        <f t="shared" si="80"/>
        <v>1</v>
      </c>
      <c r="Z403">
        <f t="shared" si="81"/>
        <v>0</v>
      </c>
      <c r="AA403">
        <f t="shared" si="82"/>
        <v>0</v>
      </c>
      <c r="AB403">
        <f t="shared" si="83"/>
        <v>0</v>
      </c>
      <c r="AC403">
        <f t="shared" si="84"/>
        <v>0</v>
      </c>
      <c r="AD403">
        <f t="shared" si="85"/>
        <v>0</v>
      </c>
      <c r="AE403">
        <f t="shared" si="86"/>
        <v>0</v>
      </c>
      <c r="AF403">
        <f t="shared" si="87"/>
        <v>0</v>
      </c>
      <c r="AG403">
        <f t="shared" si="88"/>
        <v>2</v>
      </c>
      <c r="AH403">
        <f t="shared" si="89"/>
        <v>2</v>
      </c>
    </row>
    <row r="404" spans="1:34" x14ac:dyDescent="0.3">
      <c r="A404">
        <f t="shared" si="78"/>
        <v>403</v>
      </c>
      <c r="B404" t="s">
        <v>444</v>
      </c>
      <c r="C404">
        <v>70</v>
      </c>
      <c r="D404">
        <v>52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f t="shared" si="79"/>
        <v>0</v>
      </c>
      <c r="Y404">
        <f t="shared" si="80"/>
        <v>0</v>
      </c>
      <c r="Z404">
        <f t="shared" si="81"/>
        <v>0</v>
      </c>
      <c r="AA404">
        <f t="shared" si="82"/>
        <v>0</v>
      </c>
      <c r="AB404">
        <f t="shared" si="83"/>
        <v>0</v>
      </c>
      <c r="AC404">
        <f t="shared" si="84"/>
        <v>0</v>
      </c>
      <c r="AD404">
        <f t="shared" si="85"/>
        <v>0</v>
      </c>
      <c r="AE404">
        <f t="shared" si="86"/>
        <v>0</v>
      </c>
      <c r="AF404">
        <f t="shared" si="87"/>
        <v>0</v>
      </c>
      <c r="AG404">
        <f t="shared" si="88"/>
        <v>1</v>
      </c>
      <c r="AH404">
        <f t="shared" si="89"/>
        <v>1</v>
      </c>
    </row>
    <row r="405" spans="1:34" x14ac:dyDescent="0.3">
      <c r="A405">
        <f t="shared" si="78"/>
        <v>404</v>
      </c>
      <c r="B405" t="s">
        <v>445</v>
      </c>
      <c r="C405">
        <v>20</v>
      </c>
      <c r="D405">
        <v>52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5</v>
      </c>
      <c r="U405">
        <v>0</v>
      </c>
      <c r="V405">
        <v>0</v>
      </c>
      <c r="W405">
        <v>0</v>
      </c>
      <c r="X405">
        <f t="shared" si="79"/>
        <v>0</v>
      </c>
      <c r="Y405">
        <f t="shared" si="80"/>
        <v>0</v>
      </c>
      <c r="Z405">
        <f t="shared" si="81"/>
        <v>0</v>
      </c>
      <c r="AA405">
        <f t="shared" si="82"/>
        <v>0</v>
      </c>
      <c r="AB405">
        <f t="shared" si="83"/>
        <v>1</v>
      </c>
      <c r="AC405">
        <f t="shared" si="84"/>
        <v>0</v>
      </c>
      <c r="AD405">
        <f t="shared" si="85"/>
        <v>0</v>
      </c>
      <c r="AE405">
        <f t="shared" si="86"/>
        <v>5</v>
      </c>
      <c r="AF405">
        <f t="shared" si="87"/>
        <v>0</v>
      </c>
      <c r="AG405">
        <f t="shared" si="88"/>
        <v>0</v>
      </c>
      <c r="AH405">
        <f t="shared" si="89"/>
        <v>2</v>
      </c>
    </row>
    <row r="406" spans="1:34" x14ac:dyDescent="0.3">
      <c r="A406">
        <f t="shared" si="78"/>
        <v>405</v>
      </c>
      <c r="B406" t="s">
        <v>446</v>
      </c>
      <c r="C406">
        <v>20</v>
      </c>
      <c r="D406">
        <v>49</v>
      </c>
      <c r="E406">
        <v>10</v>
      </c>
      <c r="F406">
        <v>0</v>
      </c>
      <c r="G406">
        <v>0</v>
      </c>
      <c r="H406">
        <v>0</v>
      </c>
      <c r="I406">
        <v>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3</v>
      </c>
      <c r="X406">
        <f t="shared" si="79"/>
        <v>0</v>
      </c>
      <c r="Y406">
        <f t="shared" si="80"/>
        <v>7</v>
      </c>
      <c r="Z406">
        <f t="shared" si="81"/>
        <v>0</v>
      </c>
      <c r="AA406">
        <f t="shared" si="82"/>
        <v>0</v>
      </c>
      <c r="AB406">
        <f t="shared" si="83"/>
        <v>0</v>
      </c>
      <c r="AC406">
        <f t="shared" si="84"/>
        <v>0</v>
      </c>
      <c r="AD406">
        <f t="shared" si="85"/>
        <v>0</v>
      </c>
      <c r="AE406">
        <f t="shared" si="86"/>
        <v>0</v>
      </c>
      <c r="AF406">
        <f t="shared" si="87"/>
        <v>0</v>
      </c>
      <c r="AG406">
        <f t="shared" si="88"/>
        <v>3</v>
      </c>
      <c r="AH406">
        <f t="shared" si="89"/>
        <v>2</v>
      </c>
    </row>
    <row r="407" spans="1:34" x14ac:dyDescent="0.3">
      <c r="A407">
        <f t="shared" si="78"/>
        <v>406</v>
      </c>
      <c r="B407" t="s">
        <v>447</v>
      </c>
      <c r="C407">
        <v>70</v>
      </c>
      <c r="D407">
        <v>33</v>
      </c>
      <c r="E407">
        <v>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2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f t="shared" si="79"/>
        <v>0</v>
      </c>
      <c r="Y407">
        <f t="shared" si="80"/>
        <v>0</v>
      </c>
      <c r="Z407">
        <f t="shared" si="81"/>
        <v>0</v>
      </c>
      <c r="AA407">
        <f t="shared" si="82"/>
        <v>0</v>
      </c>
      <c r="AB407">
        <f t="shared" si="83"/>
        <v>0</v>
      </c>
      <c r="AC407">
        <f t="shared" si="84"/>
        <v>2</v>
      </c>
      <c r="AD407">
        <f t="shared" si="85"/>
        <v>0</v>
      </c>
      <c r="AE407">
        <f t="shared" si="86"/>
        <v>0</v>
      </c>
      <c r="AF407">
        <f t="shared" si="87"/>
        <v>0</v>
      </c>
      <c r="AG407">
        <f t="shared" si="88"/>
        <v>0</v>
      </c>
      <c r="AH407">
        <f t="shared" si="89"/>
        <v>1</v>
      </c>
    </row>
    <row r="408" spans="1:34" x14ac:dyDescent="0.3">
      <c r="A408">
        <f t="shared" si="78"/>
        <v>407</v>
      </c>
      <c r="B408" t="s">
        <v>448</v>
      </c>
      <c r="C408">
        <v>20</v>
      </c>
      <c r="D408">
        <v>31</v>
      </c>
      <c r="E408">
        <v>13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2</v>
      </c>
      <c r="P408">
        <v>4</v>
      </c>
      <c r="Q408">
        <v>0</v>
      </c>
      <c r="R408">
        <v>1</v>
      </c>
      <c r="S408">
        <v>5</v>
      </c>
      <c r="T408">
        <v>0</v>
      </c>
      <c r="U408">
        <v>0</v>
      </c>
      <c r="V408">
        <v>0</v>
      </c>
      <c r="W408">
        <v>1</v>
      </c>
      <c r="X408">
        <f t="shared" si="79"/>
        <v>0</v>
      </c>
      <c r="Y408">
        <f t="shared" si="80"/>
        <v>0</v>
      </c>
      <c r="Z408">
        <f t="shared" si="81"/>
        <v>0</v>
      </c>
      <c r="AA408">
        <f t="shared" si="82"/>
        <v>0</v>
      </c>
      <c r="AB408">
        <f t="shared" si="83"/>
        <v>2</v>
      </c>
      <c r="AC408">
        <f t="shared" si="84"/>
        <v>4</v>
      </c>
      <c r="AD408">
        <f t="shared" si="85"/>
        <v>6</v>
      </c>
      <c r="AE408">
        <f t="shared" si="86"/>
        <v>0</v>
      </c>
      <c r="AF408">
        <f t="shared" si="87"/>
        <v>0</v>
      </c>
      <c r="AG408">
        <f t="shared" si="88"/>
        <v>1</v>
      </c>
      <c r="AH408">
        <f t="shared" si="89"/>
        <v>4</v>
      </c>
    </row>
    <row r="409" spans="1:34" x14ac:dyDescent="0.3">
      <c r="A409">
        <f t="shared" si="78"/>
        <v>408</v>
      </c>
      <c r="B409" t="s">
        <v>449</v>
      </c>
      <c r="C409">
        <v>100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f t="shared" si="79"/>
        <v>0</v>
      </c>
      <c r="Y409">
        <f t="shared" si="80"/>
        <v>0</v>
      </c>
      <c r="Z409">
        <f t="shared" si="81"/>
        <v>0</v>
      </c>
      <c r="AA409">
        <f t="shared" si="82"/>
        <v>0</v>
      </c>
      <c r="AB409">
        <f t="shared" si="83"/>
        <v>0</v>
      </c>
      <c r="AC409">
        <f t="shared" si="84"/>
        <v>0</v>
      </c>
      <c r="AD409">
        <f t="shared" si="85"/>
        <v>0</v>
      </c>
      <c r="AE409">
        <f t="shared" si="86"/>
        <v>0</v>
      </c>
      <c r="AF409">
        <f t="shared" si="87"/>
        <v>0</v>
      </c>
      <c r="AG409">
        <f t="shared" si="88"/>
        <v>1</v>
      </c>
      <c r="AH409">
        <f t="shared" si="89"/>
        <v>1</v>
      </c>
    </row>
    <row r="410" spans="1:34" x14ac:dyDescent="0.3">
      <c r="A410">
        <f t="shared" si="78"/>
        <v>409</v>
      </c>
      <c r="B410" t="s">
        <v>450</v>
      </c>
      <c r="C410">
        <v>70</v>
      </c>
      <c r="D410">
        <v>31</v>
      </c>
      <c r="E410">
        <v>2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f t="shared" si="79"/>
        <v>0</v>
      </c>
      <c r="Y410">
        <f t="shared" si="80"/>
        <v>0</v>
      </c>
      <c r="Z410">
        <f t="shared" si="81"/>
        <v>1</v>
      </c>
      <c r="AA410">
        <f t="shared" si="82"/>
        <v>0</v>
      </c>
      <c r="AB410">
        <f t="shared" si="83"/>
        <v>0</v>
      </c>
      <c r="AC410">
        <f t="shared" si="84"/>
        <v>0</v>
      </c>
      <c r="AD410">
        <f t="shared" si="85"/>
        <v>0</v>
      </c>
      <c r="AE410">
        <f t="shared" si="86"/>
        <v>0</v>
      </c>
      <c r="AF410">
        <f t="shared" si="87"/>
        <v>1</v>
      </c>
      <c r="AG410">
        <f t="shared" si="88"/>
        <v>0</v>
      </c>
      <c r="AH410">
        <f t="shared" si="89"/>
        <v>2</v>
      </c>
    </row>
    <row r="411" spans="1:34" x14ac:dyDescent="0.3">
      <c r="A411">
        <f t="shared" si="78"/>
        <v>410</v>
      </c>
      <c r="B411" t="s">
        <v>451</v>
      </c>
      <c r="C411">
        <v>20</v>
      </c>
      <c r="D411">
        <v>44</v>
      </c>
      <c r="E411">
        <v>5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f t="shared" si="79"/>
        <v>2</v>
      </c>
      <c r="Y411">
        <f t="shared" si="80"/>
        <v>0</v>
      </c>
      <c r="Z411">
        <f t="shared" si="81"/>
        <v>0</v>
      </c>
      <c r="AA411">
        <f t="shared" si="82"/>
        <v>1</v>
      </c>
      <c r="AB411">
        <f t="shared" si="83"/>
        <v>1</v>
      </c>
      <c r="AC411">
        <f t="shared" si="84"/>
        <v>0</v>
      </c>
      <c r="AD411">
        <f t="shared" si="85"/>
        <v>0</v>
      </c>
      <c r="AE411">
        <f t="shared" si="86"/>
        <v>0</v>
      </c>
      <c r="AF411">
        <f t="shared" si="87"/>
        <v>0</v>
      </c>
      <c r="AG411">
        <f t="shared" si="88"/>
        <v>1</v>
      </c>
      <c r="AH411">
        <f t="shared" si="89"/>
        <v>4</v>
      </c>
    </row>
    <row r="412" spans="1:34" x14ac:dyDescent="0.3">
      <c r="A412">
        <f t="shared" si="78"/>
        <v>411</v>
      </c>
      <c r="B412" t="s">
        <v>452</v>
      </c>
      <c r="C412">
        <v>140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1</v>
      </c>
      <c r="X412">
        <f t="shared" si="79"/>
        <v>0</v>
      </c>
      <c r="Y412">
        <f t="shared" si="80"/>
        <v>0</v>
      </c>
      <c r="Z412">
        <f t="shared" si="81"/>
        <v>0</v>
      </c>
      <c r="AA412">
        <f t="shared" si="82"/>
        <v>0</v>
      </c>
      <c r="AB412">
        <f t="shared" si="83"/>
        <v>0</v>
      </c>
      <c r="AC412">
        <f t="shared" si="84"/>
        <v>0</v>
      </c>
      <c r="AD412">
        <f t="shared" si="85"/>
        <v>0</v>
      </c>
      <c r="AE412">
        <f t="shared" si="86"/>
        <v>1</v>
      </c>
      <c r="AF412">
        <f t="shared" si="87"/>
        <v>0</v>
      </c>
      <c r="AG412">
        <f t="shared" si="88"/>
        <v>1</v>
      </c>
      <c r="AH412">
        <f t="shared" si="89"/>
        <v>2</v>
      </c>
    </row>
    <row r="413" spans="1:34" x14ac:dyDescent="0.3">
      <c r="A413">
        <f t="shared" si="78"/>
        <v>412</v>
      </c>
      <c r="B413" t="s">
        <v>453</v>
      </c>
      <c r="C413">
        <v>70</v>
      </c>
      <c r="D413">
        <v>31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f t="shared" si="79"/>
        <v>0</v>
      </c>
      <c r="Y413">
        <f t="shared" si="80"/>
        <v>1</v>
      </c>
      <c r="Z413">
        <f t="shared" si="81"/>
        <v>0</v>
      </c>
      <c r="AA413">
        <f t="shared" si="82"/>
        <v>0</v>
      </c>
      <c r="AB413">
        <f t="shared" si="83"/>
        <v>0</v>
      </c>
      <c r="AC413">
        <f t="shared" si="84"/>
        <v>0</v>
      </c>
      <c r="AD413">
        <f t="shared" si="85"/>
        <v>0</v>
      </c>
      <c r="AE413">
        <f t="shared" si="86"/>
        <v>0</v>
      </c>
      <c r="AF413">
        <f t="shared" si="87"/>
        <v>0</v>
      </c>
      <c r="AG413">
        <f t="shared" si="88"/>
        <v>0</v>
      </c>
      <c r="AH413">
        <f t="shared" si="89"/>
        <v>1</v>
      </c>
    </row>
    <row r="414" spans="1:34" x14ac:dyDescent="0.3">
      <c r="A414">
        <f t="shared" si="78"/>
        <v>413</v>
      </c>
      <c r="B414" t="s">
        <v>454</v>
      </c>
      <c r="C414">
        <v>20</v>
      </c>
      <c r="D414">
        <v>31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f t="shared" si="79"/>
        <v>0</v>
      </c>
      <c r="Y414">
        <f t="shared" si="80"/>
        <v>0</v>
      </c>
      <c r="Z414">
        <f t="shared" si="81"/>
        <v>0</v>
      </c>
      <c r="AA414">
        <f t="shared" si="82"/>
        <v>0</v>
      </c>
      <c r="AB414">
        <f t="shared" si="83"/>
        <v>0</v>
      </c>
      <c r="AC414">
        <f t="shared" si="84"/>
        <v>0</v>
      </c>
      <c r="AD414">
        <f t="shared" si="85"/>
        <v>0</v>
      </c>
      <c r="AE414">
        <f t="shared" si="86"/>
        <v>0</v>
      </c>
      <c r="AF414">
        <f t="shared" si="87"/>
        <v>0</v>
      </c>
      <c r="AG414">
        <f t="shared" si="88"/>
        <v>1</v>
      </c>
      <c r="AH414">
        <f t="shared" si="89"/>
        <v>1</v>
      </c>
    </row>
    <row r="415" spans="1:34" x14ac:dyDescent="0.3">
      <c r="A415">
        <f t="shared" si="78"/>
        <v>414</v>
      </c>
      <c r="B415" t="s">
        <v>455</v>
      </c>
      <c r="C415">
        <v>20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f t="shared" si="79"/>
        <v>0</v>
      </c>
      <c r="Y415">
        <f t="shared" si="80"/>
        <v>0</v>
      </c>
      <c r="Z415">
        <f t="shared" si="81"/>
        <v>0</v>
      </c>
      <c r="AA415">
        <f t="shared" si="82"/>
        <v>1</v>
      </c>
      <c r="AB415">
        <f t="shared" si="83"/>
        <v>0</v>
      </c>
      <c r="AC415">
        <f t="shared" si="84"/>
        <v>0</v>
      </c>
      <c r="AD415">
        <f t="shared" si="85"/>
        <v>0</v>
      </c>
      <c r="AE415">
        <f t="shared" si="86"/>
        <v>0</v>
      </c>
      <c r="AF415">
        <f t="shared" si="87"/>
        <v>0</v>
      </c>
      <c r="AG415">
        <f t="shared" si="88"/>
        <v>0</v>
      </c>
      <c r="AH415">
        <f t="shared" si="89"/>
        <v>1</v>
      </c>
    </row>
    <row r="416" spans="1:34" x14ac:dyDescent="0.3">
      <c r="A416">
        <f t="shared" si="78"/>
        <v>415</v>
      </c>
      <c r="B416" t="s">
        <v>456</v>
      </c>
      <c r="C416">
        <v>70</v>
      </c>
      <c r="D416">
        <v>41</v>
      </c>
      <c r="E416">
        <v>7</v>
      </c>
      <c r="F416">
        <v>0</v>
      </c>
      <c r="G416">
        <v>0</v>
      </c>
      <c r="H416">
        <v>0</v>
      </c>
      <c r="I416">
        <v>2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1</v>
      </c>
      <c r="W416">
        <v>3</v>
      </c>
      <c r="X416">
        <f t="shared" si="79"/>
        <v>0</v>
      </c>
      <c r="Y416">
        <f t="shared" si="80"/>
        <v>2</v>
      </c>
      <c r="Z416">
        <f t="shared" si="81"/>
        <v>0</v>
      </c>
      <c r="AA416">
        <f t="shared" si="82"/>
        <v>1</v>
      </c>
      <c r="AB416">
        <f t="shared" si="83"/>
        <v>0</v>
      </c>
      <c r="AC416">
        <f t="shared" si="84"/>
        <v>0</v>
      </c>
      <c r="AD416">
        <f t="shared" si="85"/>
        <v>0</v>
      </c>
      <c r="AE416">
        <f t="shared" si="86"/>
        <v>1</v>
      </c>
      <c r="AF416">
        <f t="shared" si="87"/>
        <v>0</v>
      </c>
      <c r="AG416">
        <f t="shared" si="88"/>
        <v>4</v>
      </c>
      <c r="AH416">
        <f t="shared" si="89"/>
        <v>4</v>
      </c>
    </row>
    <row r="417" spans="1:34" x14ac:dyDescent="0.3">
      <c r="A417">
        <f t="shared" si="78"/>
        <v>416</v>
      </c>
      <c r="B417" t="s">
        <v>457</v>
      </c>
      <c r="C417">
        <v>20</v>
      </c>
      <c r="D417">
        <v>31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1</v>
      </c>
      <c r="X417">
        <f t="shared" si="79"/>
        <v>0</v>
      </c>
      <c r="Y417">
        <f t="shared" si="80"/>
        <v>0</v>
      </c>
      <c r="Z417">
        <f t="shared" si="81"/>
        <v>0</v>
      </c>
      <c r="AA417">
        <f t="shared" si="82"/>
        <v>0</v>
      </c>
      <c r="AB417">
        <f t="shared" si="83"/>
        <v>0</v>
      </c>
      <c r="AC417">
        <f t="shared" si="84"/>
        <v>0</v>
      </c>
      <c r="AD417">
        <f t="shared" si="85"/>
        <v>0</v>
      </c>
      <c r="AE417">
        <f t="shared" si="86"/>
        <v>1</v>
      </c>
      <c r="AF417">
        <f t="shared" si="87"/>
        <v>0</v>
      </c>
      <c r="AG417">
        <f t="shared" si="88"/>
        <v>1</v>
      </c>
      <c r="AH417">
        <f t="shared" si="89"/>
        <v>2</v>
      </c>
    </row>
    <row r="418" spans="1:34" x14ac:dyDescent="0.3">
      <c r="A418">
        <f t="shared" si="78"/>
        <v>417</v>
      </c>
      <c r="B418" t="s">
        <v>458</v>
      </c>
      <c r="C418">
        <v>140</v>
      </c>
      <c r="D418">
        <v>44</v>
      </c>
      <c r="E418">
        <v>11</v>
      </c>
      <c r="F418">
        <v>0</v>
      </c>
      <c r="G418">
        <v>0</v>
      </c>
      <c r="H418">
        <v>0</v>
      </c>
      <c r="I418">
        <v>2</v>
      </c>
      <c r="J418">
        <v>0</v>
      </c>
      <c r="K418">
        <v>0</v>
      </c>
      <c r="L418">
        <v>2</v>
      </c>
      <c r="M418">
        <v>0</v>
      </c>
      <c r="N418">
        <v>2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4</v>
      </c>
      <c r="X418">
        <f t="shared" si="79"/>
        <v>0</v>
      </c>
      <c r="Y418">
        <f t="shared" si="80"/>
        <v>2</v>
      </c>
      <c r="Z418">
        <f t="shared" si="81"/>
        <v>0</v>
      </c>
      <c r="AA418">
        <f t="shared" si="82"/>
        <v>2</v>
      </c>
      <c r="AB418">
        <f t="shared" si="83"/>
        <v>2</v>
      </c>
      <c r="AC418">
        <f t="shared" si="84"/>
        <v>0</v>
      </c>
      <c r="AD418">
        <f t="shared" si="85"/>
        <v>0</v>
      </c>
      <c r="AE418">
        <f t="shared" si="86"/>
        <v>0</v>
      </c>
      <c r="AF418">
        <f t="shared" si="87"/>
        <v>0</v>
      </c>
      <c r="AG418">
        <f t="shared" si="88"/>
        <v>5</v>
      </c>
      <c r="AH418">
        <f t="shared" si="89"/>
        <v>4</v>
      </c>
    </row>
    <row r="419" spans="1:34" x14ac:dyDescent="0.3">
      <c r="A419">
        <f t="shared" si="78"/>
        <v>418</v>
      </c>
      <c r="B419" t="s">
        <v>459</v>
      </c>
      <c r="C419">
        <v>20</v>
      </c>
      <c r="D419">
        <v>47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f t="shared" si="79"/>
        <v>0</v>
      </c>
      <c r="Y419">
        <f t="shared" si="80"/>
        <v>0</v>
      </c>
      <c r="Z419">
        <f t="shared" si="81"/>
        <v>0</v>
      </c>
      <c r="AA419">
        <f t="shared" si="82"/>
        <v>1</v>
      </c>
      <c r="AB419">
        <f t="shared" si="83"/>
        <v>0</v>
      </c>
      <c r="AC419">
        <f t="shared" si="84"/>
        <v>0</v>
      </c>
      <c r="AD419">
        <f t="shared" si="85"/>
        <v>0</v>
      </c>
      <c r="AE419">
        <f t="shared" si="86"/>
        <v>0</v>
      </c>
      <c r="AF419">
        <f t="shared" si="87"/>
        <v>0</v>
      </c>
      <c r="AG419">
        <f t="shared" si="88"/>
        <v>0</v>
      </c>
      <c r="AH419">
        <f t="shared" si="89"/>
        <v>1</v>
      </c>
    </row>
    <row r="420" spans="1:34" x14ac:dyDescent="0.3">
      <c r="A420">
        <f t="shared" si="78"/>
        <v>419</v>
      </c>
      <c r="B420" t="s">
        <v>460</v>
      </c>
      <c r="C420">
        <v>100</v>
      </c>
      <c r="D420">
        <v>44</v>
      </c>
      <c r="E420">
        <v>4</v>
      </c>
      <c r="F420">
        <v>0</v>
      </c>
      <c r="G420">
        <v>0</v>
      </c>
      <c r="H420">
        <v>0</v>
      </c>
      <c r="I420">
        <v>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f t="shared" si="79"/>
        <v>0</v>
      </c>
      <c r="Y420">
        <f t="shared" si="80"/>
        <v>3</v>
      </c>
      <c r="Z420">
        <f t="shared" si="81"/>
        <v>0</v>
      </c>
      <c r="AA420">
        <f t="shared" si="82"/>
        <v>0</v>
      </c>
      <c r="AB420">
        <f t="shared" si="83"/>
        <v>0</v>
      </c>
      <c r="AC420">
        <f t="shared" si="84"/>
        <v>0</v>
      </c>
      <c r="AD420">
        <f t="shared" si="85"/>
        <v>0</v>
      </c>
      <c r="AE420">
        <f t="shared" si="86"/>
        <v>0</v>
      </c>
      <c r="AF420">
        <f t="shared" si="87"/>
        <v>0</v>
      </c>
      <c r="AG420">
        <f t="shared" si="88"/>
        <v>1</v>
      </c>
      <c r="AH420">
        <f t="shared" si="89"/>
        <v>2</v>
      </c>
    </row>
    <row r="421" spans="1:34" x14ac:dyDescent="0.3">
      <c r="A421">
        <f t="shared" si="78"/>
        <v>420</v>
      </c>
      <c r="B421" t="s">
        <v>461</v>
      </c>
      <c r="C421">
        <v>20</v>
      </c>
      <c r="D421">
        <v>34</v>
      </c>
      <c r="E421">
        <v>3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f t="shared" si="79"/>
        <v>0</v>
      </c>
      <c r="Y421">
        <f t="shared" si="80"/>
        <v>0</v>
      </c>
      <c r="Z421">
        <f t="shared" si="81"/>
        <v>0</v>
      </c>
      <c r="AA421">
        <f t="shared" si="82"/>
        <v>0</v>
      </c>
      <c r="AB421">
        <f t="shared" si="83"/>
        <v>3</v>
      </c>
      <c r="AC421">
        <f t="shared" si="84"/>
        <v>0</v>
      </c>
      <c r="AD421">
        <f t="shared" si="85"/>
        <v>0</v>
      </c>
      <c r="AE421">
        <f t="shared" si="86"/>
        <v>0</v>
      </c>
      <c r="AF421">
        <f t="shared" si="87"/>
        <v>0</v>
      </c>
      <c r="AG421">
        <f t="shared" si="88"/>
        <v>0</v>
      </c>
      <c r="AH421">
        <f t="shared" si="89"/>
        <v>1</v>
      </c>
    </row>
    <row r="422" spans="1:34" x14ac:dyDescent="0.3">
      <c r="A422">
        <f t="shared" si="78"/>
        <v>421</v>
      </c>
      <c r="B422" t="s">
        <v>462</v>
      </c>
      <c r="C422">
        <v>20</v>
      </c>
      <c r="D422">
        <v>39</v>
      </c>
      <c r="E422">
        <v>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3</v>
      </c>
      <c r="S422">
        <v>4</v>
      </c>
      <c r="T422">
        <v>0</v>
      </c>
      <c r="U422">
        <v>0</v>
      </c>
      <c r="V422">
        <v>0</v>
      </c>
      <c r="W422">
        <v>0</v>
      </c>
      <c r="X422">
        <f t="shared" si="79"/>
        <v>0</v>
      </c>
      <c r="Y422">
        <f t="shared" si="80"/>
        <v>0</v>
      </c>
      <c r="Z422">
        <f t="shared" si="81"/>
        <v>0</v>
      </c>
      <c r="AA422">
        <f t="shared" si="82"/>
        <v>0</v>
      </c>
      <c r="AB422">
        <f t="shared" si="83"/>
        <v>0</v>
      </c>
      <c r="AC422">
        <f t="shared" si="84"/>
        <v>0</v>
      </c>
      <c r="AD422">
        <f t="shared" si="85"/>
        <v>7</v>
      </c>
      <c r="AE422">
        <f t="shared" si="86"/>
        <v>0</v>
      </c>
      <c r="AF422">
        <f t="shared" si="87"/>
        <v>0</v>
      </c>
      <c r="AG422">
        <f t="shared" si="88"/>
        <v>0</v>
      </c>
      <c r="AH422">
        <f t="shared" si="89"/>
        <v>1</v>
      </c>
    </row>
    <row r="423" spans="1:34" x14ac:dyDescent="0.3">
      <c r="A423">
        <f t="shared" si="78"/>
        <v>422</v>
      </c>
      <c r="B423" t="s">
        <v>463</v>
      </c>
      <c r="C423">
        <v>100</v>
      </c>
      <c r="D423">
        <v>44</v>
      </c>
      <c r="E423">
        <v>13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1</v>
      </c>
      <c r="W423">
        <v>11</v>
      </c>
      <c r="X423">
        <f t="shared" si="79"/>
        <v>0</v>
      </c>
      <c r="Y423">
        <f t="shared" si="80"/>
        <v>0</v>
      </c>
      <c r="Z423">
        <f t="shared" si="81"/>
        <v>0</v>
      </c>
      <c r="AA423">
        <f t="shared" si="82"/>
        <v>0</v>
      </c>
      <c r="AB423">
        <f t="shared" si="83"/>
        <v>0</v>
      </c>
      <c r="AC423">
        <f t="shared" si="84"/>
        <v>0</v>
      </c>
      <c r="AD423">
        <f t="shared" si="85"/>
        <v>1</v>
      </c>
      <c r="AE423">
        <f t="shared" si="86"/>
        <v>0</v>
      </c>
      <c r="AF423">
        <f t="shared" si="87"/>
        <v>0</v>
      </c>
      <c r="AG423">
        <f t="shared" si="88"/>
        <v>12</v>
      </c>
      <c r="AH423">
        <f t="shared" si="89"/>
        <v>2</v>
      </c>
    </row>
    <row r="424" spans="1:34" x14ac:dyDescent="0.3">
      <c r="A424">
        <f t="shared" si="78"/>
        <v>423</v>
      </c>
      <c r="B424" t="s">
        <v>464</v>
      </c>
      <c r="C424">
        <v>40</v>
      </c>
      <c r="D424">
        <v>44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f t="shared" si="79"/>
        <v>0</v>
      </c>
      <c r="Y424">
        <f t="shared" si="80"/>
        <v>0</v>
      </c>
      <c r="Z424">
        <f t="shared" si="81"/>
        <v>0</v>
      </c>
      <c r="AA424">
        <f t="shared" si="82"/>
        <v>0</v>
      </c>
      <c r="AB424">
        <f t="shared" si="83"/>
        <v>0</v>
      </c>
      <c r="AC424">
        <f t="shared" si="84"/>
        <v>0</v>
      </c>
      <c r="AD424">
        <f t="shared" si="85"/>
        <v>0</v>
      </c>
      <c r="AE424">
        <f t="shared" si="86"/>
        <v>0</v>
      </c>
      <c r="AF424">
        <f t="shared" si="87"/>
        <v>0</v>
      </c>
      <c r="AG424">
        <f t="shared" si="88"/>
        <v>1</v>
      </c>
      <c r="AH424">
        <f t="shared" si="89"/>
        <v>1</v>
      </c>
    </row>
    <row r="425" spans="1:34" x14ac:dyDescent="0.3">
      <c r="A425">
        <f t="shared" si="78"/>
        <v>424</v>
      </c>
      <c r="B425" t="s">
        <v>465</v>
      </c>
      <c r="C425">
        <v>20</v>
      </c>
      <c r="D425">
        <v>39</v>
      </c>
      <c r="E425">
        <v>9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5</v>
      </c>
      <c r="S425">
        <v>3</v>
      </c>
      <c r="T425">
        <v>0</v>
      </c>
      <c r="U425">
        <v>0</v>
      </c>
      <c r="V425">
        <v>0</v>
      </c>
      <c r="W425">
        <v>0</v>
      </c>
      <c r="X425">
        <f t="shared" si="79"/>
        <v>1</v>
      </c>
      <c r="Y425">
        <f t="shared" si="80"/>
        <v>0</v>
      </c>
      <c r="Z425">
        <f t="shared" si="81"/>
        <v>0</v>
      </c>
      <c r="AA425">
        <f t="shared" si="82"/>
        <v>0</v>
      </c>
      <c r="AB425">
        <f t="shared" si="83"/>
        <v>0</v>
      </c>
      <c r="AC425">
        <f t="shared" si="84"/>
        <v>0</v>
      </c>
      <c r="AD425">
        <f t="shared" si="85"/>
        <v>8</v>
      </c>
      <c r="AE425">
        <f t="shared" si="86"/>
        <v>0</v>
      </c>
      <c r="AF425">
        <f t="shared" si="87"/>
        <v>0</v>
      </c>
      <c r="AG425">
        <f t="shared" si="88"/>
        <v>0</v>
      </c>
      <c r="AH425">
        <f t="shared" si="89"/>
        <v>2</v>
      </c>
    </row>
    <row r="426" spans="1:34" x14ac:dyDescent="0.3">
      <c r="A426">
        <f t="shared" si="78"/>
        <v>425</v>
      </c>
      <c r="B426" t="s">
        <v>466</v>
      </c>
      <c r="C426">
        <v>100</v>
      </c>
      <c r="D426">
        <v>44</v>
      </c>
      <c r="E426">
        <v>12</v>
      </c>
      <c r="F426">
        <v>0</v>
      </c>
      <c r="G426">
        <v>2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</v>
      </c>
      <c r="T426">
        <v>0</v>
      </c>
      <c r="U426">
        <v>0</v>
      </c>
      <c r="V426">
        <v>3</v>
      </c>
      <c r="W426">
        <v>3</v>
      </c>
      <c r="X426">
        <f t="shared" si="79"/>
        <v>2</v>
      </c>
      <c r="Y426">
        <f t="shared" si="80"/>
        <v>1</v>
      </c>
      <c r="Z426">
        <f t="shared" si="81"/>
        <v>0</v>
      </c>
      <c r="AA426">
        <f t="shared" si="82"/>
        <v>1</v>
      </c>
      <c r="AB426">
        <f t="shared" si="83"/>
        <v>0</v>
      </c>
      <c r="AC426">
        <f t="shared" si="84"/>
        <v>0</v>
      </c>
      <c r="AD426">
        <f t="shared" si="85"/>
        <v>2</v>
      </c>
      <c r="AE426">
        <f t="shared" si="86"/>
        <v>0</v>
      </c>
      <c r="AF426">
        <f t="shared" si="87"/>
        <v>0</v>
      </c>
      <c r="AG426">
        <f t="shared" si="88"/>
        <v>6</v>
      </c>
      <c r="AH426">
        <f t="shared" si="89"/>
        <v>5</v>
      </c>
    </row>
    <row r="427" spans="1:34" x14ac:dyDescent="0.3">
      <c r="A427">
        <f t="shared" si="78"/>
        <v>426</v>
      </c>
      <c r="B427" t="s">
        <v>467</v>
      </c>
      <c r="C427">
        <v>20</v>
      </c>
      <c r="D427">
        <v>1</v>
      </c>
      <c r="E427">
        <v>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1</v>
      </c>
      <c r="X427">
        <f t="shared" si="79"/>
        <v>0</v>
      </c>
      <c r="Y427">
        <f t="shared" si="80"/>
        <v>0</v>
      </c>
      <c r="Z427">
        <f t="shared" si="81"/>
        <v>0</v>
      </c>
      <c r="AA427">
        <f t="shared" si="82"/>
        <v>0</v>
      </c>
      <c r="AB427">
        <f t="shared" si="83"/>
        <v>0</v>
      </c>
      <c r="AC427">
        <f t="shared" si="84"/>
        <v>0</v>
      </c>
      <c r="AD427">
        <f t="shared" si="85"/>
        <v>1</v>
      </c>
      <c r="AE427">
        <f t="shared" si="86"/>
        <v>0</v>
      </c>
      <c r="AF427">
        <f t="shared" si="87"/>
        <v>0</v>
      </c>
      <c r="AG427">
        <f t="shared" si="88"/>
        <v>1</v>
      </c>
      <c r="AH427">
        <f t="shared" si="89"/>
        <v>2</v>
      </c>
    </row>
    <row r="428" spans="1:34" x14ac:dyDescent="0.3">
      <c r="A428">
        <f t="shared" si="78"/>
        <v>427</v>
      </c>
      <c r="B428" t="s">
        <v>468</v>
      </c>
      <c r="C428">
        <v>40</v>
      </c>
      <c r="D428">
        <v>49</v>
      </c>
      <c r="E428">
        <v>9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3</v>
      </c>
      <c r="S428">
        <v>1</v>
      </c>
      <c r="T428">
        <v>0</v>
      </c>
      <c r="U428">
        <v>2</v>
      </c>
      <c r="V428">
        <v>0</v>
      </c>
      <c r="W428">
        <v>1</v>
      </c>
      <c r="X428">
        <f t="shared" si="79"/>
        <v>0</v>
      </c>
      <c r="Y428">
        <f t="shared" si="80"/>
        <v>1</v>
      </c>
      <c r="Z428">
        <f t="shared" si="81"/>
        <v>0</v>
      </c>
      <c r="AA428">
        <f t="shared" si="82"/>
        <v>0</v>
      </c>
      <c r="AB428">
        <f t="shared" si="83"/>
        <v>1</v>
      </c>
      <c r="AC428">
        <f t="shared" si="84"/>
        <v>0</v>
      </c>
      <c r="AD428">
        <f t="shared" si="85"/>
        <v>4</v>
      </c>
      <c r="AE428">
        <f t="shared" si="86"/>
        <v>0</v>
      </c>
      <c r="AF428">
        <f t="shared" si="87"/>
        <v>2</v>
      </c>
      <c r="AG428">
        <f t="shared" si="88"/>
        <v>1</v>
      </c>
      <c r="AH428">
        <f t="shared" si="89"/>
        <v>5</v>
      </c>
    </row>
    <row r="429" spans="1:34" x14ac:dyDescent="0.3">
      <c r="A429">
        <f t="shared" si="78"/>
        <v>428</v>
      </c>
      <c r="B429" t="s">
        <v>469</v>
      </c>
      <c r="C429">
        <v>20</v>
      </c>
      <c r="D429">
        <v>1</v>
      </c>
      <c r="E429">
        <v>6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2</v>
      </c>
      <c r="X429">
        <f t="shared" si="79"/>
        <v>2</v>
      </c>
      <c r="Y429">
        <f t="shared" si="80"/>
        <v>0</v>
      </c>
      <c r="Z429">
        <f t="shared" si="81"/>
        <v>0</v>
      </c>
      <c r="AA429">
        <f t="shared" si="82"/>
        <v>0</v>
      </c>
      <c r="AB429">
        <f t="shared" si="83"/>
        <v>0</v>
      </c>
      <c r="AC429">
        <f t="shared" si="84"/>
        <v>1</v>
      </c>
      <c r="AD429">
        <f t="shared" si="85"/>
        <v>0</v>
      </c>
      <c r="AE429">
        <f t="shared" si="86"/>
        <v>0</v>
      </c>
      <c r="AF429">
        <f t="shared" si="87"/>
        <v>0</v>
      </c>
      <c r="AG429">
        <f t="shared" si="88"/>
        <v>3</v>
      </c>
      <c r="AH429">
        <f t="shared" si="89"/>
        <v>3</v>
      </c>
    </row>
    <row r="430" spans="1:34" x14ac:dyDescent="0.3">
      <c r="A430">
        <f t="shared" si="78"/>
        <v>429</v>
      </c>
      <c r="B430" t="s">
        <v>470</v>
      </c>
      <c r="C430">
        <v>70</v>
      </c>
      <c r="D430">
        <v>44</v>
      </c>
      <c r="E430">
        <v>6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2</v>
      </c>
      <c r="X430">
        <f t="shared" si="79"/>
        <v>1</v>
      </c>
      <c r="Y430">
        <f t="shared" si="80"/>
        <v>0</v>
      </c>
      <c r="Z430">
        <f t="shared" si="81"/>
        <v>0</v>
      </c>
      <c r="AA430">
        <f t="shared" si="82"/>
        <v>0</v>
      </c>
      <c r="AB430">
        <f t="shared" si="83"/>
        <v>0</v>
      </c>
      <c r="AC430">
        <f t="shared" si="84"/>
        <v>2</v>
      </c>
      <c r="AD430">
        <f t="shared" si="85"/>
        <v>0</v>
      </c>
      <c r="AE430">
        <f t="shared" si="86"/>
        <v>0</v>
      </c>
      <c r="AF430">
        <f t="shared" si="87"/>
        <v>0</v>
      </c>
      <c r="AG430">
        <f t="shared" si="88"/>
        <v>3</v>
      </c>
      <c r="AH430">
        <f t="shared" si="89"/>
        <v>3</v>
      </c>
    </row>
    <row r="431" spans="1:34" x14ac:dyDescent="0.3">
      <c r="A431">
        <f t="shared" si="78"/>
        <v>430</v>
      </c>
      <c r="B431" t="s">
        <v>471</v>
      </c>
      <c r="C431">
        <v>100</v>
      </c>
      <c r="D431">
        <v>1</v>
      </c>
      <c r="E431">
        <v>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1</v>
      </c>
      <c r="X431">
        <f t="shared" si="79"/>
        <v>0</v>
      </c>
      <c r="Y431">
        <f t="shared" si="80"/>
        <v>0</v>
      </c>
      <c r="Z431">
        <f t="shared" si="81"/>
        <v>0</v>
      </c>
      <c r="AA431">
        <f t="shared" si="82"/>
        <v>0</v>
      </c>
      <c r="AB431">
        <f t="shared" si="83"/>
        <v>0</v>
      </c>
      <c r="AC431">
        <f t="shared" si="84"/>
        <v>0</v>
      </c>
      <c r="AD431">
        <f t="shared" si="85"/>
        <v>1</v>
      </c>
      <c r="AE431">
        <f t="shared" si="86"/>
        <v>0</v>
      </c>
      <c r="AF431">
        <f t="shared" si="87"/>
        <v>0</v>
      </c>
      <c r="AG431">
        <f t="shared" si="88"/>
        <v>1</v>
      </c>
      <c r="AH431">
        <f t="shared" si="89"/>
        <v>2</v>
      </c>
    </row>
    <row r="432" spans="1:34" x14ac:dyDescent="0.3">
      <c r="A432">
        <f t="shared" si="78"/>
        <v>431</v>
      </c>
      <c r="B432" t="s">
        <v>472</v>
      </c>
      <c r="C432">
        <v>140</v>
      </c>
      <c r="D432">
        <v>44</v>
      </c>
      <c r="E432">
        <v>11</v>
      </c>
      <c r="F432">
        <v>0</v>
      </c>
      <c r="G432">
        <v>0</v>
      </c>
      <c r="H432">
        <v>0</v>
      </c>
      <c r="I432">
        <v>2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3</v>
      </c>
      <c r="W432">
        <v>5</v>
      </c>
      <c r="X432">
        <f t="shared" si="79"/>
        <v>0</v>
      </c>
      <c r="Y432">
        <f t="shared" si="80"/>
        <v>2</v>
      </c>
      <c r="Z432">
        <f t="shared" si="81"/>
        <v>0</v>
      </c>
      <c r="AA432">
        <f t="shared" si="82"/>
        <v>0</v>
      </c>
      <c r="AB432">
        <f t="shared" si="83"/>
        <v>0</v>
      </c>
      <c r="AC432">
        <f t="shared" si="84"/>
        <v>1</v>
      </c>
      <c r="AD432">
        <f t="shared" si="85"/>
        <v>0</v>
      </c>
      <c r="AE432">
        <f t="shared" si="86"/>
        <v>0</v>
      </c>
      <c r="AF432">
        <f t="shared" si="87"/>
        <v>0</v>
      </c>
      <c r="AG432">
        <f t="shared" si="88"/>
        <v>8</v>
      </c>
      <c r="AH432">
        <f t="shared" si="89"/>
        <v>3</v>
      </c>
    </row>
    <row r="433" spans="1:34" x14ac:dyDescent="0.3">
      <c r="A433">
        <f t="shared" si="78"/>
        <v>432</v>
      </c>
      <c r="B433" t="s">
        <v>473</v>
      </c>
      <c r="C433">
        <v>70</v>
      </c>
      <c r="D433">
        <v>44</v>
      </c>
      <c r="E433">
        <v>9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6</v>
      </c>
      <c r="X433">
        <f t="shared" si="79"/>
        <v>1</v>
      </c>
      <c r="Y433">
        <f t="shared" si="80"/>
        <v>0</v>
      </c>
      <c r="Z433">
        <f t="shared" si="81"/>
        <v>0</v>
      </c>
      <c r="AA433">
        <f t="shared" si="82"/>
        <v>0</v>
      </c>
      <c r="AB433">
        <f t="shared" si="83"/>
        <v>0</v>
      </c>
      <c r="AC433">
        <f t="shared" si="84"/>
        <v>1</v>
      </c>
      <c r="AD433">
        <f t="shared" si="85"/>
        <v>0</v>
      </c>
      <c r="AE433">
        <f t="shared" si="86"/>
        <v>0</v>
      </c>
      <c r="AF433">
        <f t="shared" si="87"/>
        <v>0</v>
      </c>
      <c r="AG433">
        <f t="shared" si="88"/>
        <v>7</v>
      </c>
      <c r="AH433">
        <f t="shared" si="89"/>
        <v>3</v>
      </c>
    </row>
    <row r="434" spans="1:34" x14ac:dyDescent="0.3">
      <c r="A434">
        <f t="shared" si="78"/>
        <v>433</v>
      </c>
      <c r="B434" t="s">
        <v>474</v>
      </c>
      <c r="C434">
        <v>70</v>
      </c>
      <c r="D434">
        <v>44</v>
      </c>
      <c r="E434">
        <v>13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2</v>
      </c>
      <c r="R434">
        <v>0</v>
      </c>
      <c r="S434">
        <v>0</v>
      </c>
      <c r="T434">
        <v>0</v>
      </c>
      <c r="U434">
        <v>0</v>
      </c>
      <c r="V434">
        <v>2</v>
      </c>
      <c r="W434">
        <v>9</v>
      </c>
      <c r="X434">
        <f t="shared" si="79"/>
        <v>0</v>
      </c>
      <c r="Y434">
        <f t="shared" si="80"/>
        <v>0</v>
      </c>
      <c r="Z434">
        <f t="shared" si="81"/>
        <v>0</v>
      </c>
      <c r="AA434">
        <f t="shared" si="82"/>
        <v>0</v>
      </c>
      <c r="AB434">
        <f t="shared" si="83"/>
        <v>0</v>
      </c>
      <c r="AC434">
        <f t="shared" si="84"/>
        <v>2</v>
      </c>
      <c r="AD434">
        <f t="shared" si="85"/>
        <v>0</v>
      </c>
      <c r="AE434">
        <f t="shared" si="86"/>
        <v>0</v>
      </c>
      <c r="AF434">
        <f t="shared" si="87"/>
        <v>0</v>
      </c>
      <c r="AG434">
        <f t="shared" si="88"/>
        <v>11</v>
      </c>
      <c r="AH434">
        <f t="shared" si="89"/>
        <v>2</v>
      </c>
    </row>
    <row r="435" spans="1:34" x14ac:dyDescent="0.3">
      <c r="A435">
        <f t="shared" si="78"/>
        <v>434</v>
      </c>
      <c r="B435" t="s">
        <v>475</v>
      </c>
      <c r="C435">
        <v>40</v>
      </c>
      <c r="D435">
        <v>33</v>
      </c>
      <c r="E435">
        <v>11</v>
      </c>
      <c r="F435">
        <v>0</v>
      </c>
      <c r="G435">
        <v>0</v>
      </c>
      <c r="H435">
        <v>0</v>
      </c>
      <c r="I435">
        <v>2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3</v>
      </c>
      <c r="S435">
        <v>1</v>
      </c>
      <c r="T435">
        <v>0</v>
      </c>
      <c r="U435">
        <v>0</v>
      </c>
      <c r="V435">
        <v>0</v>
      </c>
      <c r="W435">
        <v>5</v>
      </c>
      <c r="X435">
        <f t="shared" si="79"/>
        <v>0</v>
      </c>
      <c r="Y435">
        <f t="shared" si="80"/>
        <v>2</v>
      </c>
      <c r="Z435">
        <f t="shared" si="81"/>
        <v>0</v>
      </c>
      <c r="AA435">
        <f t="shared" si="82"/>
        <v>0</v>
      </c>
      <c r="AB435">
        <f t="shared" si="83"/>
        <v>0</v>
      </c>
      <c r="AC435">
        <f t="shared" si="84"/>
        <v>0</v>
      </c>
      <c r="AD435">
        <f t="shared" si="85"/>
        <v>4</v>
      </c>
      <c r="AE435">
        <f t="shared" si="86"/>
        <v>0</v>
      </c>
      <c r="AF435">
        <f t="shared" si="87"/>
        <v>0</v>
      </c>
      <c r="AG435">
        <f t="shared" si="88"/>
        <v>5</v>
      </c>
      <c r="AH435">
        <f t="shared" si="89"/>
        <v>3</v>
      </c>
    </row>
    <row r="436" spans="1:34" x14ac:dyDescent="0.3">
      <c r="A436">
        <f t="shared" si="78"/>
        <v>435</v>
      </c>
      <c r="B436" t="s">
        <v>476</v>
      </c>
      <c r="C436">
        <v>40</v>
      </c>
      <c r="D436">
        <v>48</v>
      </c>
      <c r="E436">
        <v>3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</v>
      </c>
      <c r="V436">
        <v>0</v>
      </c>
      <c r="W436">
        <v>0</v>
      </c>
      <c r="X436">
        <f t="shared" si="79"/>
        <v>1</v>
      </c>
      <c r="Y436">
        <f t="shared" si="80"/>
        <v>0</v>
      </c>
      <c r="Z436">
        <f t="shared" si="81"/>
        <v>0</v>
      </c>
      <c r="AA436">
        <f t="shared" si="82"/>
        <v>0</v>
      </c>
      <c r="AB436">
        <f t="shared" si="83"/>
        <v>0</v>
      </c>
      <c r="AC436">
        <f t="shared" si="84"/>
        <v>0</v>
      </c>
      <c r="AD436">
        <f t="shared" si="85"/>
        <v>0</v>
      </c>
      <c r="AE436">
        <f t="shared" si="86"/>
        <v>0</v>
      </c>
      <c r="AF436">
        <f t="shared" si="87"/>
        <v>2</v>
      </c>
      <c r="AG436">
        <f t="shared" si="88"/>
        <v>0</v>
      </c>
      <c r="AH436">
        <f t="shared" si="89"/>
        <v>2</v>
      </c>
    </row>
    <row r="437" spans="1:34" x14ac:dyDescent="0.3">
      <c r="A437">
        <f t="shared" si="78"/>
        <v>436</v>
      </c>
      <c r="B437" t="s">
        <v>477</v>
      </c>
      <c r="C437">
        <v>70</v>
      </c>
      <c r="D437">
        <v>56</v>
      </c>
      <c r="E437">
        <v>7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4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f t="shared" si="79"/>
        <v>0</v>
      </c>
      <c r="Y437">
        <f t="shared" si="80"/>
        <v>0</v>
      </c>
      <c r="Z437">
        <f t="shared" si="81"/>
        <v>0</v>
      </c>
      <c r="AA437">
        <f t="shared" si="82"/>
        <v>1</v>
      </c>
      <c r="AB437">
        <f t="shared" si="83"/>
        <v>5</v>
      </c>
      <c r="AC437">
        <f t="shared" si="84"/>
        <v>0</v>
      </c>
      <c r="AD437">
        <f t="shared" si="85"/>
        <v>0</v>
      </c>
      <c r="AE437">
        <f t="shared" si="86"/>
        <v>0</v>
      </c>
      <c r="AF437">
        <f t="shared" si="87"/>
        <v>0</v>
      </c>
      <c r="AG437">
        <f t="shared" si="88"/>
        <v>1</v>
      </c>
      <c r="AH437">
        <f t="shared" si="89"/>
        <v>3</v>
      </c>
    </row>
    <row r="438" spans="1:34" x14ac:dyDescent="0.3">
      <c r="A438">
        <f t="shared" si="78"/>
        <v>437</v>
      </c>
      <c r="B438" t="s">
        <v>478</v>
      </c>
      <c r="C438">
        <v>20</v>
      </c>
      <c r="D438">
        <v>39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0</v>
      </c>
      <c r="X438">
        <f t="shared" si="79"/>
        <v>0</v>
      </c>
      <c r="Y438">
        <f t="shared" si="80"/>
        <v>0</v>
      </c>
      <c r="Z438">
        <f t="shared" si="81"/>
        <v>0</v>
      </c>
      <c r="AA438">
        <f t="shared" si="82"/>
        <v>0</v>
      </c>
      <c r="AB438">
        <f t="shared" si="83"/>
        <v>0</v>
      </c>
      <c r="AC438">
        <f t="shared" si="84"/>
        <v>0</v>
      </c>
      <c r="AD438">
        <f t="shared" si="85"/>
        <v>1</v>
      </c>
      <c r="AE438">
        <f t="shared" si="86"/>
        <v>0</v>
      </c>
      <c r="AF438">
        <f t="shared" si="87"/>
        <v>0</v>
      </c>
      <c r="AG438">
        <f t="shared" si="88"/>
        <v>0</v>
      </c>
      <c r="AH438">
        <f t="shared" si="89"/>
        <v>1</v>
      </c>
    </row>
    <row r="439" spans="1:34" x14ac:dyDescent="0.3">
      <c r="A439">
        <f t="shared" si="78"/>
        <v>438</v>
      </c>
      <c r="B439" t="s">
        <v>479</v>
      </c>
      <c r="C439">
        <v>70</v>
      </c>
      <c r="D439">
        <v>49</v>
      </c>
      <c r="E439">
        <v>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1</v>
      </c>
      <c r="X439">
        <f t="shared" si="79"/>
        <v>0</v>
      </c>
      <c r="Y439">
        <f t="shared" si="80"/>
        <v>0</v>
      </c>
      <c r="Z439">
        <f t="shared" si="81"/>
        <v>0</v>
      </c>
      <c r="AA439">
        <f t="shared" si="82"/>
        <v>0</v>
      </c>
      <c r="AB439">
        <f t="shared" si="83"/>
        <v>0</v>
      </c>
      <c r="AC439">
        <f t="shared" si="84"/>
        <v>0</v>
      </c>
      <c r="AD439">
        <f t="shared" si="85"/>
        <v>1</v>
      </c>
      <c r="AE439">
        <f t="shared" si="86"/>
        <v>0</v>
      </c>
      <c r="AF439">
        <f t="shared" si="87"/>
        <v>0</v>
      </c>
      <c r="AG439">
        <f t="shared" si="88"/>
        <v>1</v>
      </c>
      <c r="AH439">
        <f t="shared" si="89"/>
        <v>2</v>
      </c>
    </row>
    <row r="440" spans="1:34" x14ac:dyDescent="0.3">
      <c r="A440">
        <f t="shared" si="78"/>
        <v>439</v>
      </c>
      <c r="B440" t="s">
        <v>480</v>
      </c>
      <c r="C440">
        <v>20</v>
      </c>
      <c r="D440">
        <v>420</v>
      </c>
      <c r="E440">
        <v>12</v>
      </c>
      <c r="F440">
        <v>6</v>
      </c>
      <c r="G440">
        <v>6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f t="shared" si="79"/>
        <v>12</v>
      </c>
      <c r="Y440">
        <f t="shared" si="80"/>
        <v>0</v>
      </c>
      <c r="Z440">
        <f t="shared" si="81"/>
        <v>0</v>
      </c>
      <c r="AA440">
        <f t="shared" si="82"/>
        <v>0</v>
      </c>
      <c r="AB440">
        <f t="shared" si="83"/>
        <v>0</v>
      </c>
      <c r="AC440">
        <f t="shared" si="84"/>
        <v>0</v>
      </c>
      <c r="AD440">
        <f t="shared" si="85"/>
        <v>0</v>
      </c>
      <c r="AE440">
        <f t="shared" si="86"/>
        <v>1</v>
      </c>
      <c r="AF440">
        <f t="shared" si="87"/>
        <v>0</v>
      </c>
      <c r="AG440">
        <f t="shared" si="88"/>
        <v>0</v>
      </c>
      <c r="AH440">
        <f t="shared" si="89"/>
        <v>2</v>
      </c>
    </row>
    <row r="441" spans="1:34" x14ac:dyDescent="0.3">
      <c r="A441">
        <f t="shared" si="78"/>
        <v>440</v>
      </c>
      <c r="B441" t="s">
        <v>481</v>
      </c>
      <c r="C441">
        <v>20</v>
      </c>
      <c r="D441">
        <v>381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f t="shared" si="79"/>
        <v>0</v>
      </c>
      <c r="Y441">
        <f t="shared" si="80"/>
        <v>0</v>
      </c>
      <c r="Z441">
        <f t="shared" si="81"/>
        <v>0</v>
      </c>
      <c r="AA441">
        <f t="shared" si="82"/>
        <v>0</v>
      </c>
      <c r="AB441">
        <f t="shared" si="83"/>
        <v>0</v>
      </c>
      <c r="AC441">
        <f t="shared" si="84"/>
        <v>1</v>
      </c>
      <c r="AD441">
        <f t="shared" si="85"/>
        <v>0</v>
      </c>
      <c r="AE441">
        <f t="shared" si="86"/>
        <v>0</v>
      </c>
      <c r="AF441">
        <f t="shared" si="87"/>
        <v>0</v>
      </c>
      <c r="AG441">
        <f t="shared" si="88"/>
        <v>0</v>
      </c>
      <c r="AH441">
        <f t="shared" si="89"/>
        <v>1</v>
      </c>
    </row>
    <row r="442" spans="1:34" x14ac:dyDescent="0.3">
      <c r="A442">
        <f t="shared" si="78"/>
        <v>441</v>
      </c>
      <c r="B442" t="s">
        <v>482</v>
      </c>
      <c r="C442">
        <v>70</v>
      </c>
      <c r="D442">
        <v>1</v>
      </c>
      <c r="E442">
        <v>4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1</v>
      </c>
      <c r="U442">
        <v>1</v>
      </c>
      <c r="V442">
        <v>0</v>
      </c>
      <c r="W442">
        <v>2</v>
      </c>
      <c r="X442">
        <f t="shared" si="79"/>
        <v>0</v>
      </c>
      <c r="Y442">
        <f t="shared" si="80"/>
        <v>0</v>
      </c>
      <c r="Z442">
        <f t="shared" si="81"/>
        <v>0</v>
      </c>
      <c r="AA442">
        <f t="shared" si="82"/>
        <v>0</v>
      </c>
      <c r="AB442">
        <f t="shared" si="83"/>
        <v>0</v>
      </c>
      <c r="AC442">
        <f t="shared" si="84"/>
        <v>1</v>
      </c>
      <c r="AD442">
        <f t="shared" si="85"/>
        <v>0</v>
      </c>
      <c r="AE442">
        <f t="shared" si="86"/>
        <v>1</v>
      </c>
      <c r="AF442">
        <f t="shared" si="87"/>
        <v>1</v>
      </c>
      <c r="AG442">
        <f t="shared" si="88"/>
        <v>2</v>
      </c>
      <c r="AH442">
        <f t="shared" si="89"/>
        <v>4</v>
      </c>
    </row>
    <row r="443" spans="1:34" x14ac:dyDescent="0.3">
      <c r="A443">
        <f t="shared" si="78"/>
        <v>442</v>
      </c>
      <c r="B443" t="s">
        <v>483</v>
      </c>
      <c r="C443">
        <v>40</v>
      </c>
      <c r="D443">
        <v>44</v>
      </c>
      <c r="E443">
        <v>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1</v>
      </c>
      <c r="W443">
        <v>6</v>
      </c>
      <c r="X443">
        <f t="shared" si="79"/>
        <v>0</v>
      </c>
      <c r="Y443">
        <f t="shared" si="80"/>
        <v>0</v>
      </c>
      <c r="Z443">
        <f t="shared" si="81"/>
        <v>0</v>
      </c>
      <c r="AA443">
        <f t="shared" si="82"/>
        <v>0</v>
      </c>
      <c r="AB443">
        <f t="shared" si="83"/>
        <v>0</v>
      </c>
      <c r="AC443">
        <f t="shared" si="84"/>
        <v>0</v>
      </c>
      <c r="AD443">
        <f t="shared" si="85"/>
        <v>0</v>
      </c>
      <c r="AE443">
        <f t="shared" si="86"/>
        <v>1</v>
      </c>
      <c r="AF443">
        <f t="shared" si="87"/>
        <v>0</v>
      </c>
      <c r="AG443">
        <f t="shared" si="88"/>
        <v>7</v>
      </c>
      <c r="AH443">
        <f t="shared" si="89"/>
        <v>2</v>
      </c>
    </row>
    <row r="444" spans="1:34" x14ac:dyDescent="0.3">
      <c r="A444">
        <f t="shared" si="78"/>
        <v>443</v>
      </c>
      <c r="B444" t="s">
        <v>484</v>
      </c>
      <c r="C444">
        <v>40</v>
      </c>
      <c r="D444">
        <v>52</v>
      </c>
      <c r="E444">
        <v>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</v>
      </c>
      <c r="X444">
        <f t="shared" si="79"/>
        <v>0</v>
      </c>
      <c r="Y444">
        <f t="shared" si="80"/>
        <v>0</v>
      </c>
      <c r="Z444">
        <f t="shared" si="81"/>
        <v>0</v>
      </c>
      <c r="AA444">
        <f t="shared" si="82"/>
        <v>0</v>
      </c>
      <c r="AB444">
        <f t="shared" si="83"/>
        <v>1</v>
      </c>
      <c r="AC444">
        <f t="shared" si="84"/>
        <v>0</v>
      </c>
      <c r="AD444">
        <f t="shared" si="85"/>
        <v>0</v>
      </c>
      <c r="AE444">
        <f t="shared" si="86"/>
        <v>0</v>
      </c>
      <c r="AF444">
        <f t="shared" si="87"/>
        <v>0</v>
      </c>
      <c r="AG444">
        <f t="shared" si="88"/>
        <v>1</v>
      </c>
      <c r="AH444">
        <f t="shared" si="89"/>
        <v>2</v>
      </c>
    </row>
    <row r="445" spans="1:34" x14ac:dyDescent="0.3">
      <c r="A445">
        <f t="shared" si="78"/>
        <v>444</v>
      </c>
      <c r="B445" t="s">
        <v>485</v>
      </c>
      <c r="C445">
        <v>40</v>
      </c>
      <c r="D445">
        <v>380</v>
      </c>
      <c r="E445">
        <v>5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f t="shared" si="79"/>
        <v>0</v>
      </c>
      <c r="Y445">
        <f t="shared" si="80"/>
        <v>0</v>
      </c>
      <c r="Z445">
        <f t="shared" si="81"/>
        <v>5</v>
      </c>
      <c r="AA445">
        <f t="shared" si="82"/>
        <v>0</v>
      </c>
      <c r="AB445">
        <f t="shared" si="83"/>
        <v>0</v>
      </c>
      <c r="AC445">
        <f t="shared" si="84"/>
        <v>0</v>
      </c>
      <c r="AD445">
        <f t="shared" si="85"/>
        <v>0</v>
      </c>
      <c r="AE445">
        <f t="shared" si="86"/>
        <v>0</v>
      </c>
      <c r="AF445">
        <f t="shared" si="87"/>
        <v>0</v>
      </c>
      <c r="AG445">
        <f t="shared" si="88"/>
        <v>0</v>
      </c>
      <c r="AH445">
        <f t="shared" si="89"/>
        <v>1</v>
      </c>
    </row>
    <row r="446" spans="1:34" x14ac:dyDescent="0.3">
      <c r="A446">
        <f t="shared" si="78"/>
        <v>445</v>
      </c>
      <c r="B446" t="s">
        <v>486</v>
      </c>
      <c r="C446">
        <v>20</v>
      </c>
      <c r="D446">
        <v>54</v>
      </c>
      <c r="E446">
        <v>4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2</v>
      </c>
      <c r="O446">
        <v>2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f t="shared" si="79"/>
        <v>0</v>
      </c>
      <c r="Y446">
        <f t="shared" si="80"/>
        <v>0</v>
      </c>
      <c r="Z446">
        <f t="shared" si="81"/>
        <v>0</v>
      </c>
      <c r="AA446">
        <f t="shared" si="82"/>
        <v>0</v>
      </c>
      <c r="AB446">
        <f t="shared" si="83"/>
        <v>4</v>
      </c>
      <c r="AC446">
        <f t="shared" si="84"/>
        <v>0</v>
      </c>
      <c r="AD446">
        <f t="shared" si="85"/>
        <v>0</v>
      </c>
      <c r="AE446">
        <f t="shared" si="86"/>
        <v>1</v>
      </c>
      <c r="AF446">
        <f t="shared" si="87"/>
        <v>0</v>
      </c>
      <c r="AG446">
        <f t="shared" si="88"/>
        <v>0</v>
      </c>
      <c r="AH446">
        <f t="shared" si="89"/>
        <v>2</v>
      </c>
    </row>
    <row r="447" spans="1:34" x14ac:dyDescent="0.3">
      <c r="A447">
        <f t="shared" si="78"/>
        <v>446</v>
      </c>
      <c r="B447" t="s">
        <v>487</v>
      </c>
      <c r="C447">
        <v>70</v>
      </c>
      <c r="D447">
        <v>44</v>
      </c>
      <c r="E447">
        <v>9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1</v>
      </c>
      <c r="R447">
        <v>3</v>
      </c>
      <c r="S447">
        <v>1</v>
      </c>
      <c r="T447">
        <v>0</v>
      </c>
      <c r="U447">
        <v>0</v>
      </c>
      <c r="V447">
        <v>2</v>
      </c>
      <c r="W447">
        <v>1</v>
      </c>
      <c r="X447">
        <f t="shared" si="79"/>
        <v>0</v>
      </c>
      <c r="Y447">
        <f t="shared" si="80"/>
        <v>0</v>
      </c>
      <c r="Z447">
        <f t="shared" si="81"/>
        <v>0</v>
      </c>
      <c r="AA447">
        <f t="shared" si="82"/>
        <v>0</v>
      </c>
      <c r="AB447">
        <f t="shared" si="83"/>
        <v>1</v>
      </c>
      <c r="AC447">
        <f t="shared" si="84"/>
        <v>1</v>
      </c>
      <c r="AD447">
        <f t="shared" si="85"/>
        <v>4</v>
      </c>
      <c r="AE447">
        <f t="shared" si="86"/>
        <v>0</v>
      </c>
      <c r="AF447">
        <f t="shared" si="87"/>
        <v>0</v>
      </c>
      <c r="AG447">
        <f t="shared" si="88"/>
        <v>3</v>
      </c>
      <c r="AH447">
        <f t="shared" si="89"/>
        <v>4</v>
      </c>
    </row>
    <row r="448" spans="1:34" x14ac:dyDescent="0.3">
      <c r="A448">
        <f t="shared" si="78"/>
        <v>447</v>
      </c>
      <c r="B448" t="s">
        <v>488</v>
      </c>
      <c r="C448">
        <v>40</v>
      </c>
      <c r="D448">
        <v>1</v>
      </c>
      <c r="E448">
        <v>18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2</v>
      </c>
      <c r="S448">
        <v>15</v>
      </c>
      <c r="T448">
        <v>0</v>
      </c>
      <c r="U448">
        <v>0</v>
      </c>
      <c r="V448">
        <v>0</v>
      </c>
      <c r="W448">
        <v>0</v>
      </c>
      <c r="X448">
        <f t="shared" si="79"/>
        <v>0</v>
      </c>
      <c r="Y448">
        <f t="shared" si="80"/>
        <v>0</v>
      </c>
      <c r="Z448">
        <f t="shared" si="81"/>
        <v>0</v>
      </c>
      <c r="AA448">
        <f t="shared" si="82"/>
        <v>0</v>
      </c>
      <c r="AB448">
        <f t="shared" si="83"/>
        <v>0</v>
      </c>
      <c r="AC448">
        <f t="shared" si="84"/>
        <v>1</v>
      </c>
      <c r="AD448">
        <f t="shared" si="85"/>
        <v>17</v>
      </c>
      <c r="AE448">
        <f t="shared" si="86"/>
        <v>0</v>
      </c>
      <c r="AF448">
        <f t="shared" si="87"/>
        <v>0</v>
      </c>
      <c r="AG448">
        <f t="shared" si="88"/>
        <v>0</v>
      </c>
      <c r="AH448">
        <f t="shared" si="89"/>
        <v>2</v>
      </c>
    </row>
    <row r="449" spans="1:34" x14ac:dyDescent="0.3">
      <c r="A449">
        <f t="shared" si="78"/>
        <v>448</v>
      </c>
      <c r="B449" t="s">
        <v>489</v>
      </c>
      <c r="C449">
        <v>140</v>
      </c>
      <c r="D449">
        <v>44</v>
      </c>
      <c r="E449">
        <v>14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10</v>
      </c>
      <c r="X449">
        <f t="shared" si="79"/>
        <v>0</v>
      </c>
      <c r="Y449">
        <f t="shared" si="80"/>
        <v>1</v>
      </c>
      <c r="Z449">
        <f t="shared" si="81"/>
        <v>0</v>
      </c>
      <c r="AA449">
        <f t="shared" si="82"/>
        <v>0</v>
      </c>
      <c r="AB449">
        <f t="shared" si="83"/>
        <v>1</v>
      </c>
      <c r="AC449">
        <f t="shared" si="84"/>
        <v>1</v>
      </c>
      <c r="AD449">
        <f t="shared" si="85"/>
        <v>0</v>
      </c>
      <c r="AE449">
        <f t="shared" si="86"/>
        <v>0</v>
      </c>
      <c r="AF449">
        <f t="shared" si="87"/>
        <v>0</v>
      </c>
      <c r="AG449">
        <f t="shared" si="88"/>
        <v>11</v>
      </c>
      <c r="AH449">
        <f t="shared" si="89"/>
        <v>4</v>
      </c>
    </row>
    <row r="450" spans="1:34" x14ac:dyDescent="0.3">
      <c r="A450">
        <f t="shared" si="78"/>
        <v>449</v>
      </c>
      <c r="B450" t="s">
        <v>490</v>
      </c>
      <c r="C450">
        <v>20</v>
      </c>
      <c r="D450">
        <v>44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f t="shared" si="79"/>
        <v>1</v>
      </c>
      <c r="Y450">
        <f t="shared" si="80"/>
        <v>0</v>
      </c>
      <c r="Z450">
        <f t="shared" si="81"/>
        <v>0</v>
      </c>
      <c r="AA450">
        <f t="shared" si="82"/>
        <v>0</v>
      </c>
      <c r="AB450">
        <f t="shared" si="83"/>
        <v>0</v>
      </c>
      <c r="AC450">
        <f t="shared" si="84"/>
        <v>0</v>
      </c>
      <c r="AD450">
        <f t="shared" si="85"/>
        <v>0</v>
      </c>
      <c r="AE450">
        <f t="shared" si="86"/>
        <v>0</v>
      </c>
      <c r="AF450">
        <f t="shared" si="87"/>
        <v>0</v>
      </c>
      <c r="AG450">
        <f t="shared" si="88"/>
        <v>0</v>
      </c>
      <c r="AH450">
        <f t="shared" si="89"/>
        <v>1</v>
      </c>
    </row>
    <row r="451" spans="1:34" x14ac:dyDescent="0.3">
      <c r="A451">
        <f t="shared" si="78"/>
        <v>450</v>
      </c>
      <c r="B451" t="s">
        <v>491</v>
      </c>
      <c r="C451">
        <v>70</v>
      </c>
      <c r="D451">
        <v>31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f t="shared" ref="X451:X514" si="90">F451+G451</f>
        <v>0</v>
      </c>
      <c r="Y451">
        <f t="shared" ref="Y451:Y514" si="91">H451+I451</f>
        <v>0</v>
      </c>
      <c r="Z451">
        <f t="shared" ref="Z451:Z514" si="92">J451+K451</f>
        <v>1</v>
      </c>
      <c r="AA451">
        <f t="shared" ref="AA451:AA514" si="93">L451+M451</f>
        <v>0</v>
      </c>
      <c r="AB451">
        <f t="shared" ref="AB451:AB514" si="94">N451+O451</f>
        <v>0</v>
      </c>
      <c r="AC451">
        <f t="shared" ref="AC451:AC514" si="95">P451+Q451</f>
        <v>0</v>
      </c>
      <c r="AD451">
        <f t="shared" ref="AD451:AD514" si="96">R451+S451</f>
        <v>0</v>
      </c>
      <c r="AE451">
        <f t="shared" ref="AE451:AE514" si="97">T451</f>
        <v>0</v>
      </c>
      <c r="AF451">
        <f t="shared" ref="AF451:AF514" si="98">U451</f>
        <v>0</v>
      </c>
      <c r="AG451">
        <f t="shared" ref="AG451:AG514" si="99">V451+W451</f>
        <v>0</v>
      </c>
      <c r="AH451">
        <f t="shared" ref="AH451:AH514" si="100">COUNTIF(X451:AG451,"&gt;0")</f>
        <v>1</v>
      </c>
    </row>
    <row r="452" spans="1:34" x14ac:dyDescent="0.3">
      <c r="A452">
        <f t="shared" ref="A452:A515" si="101">A451+1</f>
        <v>451</v>
      </c>
      <c r="B452" t="s">
        <v>492</v>
      </c>
      <c r="C452">
        <v>140</v>
      </c>
      <c r="D452">
        <v>44</v>
      </c>
      <c r="E452">
        <v>6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5</v>
      </c>
      <c r="X452">
        <f t="shared" si="90"/>
        <v>0</v>
      </c>
      <c r="Y452">
        <f t="shared" si="91"/>
        <v>0</v>
      </c>
      <c r="Z452">
        <f t="shared" si="92"/>
        <v>0</v>
      </c>
      <c r="AA452">
        <f t="shared" si="93"/>
        <v>0</v>
      </c>
      <c r="AB452">
        <f t="shared" si="94"/>
        <v>0</v>
      </c>
      <c r="AC452">
        <f t="shared" si="95"/>
        <v>0</v>
      </c>
      <c r="AD452">
        <f t="shared" si="96"/>
        <v>0</v>
      </c>
      <c r="AE452">
        <f t="shared" si="97"/>
        <v>0</v>
      </c>
      <c r="AF452">
        <f t="shared" si="98"/>
        <v>0</v>
      </c>
      <c r="AG452">
        <f t="shared" si="99"/>
        <v>6</v>
      </c>
      <c r="AH452">
        <f t="shared" si="100"/>
        <v>1</v>
      </c>
    </row>
    <row r="453" spans="1:34" x14ac:dyDescent="0.3">
      <c r="A453">
        <f t="shared" si="101"/>
        <v>452</v>
      </c>
      <c r="B453" t="s">
        <v>493</v>
      </c>
      <c r="C453">
        <v>70</v>
      </c>
      <c r="D453">
        <v>39</v>
      </c>
      <c r="E453">
        <v>19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4</v>
      </c>
      <c r="S453">
        <v>14</v>
      </c>
      <c r="T453">
        <v>0</v>
      </c>
      <c r="U453">
        <v>0</v>
      </c>
      <c r="V453">
        <v>0</v>
      </c>
      <c r="W453">
        <v>0</v>
      </c>
      <c r="X453">
        <f t="shared" si="90"/>
        <v>0</v>
      </c>
      <c r="Y453">
        <f t="shared" si="91"/>
        <v>0</v>
      </c>
      <c r="Z453">
        <f t="shared" si="92"/>
        <v>0</v>
      </c>
      <c r="AA453">
        <f t="shared" si="93"/>
        <v>1</v>
      </c>
      <c r="AB453">
        <f t="shared" si="94"/>
        <v>0</v>
      </c>
      <c r="AC453">
        <f t="shared" si="95"/>
        <v>0</v>
      </c>
      <c r="AD453">
        <f t="shared" si="96"/>
        <v>18</v>
      </c>
      <c r="AE453">
        <f t="shared" si="97"/>
        <v>0</v>
      </c>
      <c r="AF453">
        <f t="shared" si="98"/>
        <v>0</v>
      </c>
      <c r="AG453">
        <f t="shared" si="99"/>
        <v>0</v>
      </c>
      <c r="AH453">
        <f t="shared" si="100"/>
        <v>2</v>
      </c>
    </row>
    <row r="454" spans="1:34" x14ac:dyDescent="0.3">
      <c r="A454">
        <f t="shared" si="101"/>
        <v>453</v>
      </c>
      <c r="B454" t="s">
        <v>494</v>
      </c>
      <c r="C454">
        <v>40</v>
      </c>
      <c r="D454">
        <v>39</v>
      </c>
      <c r="E454">
        <v>23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2</v>
      </c>
      <c r="S454">
        <v>20</v>
      </c>
      <c r="T454">
        <v>0</v>
      </c>
      <c r="U454">
        <v>0</v>
      </c>
      <c r="V454">
        <v>0</v>
      </c>
      <c r="W454">
        <v>0</v>
      </c>
      <c r="X454">
        <f t="shared" si="90"/>
        <v>0</v>
      </c>
      <c r="Y454">
        <f t="shared" si="91"/>
        <v>1</v>
      </c>
      <c r="Z454">
        <f t="shared" si="92"/>
        <v>0</v>
      </c>
      <c r="AA454">
        <f t="shared" si="93"/>
        <v>0</v>
      </c>
      <c r="AB454">
        <f t="shared" si="94"/>
        <v>0</v>
      </c>
      <c r="AC454">
        <f t="shared" si="95"/>
        <v>0</v>
      </c>
      <c r="AD454">
        <f t="shared" si="96"/>
        <v>22</v>
      </c>
      <c r="AE454">
        <f t="shared" si="97"/>
        <v>0</v>
      </c>
      <c r="AF454">
        <f t="shared" si="98"/>
        <v>0</v>
      </c>
      <c r="AG454">
        <f t="shared" si="99"/>
        <v>0</v>
      </c>
      <c r="AH454">
        <f t="shared" si="100"/>
        <v>2</v>
      </c>
    </row>
    <row r="455" spans="1:34" x14ac:dyDescent="0.3">
      <c r="A455">
        <f t="shared" si="101"/>
        <v>454</v>
      </c>
      <c r="B455" t="s">
        <v>495</v>
      </c>
      <c r="C455">
        <v>20</v>
      </c>
      <c r="D455">
        <v>999</v>
      </c>
      <c r="E455">
        <v>5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2</v>
      </c>
      <c r="M455">
        <v>2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f t="shared" si="90"/>
        <v>1</v>
      </c>
      <c r="Y455">
        <f t="shared" si="91"/>
        <v>0</v>
      </c>
      <c r="Z455">
        <f t="shared" si="92"/>
        <v>0</v>
      </c>
      <c r="AA455">
        <f t="shared" si="93"/>
        <v>4</v>
      </c>
      <c r="AB455">
        <f t="shared" si="94"/>
        <v>0</v>
      </c>
      <c r="AC455">
        <f t="shared" si="95"/>
        <v>0</v>
      </c>
      <c r="AD455">
        <f t="shared" si="96"/>
        <v>0</v>
      </c>
      <c r="AE455">
        <f t="shared" si="97"/>
        <v>0</v>
      </c>
      <c r="AF455">
        <f t="shared" si="98"/>
        <v>0</v>
      </c>
      <c r="AG455">
        <f t="shared" si="99"/>
        <v>0</v>
      </c>
      <c r="AH455">
        <f t="shared" si="100"/>
        <v>2</v>
      </c>
    </row>
    <row r="456" spans="1:34" x14ac:dyDescent="0.3">
      <c r="A456">
        <f t="shared" si="101"/>
        <v>455</v>
      </c>
      <c r="B456" t="s">
        <v>496</v>
      </c>
      <c r="C456">
        <v>20</v>
      </c>
      <c r="D456">
        <v>44</v>
      </c>
      <c r="E456">
        <v>3</v>
      </c>
      <c r="F456">
        <v>2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f t="shared" si="90"/>
        <v>2</v>
      </c>
      <c r="Y456">
        <f t="shared" si="91"/>
        <v>0</v>
      </c>
      <c r="Z456">
        <f t="shared" si="92"/>
        <v>0</v>
      </c>
      <c r="AA456">
        <f t="shared" si="93"/>
        <v>0</v>
      </c>
      <c r="AB456">
        <f t="shared" si="94"/>
        <v>0</v>
      </c>
      <c r="AC456">
        <f t="shared" si="95"/>
        <v>0</v>
      </c>
      <c r="AD456">
        <f t="shared" si="96"/>
        <v>0</v>
      </c>
      <c r="AE456">
        <f t="shared" si="97"/>
        <v>0</v>
      </c>
      <c r="AF456">
        <f t="shared" si="98"/>
        <v>1</v>
      </c>
      <c r="AG456">
        <f t="shared" si="99"/>
        <v>0</v>
      </c>
      <c r="AH456">
        <f t="shared" si="100"/>
        <v>2</v>
      </c>
    </row>
    <row r="457" spans="1:34" x14ac:dyDescent="0.3">
      <c r="A457">
        <f t="shared" si="101"/>
        <v>456</v>
      </c>
      <c r="B457" t="s">
        <v>497</v>
      </c>
      <c r="C457">
        <v>40</v>
      </c>
      <c r="D457">
        <v>44</v>
      </c>
      <c r="E457">
        <v>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1</v>
      </c>
      <c r="X457">
        <f t="shared" si="90"/>
        <v>0</v>
      </c>
      <c r="Y457">
        <f t="shared" si="91"/>
        <v>0</v>
      </c>
      <c r="Z457">
        <f t="shared" si="92"/>
        <v>0</v>
      </c>
      <c r="AA457">
        <f t="shared" si="93"/>
        <v>1</v>
      </c>
      <c r="AB457">
        <f t="shared" si="94"/>
        <v>0</v>
      </c>
      <c r="AC457">
        <f t="shared" si="95"/>
        <v>0</v>
      </c>
      <c r="AD457">
        <f t="shared" si="96"/>
        <v>1</v>
      </c>
      <c r="AE457">
        <f t="shared" si="97"/>
        <v>0</v>
      </c>
      <c r="AF457">
        <f t="shared" si="98"/>
        <v>0</v>
      </c>
      <c r="AG457">
        <f t="shared" si="99"/>
        <v>1</v>
      </c>
      <c r="AH457">
        <f t="shared" si="100"/>
        <v>3</v>
      </c>
    </row>
    <row r="458" spans="1:34" x14ac:dyDescent="0.3">
      <c r="A458">
        <f t="shared" si="101"/>
        <v>457</v>
      </c>
      <c r="B458" t="s">
        <v>498</v>
      </c>
      <c r="C458">
        <v>20</v>
      </c>
      <c r="D458">
        <v>39</v>
      </c>
      <c r="E458">
        <v>13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5</v>
      </c>
      <c r="S458">
        <v>5</v>
      </c>
      <c r="T458">
        <v>0</v>
      </c>
      <c r="U458">
        <v>0</v>
      </c>
      <c r="V458">
        <v>1</v>
      </c>
      <c r="W458">
        <v>0</v>
      </c>
      <c r="X458">
        <f t="shared" si="90"/>
        <v>0</v>
      </c>
      <c r="Y458">
        <f t="shared" si="91"/>
        <v>1</v>
      </c>
      <c r="Z458">
        <f t="shared" si="92"/>
        <v>0</v>
      </c>
      <c r="AA458">
        <f t="shared" si="93"/>
        <v>0</v>
      </c>
      <c r="AB458">
        <f t="shared" si="94"/>
        <v>0</v>
      </c>
      <c r="AC458">
        <f t="shared" si="95"/>
        <v>1</v>
      </c>
      <c r="AD458">
        <f t="shared" si="96"/>
        <v>10</v>
      </c>
      <c r="AE458">
        <f t="shared" si="97"/>
        <v>0</v>
      </c>
      <c r="AF458">
        <f t="shared" si="98"/>
        <v>0</v>
      </c>
      <c r="AG458">
        <f t="shared" si="99"/>
        <v>1</v>
      </c>
      <c r="AH458">
        <f t="shared" si="100"/>
        <v>4</v>
      </c>
    </row>
    <row r="459" spans="1:34" x14ac:dyDescent="0.3">
      <c r="A459">
        <f t="shared" si="101"/>
        <v>458</v>
      </c>
      <c r="B459" t="s">
        <v>499</v>
      </c>
      <c r="C459">
        <v>40</v>
      </c>
      <c r="D459">
        <v>39</v>
      </c>
      <c r="E459">
        <v>22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13</v>
      </c>
      <c r="S459">
        <v>7</v>
      </c>
      <c r="T459">
        <v>0</v>
      </c>
      <c r="U459">
        <v>0</v>
      </c>
      <c r="V459">
        <v>0</v>
      </c>
      <c r="W459">
        <v>2</v>
      </c>
      <c r="X459">
        <f t="shared" si="90"/>
        <v>0</v>
      </c>
      <c r="Y459">
        <f t="shared" si="91"/>
        <v>0</v>
      </c>
      <c r="Z459">
        <f t="shared" si="92"/>
        <v>0</v>
      </c>
      <c r="AA459">
        <f t="shared" si="93"/>
        <v>0</v>
      </c>
      <c r="AB459">
        <f t="shared" si="94"/>
        <v>0</v>
      </c>
      <c r="AC459">
        <f t="shared" si="95"/>
        <v>0</v>
      </c>
      <c r="AD459">
        <f t="shared" si="96"/>
        <v>20</v>
      </c>
      <c r="AE459">
        <f t="shared" si="97"/>
        <v>0</v>
      </c>
      <c r="AF459">
        <f t="shared" si="98"/>
        <v>0</v>
      </c>
      <c r="AG459">
        <f t="shared" si="99"/>
        <v>2</v>
      </c>
      <c r="AH459">
        <f t="shared" si="100"/>
        <v>2</v>
      </c>
    </row>
    <row r="460" spans="1:34" x14ac:dyDescent="0.3">
      <c r="A460">
        <f t="shared" si="101"/>
        <v>459</v>
      </c>
      <c r="B460" t="s">
        <v>500</v>
      </c>
      <c r="C460">
        <v>70</v>
      </c>
      <c r="D460">
        <v>44</v>
      </c>
      <c r="E460">
        <v>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1</v>
      </c>
      <c r="T460">
        <v>1</v>
      </c>
      <c r="U460">
        <v>0</v>
      </c>
      <c r="V460">
        <v>1</v>
      </c>
      <c r="W460">
        <v>1</v>
      </c>
      <c r="X460">
        <f t="shared" si="90"/>
        <v>0</v>
      </c>
      <c r="Y460">
        <f t="shared" si="91"/>
        <v>0</v>
      </c>
      <c r="Z460">
        <f t="shared" si="92"/>
        <v>0</v>
      </c>
      <c r="AA460">
        <f t="shared" si="93"/>
        <v>0</v>
      </c>
      <c r="AB460">
        <f t="shared" si="94"/>
        <v>1</v>
      </c>
      <c r="AC460">
        <f t="shared" si="95"/>
        <v>0</v>
      </c>
      <c r="AD460">
        <f t="shared" si="96"/>
        <v>2</v>
      </c>
      <c r="AE460">
        <f t="shared" si="97"/>
        <v>1</v>
      </c>
      <c r="AF460">
        <f t="shared" si="98"/>
        <v>0</v>
      </c>
      <c r="AG460">
        <f t="shared" si="99"/>
        <v>2</v>
      </c>
      <c r="AH460">
        <f t="shared" si="100"/>
        <v>4</v>
      </c>
    </row>
    <row r="461" spans="1:34" x14ac:dyDescent="0.3">
      <c r="A461">
        <f t="shared" si="101"/>
        <v>460</v>
      </c>
      <c r="B461" t="s">
        <v>501</v>
      </c>
      <c r="C461">
        <v>20</v>
      </c>
      <c r="D461">
        <v>49</v>
      </c>
      <c r="E461">
        <v>12</v>
      </c>
      <c r="F461">
        <v>0</v>
      </c>
      <c r="G461">
        <v>0</v>
      </c>
      <c r="H461">
        <v>3</v>
      </c>
      <c r="I461">
        <v>3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2</v>
      </c>
      <c r="T461">
        <v>0</v>
      </c>
      <c r="U461">
        <v>0</v>
      </c>
      <c r="V461">
        <v>0</v>
      </c>
      <c r="W461">
        <v>3</v>
      </c>
      <c r="X461">
        <f t="shared" si="90"/>
        <v>0</v>
      </c>
      <c r="Y461">
        <f t="shared" si="91"/>
        <v>6</v>
      </c>
      <c r="Z461">
        <f t="shared" si="92"/>
        <v>0</v>
      </c>
      <c r="AA461">
        <f t="shared" si="93"/>
        <v>0</v>
      </c>
      <c r="AB461">
        <f t="shared" si="94"/>
        <v>0</v>
      </c>
      <c r="AC461">
        <f t="shared" si="95"/>
        <v>0</v>
      </c>
      <c r="AD461">
        <f t="shared" si="96"/>
        <v>3</v>
      </c>
      <c r="AE461">
        <f t="shared" si="97"/>
        <v>0</v>
      </c>
      <c r="AF461">
        <f t="shared" si="98"/>
        <v>0</v>
      </c>
      <c r="AG461">
        <f t="shared" si="99"/>
        <v>3</v>
      </c>
      <c r="AH461">
        <f t="shared" si="100"/>
        <v>3</v>
      </c>
    </row>
    <row r="462" spans="1:34" x14ac:dyDescent="0.3">
      <c r="A462">
        <f t="shared" si="101"/>
        <v>461</v>
      </c>
      <c r="B462" t="s">
        <v>502</v>
      </c>
      <c r="C462">
        <v>20</v>
      </c>
      <c r="D462">
        <v>39</v>
      </c>
      <c r="E462">
        <v>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2</v>
      </c>
      <c r="S462">
        <v>3</v>
      </c>
      <c r="T462">
        <v>0</v>
      </c>
      <c r="U462">
        <v>0</v>
      </c>
      <c r="V462">
        <v>0</v>
      </c>
      <c r="W462">
        <v>0</v>
      </c>
      <c r="X462">
        <f t="shared" si="90"/>
        <v>0</v>
      </c>
      <c r="Y462">
        <f t="shared" si="91"/>
        <v>0</v>
      </c>
      <c r="Z462">
        <f t="shared" si="92"/>
        <v>0</v>
      </c>
      <c r="AA462">
        <f t="shared" si="93"/>
        <v>0</v>
      </c>
      <c r="AB462">
        <f t="shared" si="94"/>
        <v>0</v>
      </c>
      <c r="AC462">
        <f t="shared" si="95"/>
        <v>0</v>
      </c>
      <c r="AD462">
        <f t="shared" si="96"/>
        <v>5</v>
      </c>
      <c r="AE462">
        <f t="shared" si="97"/>
        <v>0</v>
      </c>
      <c r="AF462">
        <f t="shared" si="98"/>
        <v>0</v>
      </c>
      <c r="AG462">
        <f t="shared" si="99"/>
        <v>0</v>
      </c>
      <c r="AH462">
        <f t="shared" si="100"/>
        <v>1</v>
      </c>
    </row>
    <row r="463" spans="1:34" x14ac:dyDescent="0.3">
      <c r="A463">
        <f t="shared" si="101"/>
        <v>462</v>
      </c>
      <c r="B463" t="s">
        <v>503</v>
      </c>
      <c r="C463">
        <v>200</v>
      </c>
      <c r="D463">
        <v>44</v>
      </c>
      <c r="E463">
        <v>10</v>
      </c>
      <c r="F463">
        <v>2</v>
      </c>
      <c r="G463">
        <v>1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2</v>
      </c>
      <c r="T463">
        <v>0</v>
      </c>
      <c r="U463">
        <v>0</v>
      </c>
      <c r="V463">
        <v>0</v>
      </c>
      <c r="W463">
        <v>4</v>
      </c>
      <c r="X463">
        <f t="shared" si="90"/>
        <v>3</v>
      </c>
      <c r="Y463">
        <f t="shared" si="91"/>
        <v>1</v>
      </c>
      <c r="Z463">
        <f t="shared" si="92"/>
        <v>0</v>
      </c>
      <c r="AA463">
        <f t="shared" si="93"/>
        <v>0</v>
      </c>
      <c r="AB463">
        <f t="shared" si="94"/>
        <v>0</v>
      </c>
      <c r="AC463">
        <f t="shared" si="95"/>
        <v>0</v>
      </c>
      <c r="AD463">
        <f t="shared" si="96"/>
        <v>2</v>
      </c>
      <c r="AE463">
        <f t="shared" si="97"/>
        <v>0</v>
      </c>
      <c r="AF463">
        <f t="shared" si="98"/>
        <v>0</v>
      </c>
      <c r="AG463">
        <f t="shared" si="99"/>
        <v>4</v>
      </c>
      <c r="AH463">
        <f t="shared" si="100"/>
        <v>4</v>
      </c>
    </row>
    <row r="464" spans="1:34" x14ac:dyDescent="0.3">
      <c r="A464">
        <f t="shared" si="101"/>
        <v>463</v>
      </c>
      <c r="B464" t="s">
        <v>504</v>
      </c>
      <c r="C464">
        <v>20</v>
      </c>
      <c r="D464">
        <v>55</v>
      </c>
      <c r="E464">
        <v>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2</v>
      </c>
      <c r="S464">
        <v>0</v>
      </c>
      <c r="T464">
        <v>0</v>
      </c>
      <c r="U464">
        <v>0</v>
      </c>
      <c r="V464">
        <v>0</v>
      </c>
      <c r="W464">
        <v>0</v>
      </c>
      <c r="X464">
        <f t="shared" si="90"/>
        <v>0</v>
      </c>
      <c r="Y464">
        <f t="shared" si="91"/>
        <v>0</v>
      </c>
      <c r="Z464">
        <f t="shared" si="92"/>
        <v>0</v>
      </c>
      <c r="AA464">
        <f t="shared" si="93"/>
        <v>0</v>
      </c>
      <c r="AB464">
        <f t="shared" si="94"/>
        <v>0</v>
      </c>
      <c r="AC464">
        <f t="shared" si="95"/>
        <v>0</v>
      </c>
      <c r="AD464">
        <f t="shared" si="96"/>
        <v>2</v>
      </c>
      <c r="AE464">
        <f t="shared" si="97"/>
        <v>0</v>
      </c>
      <c r="AF464">
        <f t="shared" si="98"/>
        <v>0</v>
      </c>
      <c r="AG464">
        <f t="shared" si="99"/>
        <v>0</v>
      </c>
      <c r="AH464">
        <f t="shared" si="100"/>
        <v>1</v>
      </c>
    </row>
    <row r="465" spans="1:34" x14ac:dyDescent="0.3">
      <c r="A465">
        <f t="shared" si="101"/>
        <v>464</v>
      </c>
      <c r="B465" t="s">
        <v>505</v>
      </c>
      <c r="C465">
        <v>140</v>
      </c>
      <c r="D465">
        <v>44</v>
      </c>
      <c r="E465">
        <v>35</v>
      </c>
      <c r="F465">
        <v>2</v>
      </c>
      <c r="G465">
        <v>1</v>
      </c>
      <c r="H465">
        <v>1</v>
      </c>
      <c r="I465">
        <v>0</v>
      </c>
      <c r="J465">
        <v>3</v>
      </c>
      <c r="K465">
        <v>0</v>
      </c>
      <c r="L465">
        <v>3</v>
      </c>
      <c r="M465">
        <v>1</v>
      </c>
      <c r="N465">
        <v>8</v>
      </c>
      <c r="O465">
        <v>1</v>
      </c>
      <c r="P465">
        <v>0</v>
      </c>
      <c r="Q465">
        <v>0</v>
      </c>
      <c r="R465">
        <v>0</v>
      </c>
      <c r="S465">
        <v>6</v>
      </c>
      <c r="T465">
        <v>0</v>
      </c>
      <c r="U465">
        <v>4</v>
      </c>
      <c r="V465">
        <v>0</v>
      </c>
      <c r="W465">
        <v>5</v>
      </c>
      <c r="X465">
        <f t="shared" si="90"/>
        <v>3</v>
      </c>
      <c r="Y465">
        <f t="shared" si="91"/>
        <v>1</v>
      </c>
      <c r="Z465">
        <f t="shared" si="92"/>
        <v>3</v>
      </c>
      <c r="AA465">
        <f t="shared" si="93"/>
        <v>4</v>
      </c>
      <c r="AB465">
        <f t="shared" si="94"/>
        <v>9</v>
      </c>
      <c r="AC465">
        <f t="shared" si="95"/>
        <v>0</v>
      </c>
      <c r="AD465">
        <f t="shared" si="96"/>
        <v>6</v>
      </c>
      <c r="AE465">
        <f t="shared" si="97"/>
        <v>0</v>
      </c>
      <c r="AF465">
        <f t="shared" si="98"/>
        <v>4</v>
      </c>
      <c r="AG465">
        <f t="shared" si="99"/>
        <v>5</v>
      </c>
      <c r="AH465">
        <f t="shared" si="100"/>
        <v>8</v>
      </c>
    </row>
    <row r="466" spans="1:34" x14ac:dyDescent="0.3">
      <c r="A466">
        <f t="shared" si="101"/>
        <v>465</v>
      </c>
      <c r="B466" t="s">
        <v>506</v>
      </c>
      <c r="C466">
        <v>70</v>
      </c>
      <c r="D466">
        <v>41</v>
      </c>
      <c r="E466">
        <v>5</v>
      </c>
      <c r="F466">
        <v>0</v>
      </c>
      <c r="G466">
        <v>0</v>
      </c>
      <c r="H466">
        <v>0</v>
      </c>
      <c r="I466">
        <v>2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2</v>
      </c>
      <c r="X466">
        <f t="shared" si="90"/>
        <v>0</v>
      </c>
      <c r="Y466">
        <f t="shared" si="91"/>
        <v>2</v>
      </c>
      <c r="Z466">
        <f t="shared" si="92"/>
        <v>0</v>
      </c>
      <c r="AA466">
        <f t="shared" si="93"/>
        <v>0</v>
      </c>
      <c r="AB466">
        <f t="shared" si="94"/>
        <v>0</v>
      </c>
      <c r="AC466">
        <f t="shared" si="95"/>
        <v>0</v>
      </c>
      <c r="AD466">
        <f t="shared" si="96"/>
        <v>0</v>
      </c>
      <c r="AE466">
        <f t="shared" si="97"/>
        <v>0</v>
      </c>
      <c r="AF466">
        <f t="shared" si="98"/>
        <v>1</v>
      </c>
      <c r="AG466">
        <f t="shared" si="99"/>
        <v>2</v>
      </c>
      <c r="AH466">
        <f t="shared" si="100"/>
        <v>3</v>
      </c>
    </row>
    <row r="467" spans="1:34" x14ac:dyDescent="0.3">
      <c r="A467">
        <f t="shared" si="101"/>
        <v>466</v>
      </c>
      <c r="B467" t="s">
        <v>507</v>
      </c>
      <c r="C467">
        <v>70</v>
      </c>
      <c r="D467">
        <v>31</v>
      </c>
      <c r="E467">
        <v>19</v>
      </c>
      <c r="F467">
        <v>2</v>
      </c>
      <c r="G467">
        <v>1</v>
      </c>
      <c r="H467">
        <v>0</v>
      </c>
      <c r="I467">
        <v>1</v>
      </c>
      <c r="J467">
        <v>9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3</v>
      </c>
      <c r="Q467">
        <v>1</v>
      </c>
      <c r="R467">
        <v>0</v>
      </c>
      <c r="S467">
        <v>0</v>
      </c>
      <c r="T467">
        <v>0</v>
      </c>
      <c r="U467">
        <v>2</v>
      </c>
      <c r="V467">
        <v>0</v>
      </c>
      <c r="W467">
        <v>0</v>
      </c>
      <c r="X467">
        <f t="shared" si="90"/>
        <v>3</v>
      </c>
      <c r="Y467">
        <f t="shared" si="91"/>
        <v>1</v>
      </c>
      <c r="Z467">
        <f t="shared" si="92"/>
        <v>9</v>
      </c>
      <c r="AA467">
        <f t="shared" si="93"/>
        <v>0</v>
      </c>
      <c r="AB467">
        <f t="shared" si="94"/>
        <v>0</v>
      </c>
      <c r="AC467">
        <f t="shared" si="95"/>
        <v>4</v>
      </c>
      <c r="AD467">
        <f t="shared" si="96"/>
        <v>0</v>
      </c>
      <c r="AE467">
        <f t="shared" si="97"/>
        <v>0</v>
      </c>
      <c r="AF467">
        <f t="shared" si="98"/>
        <v>2</v>
      </c>
      <c r="AG467">
        <f t="shared" si="99"/>
        <v>0</v>
      </c>
      <c r="AH467">
        <f t="shared" si="100"/>
        <v>5</v>
      </c>
    </row>
    <row r="468" spans="1:34" x14ac:dyDescent="0.3">
      <c r="A468">
        <f t="shared" si="101"/>
        <v>467</v>
      </c>
      <c r="B468" t="s">
        <v>508</v>
      </c>
      <c r="C468">
        <v>100</v>
      </c>
      <c r="D468">
        <v>44</v>
      </c>
      <c r="E468">
        <v>6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2</v>
      </c>
      <c r="X468">
        <f t="shared" si="90"/>
        <v>1</v>
      </c>
      <c r="Y468">
        <f t="shared" si="91"/>
        <v>1</v>
      </c>
      <c r="Z468">
        <f t="shared" si="92"/>
        <v>0</v>
      </c>
      <c r="AA468">
        <f t="shared" si="93"/>
        <v>0</v>
      </c>
      <c r="AB468">
        <f t="shared" si="94"/>
        <v>0</v>
      </c>
      <c r="AC468">
        <f t="shared" si="95"/>
        <v>1</v>
      </c>
      <c r="AD468">
        <f t="shared" si="96"/>
        <v>0</v>
      </c>
      <c r="AE468">
        <f t="shared" si="97"/>
        <v>0</v>
      </c>
      <c r="AF468">
        <f t="shared" si="98"/>
        <v>1</v>
      </c>
      <c r="AG468">
        <f t="shared" si="99"/>
        <v>2</v>
      </c>
      <c r="AH468">
        <f t="shared" si="100"/>
        <v>5</v>
      </c>
    </row>
    <row r="469" spans="1:34" x14ac:dyDescent="0.3">
      <c r="A469">
        <f t="shared" si="101"/>
        <v>468</v>
      </c>
      <c r="B469" t="s">
        <v>509</v>
      </c>
      <c r="C469">
        <v>20</v>
      </c>
      <c r="D469">
        <v>49</v>
      </c>
      <c r="E469">
        <v>13</v>
      </c>
      <c r="F469">
        <v>0</v>
      </c>
      <c r="G469">
        <v>0</v>
      </c>
      <c r="H469">
        <v>1</v>
      </c>
      <c r="I469">
        <v>4</v>
      </c>
      <c r="J469">
        <v>1</v>
      </c>
      <c r="K469">
        <v>0</v>
      </c>
      <c r="L469">
        <v>1</v>
      </c>
      <c r="M469">
        <v>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1</v>
      </c>
      <c r="X469">
        <f t="shared" si="90"/>
        <v>0</v>
      </c>
      <c r="Y469">
        <f t="shared" si="91"/>
        <v>5</v>
      </c>
      <c r="Z469">
        <f t="shared" si="92"/>
        <v>1</v>
      </c>
      <c r="AA469">
        <f t="shared" si="93"/>
        <v>5</v>
      </c>
      <c r="AB469">
        <f t="shared" si="94"/>
        <v>0</v>
      </c>
      <c r="AC469">
        <f t="shared" si="95"/>
        <v>0</v>
      </c>
      <c r="AD469">
        <f t="shared" si="96"/>
        <v>1</v>
      </c>
      <c r="AE469">
        <f t="shared" si="97"/>
        <v>0</v>
      </c>
      <c r="AF469">
        <f t="shared" si="98"/>
        <v>0</v>
      </c>
      <c r="AG469">
        <f t="shared" si="99"/>
        <v>1</v>
      </c>
      <c r="AH469">
        <f t="shared" si="100"/>
        <v>5</v>
      </c>
    </row>
    <row r="470" spans="1:34" x14ac:dyDescent="0.3">
      <c r="A470">
        <f t="shared" si="101"/>
        <v>469</v>
      </c>
      <c r="B470" t="s">
        <v>510</v>
      </c>
      <c r="C470">
        <v>70</v>
      </c>
      <c r="D470">
        <v>386</v>
      </c>
      <c r="E470">
        <v>53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16</v>
      </c>
      <c r="Q470">
        <v>37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f t="shared" si="90"/>
        <v>0</v>
      </c>
      <c r="Y470">
        <f t="shared" si="91"/>
        <v>0</v>
      </c>
      <c r="Z470">
        <f t="shared" si="92"/>
        <v>0</v>
      </c>
      <c r="AA470">
        <f t="shared" si="93"/>
        <v>0</v>
      </c>
      <c r="AB470">
        <f t="shared" si="94"/>
        <v>0</v>
      </c>
      <c r="AC470">
        <f t="shared" si="95"/>
        <v>53</v>
      </c>
      <c r="AD470">
        <f t="shared" si="96"/>
        <v>0</v>
      </c>
      <c r="AE470">
        <f t="shared" si="97"/>
        <v>0</v>
      </c>
      <c r="AF470">
        <f t="shared" si="98"/>
        <v>0</v>
      </c>
      <c r="AG470">
        <f t="shared" si="99"/>
        <v>0</v>
      </c>
      <c r="AH470">
        <f t="shared" si="100"/>
        <v>1</v>
      </c>
    </row>
    <row r="471" spans="1:34" x14ac:dyDescent="0.3">
      <c r="A471">
        <f t="shared" si="101"/>
        <v>470</v>
      </c>
      <c r="B471" t="s">
        <v>511</v>
      </c>
      <c r="C471">
        <v>20</v>
      </c>
      <c r="D471">
        <v>34</v>
      </c>
      <c r="E471">
        <v>3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3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f t="shared" si="90"/>
        <v>0</v>
      </c>
      <c r="Y471">
        <f t="shared" si="91"/>
        <v>0</v>
      </c>
      <c r="Z471">
        <f t="shared" si="92"/>
        <v>0</v>
      </c>
      <c r="AA471">
        <f t="shared" si="93"/>
        <v>0</v>
      </c>
      <c r="AB471">
        <f t="shared" si="94"/>
        <v>3</v>
      </c>
      <c r="AC471">
        <f t="shared" si="95"/>
        <v>0</v>
      </c>
      <c r="AD471">
        <f t="shared" si="96"/>
        <v>0</v>
      </c>
      <c r="AE471">
        <f t="shared" si="97"/>
        <v>0</v>
      </c>
      <c r="AF471">
        <f t="shared" si="98"/>
        <v>0</v>
      </c>
      <c r="AG471">
        <f t="shared" si="99"/>
        <v>0</v>
      </c>
      <c r="AH471">
        <f t="shared" si="100"/>
        <v>1</v>
      </c>
    </row>
    <row r="472" spans="1:34" x14ac:dyDescent="0.3">
      <c r="A472">
        <f t="shared" si="101"/>
        <v>471</v>
      </c>
      <c r="B472" t="s">
        <v>512</v>
      </c>
      <c r="C472">
        <v>100</v>
      </c>
      <c r="D472">
        <v>55</v>
      </c>
      <c r="E472">
        <v>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3</v>
      </c>
      <c r="S472">
        <v>6</v>
      </c>
      <c r="T472">
        <v>0</v>
      </c>
      <c r="U472">
        <v>0</v>
      </c>
      <c r="V472">
        <v>0</v>
      </c>
      <c r="W472">
        <v>0</v>
      </c>
      <c r="X472">
        <f t="shared" si="90"/>
        <v>0</v>
      </c>
      <c r="Y472">
        <f t="shared" si="91"/>
        <v>0</v>
      </c>
      <c r="Z472">
        <f t="shared" si="92"/>
        <v>0</v>
      </c>
      <c r="AA472">
        <f t="shared" si="93"/>
        <v>0</v>
      </c>
      <c r="AB472">
        <f t="shared" si="94"/>
        <v>0</v>
      </c>
      <c r="AC472">
        <f t="shared" si="95"/>
        <v>0</v>
      </c>
      <c r="AD472">
        <f t="shared" si="96"/>
        <v>9</v>
      </c>
      <c r="AE472">
        <f t="shared" si="97"/>
        <v>0</v>
      </c>
      <c r="AF472">
        <f t="shared" si="98"/>
        <v>0</v>
      </c>
      <c r="AG472">
        <f t="shared" si="99"/>
        <v>0</v>
      </c>
      <c r="AH472">
        <f t="shared" si="100"/>
        <v>1</v>
      </c>
    </row>
    <row r="473" spans="1:34" x14ac:dyDescent="0.3">
      <c r="A473">
        <f t="shared" si="101"/>
        <v>472</v>
      </c>
      <c r="B473" t="s">
        <v>513</v>
      </c>
      <c r="C473">
        <v>20</v>
      </c>
      <c r="D473">
        <v>55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f t="shared" si="90"/>
        <v>0</v>
      </c>
      <c r="Y473">
        <f t="shared" si="91"/>
        <v>0</v>
      </c>
      <c r="Z473">
        <f t="shared" si="92"/>
        <v>0</v>
      </c>
      <c r="AA473">
        <f t="shared" si="93"/>
        <v>0</v>
      </c>
      <c r="AB473">
        <f t="shared" si="94"/>
        <v>0</v>
      </c>
      <c r="AC473">
        <f t="shared" si="95"/>
        <v>0</v>
      </c>
      <c r="AD473">
        <f t="shared" si="96"/>
        <v>1</v>
      </c>
      <c r="AE473">
        <f t="shared" si="97"/>
        <v>0</v>
      </c>
      <c r="AF473">
        <f t="shared" si="98"/>
        <v>0</v>
      </c>
      <c r="AG473">
        <f t="shared" si="99"/>
        <v>0</v>
      </c>
      <c r="AH473">
        <f t="shared" si="100"/>
        <v>1</v>
      </c>
    </row>
    <row r="474" spans="1:34" x14ac:dyDescent="0.3">
      <c r="A474">
        <f t="shared" si="101"/>
        <v>473</v>
      </c>
      <c r="B474" t="s">
        <v>514</v>
      </c>
      <c r="C474">
        <v>40</v>
      </c>
      <c r="D474">
        <v>34</v>
      </c>
      <c r="E474">
        <v>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f t="shared" si="90"/>
        <v>0</v>
      </c>
      <c r="Y474">
        <f t="shared" si="91"/>
        <v>0</v>
      </c>
      <c r="Z474">
        <f t="shared" si="92"/>
        <v>0</v>
      </c>
      <c r="AA474">
        <f t="shared" si="93"/>
        <v>1</v>
      </c>
      <c r="AB474">
        <f t="shared" si="94"/>
        <v>1</v>
      </c>
      <c r="AC474">
        <f t="shared" si="95"/>
        <v>0</v>
      </c>
      <c r="AD474">
        <f t="shared" si="96"/>
        <v>0</v>
      </c>
      <c r="AE474">
        <f t="shared" si="97"/>
        <v>0</v>
      </c>
      <c r="AF474">
        <f t="shared" si="98"/>
        <v>1</v>
      </c>
      <c r="AG474">
        <f t="shared" si="99"/>
        <v>0</v>
      </c>
      <c r="AH474">
        <f t="shared" si="100"/>
        <v>3</v>
      </c>
    </row>
    <row r="475" spans="1:34" x14ac:dyDescent="0.3">
      <c r="A475">
        <f t="shared" si="101"/>
        <v>474</v>
      </c>
      <c r="B475" t="s">
        <v>515</v>
      </c>
      <c r="C475">
        <v>20</v>
      </c>
      <c r="D475">
        <v>34</v>
      </c>
      <c r="E475">
        <v>3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3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f t="shared" si="90"/>
        <v>0</v>
      </c>
      <c r="Y475">
        <f t="shared" si="91"/>
        <v>0</v>
      </c>
      <c r="Z475">
        <f t="shared" si="92"/>
        <v>0</v>
      </c>
      <c r="AA475">
        <f t="shared" si="93"/>
        <v>0</v>
      </c>
      <c r="AB475">
        <f t="shared" si="94"/>
        <v>3</v>
      </c>
      <c r="AC475">
        <f t="shared" si="95"/>
        <v>0</v>
      </c>
      <c r="AD475">
        <f t="shared" si="96"/>
        <v>0</v>
      </c>
      <c r="AE475">
        <f t="shared" si="97"/>
        <v>0</v>
      </c>
      <c r="AF475">
        <f t="shared" si="98"/>
        <v>0</v>
      </c>
      <c r="AG475">
        <f t="shared" si="99"/>
        <v>0</v>
      </c>
      <c r="AH475">
        <f t="shared" si="100"/>
        <v>1</v>
      </c>
    </row>
    <row r="476" spans="1:34" x14ac:dyDescent="0.3">
      <c r="A476">
        <f t="shared" si="101"/>
        <v>475</v>
      </c>
      <c r="B476" t="s">
        <v>516</v>
      </c>
      <c r="C476">
        <v>100</v>
      </c>
      <c r="D476">
        <v>56</v>
      </c>
      <c r="E476">
        <v>13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3</v>
      </c>
      <c r="M476">
        <v>1</v>
      </c>
      <c r="N476">
        <v>7</v>
      </c>
      <c r="O476">
        <v>2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f t="shared" si="90"/>
        <v>0</v>
      </c>
      <c r="Y476">
        <f t="shared" si="91"/>
        <v>0</v>
      </c>
      <c r="Z476">
        <f t="shared" si="92"/>
        <v>0</v>
      </c>
      <c r="AA476">
        <f t="shared" si="93"/>
        <v>4</v>
      </c>
      <c r="AB476">
        <f t="shared" si="94"/>
        <v>9</v>
      </c>
      <c r="AC476">
        <f t="shared" si="95"/>
        <v>0</v>
      </c>
      <c r="AD476">
        <f t="shared" si="96"/>
        <v>0</v>
      </c>
      <c r="AE476">
        <f t="shared" si="97"/>
        <v>0</v>
      </c>
      <c r="AF476">
        <f t="shared" si="98"/>
        <v>0</v>
      </c>
      <c r="AG476">
        <f t="shared" si="99"/>
        <v>0</v>
      </c>
      <c r="AH476">
        <f t="shared" si="100"/>
        <v>2</v>
      </c>
    </row>
    <row r="477" spans="1:34" x14ac:dyDescent="0.3">
      <c r="A477">
        <f t="shared" si="101"/>
        <v>476</v>
      </c>
      <c r="B477" t="s">
        <v>517</v>
      </c>
      <c r="C477">
        <v>20</v>
      </c>
      <c r="D477">
        <v>57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f t="shared" si="90"/>
        <v>0</v>
      </c>
      <c r="Y477">
        <f t="shared" si="91"/>
        <v>0</v>
      </c>
      <c r="Z477">
        <f t="shared" si="92"/>
        <v>0</v>
      </c>
      <c r="AA477">
        <f t="shared" si="93"/>
        <v>0</v>
      </c>
      <c r="AB477">
        <f t="shared" si="94"/>
        <v>0</v>
      </c>
      <c r="AC477">
        <f t="shared" si="95"/>
        <v>0</v>
      </c>
      <c r="AD477">
        <f t="shared" si="96"/>
        <v>0</v>
      </c>
      <c r="AE477">
        <f t="shared" si="97"/>
        <v>0</v>
      </c>
      <c r="AF477">
        <f t="shared" si="98"/>
        <v>0</v>
      </c>
      <c r="AG477">
        <f t="shared" si="99"/>
        <v>1</v>
      </c>
      <c r="AH477">
        <f t="shared" si="100"/>
        <v>1</v>
      </c>
    </row>
    <row r="478" spans="1:34" x14ac:dyDescent="0.3">
      <c r="A478">
        <f t="shared" si="101"/>
        <v>477</v>
      </c>
      <c r="B478" t="s">
        <v>518</v>
      </c>
      <c r="C478">
        <v>70</v>
      </c>
      <c r="D478">
        <v>56</v>
      </c>
      <c r="E478">
        <v>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3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f t="shared" si="90"/>
        <v>0</v>
      </c>
      <c r="Y478">
        <f t="shared" si="91"/>
        <v>0</v>
      </c>
      <c r="Z478">
        <f t="shared" si="92"/>
        <v>0</v>
      </c>
      <c r="AA478">
        <f t="shared" si="93"/>
        <v>0</v>
      </c>
      <c r="AB478">
        <f t="shared" si="94"/>
        <v>5</v>
      </c>
      <c r="AC478">
        <f t="shared" si="95"/>
        <v>0</v>
      </c>
      <c r="AD478">
        <f t="shared" si="96"/>
        <v>0</v>
      </c>
      <c r="AE478">
        <f t="shared" si="97"/>
        <v>0</v>
      </c>
      <c r="AF478">
        <f t="shared" si="98"/>
        <v>0</v>
      </c>
      <c r="AG478">
        <f t="shared" si="99"/>
        <v>0</v>
      </c>
      <c r="AH478">
        <f t="shared" si="100"/>
        <v>1</v>
      </c>
    </row>
    <row r="479" spans="1:34" x14ac:dyDescent="0.3">
      <c r="A479">
        <f t="shared" si="101"/>
        <v>478</v>
      </c>
      <c r="B479" t="s">
        <v>519</v>
      </c>
      <c r="C479">
        <v>40</v>
      </c>
      <c r="D479">
        <v>34</v>
      </c>
      <c r="E479">
        <v>15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4</v>
      </c>
      <c r="O479">
        <v>8</v>
      </c>
      <c r="P479">
        <v>0</v>
      </c>
      <c r="Q479">
        <v>0</v>
      </c>
      <c r="R479">
        <v>3</v>
      </c>
      <c r="S479">
        <v>0</v>
      </c>
      <c r="T479">
        <v>0</v>
      </c>
      <c r="U479">
        <v>0</v>
      </c>
      <c r="V479">
        <v>0</v>
      </c>
      <c r="W479">
        <v>0</v>
      </c>
      <c r="X479">
        <f t="shared" si="90"/>
        <v>0</v>
      </c>
      <c r="Y479">
        <f t="shared" si="91"/>
        <v>0</v>
      </c>
      <c r="Z479">
        <f t="shared" si="92"/>
        <v>0</v>
      </c>
      <c r="AA479">
        <f t="shared" si="93"/>
        <v>0</v>
      </c>
      <c r="AB479">
        <f t="shared" si="94"/>
        <v>12</v>
      </c>
      <c r="AC479">
        <f t="shared" si="95"/>
        <v>0</v>
      </c>
      <c r="AD479">
        <f t="shared" si="96"/>
        <v>3</v>
      </c>
      <c r="AE479">
        <f t="shared" si="97"/>
        <v>0</v>
      </c>
      <c r="AF479">
        <f t="shared" si="98"/>
        <v>0</v>
      </c>
      <c r="AG479">
        <f t="shared" si="99"/>
        <v>0</v>
      </c>
      <c r="AH479">
        <f t="shared" si="100"/>
        <v>2</v>
      </c>
    </row>
    <row r="480" spans="1:34" x14ac:dyDescent="0.3">
      <c r="A480">
        <f t="shared" si="101"/>
        <v>479</v>
      </c>
      <c r="B480" t="s">
        <v>520</v>
      </c>
      <c r="C480">
        <v>40</v>
      </c>
      <c r="D480">
        <v>34</v>
      </c>
      <c r="E480">
        <v>2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</v>
      </c>
      <c r="X480">
        <f t="shared" si="90"/>
        <v>0</v>
      </c>
      <c r="Y480">
        <f t="shared" si="91"/>
        <v>1</v>
      </c>
      <c r="Z480">
        <f t="shared" si="92"/>
        <v>0</v>
      </c>
      <c r="AA480">
        <f t="shared" si="93"/>
        <v>0</v>
      </c>
      <c r="AB480">
        <f t="shared" si="94"/>
        <v>0</v>
      </c>
      <c r="AC480">
        <f t="shared" si="95"/>
        <v>0</v>
      </c>
      <c r="AD480">
        <f t="shared" si="96"/>
        <v>0</v>
      </c>
      <c r="AE480">
        <f t="shared" si="97"/>
        <v>0</v>
      </c>
      <c r="AF480">
        <f t="shared" si="98"/>
        <v>0</v>
      </c>
      <c r="AG480">
        <f t="shared" si="99"/>
        <v>1</v>
      </c>
      <c r="AH480">
        <f t="shared" si="100"/>
        <v>2</v>
      </c>
    </row>
    <row r="481" spans="1:34" x14ac:dyDescent="0.3">
      <c r="A481">
        <f t="shared" si="101"/>
        <v>480</v>
      </c>
      <c r="B481" t="s">
        <v>521</v>
      </c>
      <c r="C481">
        <v>40</v>
      </c>
      <c r="D481">
        <v>57</v>
      </c>
      <c r="E481">
        <v>7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</v>
      </c>
      <c r="M481">
        <v>2</v>
      </c>
      <c r="N481">
        <v>0</v>
      </c>
      <c r="O481">
        <v>1</v>
      </c>
      <c r="P481">
        <v>0</v>
      </c>
      <c r="Q481">
        <v>0</v>
      </c>
      <c r="R481">
        <v>1</v>
      </c>
      <c r="S481">
        <v>0</v>
      </c>
      <c r="T481">
        <v>1</v>
      </c>
      <c r="U481">
        <v>0</v>
      </c>
      <c r="V481">
        <v>0</v>
      </c>
      <c r="W481">
        <v>1</v>
      </c>
      <c r="X481">
        <f t="shared" si="90"/>
        <v>0</v>
      </c>
      <c r="Y481">
        <f t="shared" si="91"/>
        <v>0</v>
      </c>
      <c r="Z481">
        <f t="shared" si="92"/>
        <v>0</v>
      </c>
      <c r="AA481">
        <f t="shared" si="93"/>
        <v>4</v>
      </c>
      <c r="AB481">
        <f t="shared" si="94"/>
        <v>1</v>
      </c>
      <c r="AC481">
        <f t="shared" si="95"/>
        <v>0</v>
      </c>
      <c r="AD481">
        <f t="shared" si="96"/>
        <v>1</v>
      </c>
      <c r="AE481">
        <f t="shared" si="97"/>
        <v>1</v>
      </c>
      <c r="AF481">
        <f t="shared" si="98"/>
        <v>0</v>
      </c>
      <c r="AG481">
        <f t="shared" si="99"/>
        <v>1</v>
      </c>
      <c r="AH481">
        <f t="shared" si="100"/>
        <v>5</v>
      </c>
    </row>
    <row r="482" spans="1:34" x14ac:dyDescent="0.3">
      <c r="A482">
        <f t="shared" si="101"/>
        <v>481</v>
      </c>
      <c r="B482" t="s">
        <v>522</v>
      </c>
      <c r="C482">
        <v>20</v>
      </c>
      <c r="D482">
        <v>55</v>
      </c>
      <c r="E482">
        <v>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3</v>
      </c>
      <c r="T482">
        <v>0</v>
      </c>
      <c r="U482">
        <v>0</v>
      </c>
      <c r="V482">
        <v>0</v>
      </c>
      <c r="W482">
        <v>0</v>
      </c>
      <c r="X482">
        <f t="shared" si="90"/>
        <v>0</v>
      </c>
      <c r="Y482">
        <f t="shared" si="91"/>
        <v>0</v>
      </c>
      <c r="Z482">
        <f t="shared" si="92"/>
        <v>0</v>
      </c>
      <c r="AA482">
        <f t="shared" si="93"/>
        <v>0</v>
      </c>
      <c r="AB482">
        <f t="shared" si="94"/>
        <v>0</v>
      </c>
      <c r="AC482">
        <f t="shared" si="95"/>
        <v>0</v>
      </c>
      <c r="AD482">
        <f t="shared" si="96"/>
        <v>3</v>
      </c>
      <c r="AE482">
        <f t="shared" si="97"/>
        <v>0</v>
      </c>
      <c r="AF482">
        <f t="shared" si="98"/>
        <v>0</v>
      </c>
      <c r="AG482">
        <f t="shared" si="99"/>
        <v>0</v>
      </c>
      <c r="AH482">
        <f t="shared" si="100"/>
        <v>1</v>
      </c>
    </row>
    <row r="483" spans="1:34" x14ac:dyDescent="0.3">
      <c r="A483">
        <f t="shared" si="101"/>
        <v>482</v>
      </c>
      <c r="B483" t="s">
        <v>523</v>
      </c>
      <c r="C483">
        <v>20</v>
      </c>
      <c r="D483">
        <v>55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f t="shared" si="90"/>
        <v>0</v>
      </c>
      <c r="Y483">
        <f t="shared" si="91"/>
        <v>0</v>
      </c>
      <c r="Z483">
        <f t="shared" si="92"/>
        <v>0</v>
      </c>
      <c r="AA483">
        <f t="shared" si="93"/>
        <v>1</v>
      </c>
      <c r="AB483">
        <f t="shared" si="94"/>
        <v>0</v>
      </c>
      <c r="AC483">
        <f t="shared" si="95"/>
        <v>0</v>
      </c>
      <c r="AD483">
        <f t="shared" si="96"/>
        <v>0</v>
      </c>
      <c r="AE483">
        <f t="shared" si="97"/>
        <v>0</v>
      </c>
      <c r="AF483">
        <f t="shared" si="98"/>
        <v>0</v>
      </c>
      <c r="AG483">
        <f t="shared" si="99"/>
        <v>0</v>
      </c>
      <c r="AH483">
        <f t="shared" si="100"/>
        <v>1</v>
      </c>
    </row>
    <row r="484" spans="1:34" x14ac:dyDescent="0.3">
      <c r="A484">
        <f t="shared" si="101"/>
        <v>483</v>
      </c>
      <c r="B484" t="s">
        <v>524</v>
      </c>
      <c r="C484">
        <v>20</v>
      </c>
      <c r="D484">
        <v>55</v>
      </c>
      <c r="E484">
        <v>5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4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f t="shared" si="90"/>
        <v>0</v>
      </c>
      <c r="Y484">
        <f t="shared" si="91"/>
        <v>0</v>
      </c>
      <c r="Z484">
        <f t="shared" si="92"/>
        <v>0</v>
      </c>
      <c r="AA484">
        <f t="shared" si="93"/>
        <v>4</v>
      </c>
      <c r="AB484">
        <f t="shared" si="94"/>
        <v>1</v>
      </c>
      <c r="AC484">
        <f t="shared" si="95"/>
        <v>0</v>
      </c>
      <c r="AD484">
        <f t="shared" si="96"/>
        <v>0</v>
      </c>
      <c r="AE484">
        <f t="shared" si="97"/>
        <v>0</v>
      </c>
      <c r="AF484">
        <f t="shared" si="98"/>
        <v>0</v>
      </c>
      <c r="AG484">
        <f t="shared" si="99"/>
        <v>0</v>
      </c>
      <c r="AH484">
        <f t="shared" si="100"/>
        <v>2</v>
      </c>
    </row>
    <row r="485" spans="1:34" x14ac:dyDescent="0.3">
      <c r="A485">
        <f t="shared" si="101"/>
        <v>484</v>
      </c>
      <c r="B485" t="s">
        <v>519</v>
      </c>
      <c r="C485">
        <v>40</v>
      </c>
      <c r="D485">
        <v>34</v>
      </c>
      <c r="E485">
        <v>15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4</v>
      </c>
      <c r="O485">
        <v>8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0</v>
      </c>
      <c r="V485">
        <v>0</v>
      </c>
      <c r="W485">
        <v>0</v>
      </c>
      <c r="X485">
        <f t="shared" si="90"/>
        <v>0</v>
      </c>
      <c r="Y485">
        <f t="shared" si="91"/>
        <v>0</v>
      </c>
      <c r="Z485">
        <f t="shared" si="92"/>
        <v>0</v>
      </c>
      <c r="AA485">
        <f t="shared" si="93"/>
        <v>0</v>
      </c>
      <c r="AB485">
        <f t="shared" si="94"/>
        <v>12</v>
      </c>
      <c r="AC485">
        <f t="shared" si="95"/>
        <v>0</v>
      </c>
      <c r="AD485">
        <f t="shared" si="96"/>
        <v>3</v>
      </c>
      <c r="AE485">
        <f t="shared" si="97"/>
        <v>0</v>
      </c>
      <c r="AF485">
        <f t="shared" si="98"/>
        <v>0</v>
      </c>
      <c r="AG485">
        <f t="shared" si="99"/>
        <v>0</v>
      </c>
      <c r="AH485">
        <f t="shared" si="100"/>
        <v>2</v>
      </c>
    </row>
    <row r="486" spans="1:34" x14ac:dyDescent="0.3">
      <c r="A486">
        <f t="shared" si="101"/>
        <v>485</v>
      </c>
      <c r="B486" t="s">
        <v>525</v>
      </c>
      <c r="C486">
        <v>70</v>
      </c>
      <c r="D486">
        <v>34</v>
      </c>
      <c r="E486">
        <v>6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3</v>
      </c>
      <c r="P486">
        <v>0</v>
      </c>
      <c r="Q486">
        <v>0</v>
      </c>
      <c r="R486">
        <v>2</v>
      </c>
      <c r="S486">
        <v>0</v>
      </c>
      <c r="T486">
        <v>0</v>
      </c>
      <c r="U486">
        <v>0</v>
      </c>
      <c r="V486">
        <v>0</v>
      </c>
      <c r="W486">
        <v>0</v>
      </c>
      <c r="X486">
        <f t="shared" si="90"/>
        <v>0</v>
      </c>
      <c r="Y486">
        <f t="shared" si="91"/>
        <v>0</v>
      </c>
      <c r="Z486">
        <f t="shared" si="92"/>
        <v>0</v>
      </c>
      <c r="AA486">
        <f t="shared" si="93"/>
        <v>0</v>
      </c>
      <c r="AB486">
        <f t="shared" si="94"/>
        <v>4</v>
      </c>
      <c r="AC486">
        <f t="shared" si="95"/>
        <v>0</v>
      </c>
      <c r="AD486">
        <f t="shared" si="96"/>
        <v>2</v>
      </c>
      <c r="AE486">
        <f t="shared" si="97"/>
        <v>0</v>
      </c>
      <c r="AF486">
        <f t="shared" si="98"/>
        <v>0</v>
      </c>
      <c r="AG486">
        <f t="shared" si="99"/>
        <v>0</v>
      </c>
      <c r="AH486">
        <f t="shared" si="100"/>
        <v>2</v>
      </c>
    </row>
    <row r="487" spans="1:34" x14ac:dyDescent="0.3">
      <c r="A487">
        <f t="shared" si="101"/>
        <v>486</v>
      </c>
      <c r="B487" t="s">
        <v>526</v>
      </c>
      <c r="C487">
        <v>20</v>
      </c>
      <c r="D487">
        <v>57</v>
      </c>
      <c r="E487">
        <v>9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</v>
      </c>
      <c r="O487">
        <v>1</v>
      </c>
      <c r="P487">
        <v>0</v>
      </c>
      <c r="Q487">
        <v>0</v>
      </c>
      <c r="R487">
        <v>1</v>
      </c>
      <c r="S487">
        <v>4</v>
      </c>
      <c r="T487">
        <v>0</v>
      </c>
      <c r="U487">
        <v>0</v>
      </c>
      <c r="V487">
        <v>0</v>
      </c>
      <c r="W487">
        <v>0</v>
      </c>
      <c r="X487">
        <f t="shared" si="90"/>
        <v>0</v>
      </c>
      <c r="Y487">
        <f t="shared" si="91"/>
        <v>1</v>
      </c>
      <c r="Z487">
        <f t="shared" si="92"/>
        <v>0</v>
      </c>
      <c r="AA487">
        <f t="shared" si="93"/>
        <v>0</v>
      </c>
      <c r="AB487">
        <f t="shared" si="94"/>
        <v>3</v>
      </c>
      <c r="AC487">
        <f t="shared" si="95"/>
        <v>0</v>
      </c>
      <c r="AD487">
        <f t="shared" si="96"/>
        <v>5</v>
      </c>
      <c r="AE487">
        <f t="shared" si="97"/>
        <v>0</v>
      </c>
      <c r="AF487">
        <f t="shared" si="98"/>
        <v>0</v>
      </c>
      <c r="AG487">
        <f t="shared" si="99"/>
        <v>0</v>
      </c>
      <c r="AH487">
        <f t="shared" si="100"/>
        <v>3</v>
      </c>
    </row>
    <row r="488" spans="1:34" x14ac:dyDescent="0.3">
      <c r="A488">
        <f t="shared" si="101"/>
        <v>487</v>
      </c>
      <c r="B488" t="s">
        <v>527</v>
      </c>
      <c r="C488">
        <v>20</v>
      </c>
      <c r="D488">
        <v>55</v>
      </c>
      <c r="E488">
        <v>6</v>
      </c>
      <c r="F488">
        <v>2</v>
      </c>
      <c r="G488">
        <v>2</v>
      </c>
      <c r="H488">
        <v>0</v>
      </c>
      <c r="I488">
        <v>0</v>
      </c>
      <c r="J488">
        <v>0</v>
      </c>
      <c r="K488">
        <v>0</v>
      </c>
      <c r="L488">
        <v>2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2</v>
      </c>
      <c r="U488">
        <v>0</v>
      </c>
      <c r="V488">
        <v>0</v>
      </c>
      <c r="W488">
        <v>0</v>
      </c>
      <c r="X488">
        <f t="shared" si="90"/>
        <v>4</v>
      </c>
      <c r="Y488">
        <f t="shared" si="91"/>
        <v>0</v>
      </c>
      <c r="Z488">
        <f t="shared" si="92"/>
        <v>0</v>
      </c>
      <c r="AA488">
        <f t="shared" si="93"/>
        <v>2</v>
      </c>
      <c r="AB488">
        <f t="shared" si="94"/>
        <v>0</v>
      </c>
      <c r="AC488">
        <f t="shared" si="95"/>
        <v>0</v>
      </c>
      <c r="AD488">
        <f t="shared" si="96"/>
        <v>0</v>
      </c>
      <c r="AE488">
        <f t="shared" si="97"/>
        <v>2</v>
      </c>
      <c r="AF488">
        <f t="shared" si="98"/>
        <v>0</v>
      </c>
      <c r="AG488">
        <f t="shared" si="99"/>
        <v>0</v>
      </c>
      <c r="AH488">
        <f t="shared" si="100"/>
        <v>3</v>
      </c>
    </row>
    <row r="489" spans="1:34" x14ac:dyDescent="0.3">
      <c r="A489">
        <f t="shared" si="101"/>
        <v>488</v>
      </c>
      <c r="B489" t="s">
        <v>528</v>
      </c>
      <c r="C489">
        <v>40</v>
      </c>
      <c r="D489">
        <v>56</v>
      </c>
      <c r="E489">
        <v>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2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f t="shared" si="90"/>
        <v>0</v>
      </c>
      <c r="Y489">
        <f t="shared" si="91"/>
        <v>0</v>
      </c>
      <c r="Z489">
        <f t="shared" si="92"/>
        <v>0</v>
      </c>
      <c r="AA489">
        <f t="shared" si="93"/>
        <v>0</v>
      </c>
      <c r="AB489">
        <f t="shared" si="94"/>
        <v>2</v>
      </c>
      <c r="AC489">
        <f t="shared" si="95"/>
        <v>0</v>
      </c>
      <c r="AD489">
        <f t="shared" si="96"/>
        <v>0</v>
      </c>
      <c r="AE489">
        <f t="shared" si="97"/>
        <v>0</v>
      </c>
      <c r="AF489">
        <f t="shared" si="98"/>
        <v>0</v>
      </c>
      <c r="AG489">
        <f t="shared" si="99"/>
        <v>0</v>
      </c>
      <c r="AH489">
        <f t="shared" si="100"/>
        <v>1</v>
      </c>
    </row>
    <row r="490" spans="1:34" x14ac:dyDescent="0.3">
      <c r="A490">
        <f t="shared" si="101"/>
        <v>489</v>
      </c>
      <c r="B490" t="s">
        <v>529</v>
      </c>
      <c r="C490">
        <v>20</v>
      </c>
      <c r="D490">
        <v>34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f t="shared" si="90"/>
        <v>0</v>
      </c>
      <c r="Y490">
        <f t="shared" si="91"/>
        <v>0</v>
      </c>
      <c r="Z490">
        <f t="shared" si="92"/>
        <v>0</v>
      </c>
      <c r="AA490">
        <f t="shared" si="93"/>
        <v>0</v>
      </c>
      <c r="AB490">
        <f t="shared" si="94"/>
        <v>1</v>
      </c>
      <c r="AC490">
        <f t="shared" si="95"/>
        <v>0</v>
      </c>
      <c r="AD490">
        <f t="shared" si="96"/>
        <v>0</v>
      </c>
      <c r="AE490">
        <f t="shared" si="97"/>
        <v>0</v>
      </c>
      <c r="AF490">
        <f t="shared" si="98"/>
        <v>0</v>
      </c>
      <c r="AG490">
        <f t="shared" si="99"/>
        <v>0</v>
      </c>
      <c r="AH490">
        <f t="shared" si="100"/>
        <v>1</v>
      </c>
    </row>
    <row r="491" spans="1:34" x14ac:dyDescent="0.3">
      <c r="A491">
        <f t="shared" si="101"/>
        <v>490</v>
      </c>
      <c r="B491" t="s">
        <v>530</v>
      </c>
      <c r="C491">
        <v>70</v>
      </c>
      <c r="D491">
        <v>34</v>
      </c>
      <c r="E491">
        <v>10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1</v>
      </c>
      <c r="O491">
        <v>8</v>
      </c>
      <c r="P491">
        <v>0</v>
      </c>
      <c r="Q491">
        <v>0</v>
      </c>
      <c r="R491">
        <v>0</v>
      </c>
      <c r="S491">
        <v>0</v>
      </c>
      <c r="T491">
        <v>5</v>
      </c>
      <c r="U491">
        <v>0</v>
      </c>
      <c r="V491">
        <v>0</v>
      </c>
      <c r="W491">
        <v>0</v>
      </c>
      <c r="X491">
        <f t="shared" si="90"/>
        <v>0</v>
      </c>
      <c r="Y491">
        <f t="shared" si="91"/>
        <v>0</v>
      </c>
      <c r="Z491">
        <f t="shared" si="92"/>
        <v>0</v>
      </c>
      <c r="AA491">
        <f t="shared" si="93"/>
        <v>1</v>
      </c>
      <c r="AB491">
        <f t="shared" si="94"/>
        <v>9</v>
      </c>
      <c r="AC491">
        <f t="shared" si="95"/>
        <v>0</v>
      </c>
      <c r="AD491">
        <f t="shared" si="96"/>
        <v>0</v>
      </c>
      <c r="AE491">
        <f t="shared" si="97"/>
        <v>5</v>
      </c>
      <c r="AF491">
        <f t="shared" si="98"/>
        <v>0</v>
      </c>
      <c r="AG491">
        <f t="shared" si="99"/>
        <v>0</v>
      </c>
      <c r="AH491">
        <f t="shared" si="100"/>
        <v>3</v>
      </c>
    </row>
    <row r="492" spans="1:34" x14ac:dyDescent="0.3">
      <c r="A492">
        <f t="shared" si="101"/>
        <v>491</v>
      </c>
      <c r="B492" t="s">
        <v>531</v>
      </c>
      <c r="C492">
        <v>20</v>
      </c>
      <c r="D492">
        <v>55</v>
      </c>
      <c r="E492">
        <v>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2</v>
      </c>
      <c r="S492">
        <v>1</v>
      </c>
      <c r="T492">
        <v>0</v>
      </c>
      <c r="U492">
        <v>0</v>
      </c>
      <c r="V492">
        <v>0</v>
      </c>
      <c r="W492">
        <v>0</v>
      </c>
      <c r="X492">
        <f t="shared" si="90"/>
        <v>0</v>
      </c>
      <c r="Y492">
        <f t="shared" si="91"/>
        <v>0</v>
      </c>
      <c r="Z492">
        <f t="shared" si="92"/>
        <v>0</v>
      </c>
      <c r="AA492">
        <f t="shared" si="93"/>
        <v>0</v>
      </c>
      <c r="AB492">
        <f t="shared" si="94"/>
        <v>1</v>
      </c>
      <c r="AC492">
        <f t="shared" si="95"/>
        <v>0</v>
      </c>
      <c r="AD492">
        <f t="shared" si="96"/>
        <v>3</v>
      </c>
      <c r="AE492">
        <f t="shared" si="97"/>
        <v>0</v>
      </c>
      <c r="AF492">
        <f t="shared" si="98"/>
        <v>0</v>
      </c>
      <c r="AG492">
        <f t="shared" si="99"/>
        <v>0</v>
      </c>
      <c r="AH492">
        <f t="shared" si="100"/>
        <v>2</v>
      </c>
    </row>
    <row r="493" spans="1:34" x14ac:dyDescent="0.3">
      <c r="A493">
        <f t="shared" si="101"/>
        <v>492</v>
      </c>
      <c r="B493" t="s">
        <v>532</v>
      </c>
      <c r="C493">
        <v>40</v>
      </c>
      <c r="D493">
        <v>34</v>
      </c>
      <c r="E493">
        <v>13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f t="shared" si="90"/>
        <v>0</v>
      </c>
      <c r="Y493">
        <f t="shared" si="91"/>
        <v>1</v>
      </c>
      <c r="Z493">
        <f t="shared" si="92"/>
        <v>0</v>
      </c>
      <c r="AA493">
        <f t="shared" si="93"/>
        <v>0</v>
      </c>
      <c r="AB493">
        <f t="shared" si="94"/>
        <v>10</v>
      </c>
      <c r="AC493">
        <f t="shared" si="95"/>
        <v>1</v>
      </c>
      <c r="AD493">
        <f t="shared" si="96"/>
        <v>0</v>
      </c>
      <c r="AE493">
        <f t="shared" si="97"/>
        <v>0</v>
      </c>
      <c r="AF493">
        <f t="shared" si="98"/>
        <v>1</v>
      </c>
      <c r="AG493">
        <f t="shared" si="99"/>
        <v>0</v>
      </c>
      <c r="AH493">
        <f t="shared" si="100"/>
        <v>4</v>
      </c>
    </row>
    <row r="494" spans="1:34" x14ac:dyDescent="0.3">
      <c r="A494">
        <f t="shared" si="101"/>
        <v>493</v>
      </c>
      <c r="B494" t="s">
        <v>533</v>
      </c>
      <c r="C494">
        <v>40</v>
      </c>
      <c r="D494">
        <v>55</v>
      </c>
      <c r="E494">
        <v>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2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f t="shared" si="90"/>
        <v>0</v>
      </c>
      <c r="Y494">
        <f t="shared" si="91"/>
        <v>0</v>
      </c>
      <c r="Z494">
        <f t="shared" si="92"/>
        <v>0</v>
      </c>
      <c r="AA494">
        <f t="shared" si="93"/>
        <v>3</v>
      </c>
      <c r="AB494">
        <f t="shared" si="94"/>
        <v>0</v>
      </c>
      <c r="AC494">
        <f t="shared" si="95"/>
        <v>0</v>
      </c>
      <c r="AD494">
        <f t="shared" si="96"/>
        <v>0</v>
      </c>
      <c r="AE494">
        <f t="shared" si="97"/>
        <v>0</v>
      </c>
      <c r="AF494">
        <f t="shared" si="98"/>
        <v>0</v>
      </c>
      <c r="AG494">
        <f t="shared" si="99"/>
        <v>0</v>
      </c>
      <c r="AH494">
        <f t="shared" si="100"/>
        <v>1</v>
      </c>
    </row>
    <row r="495" spans="1:34" x14ac:dyDescent="0.3">
      <c r="A495">
        <f t="shared" si="101"/>
        <v>494</v>
      </c>
      <c r="B495" t="s">
        <v>534</v>
      </c>
      <c r="C495">
        <v>20</v>
      </c>
      <c r="D495">
        <v>55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f t="shared" si="90"/>
        <v>0</v>
      </c>
      <c r="Y495">
        <f t="shared" si="91"/>
        <v>0</v>
      </c>
      <c r="Z495">
        <f t="shared" si="92"/>
        <v>0</v>
      </c>
      <c r="AA495">
        <f t="shared" si="93"/>
        <v>1</v>
      </c>
      <c r="AB495">
        <f t="shared" si="94"/>
        <v>0</v>
      </c>
      <c r="AC495">
        <f t="shared" si="95"/>
        <v>0</v>
      </c>
      <c r="AD495">
        <f t="shared" si="96"/>
        <v>0</v>
      </c>
      <c r="AE495">
        <f t="shared" si="97"/>
        <v>0</v>
      </c>
      <c r="AF495">
        <f t="shared" si="98"/>
        <v>0</v>
      </c>
      <c r="AG495">
        <f t="shared" si="99"/>
        <v>0</v>
      </c>
      <c r="AH495">
        <f t="shared" si="100"/>
        <v>1</v>
      </c>
    </row>
    <row r="496" spans="1:34" x14ac:dyDescent="0.3">
      <c r="A496">
        <f t="shared" si="101"/>
        <v>495</v>
      </c>
      <c r="B496" t="s">
        <v>535</v>
      </c>
      <c r="C496">
        <v>70</v>
      </c>
      <c r="D496">
        <v>34</v>
      </c>
      <c r="E496">
        <v>15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5</v>
      </c>
      <c r="O496">
        <v>10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f t="shared" si="90"/>
        <v>0</v>
      </c>
      <c r="Y496">
        <f t="shared" si="91"/>
        <v>0</v>
      </c>
      <c r="Z496">
        <f t="shared" si="92"/>
        <v>0</v>
      </c>
      <c r="AA496">
        <f t="shared" si="93"/>
        <v>0</v>
      </c>
      <c r="AB496">
        <f t="shared" si="94"/>
        <v>15</v>
      </c>
      <c r="AC496">
        <f t="shared" si="95"/>
        <v>0</v>
      </c>
      <c r="AD496">
        <f t="shared" si="96"/>
        <v>0</v>
      </c>
      <c r="AE496">
        <f t="shared" si="97"/>
        <v>0</v>
      </c>
      <c r="AF496">
        <f t="shared" si="98"/>
        <v>0</v>
      </c>
      <c r="AG496">
        <f t="shared" si="99"/>
        <v>0</v>
      </c>
      <c r="AH496">
        <f t="shared" si="100"/>
        <v>1</v>
      </c>
    </row>
    <row r="497" spans="1:34" x14ac:dyDescent="0.3">
      <c r="A497">
        <f t="shared" si="101"/>
        <v>496</v>
      </c>
      <c r="B497" t="s">
        <v>536</v>
      </c>
      <c r="C497">
        <v>20</v>
      </c>
      <c r="D497">
        <v>34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f t="shared" si="90"/>
        <v>0</v>
      </c>
      <c r="Y497">
        <f t="shared" si="91"/>
        <v>0</v>
      </c>
      <c r="Z497">
        <f t="shared" si="92"/>
        <v>0</v>
      </c>
      <c r="AA497">
        <f t="shared" si="93"/>
        <v>0</v>
      </c>
      <c r="AB497">
        <f t="shared" si="94"/>
        <v>1</v>
      </c>
      <c r="AC497">
        <f t="shared" si="95"/>
        <v>0</v>
      </c>
      <c r="AD497">
        <f t="shared" si="96"/>
        <v>0</v>
      </c>
      <c r="AE497">
        <f t="shared" si="97"/>
        <v>0</v>
      </c>
      <c r="AF497">
        <f t="shared" si="98"/>
        <v>0</v>
      </c>
      <c r="AG497">
        <f t="shared" si="99"/>
        <v>0</v>
      </c>
      <c r="AH497">
        <f t="shared" si="100"/>
        <v>1</v>
      </c>
    </row>
    <row r="498" spans="1:34" x14ac:dyDescent="0.3">
      <c r="A498">
        <f t="shared" si="101"/>
        <v>497</v>
      </c>
      <c r="B498" t="s">
        <v>537</v>
      </c>
      <c r="C498">
        <v>20</v>
      </c>
      <c r="D498">
        <v>52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1</v>
      </c>
      <c r="X498">
        <f t="shared" si="90"/>
        <v>0</v>
      </c>
      <c r="Y498">
        <f t="shared" si="91"/>
        <v>0</v>
      </c>
      <c r="Z498">
        <f t="shared" si="92"/>
        <v>0</v>
      </c>
      <c r="AA498">
        <f t="shared" si="93"/>
        <v>0</v>
      </c>
      <c r="AB498">
        <f t="shared" si="94"/>
        <v>0</v>
      </c>
      <c r="AC498">
        <f t="shared" si="95"/>
        <v>0</v>
      </c>
      <c r="AD498">
        <f t="shared" si="96"/>
        <v>0</v>
      </c>
      <c r="AE498">
        <f t="shared" si="97"/>
        <v>0</v>
      </c>
      <c r="AF498">
        <f t="shared" si="98"/>
        <v>0</v>
      </c>
      <c r="AG498">
        <f t="shared" si="99"/>
        <v>1</v>
      </c>
      <c r="AH498">
        <f t="shared" si="100"/>
        <v>1</v>
      </c>
    </row>
    <row r="499" spans="1:34" x14ac:dyDescent="0.3">
      <c r="A499">
        <f t="shared" si="101"/>
        <v>498</v>
      </c>
      <c r="B499" t="s">
        <v>538</v>
      </c>
      <c r="C499">
        <v>20</v>
      </c>
      <c r="D499">
        <v>57</v>
      </c>
      <c r="E499">
        <v>4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1</v>
      </c>
      <c r="O499">
        <v>2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f t="shared" si="90"/>
        <v>0</v>
      </c>
      <c r="Y499">
        <f t="shared" si="91"/>
        <v>0</v>
      </c>
      <c r="Z499">
        <f t="shared" si="92"/>
        <v>0</v>
      </c>
      <c r="AA499">
        <f t="shared" si="93"/>
        <v>1</v>
      </c>
      <c r="AB499">
        <f t="shared" si="94"/>
        <v>3</v>
      </c>
      <c r="AC499">
        <f t="shared" si="95"/>
        <v>0</v>
      </c>
      <c r="AD499">
        <f t="shared" si="96"/>
        <v>0</v>
      </c>
      <c r="AE499">
        <f t="shared" si="97"/>
        <v>0</v>
      </c>
      <c r="AF499">
        <f t="shared" si="98"/>
        <v>0</v>
      </c>
      <c r="AG499">
        <f t="shared" si="99"/>
        <v>0</v>
      </c>
      <c r="AH499">
        <f t="shared" si="100"/>
        <v>2</v>
      </c>
    </row>
    <row r="500" spans="1:34" x14ac:dyDescent="0.3">
      <c r="A500">
        <f t="shared" si="101"/>
        <v>499</v>
      </c>
      <c r="B500" t="s">
        <v>539</v>
      </c>
      <c r="C500">
        <v>20</v>
      </c>
      <c r="D500">
        <v>41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f t="shared" si="90"/>
        <v>0</v>
      </c>
      <c r="Y500">
        <f t="shared" si="91"/>
        <v>0</v>
      </c>
      <c r="Z500">
        <f t="shared" si="92"/>
        <v>0</v>
      </c>
      <c r="AA500">
        <f t="shared" si="93"/>
        <v>0</v>
      </c>
      <c r="AB500">
        <f t="shared" si="94"/>
        <v>0</v>
      </c>
      <c r="AC500">
        <f t="shared" si="95"/>
        <v>1</v>
      </c>
      <c r="AD500">
        <f t="shared" si="96"/>
        <v>0</v>
      </c>
      <c r="AE500">
        <f t="shared" si="97"/>
        <v>0</v>
      </c>
      <c r="AF500">
        <f t="shared" si="98"/>
        <v>0</v>
      </c>
      <c r="AG500">
        <f t="shared" si="99"/>
        <v>0</v>
      </c>
      <c r="AH500">
        <f t="shared" si="100"/>
        <v>1</v>
      </c>
    </row>
    <row r="501" spans="1:34" x14ac:dyDescent="0.3">
      <c r="A501">
        <f t="shared" si="101"/>
        <v>500</v>
      </c>
      <c r="B501" t="s">
        <v>540</v>
      </c>
      <c r="C501">
        <v>20</v>
      </c>
      <c r="D501">
        <v>32</v>
      </c>
      <c r="E501">
        <v>6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5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f t="shared" si="90"/>
        <v>0</v>
      </c>
      <c r="Y501">
        <f t="shared" si="91"/>
        <v>0</v>
      </c>
      <c r="Z501">
        <f t="shared" si="92"/>
        <v>0</v>
      </c>
      <c r="AA501">
        <f t="shared" si="93"/>
        <v>6</v>
      </c>
      <c r="AB501">
        <f t="shared" si="94"/>
        <v>0</v>
      </c>
      <c r="AC501">
        <f t="shared" si="95"/>
        <v>0</v>
      </c>
      <c r="AD501">
        <f t="shared" si="96"/>
        <v>0</v>
      </c>
      <c r="AE501">
        <f t="shared" si="97"/>
        <v>0</v>
      </c>
      <c r="AF501">
        <f t="shared" si="98"/>
        <v>0</v>
      </c>
      <c r="AG501">
        <f t="shared" si="99"/>
        <v>0</v>
      </c>
      <c r="AH501">
        <f t="shared" si="100"/>
        <v>1</v>
      </c>
    </row>
    <row r="502" spans="1:34" x14ac:dyDescent="0.3">
      <c r="A502">
        <f t="shared" si="101"/>
        <v>501</v>
      </c>
      <c r="B502" t="s">
        <v>541</v>
      </c>
      <c r="C502">
        <v>20</v>
      </c>
      <c r="D502">
        <v>33</v>
      </c>
      <c r="E502">
        <v>4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2</v>
      </c>
      <c r="S502">
        <v>0</v>
      </c>
      <c r="T502">
        <v>0</v>
      </c>
      <c r="U502">
        <v>0</v>
      </c>
      <c r="V502">
        <v>0</v>
      </c>
      <c r="W502">
        <v>0</v>
      </c>
      <c r="X502">
        <f t="shared" si="90"/>
        <v>0</v>
      </c>
      <c r="Y502">
        <f t="shared" si="91"/>
        <v>1</v>
      </c>
      <c r="Z502">
        <f t="shared" si="92"/>
        <v>1</v>
      </c>
      <c r="AA502">
        <f t="shared" si="93"/>
        <v>0</v>
      </c>
      <c r="AB502">
        <f t="shared" si="94"/>
        <v>0</v>
      </c>
      <c r="AC502">
        <f t="shared" si="95"/>
        <v>0</v>
      </c>
      <c r="AD502">
        <f t="shared" si="96"/>
        <v>2</v>
      </c>
      <c r="AE502">
        <f t="shared" si="97"/>
        <v>0</v>
      </c>
      <c r="AF502">
        <f t="shared" si="98"/>
        <v>0</v>
      </c>
      <c r="AG502">
        <f t="shared" si="99"/>
        <v>0</v>
      </c>
      <c r="AH502">
        <f t="shared" si="100"/>
        <v>3</v>
      </c>
    </row>
    <row r="503" spans="1:34" x14ac:dyDescent="0.3">
      <c r="A503">
        <f t="shared" si="101"/>
        <v>502</v>
      </c>
      <c r="B503" t="s">
        <v>542</v>
      </c>
      <c r="C503">
        <v>70</v>
      </c>
      <c r="D503">
        <v>386</v>
      </c>
      <c r="E503">
        <v>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1</v>
      </c>
      <c r="S503">
        <v>0</v>
      </c>
      <c r="T503">
        <v>0</v>
      </c>
      <c r="U503">
        <v>1</v>
      </c>
      <c r="V503">
        <v>1</v>
      </c>
      <c r="W503">
        <v>0</v>
      </c>
      <c r="X503">
        <f t="shared" si="90"/>
        <v>0</v>
      </c>
      <c r="Y503">
        <f t="shared" si="91"/>
        <v>0</v>
      </c>
      <c r="Z503">
        <f t="shared" si="92"/>
        <v>0</v>
      </c>
      <c r="AA503">
        <f t="shared" si="93"/>
        <v>0</v>
      </c>
      <c r="AB503">
        <f t="shared" si="94"/>
        <v>0</v>
      </c>
      <c r="AC503">
        <f t="shared" si="95"/>
        <v>1</v>
      </c>
      <c r="AD503">
        <f t="shared" si="96"/>
        <v>1</v>
      </c>
      <c r="AE503">
        <f t="shared" si="97"/>
        <v>0</v>
      </c>
      <c r="AF503">
        <f t="shared" si="98"/>
        <v>1</v>
      </c>
      <c r="AG503">
        <f t="shared" si="99"/>
        <v>1</v>
      </c>
      <c r="AH503">
        <f t="shared" si="100"/>
        <v>4</v>
      </c>
    </row>
    <row r="504" spans="1:34" x14ac:dyDescent="0.3">
      <c r="A504">
        <f t="shared" si="101"/>
        <v>503</v>
      </c>
      <c r="B504" t="s">
        <v>543</v>
      </c>
      <c r="C504">
        <v>20</v>
      </c>
      <c r="D504">
        <v>39</v>
      </c>
      <c r="E504">
        <v>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0</v>
      </c>
      <c r="T504">
        <v>0</v>
      </c>
      <c r="U504">
        <v>0</v>
      </c>
      <c r="V504">
        <v>0</v>
      </c>
      <c r="W504">
        <v>0</v>
      </c>
      <c r="X504">
        <f t="shared" si="90"/>
        <v>0</v>
      </c>
      <c r="Y504">
        <f t="shared" si="91"/>
        <v>0</v>
      </c>
      <c r="Z504">
        <f t="shared" si="92"/>
        <v>0</v>
      </c>
      <c r="AA504">
        <f t="shared" si="93"/>
        <v>0</v>
      </c>
      <c r="AB504">
        <f t="shared" si="94"/>
        <v>0</v>
      </c>
      <c r="AC504">
        <f t="shared" si="95"/>
        <v>0</v>
      </c>
      <c r="AD504">
        <f t="shared" si="96"/>
        <v>2</v>
      </c>
      <c r="AE504">
        <f t="shared" si="97"/>
        <v>0</v>
      </c>
      <c r="AF504">
        <f t="shared" si="98"/>
        <v>0</v>
      </c>
      <c r="AG504">
        <f t="shared" si="99"/>
        <v>0</v>
      </c>
      <c r="AH504">
        <f t="shared" si="100"/>
        <v>1</v>
      </c>
    </row>
    <row r="505" spans="1:34" x14ac:dyDescent="0.3">
      <c r="A505">
        <f t="shared" si="101"/>
        <v>504</v>
      </c>
      <c r="B505" t="s">
        <v>544</v>
      </c>
      <c r="C505">
        <v>40</v>
      </c>
      <c r="D505">
        <v>39</v>
      </c>
      <c r="E505">
        <v>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2</v>
      </c>
      <c r="S505">
        <v>3</v>
      </c>
      <c r="T505">
        <v>0</v>
      </c>
      <c r="U505">
        <v>0</v>
      </c>
      <c r="V505">
        <v>0</v>
      </c>
      <c r="W505">
        <v>0</v>
      </c>
      <c r="X505">
        <f t="shared" si="90"/>
        <v>0</v>
      </c>
      <c r="Y505">
        <f t="shared" si="91"/>
        <v>0</v>
      </c>
      <c r="Z505">
        <f t="shared" si="92"/>
        <v>0</v>
      </c>
      <c r="AA505">
        <f t="shared" si="93"/>
        <v>0</v>
      </c>
      <c r="AB505">
        <f t="shared" si="94"/>
        <v>0</v>
      </c>
      <c r="AC505">
        <f t="shared" si="95"/>
        <v>0</v>
      </c>
      <c r="AD505">
        <f t="shared" si="96"/>
        <v>5</v>
      </c>
      <c r="AE505">
        <f t="shared" si="97"/>
        <v>0</v>
      </c>
      <c r="AF505">
        <f t="shared" si="98"/>
        <v>0</v>
      </c>
      <c r="AG505">
        <f t="shared" si="99"/>
        <v>0</v>
      </c>
      <c r="AH505">
        <f t="shared" si="100"/>
        <v>1</v>
      </c>
    </row>
    <row r="506" spans="1:34" x14ac:dyDescent="0.3">
      <c r="A506">
        <f t="shared" si="101"/>
        <v>505</v>
      </c>
      <c r="B506" t="s">
        <v>545</v>
      </c>
      <c r="C506">
        <v>40</v>
      </c>
      <c r="D506">
        <v>39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0</v>
      </c>
      <c r="X506">
        <f t="shared" si="90"/>
        <v>0</v>
      </c>
      <c r="Y506">
        <f t="shared" si="91"/>
        <v>0</v>
      </c>
      <c r="Z506">
        <f t="shared" si="92"/>
        <v>0</v>
      </c>
      <c r="AA506">
        <f t="shared" si="93"/>
        <v>0</v>
      </c>
      <c r="AB506">
        <f t="shared" si="94"/>
        <v>0</v>
      </c>
      <c r="AC506">
        <f t="shared" si="95"/>
        <v>0</v>
      </c>
      <c r="AD506">
        <f t="shared" si="96"/>
        <v>1</v>
      </c>
      <c r="AE506">
        <f t="shared" si="97"/>
        <v>0</v>
      </c>
      <c r="AF506">
        <f t="shared" si="98"/>
        <v>0</v>
      </c>
      <c r="AG506">
        <f t="shared" si="99"/>
        <v>0</v>
      </c>
      <c r="AH506">
        <f t="shared" si="100"/>
        <v>1</v>
      </c>
    </row>
    <row r="507" spans="1:34" x14ac:dyDescent="0.3">
      <c r="A507">
        <f t="shared" si="101"/>
        <v>506</v>
      </c>
      <c r="B507" t="s">
        <v>546</v>
      </c>
      <c r="C507">
        <v>20</v>
      </c>
      <c r="D507">
        <v>39</v>
      </c>
      <c r="E507">
        <v>5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4</v>
      </c>
      <c r="T507">
        <v>0</v>
      </c>
      <c r="U507">
        <v>0</v>
      </c>
      <c r="V507">
        <v>0</v>
      </c>
      <c r="W507">
        <v>0</v>
      </c>
      <c r="X507">
        <f t="shared" si="90"/>
        <v>0</v>
      </c>
      <c r="Y507">
        <f t="shared" si="91"/>
        <v>0</v>
      </c>
      <c r="Z507">
        <f t="shared" si="92"/>
        <v>0</v>
      </c>
      <c r="AA507">
        <f t="shared" si="93"/>
        <v>0</v>
      </c>
      <c r="AB507">
        <f t="shared" si="94"/>
        <v>0</v>
      </c>
      <c r="AC507">
        <f t="shared" si="95"/>
        <v>0</v>
      </c>
      <c r="AD507">
        <f t="shared" si="96"/>
        <v>5</v>
      </c>
      <c r="AE507">
        <f t="shared" si="97"/>
        <v>0</v>
      </c>
      <c r="AF507">
        <f t="shared" si="98"/>
        <v>0</v>
      </c>
      <c r="AG507">
        <f t="shared" si="99"/>
        <v>0</v>
      </c>
      <c r="AH507">
        <f t="shared" si="100"/>
        <v>1</v>
      </c>
    </row>
    <row r="508" spans="1:34" x14ac:dyDescent="0.3">
      <c r="A508">
        <f t="shared" si="101"/>
        <v>507</v>
      </c>
      <c r="B508" t="s">
        <v>547</v>
      </c>
      <c r="C508">
        <v>20</v>
      </c>
      <c r="D508">
        <v>7</v>
      </c>
      <c r="E508">
        <v>5</v>
      </c>
      <c r="F508">
        <v>0</v>
      </c>
      <c r="G508">
        <v>0</v>
      </c>
      <c r="H508">
        <v>0</v>
      </c>
      <c r="I508">
        <v>0</v>
      </c>
      <c r="J508">
        <v>4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f t="shared" si="90"/>
        <v>0</v>
      </c>
      <c r="Y508">
        <f t="shared" si="91"/>
        <v>0</v>
      </c>
      <c r="Z508">
        <f t="shared" si="92"/>
        <v>4</v>
      </c>
      <c r="AA508">
        <f t="shared" si="93"/>
        <v>0</v>
      </c>
      <c r="AB508">
        <f t="shared" si="94"/>
        <v>0</v>
      </c>
      <c r="AC508">
        <f t="shared" si="95"/>
        <v>1</v>
      </c>
      <c r="AD508">
        <f t="shared" si="96"/>
        <v>0</v>
      </c>
      <c r="AE508">
        <f t="shared" si="97"/>
        <v>0</v>
      </c>
      <c r="AF508">
        <f t="shared" si="98"/>
        <v>0</v>
      </c>
      <c r="AG508">
        <f t="shared" si="99"/>
        <v>0</v>
      </c>
      <c r="AH508">
        <f t="shared" si="100"/>
        <v>2</v>
      </c>
    </row>
    <row r="509" spans="1:34" x14ac:dyDescent="0.3">
      <c r="A509">
        <f t="shared" si="101"/>
        <v>508</v>
      </c>
      <c r="B509" t="s">
        <v>548</v>
      </c>
      <c r="C509">
        <v>20</v>
      </c>
      <c r="D509">
        <v>7</v>
      </c>
      <c r="E509">
        <v>36</v>
      </c>
      <c r="F509">
        <v>2</v>
      </c>
      <c r="G509">
        <v>0</v>
      </c>
      <c r="H509">
        <v>0</v>
      </c>
      <c r="I509">
        <v>0</v>
      </c>
      <c r="J509">
        <v>28</v>
      </c>
      <c r="K509">
        <v>3</v>
      </c>
      <c r="L509">
        <v>1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f t="shared" si="90"/>
        <v>2</v>
      </c>
      <c r="Y509">
        <f t="shared" si="91"/>
        <v>0</v>
      </c>
      <c r="Z509">
        <f t="shared" si="92"/>
        <v>31</v>
      </c>
      <c r="AA509">
        <f t="shared" si="93"/>
        <v>1</v>
      </c>
      <c r="AB509">
        <f t="shared" si="94"/>
        <v>0</v>
      </c>
      <c r="AC509">
        <f t="shared" si="95"/>
        <v>1</v>
      </c>
      <c r="AD509">
        <f t="shared" si="96"/>
        <v>0</v>
      </c>
      <c r="AE509">
        <f t="shared" si="97"/>
        <v>0</v>
      </c>
      <c r="AF509">
        <f t="shared" si="98"/>
        <v>0</v>
      </c>
      <c r="AG509">
        <f t="shared" si="99"/>
        <v>1</v>
      </c>
      <c r="AH509">
        <f t="shared" si="100"/>
        <v>5</v>
      </c>
    </row>
    <row r="510" spans="1:34" x14ac:dyDescent="0.3">
      <c r="A510">
        <f t="shared" si="101"/>
        <v>509</v>
      </c>
      <c r="B510" t="s">
        <v>549</v>
      </c>
      <c r="C510">
        <v>20</v>
      </c>
      <c r="D510">
        <v>1</v>
      </c>
      <c r="E510">
        <v>5</v>
      </c>
      <c r="F510">
        <v>0</v>
      </c>
      <c r="G510">
        <v>0</v>
      </c>
      <c r="H510">
        <v>0</v>
      </c>
      <c r="I510">
        <v>0</v>
      </c>
      <c r="J510">
        <v>5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f t="shared" si="90"/>
        <v>0</v>
      </c>
      <c r="Y510">
        <f t="shared" si="91"/>
        <v>0</v>
      </c>
      <c r="Z510">
        <f t="shared" si="92"/>
        <v>5</v>
      </c>
      <c r="AA510">
        <f t="shared" si="93"/>
        <v>0</v>
      </c>
      <c r="AB510">
        <f t="shared" si="94"/>
        <v>0</v>
      </c>
      <c r="AC510">
        <f t="shared" si="95"/>
        <v>0</v>
      </c>
      <c r="AD510">
        <f t="shared" si="96"/>
        <v>0</v>
      </c>
      <c r="AE510">
        <f t="shared" si="97"/>
        <v>0</v>
      </c>
      <c r="AF510">
        <f t="shared" si="98"/>
        <v>0</v>
      </c>
      <c r="AG510">
        <f t="shared" si="99"/>
        <v>0</v>
      </c>
      <c r="AH510">
        <f t="shared" si="100"/>
        <v>1</v>
      </c>
    </row>
    <row r="511" spans="1:34" x14ac:dyDescent="0.3">
      <c r="A511">
        <f t="shared" si="101"/>
        <v>510</v>
      </c>
      <c r="B511" t="s">
        <v>550</v>
      </c>
      <c r="C511">
        <v>40</v>
      </c>
      <c r="D511">
        <v>44</v>
      </c>
      <c r="E511">
        <v>3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2</v>
      </c>
      <c r="W511">
        <v>0</v>
      </c>
      <c r="X511">
        <f t="shared" si="90"/>
        <v>1</v>
      </c>
      <c r="Y511">
        <f t="shared" si="91"/>
        <v>0</v>
      </c>
      <c r="Z511">
        <f t="shared" si="92"/>
        <v>0</v>
      </c>
      <c r="AA511">
        <f t="shared" si="93"/>
        <v>0</v>
      </c>
      <c r="AB511">
        <f t="shared" si="94"/>
        <v>0</v>
      </c>
      <c r="AC511">
        <f t="shared" si="95"/>
        <v>0</v>
      </c>
      <c r="AD511">
        <f t="shared" si="96"/>
        <v>0</v>
      </c>
      <c r="AE511">
        <f t="shared" si="97"/>
        <v>0</v>
      </c>
      <c r="AF511">
        <f t="shared" si="98"/>
        <v>0</v>
      </c>
      <c r="AG511">
        <f t="shared" si="99"/>
        <v>2</v>
      </c>
      <c r="AH511">
        <f t="shared" si="100"/>
        <v>2</v>
      </c>
    </row>
    <row r="512" spans="1:34" x14ac:dyDescent="0.3">
      <c r="A512">
        <f t="shared" si="101"/>
        <v>511</v>
      </c>
      <c r="B512" t="s">
        <v>551</v>
      </c>
      <c r="C512">
        <v>100</v>
      </c>
      <c r="D512">
        <v>48</v>
      </c>
      <c r="E512">
        <v>6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4</v>
      </c>
      <c r="V512">
        <v>0</v>
      </c>
      <c r="W512">
        <v>0</v>
      </c>
      <c r="X512">
        <f t="shared" si="90"/>
        <v>0</v>
      </c>
      <c r="Y512">
        <f t="shared" si="91"/>
        <v>1</v>
      </c>
      <c r="Z512">
        <f t="shared" si="92"/>
        <v>0</v>
      </c>
      <c r="AA512">
        <f t="shared" si="93"/>
        <v>0</v>
      </c>
      <c r="AB512">
        <f t="shared" si="94"/>
        <v>0</v>
      </c>
      <c r="AC512">
        <f t="shared" si="95"/>
        <v>1</v>
      </c>
      <c r="AD512">
        <f t="shared" si="96"/>
        <v>0</v>
      </c>
      <c r="AE512">
        <f t="shared" si="97"/>
        <v>0</v>
      </c>
      <c r="AF512">
        <f t="shared" si="98"/>
        <v>4</v>
      </c>
      <c r="AG512">
        <f t="shared" si="99"/>
        <v>0</v>
      </c>
      <c r="AH512">
        <f t="shared" si="100"/>
        <v>3</v>
      </c>
    </row>
    <row r="513" spans="1:34" x14ac:dyDescent="0.3">
      <c r="A513">
        <f t="shared" si="101"/>
        <v>512</v>
      </c>
      <c r="B513" t="s">
        <v>552</v>
      </c>
      <c r="C513">
        <v>100</v>
      </c>
      <c r="D513">
        <v>44</v>
      </c>
      <c r="E513">
        <v>12</v>
      </c>
      <c r="F513">
        <v>0</v>
      </c>
      <c r="G513">
        <v>2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2</v>
      </c>
      <c r="R513">
        <v>0</v>
      </c>
      <c r="S513">
        <v>0</v>
      </c>
      <c r="T513">
        <v>0</v>
      </c>
      <c r="U513">
        <v>0</v>
      </c>
      <c r="V513">
        <v>6</v>
      </c>
      <c r="W513">
        <v>0</v>
      </c>
      <c r="X513">
        <f t="shared" si="90"/>
        <v>2</v>
      </c>
      <c r="Y513">
        <f t="shared" si="91"/>
        <v>0</v>
      </c>
      <c r="Z513">
        <f t="shared" si="92"/>
        <v>1</v>
      </c>
      <c r="AA513">
        <f t="shared" si="93"/>
        <v>0</v>
      </c>
      <c r="AB513">
        <f t="shared" si="94"/>
        <v>0</v>
      </c>
      <c r="AC513">
        <f t="shared" si="95"/>
        <v>3</v>
      </c>
      <c r="AD513">
        <f t="shared" si="96"/>
        <v>0</v>
      </c>
      <c r="AE513">
        <f t="shared" si="97"/>
        <v>0</v>
      </c>
      <c r="AF513">
        <f t="shared" si="98"/>
        <v>0</v>
      </c>
      <c r="AG513">
        <f t="shared" si="99"/>
        <v>6</v>
      </c>
      <c r="AH513">
        <f t="shared" si="100"/>
        <v>4</v>
      </c>
    </row>
    <row r="514" spans="1:34" x14ac:dyDescent="0.3">
      <c r="A514">
        <f t="shared" si="101"/>
        <v>513</v>
      </c>
      <c r="B514" t="s">
        <v>553</v>
      </c>
      <c r="C514">
        <v>20</v>
      </c>
      <c r="D514">
        <v>31</v>
      </c>
      <c r="E514">
        <v>2</v>
      </c>
      <c r="F514">
        <v>0</v>
      </c>
      <c r="G514">
        <v>0</v>
      </c>
      <c r="H514">
        <v>0</v>
      </c>
      <c r="I514">
        <v>2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f t="shared" si="90"/>
        <v>0</v>
      </c>
      <c r="Y514">
        <f t="shared" si="91"/>
        <v>2</v>
      </c>
      <c r="Z514">
        <f t="shared" si="92"/>
        <v>0</v>
      </c>
      <c r="AA514">
        <f t="shared" si="93"/>
        <v>0</v>
      </c>
      <c r="AB514">
        <f t="shared" si="94"/>
        <v>0</v>
      </c>
      <c r="AC514">
        <f t="shared" si="95"/>
        <v>0</v>
      </c>
      <c r="AD514">
        <f t="shared" si="96"/>
        <v>0</v>
      </c>
      <c r="AE514">
        <f t="shared" si="97"/>
        <v>0</v>
      </c>
      <c r="AF514">
        <f t="shared" si="98"/>
        <v>0</v>
      </c>
      <c r="AG514">
        <f t="shared" si="99"/>
        <v>0</v>
      </c>
      <c r="AH514">
        <f t="shared" si="100"/>
        <v>1</v>
      </c>
    </row>
    <row r="515" spans="1:34" x14ac:dyDescent="0.3">
      <c r="A515">
        <f t="shared" si="101"/>
        <v>514</v>
      </c>
      <c r="B515" t="s">
        <v>554</v>
      </c>
      <c r="C515">
        <v>70</v>
      </c>
      <c r="D515">
        <v>44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>
        <f t="shared" ref="X515:X571" si="102">F515+G515</f>
        <v>0</v>
      </c>
      <c r="Y515">
        <f t="shared" ref="Y515:Y571" si="103">H515+I515</f>
        <v>0</v>
      </c>
      <c r="Z515">
        <f t="shared" ref="Z515:Z571" si="104">J515+K515</f>
        <v>0</v>
      </c>
      <c r="AA515">
        <f t="shared" ref="AA515:AA571" si="105">L515+M515</f>
        <v>0</v>
      </c>
      <c r="AB515">
        <f t="shared" ref="AB515:AB571" si="106">N515+O515</f>
        <v>0</v>
      </c>
      <c r="AC515">
        <f t="shared" ref="AC515:AC571" si="107">P515+Q515</f>
        <v>0</v>
      </c>
      <c r="AD515">
        <f t="shared" ref="AD515:AD571" si="108">R515+S515</f>
        <v>0</v>
      </c>
      <c r="AE515">
        <f t="shared" ref="AE515:AE571" si="109">T515</f>
        <v>0</v>
      </c>
      <c r="AF515">
        <f t="shared" ref="AF515:AF571" si="110">U515</f>
        <v>0</v>
      </c>
      <c r="AG515">
        <f t="shared" ref="AG515:AG571" si="111">V515+W515</f>
        <v>1</v>
      </c>
      <c r="AH515">
        <f t="shared" ref="AH515:AH571" si="112">COUNTIF(X515:AG515,"&gt;0")</f>
        <v>1</v>
      </c>
    </row>
    <row r="516" spans="1:34" x14ac:dyDescent="0.3">
      <c r="A516">
        <f t="shared" ref="A516:A571" si="113">A515+1</f>
        <v>515</v>
      </c>
      <c r="B516" t="s">
        <v>555</v>
      </c>
      <c r="C516">
        <v>20</v>
      </c>
      <c r="D516">
        <v>65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f t="shared" si="102"/>
        <v>0</v>
      </c>
      <c r="Y516">
        <f t="shared" si="103"/>
        <v>0</v>
      </c>
      <c r="Z516">
        <f t="shared" si="104"/>
        <v>0</v>
      </c>
      <c r="AA516">
        <f t="shared" si="105"/>
        <v>0</v>
      </c>
      <c r="AB516">
        <f t="shared" si="106"/>
        <v>0</v>
      </c>
      <c r="AC516">
        <f t="shared" si="107"/>
        <v>0</v>
      </c>
      <c r="AD516">
        <f t="shared" si="108"/>
        <v>0</v>
      </c>
      <c r="AE516">
        <f t="shared" si="109"/>
        <v>0</v>
      </c>
      <c r="AF516">
        <f t="shared" si="110"/>
        <v>0</v>
      </c>
      <c r="AG516">
        <f t="shared" si="111"/>
        <v>1</v>
      </c>
      <c r="AH516">
        <f t="shared" si="112"/>
        <v>1</v>
      </c>
    </row>
    <row r="517" spans="1:34" x14ac:dyDescent="0.3">
      <c r="A517">
        <f t="shared" si="113"/>
        <v>516</v>
      </c>
      <c r="B517" t="s">
        <v>556</v>
      </c>
      <c r="C517">
        <v>20</v>
      </c>
      <c r="D517">
        <v>65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1</v>
      </c>
      <c r="X517">
        <f t="shared" si="102"/>
        <v>0</v>
      </c>
      <c r="Y517">
        <f t="shared" si="103"/>
        <v>0</v>
      </c>
      <c r="Z517">
        <f t="shared" si="104"/>
        <v>0</v>
      </c>
      <c r="AA517">
        <f t="shared" si="105"/>
        <v>0</v>
      </c>
      <c r="AB517">
        <f t="shared" si="106"/>
        <v>0</v>
      </c>
      <c r="AC517">
        <f t="shared" si="107"/>
        <v>0</v>
      </c>
      <c r="AD517">
        <f t="shared" si="108"/>
        <v>0</v>
      </c>
      <c r="AE517">
        <f t="shared" si="109"/>
        <v>0</v>
      </c>
      <c r="AF517">
        <f t="shared" si="110"/>
        <v>0</v>
      </c>
      <c r="AG517">
        <f t="shared" si="111"/>
        <v>1</v>
      </c>
      <c r="AH517">
        <f t="shared" si="112"/>
        <v>1</v>
      </c>
    </row>
    <row r="518" spans="1:34" x14ac:dyDescent="0.3">
      <c r="A518">
        <f t="shared" si="113"/>
        <v>517</v>
      </c>
      <c r="B518" t="s">
        <v>557</v>
      </c>
      <c r="C518">
        <v>100</v>
      </c>
      <c r="D518">
        <v>1</v>
      </c>
      <c r="E518">
        <v>9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0</v>
      </c>
      <c r="L518">
        <v>1</v>
      </c>
      <c r="M518">
        <v>1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0</v>
      </c>
      <c r="U518">
        <v>1</v>
      </c>
      <c r="V518">
        <v>0</v>
      </c>
      <c r="W518">
        <v>2</v>
      </c>
      <c r="X518">
        <f t="shared" si="102"/>
        <v>1</v>
      </c>
      <c r="Y518">
        <f t="shared" si="103"/>
        <v>0</v>
      </c>
      <c r="Z518">
        <f t="shared" si="104"/>
        <v>1</v>
      </c>
      <c r="AA518">
        <f t="shared" si="105"/>
        <v>2</v>
      </c>
      <c r="AB518">
        <f t="shared" si="106"/>
        <v>1</v>
      </c>
      <c r="AC518">
        <f t="shared" si="107"/>
        <v>0</v>
      </c>
      <c r="AD518">
        <f t="shared" si="108"/>
        <v>1</v>
      </c>
      <c r="AE518">
        <f t="shared" si="109"/>
        <v>0</v>
      </c>
      <c r="AF518">
        <f t="shared" si="110"/>
        <v>1</v>
      </c>
      <c r="AG518">
        <f t="shared" si="111"/>
        <v>2</v>
      </c>
      <c r="AH518">
        <f t="shared" si="112"/>
        <v>7</v>
      </c>
    </row>
    <row r="519" spans="1:34" x14ac:dyDescent="0.3">
      <c r="A519">
        <f t="shared" si="113"/>
        <v>518</v>
      </c>
      <c r="B519" t="s">
        <v>558</v>
      </c>
      <c r="C519">
        <v>100</v>
      </c>
      <c r="D519">
        <v>44</v>
      </c>
      <c r="E519">
        <v>6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0</v>
      </c>
      <c r="U519">
        <v>1</v>
      </c>
      <c r="V519">
        <v>1</v>
      </c>
      <c r="W519">
        <v>3</v>
      </c>
      <c r="X519">
        <f t="shared" si="102"/>
        <v>0</v>
      </c>
      <c r="Y519">
        <f t="shared" si="103"/>
        <v>0</v>
      </c>
      <c r="Z519">
        <f t="shared" si="104"/>
        <v>0</v>
      </c>
      <c r="AA519">
        <f t="shared" si="105"/>
        <v>0</v>
      </c>
      <c r="AB519">
        <f t="shared" si="106"/>
        <v>0</v>
      </c>
      <c r="AC519">
        <f t="shared" si="107"/>
        <v>0</v>
      </c>
      <c r="AD519">
        <f t="shared" si="108"/>
        <v>1</v>
      </c>
      <c r="AE519">
        <f t="shared" si="109"/>
        <v>0</v>
      </c>
      <c r="AF519">
        <f t="shared" si="110"/>
        <v>1</v>
      </c>
      <c r="AG519">
        <f t="shared" si="111"/>
        <v>4</v>
      </c>
      <c r="AH519">
        <f t="shared" si="112"/>
        <v>3</v>
      </c>
    </row>
    <row r="520" spans="1:34" x14ac:dyDescent="0.3">
      <c r="A520">
        <f t="shared" si="113"/>
        <v>519</v>
      </c>
      <c r="B520" t="s">
        <v>559</v>
      </c>
      <c r="C520">
        <v>140</v>
      </c>
      <c r="D520">
        <v>1</v>
      </c>
      <c r="E520">
        <v>8</v>
      </c>
      <c r="F520">
        <v>0</v>
      </c>
      <c r="G520">
        <v>0</v>
      </c>
      <c r="H520">
        <v>3</v>
      </c>
      <c r="I520">
        <v>1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1</v>
      </c>
      <c r="T520">
        <v>0</v>
      </c>
      <c r="U520">
        <v>1</v>
      </c>
      <c r="V520">
        <v>0</v>
      </c>
      <c r="W520">
        <v>0</v>
      </c>
      <c r="X520">
        <f t="shared" si="102"/>
        <v>0</v>
      </c>
      <c r="Y520">
        <f t="shared" si="103"/>
        <v>4</v>
      </c>
      <c r="Z520">
        <f t="shared" si="104"/>
        <v>1</v>
      </c>
      <c r="AA520">
        <f t="shared" si="105"/>
        <v>0</v>
      </c>
      <c r="AB520">
        <f t="shared" si="106"/>
        <v>0</v>
      </c>
      <c r="AC520">
        <f t="shared" si="107"/>
        <v>1</v>
      </c>
      <c r="AD520">
        <f t="shared" si="108"/>
        <v>1</v>
      </c>
      <c r="AE520">
        <f t="shared" si="109"/>
        <v>0</v>
      </c>
      <c r="AF520">
        <f t="shared" si="110"/>
        <v>1</v>
      </c>
      <c r="AG520">
        <f t="shared" si="111"/>
        <v>0</v>
      </c>
      <c r="AH520">
        <f t="shared" si="112"/>
        <v>5</v>
      </c>
    </row>
    <row r="521" spans="1:34" x14ac:dyDescent="0.3">
      <c r="A521">
        <f t="shared" si="113"/>
        <v>520</v>
      </c>
      <c r="B521" t="s">
        <v>560</v>
      </c>
      <c r="C521">
        <v>20</v>
      </c>
      <c r="D521">
        <v>1</v>
      </c>
      <c r="E521">
        <v>2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</v>
      </c>
      <c r="W521">
        <v>1</v>
      </c>
      <c r="X521">
        <f t="shared" si="102"/>
        <v>0</v>
      </c>
      <c r="Y521">
        <f t="shared" si="103"/>
        <v>0</v>
      </c>
      <c r="Z521">
        <f t="shared" si="104"/>
        <v>0</v>
      </c>
      <c r="AA521">
        <f t="shared" si="105"/>
        <v>0</v>
      </c>
      <c r="AB521">
        <f t="shared" si="106"/>
        <v>0</v>
      </c>
      <c r="AC521">
        <f t="shared" si="107"/>
        <v>0</v>
      </c>
      <c r="AD521">
        <f t="shared" si="108"/>
        <v>0</v>
      </c>
      <c r="AE521">
        <f t="shared" si="109"/>
        <v>0</v>
      </c>
      <c r="AF521">
        <f t="shared" si="110"/>
        <v>0</v>
      </c>
      <c r="AG521">
        <f t="shared" si="111"/>
        <v>2</v>
      </c>
      <c r="AH521">
        <f t="shared" si="112"/>
        <v>1</v>
      </c>
    </row>
    <row r="522" spans="1:34" x14ac:dyDescent="0.3">
      <c r="A522">
        <f t="shared" si="113"/>
        <v>521</v>
      </c>
      <c r="B522" t="s">
        <v>561</v>
      </c>
      <c r="C522">
        <v>20</v>
      </c>
      <c r="D522">
        <v>44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0</v>
      </c>
      <c r="X522">
        <f t="shared" si="102"/>
        <v>0</v>
      </c>
      <c r="Y522">
        <f t="shared" si="103"/>
        <v>0</v>
      </c>
      <c r="Z522">
        <f t="shared" si="104"/>
        <v>0</v>
      </c>
      <c r="AA522">
        <f t="shared" si="105"/>
        <v>0</v>
      </c>
      <c r="AB522">
        <f t="shared" si="106"/>
        <v>0</v>
      </c>
      <c r="AC522">
        <f t="shared" si="107"/>
        <v>0</v>
      </c>
      <c r="AD522">
        <f t="shared" si="108"/>
        <v>0</v>
      </c>
      <c r="AE522">
        <f t="shared" si="109"/>
        <v>0</v>
      </c>
      <c r="AF522">
        <f t="shared" si="110"/>
        <v>1</v>
      </c>
      <c r="AG522">
        <f t="shared" si="111"/>
        <v>0</v>
      </c>
      <c r="AH522">
        <f t="shared" si="112"/>
        <v>1</v>
      </c>
    </row>
    <row r="523" spans="1:34" x14ac:dyDescent="0.3">
      <c r="A523">
        <f t="shared" si="113"/>
        <v>522</v>
      </c>
      <c r="B523" t="s">
        <v>562</v>
      </c>
      <c r="C523">
        <v>140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1</v>
      </c>
      <c r="X523">
        <f t="shared" si="102"/>
        <v>0</v>
      </c>
      <c r="Y523">
        <f t="shared" si="103"/>
        <v>0</v>
      </c>
      <c r="Z523">
        <f t="shared" si="104"/>
        <v>0</v>
      </c>
      <c r="AA523">
        <f t="shared" si="105"/>
        <v>0</v>
      </c>
      <c r="AB523">
        <f t="shared" si="106"/>
        <v>0</v>
      </c>
      <c r="AC523">
        <f t="shared" si="107"/>
        <v>0</v>
      </c>
      <c r="AD523">
        <f t="shared" si="108"/>
        <v>0</v>
      </c>
      <c r="AE523">
        <f t="shared" si="109"/>
        <v>1</v>
      </c>
      <c r="AF523">
        <f t="shared" si="110"/>
        <v>0</v>
      </c>
      <c r="AG523">
        <f t="shared" si="111"/>
        <v>1</v>
      </c>
      <c r="AH523">
        <f t="shared" si="112"/>
        <v>2</v>
      </c>
    </row>
    <row r="524" spans="1:34" x14ac:dyDescent="0.3">
      <c r="A524">
        <f t="shared" si="113"/>
        <v>523</v>
      </c>
      <c r="B524" t="s">
        <v>563</v>
      </c>
      <c r="C524">
        <v>20</v>
      </c>
      <c r="D524">
        <v>44</v>
      </c>
      <c r="E524">
        <v>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2</v>
      </c>
      <c r="U524">
        <v>0</v>
      </c>
      <c r="V524">
        <v>0</v>
      </c>
      <c r="W524">
        <v>1</v>
      </c>
      <c r="X524">
        <f t="shared" si="102"/>
        <v>0</v>
      </c>
      <c r="Y524">
        <f t="shared" si="103"/>
        <v>0</v>
      </c>
      <c r="Z524">
        <f t="shared" si="104"/>
        <v>0</v>
      </c>
      <c r="AA524">
        <f t="shared" si="105"/>
        <v>0</v>
      </c>
      <c r="AB524">
        <f t="shared" si="106"/>
        <v>1</v>
      </c>
      <c r="AC524">
        <f t="shared" si="107"/>
        <v>0</v>
      </c>
      <c r="AD524">
        <f t="shared" si="108"/>
        <v>0</v>
      </c>
      <c r="AE524">
        <f t="shared" si="109"/>
        <v>2</v>
      </c>
      <c r="AF524">
        <f t="shared" si="110"/>
        <v>0</v>
      </c>
      <c r="AG524">
        <f t="shared" si="111"/>
        <v>1</v>
      </c>
      <c r="AH524">
        <f t="shared" si="112"/>
        <v>3</v>
      </c>
    </row>
    <row r="525" spans="1:34" x14ac:dyDescent="0.3">
      <c r="A525">
        <f t="shared" si="113"/>
        <v>524</v>
      </c>
      <c r="B525" t="s">
        <v>564</v>
      </c>
      <c r="C525">
        <v>40</v>
      </c>
      <c r="D525">
        <v>44</v>
      </c>
      <c r="E525">
        <v>5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3</v>
      </c>
      <c r="X525">
        <f t="shared" si="102"/>
        <v>0</v>
      </c>
      <c r="Y525">
        <f t="shared" si="103"/>
        <v>0</v>
      </c>
      <c r="Z525">
        <f t="shared" si="104"/>
        <v>1</v>
      </c>
      <c r="AA525">
        <f t="shared" si="105"/>
        <v>0</v>
      </c>
      <c r="AB525">
        <f t="shared" si="106"/>
        <v>0</v>
      </c>
      <c r="AC525">
        <f t="shared" si="107"/>
        <v>0</v>
      </c>
      <c r="AD525">
        <f t="shared" si="108"/>
        <v>0</v>
      </c>
      <c r="AE525">
        <f t="shared" si="109"/>
        <v>0</v>
      </c>
      <c r="AF525">
        <f t="shared" si="110"/>
        <v>0</v>
      </c>
      <c r="AG525">
        <f t="shared" si="111"/>
        <v>4</v>
      </c>
      <c r="AH525">
        <f t="shared" si="112"/>
        <v>2</v>
      </c>
    </row>
    <row r="526" spans="1:34" x14ac:dyDescent="0.3">
      <c r="A526">
        <f t="shared" si="113"/>
        <v>525</v>
      </c>
      <c r="B526" t="s">
        <v>565</v>
      </c>
      <c r="C526">
        <v>70</v>
      </c>
      <c r="D526">
        <v>33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2</v>
      </c>
      <c r="S526">
        <v>0</v>
      </c>
      <c r="T526">
        <v>0</v>
      </c>
      <c r="U526">
        <v>0</v>
      </c>
      <c r="V526">
        <v>0</v>
      </c>
      <c r="W526">
        <v>0</v>
      </c>
      <c r="X526">
        <f t="shared" si="102"/>
        <v>0</v>
      </c>
      <c r="Y526">
        <f t="shared" si="103"/>
        <v>0</v>
      </c>
      <c r="Z526">
        <f t="shared" si="104"/>
        <v>0</v>
      </c>
      <c r="AA526">
        <f t="shared" si="105"/>
        <v>0</v>
      </c>
      <c r="AB526">
        <f t="shared" si="106"/>
        <v>0</v>
      </c>
      <c r="AC526">
        <f t="shared" si="107"/>
        <v>0</v>
      </c>
      <c r="AD526">
        <f t="shared" si="108"/>
        <v>2</v>
      </c>
      <c r="AE526">
        <f t="shared" si="109"/>
        <v>0</v>
      </c>
      <c r="AF526">
        <f t="shared" si="110"/>
        <v>0</v>
      </c>
      <c r="AG526">
        <f t="shared" si="111"/>
        <v>0</v>
      </c>
      <c r="AH526">
        <f t="shared" si="112"/>
        <v>1</v>
      </c>
    </row>
    <row r="527" spans="1:34" x14ac:dyDescent="0.3">
      <c r="A527">
        <f t="shared" si="113"/>
        <v>526</v>
      </c>
      <c r="B527" t="s">
        <v>566</v>
      </c>
      <c r="C527">
        <v>100</v>
      </c>
      <c r="D527">
        <v>48</v>
      </c>
      <c r="E527">
        <v>10</v>
      </c>
      <c r="F527">
        <v>0</v>
      </c>
      <c r="G527">
        <v>1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0</v>
      </c>
      <c r="U527">
        <v>7</v>
      </c>
      <c r="V527">
        <v>0</v>
      </c>
      <c r="W527">
        <v>0</v>
      </c>
      <c r="X527">
        <f t="shared" si="102"/>
        <v>1</v>
      </c>
      <c r="Y527">
        <f t="shared" si="103"/>
        <v>0</v>
      </c>
      <c r="Z527">
        <f t="shared" si="104"/>
        <v>1</v>
      </c>
      <c r="AA527">
        <f t="shared" si="105"/>
        <v>0</v>
      </c>
      <c r="AB527">
        <f t="shared" si="106"/>
        <v>0</v>
      </c>
      <c r="AC527">
        <f t="shared" si="107"/>
        <v>1</v>
      </c>
      <c r="AD527">
        <f t="shared" si="108"/>
        <v>0</v>
      </c>
      <c r="AE527">
        <f t="shared" si="109"/>
        <v>0</v>
      </c>
      <c r="AF527">
        <f t="shared" si="110"/>
        <v>7</v>
      </c>
      <c r="AG527">
        <f t="shared" si="111"/>
        <v>0</v>
      </c>
      <c r="AH527">
        <f t="shared" si="112"/>
        <v>4</v>
      </c>
    </row>
    <row r="528" spans="1:34" x14ac:dyDescent="0.3">
      <c r="A528">
        <f t="shared" si="113"/>
        <v>527</v>
      </c>
      <c r="B528" t="s">
        <v>567</v>
      </c>
      <c r="C528">
        <v>40</v>
      </c>
      <c r="D528">
        <v>31</v>
      </c>
      <c r="E528">
        <v>16</v>
      </c>
      <c r="F528">
        <v>1</v>
      </c>
      <c r="G528">
        <v>0</v>
      </c>
      <c r="H528">
        <v>0</v>
      </c>
      <c r="I528">
        <v>0</v>
      </c>
      <c r="J528">
        <v>10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2</v>
      </c>
      <c r="T528">
        <v>0</v>
      </c>
      <c r="U528">
        <v>2</v>
      </c>
      <c r="V528">
        <v>0</v>
      </c>
      <c r="W528">
        <v>0</v>
      </c>
      <c r="X528">
        <f t="shared" si="102"/>
        <v>1</v>
      </c>
      <c r="Y528">
        <f t="shared" si="103"/>
        <v>0</v>
      </c>
      <c r="Z528">
        <f t="shared" si="104"/>
        <v>11</v>
      </c>
      <c r="AA528">
        <f t="shared" si="105"/>
        <v>0</v>
      </c>
      <c r="AB528">
        <f t="shared" si="106"/>
        <v>0</v>
      </c>
      <c r="AC528">
        <f t="shared" si="107"/>
        <v>0</v>
      </c>
      <c r="AD528">
        <f t="shared" si="108"/>
        <v>2</v>
      </c>
      <c r="AE528">
        <f t="shared" si="109"/>
        <v>0</v>
      </c>
      <c r="AF528">
        <f t="shared" si="110"/>
        <v>2</v>
      </c>
      <c r="AG528">
        <f t="shared" si="111"/>
        <v>0</v>
      </c>
      <c r="AH528">
        <f t="shared" si="112"/>
        <v>4</v>
      </c>
    </row>
    <row r="529" spans="1:34" x14ac:dyDescent="0.3">
      <c r="A529">
        <f t="shared" si="113"/>
        <v>528</v>
      </c>
      <c r="B529" t="s">
        <v>568</v>
      </c>
      <c r="C529">
        <v>20</v>
      </c>
      <c r="D529">
        <v>31</v>
      </c>
      <c r="E529">
        <v>1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f t="shared" si="102"/>
        <v>0</v>
      </c>
      <c r="Y529">
        <f t="shared" si="103"/>
        <v>1</v>
      </c>
      <c r="Z529">
        <f t="shared" si="104"/>
        <v>0</v>
      </c>
      <c r="AA529">
        <f t="shared" si="105"/>
        <v>0</v>
      </c>
      <c r="AB529">
        <f t="shared" si="106"/>
        <v>0</v>
      </c>
      <c r="AC529">
        <f t="shared" si="107"/>
        <v>0</v>
      </c>
      <c r="AD529">
        <f t="shared" si="108"/>
        <v>0</v>
      </c>
      <c r="AE529">
        <f t="shared" si="109"/>
        <v>0</v>
      </c>
      <c r="AF529">
        <f t="shared" si="110"/>
        <v>0</v>
      </c>
      <c r="AG529">
        <f t="shared" si="111"/>
        <v>0</v>
      </c>
      <c r="AH529">
        <f t="shared" si="112"/>
        <v>1</v>
      </c>
    </row>
    <row r="530" spans="1:34" x14ac:dyDescent="0.3">
      <c r="A530">
        <f t="shared" si="113"/>
        <v>529</v>
      </c>
      <c r="B530" t="s">
        <v>569</v>
      </c>
      <c r="C530">
        <v>20</v>
      </c>
      <c r="D530">
        <v>31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1</v>
      </c>
      <c r="X530">
        <f t="shared" si="102"/>
        <v>0</v>
      </c>
      <c r="Y530">
        <f t="shared" si="103"/>
        <v>0</v>
      </c>
      <c r="Z530">
        <f t="shared" si="104"/>
        <v>0</v>
      </c>
      <c r="AA530">
        <f t="shared" si="105"/>
        <v>0</v>
      </c>
      <c r="AB530">
        <f t="shared" si="106"/>
        <v>0</v>
      </c>
      <c r="AC530">
        <f t="shared" si="107"/>
        <v>0</v>
      </c>
      <c r="AD530">
        <f t="shared" si="108"/>
        <v>0</v>
      </c>
      <c r="AE530">
        <f t="shared" si="109"/>
        <v>1</v>
      </c>
      <c r="AF530">
        <f t="shared" si="110"/>
        <v>0</v>
      </c>
      <c r="AG530">
        <f t="shared" si="111"/>
        <v>1</v>
      </c>
      <c r="AH530">
        <f t="shared" si="112"/>
        <v>2</v>
      </c>
    </row>
    <row r="531" spans="1:34" x14ac:dyDescent="0.3">
      <c r="A531">
        <f t="shared" si="113"/>
        <v>530</v>
      </c>
      <c r="B531" t="s">
        <v>570</v>
      </c>
      <c r="C531">
        <v>20</v>
      </c>
      <c r="D531">
        <v>55</v>
      </c>
      <c r="E531">
        <v>1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f t="shared" si="102"/>
        <v>0</v>
      </c>
      <c r="Y531">
        <f t="shared" si="103"/>
        <v>1</v>
      </c>
      <c r="Z531">
        <f t="shared" si="104"/>
        <v>0</v>
      </c>
      <c r="AA531">
        <f t="shared" si="105"/>
        <v>0</v>
      </c>
      <c r="AB531">
        <f t="shared" si="106"/>
        <v>0</v>
      </c>
      <c r="AC531">
        <f t="shared" si="107"/>
        <v>0</v>
      </c>
      <c r="AD531">
        <f t="shared" si="108"/>
        <v>0</v>
      </c>
      <c r="AE531">
        <f t="shared" si="109"/>
        <v>0</v>
      </c>
      <c r="AF531">
        <f t="shared" si="110"/>
        <v>0</v>
      </c>
      <c r="AG531">
        <f t="shared" si="111"/>
        <v>0</v>
      </c>
      <c r="AH531">
        <f t="shared" si="112"/>
        <v>1</v>
      </c>
    </row>
    <row r="532" spans="1:34" x14ac:dyDescent="0.3">
      <c r="A532">
        <f t="shared" si="113"/>
        <v>531</v>
      </c>
      <c r="B532" t="s">
        <v>571</v>
      </c>
      <c r="C532">
        <v>70</v>
      </c>
      <c r="D532">
        <v>999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f t="shared" si="102"/>
        <v>0</v>
      </c>
      <c r="Y532">
        <f t="shared" si="103"/>
        <v>0</v>
      </c>
      <c r="Z532">
        <f t="shared" si="104"/>
        <v>0</v>
      </c>
      <c r="AA532">
        <f t="shared" si="105"/>
        <v>0</v>
      </c>
      <c r="AB532">
        <f t="shared" si="106"/>
        <v>0</v>
      </c>
      <c r="AC532">
        <f t="shared" si="107"/>
        <v>0</v>
      </c>
      <c r="AD532">
        <f t="shared" si="108"/>
        <v>0</v>
      </c>
      <c r="AE532">
        <f t="shared" si="109"/>
        <v>0</v>
      </c>
      <c r="AF532">
        <f t="shared" si="110"/>
        <v>0</v>
      </c>
      <c r="AG532">
        <f t="shared" si="111"/>
        <v>1</v>
      </c>
      <c r="AH532">
        <f t="shared" si="112"/>
        <v>1</v>
      </c>
    </row>
    <row r="533" spans="1:34" x14ac:dyDescent="0.3">
      <c r="A533">
        <f t="shared" si="113"/>
        <v>532</v>
      </c>
      <c r="B533" t="s">
        <v>572</v>
      </c>
      <c r="C533">
        <v>20</v>
      </c>
      <c r="D533">
        <v>31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f t="shared" si="102"/>
        <v>0</v>
      </c>
      <c r="Y533">
        <f t="shared" si="103"/>
        <v>0</v>
      </c>
      <c r="Z533">
        <f t="shared" si="104"/>
        <v>0</v>
      </c>
      <c r="AA533">
        <f t="shared" si="105"/>
        <v>0</v>
      </c>
      <c r="AB533">
        <f t="shared" si="106"/>
        <v>0</v>
      </c>
      <c r="AC533">
        <f t="shared" si="107"/>
        <v>0</v>
      </c>
      <c r="AD533">
        <f t="shared" si="108"/>
        <v>1</v>
      </c>
      <c r="AE533">
        <f t="shared" si="109"/>
        <v>0</v>
      </c>
      <c r="AF533">
        <f t="shared" si="110"/>
        <v>0</v>
      </c>
      <c r="AG533">
        <f t="shared" si="111"/>
        <v>0</v>
      </c>
      <c r="AH533">
        <f t="shared" si="112"/>
        <v>1</v>
      </c>
    </row>
    <row r="534" spans="1:34" x14ac:dyDescent="0.3">
      <c r="A534">
        <f t="shared" si="113"/>
        <v>533</v>
      </c>
      <c r="B534" t="s">
        <v>573</v>
      </c>
      <c r="C534">
        <v>20</v>
      </c>
      <c r="D534">
        <v>39</v>
      </c>
      <c r="E534">
        <v>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2</v>
      </c>
      <c r="T534">
        <v>0</v>
      </c>
      <c r="U534">
        <v>0</v>
      </c>
      <c r="V534">
        <v>0</v>
      </c>
      <c r="W534">
        <v>0</v>
      </c>
      <c r="X534">
        <f t="shared" si="102"/>
        <v>0</v>
      </c>
      <c r="Y534">
        <f t="shared" si="103"/>
        <v>0</v>
      </c>
      <c r="Z534">
        <f t="shared" si="104"/>
        <v>0</v>
      </c>
      <c r="AA534">
        <f t="shared" si="105"/>
        <v>0</v>
      </c>
      <c r="AB534">
        <f t="shared" si="106"/>
        <v>0</v>
      </c>
      <c r="AC534">
        <f t="shared" si="107"/>
        <v>0</v>
      </c>
      <c r="AD534">
        <f t="shared" si="108"/>
        <v>2</v>
      </c>
      <c r="AE534">
        <f t="shared" si="109"/>
        <v>0</v>
      </c>
      <c r="AF534">
        <f t="shared" si="110"/>
        <v>0</v>
      </c>
      <c r="AG534">
        <f t="shared" si="111"/>
        <v>0</v>
      </c>
      <c r="AH534">
        <f t="shared" si="112"/>
        <v>1</v>
      </c>
    </row>
    <row r="535" spans="1:34" x14ac:dyDescent="0.3">
      <c r="A535">
        <f t="shared" si="113"/>
        <v>534</v>
      </c>
      <c r="B535" t="s">
        <v>574</v>
      </c>
      <c r="C535">
        <v>70</v>
      </c>
      <c r="D535">
        <v>34</v>
      </c>
      <c r="E535">
        <v>10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7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1</v>
      </c>
      <c r="V535">
        <v>0</v>
      </c>
      <c r="W535">
        <v>0</v>
      </c>
      <c r="X535">
        <f t="shared" si="102"/>
        <v>0</v>
      </c>
      <c r="Y535">
        <f t="shared" si="103"/>
        <v>0</v>
      </c>
      <c r="Z535">
        <f t="shared" si="104"/>
        <v>0</v>
      </c>
      <c r="AA535">
        <f t="shared" si="105"/>
        <v>0</v>
      </c>
      <c r="AB535">
        <f t="shared" si="106"/>
        <v>8</v>
      </c>
      <c r="AC535">
        <f t="shared" si="107"/>
        <v>0</v>
      </c>
      <c r="AD535">
        <f t="shared" si="108"/>
        <v>1</v>
      </c>
      <c r="AE535">
        <f t="shared" si="109"/>
        <v>0</v>
      </c>
      <c r="AF535">
        <f t="shared" si="110"/>
        <v>1</v>
      </c>
      <c r="AG535">
        <f t="shared" si="111"/>
        <v>0</v>
      </c>
      <c r="AH535">
        <f t="shared" si="112"/>
        <v>3</v>
      </c>
    </row>
    <row r="536" spans="1:34" x14ac:dyDescent="0.3">
      <c r="A536">
        <f t="shared" si="113"/>
        <v>535</v>
      </c>
      <c r="B536" t="s">
        <v>575</v>
      </c>
      <c r="C536">
        <v>20</v>
      </c>
      <c r="D536">
        <v>7</v>
      </c>
      <c r="E536">
        <v>10</v>
      </c>
      <c r="F536">
        <v>0</v>
      </c>
      <c r="G536">
        <v>1</v>
      </c>
      <c r="H536">
        <v>0</v>
      </c>
      <c r="I536">
        <v>0</v>
      </c>
      <c r="J536">
        <v>7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f t="shared" si="102"/>
        <v>1</v>
      </c>
      <c r="Y536">
        <f t="shared" si="103"/>
        <v>0</v>
      </c>
      <c r="Z536">
        <f t="shared" si="104"/>
        <v>8</v>
      </c>
      <c r="AA536">
        <f t="shared" si="105"/>
        <v>0</v>
      </c>
      <c r="AB536">
        <f t="shared" si="106"/>
        <v>0</v>
      </c>
      <c r="AC536">
        <f t="shared" si="107"/>
        <v>0</v>
      </c>
      <c r="AD536">
        <f t="shared" si="108"/>
        <v>0</v>
      </c>
      <c r="AE536">
        <f t="shared" si="109"/>
        <v>0</v>
      </c>
      <c r="AF536">
        <f t="shared" si="110"/>
        <v>0</v>
      </c>
      <c r="AG536">
        <f t="shared" si="111"/>
        <v>1</v>
      </c>
      <c r="AH536">
        <f t="shared" si="112"/>
        <v>3</v>
      </c>
    </row>
    <row r="537" spans="1:34" x14ac:dyDescent="0.3">
      <c r="A537">
        <f t="shared" si="113"/>
        <v>536</v>
      </c>
      <c r="B537" t="s">
        <v>576</v>
      </c>
      <c r="C537">
        <v>140</v>
      </c>
      <c r="D537">
        <v>44</v>
      </c>
      <c r="E537">
        <v>10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2</v>
      </c>
      <c r="W537">
        <v>7</v>
      </c>
      <c r="X537">
        <f t="shared" si="102"/>
        <v>0</v>
      </c>
      <c r="Y537">
        <f t="shared" si="103"/>
        <v>1</v>
      </c>
      <c r="Z537">
        <f t="shared" si="104"/>
        <v>0</v>
      </c>
      <c r="AA537">
        <f t="shared" si="105"/>
        <v>0</v>
      </c>
      <c r="AB537">
        <f t="shared" si="106"/>
        <v>0</v>
      </c>
      <c r="AC537">
        <f t="shared" si="107"/>
        <v>0</v>
      </c>
      <c r="AD537">
        <f t="shared" si="108"/>
        <v>0</v>
      </c>
      <c r="AE537">
        <f t="shared" si="109"/>
        <v>0</v>
      </c>
      <c r="AF537">
        <f t="shared" si="110"/>
        <v>0</v>
      </c>
      <c r="AG537">
        <f t="shared" si="111"/>
        <v>9</v>
      </c>
      <c r="AH537">
        <f t="shared" si="112"/>
        <v>2</v>
      </c>
    </row>
    <row r="538" spans="1:34" x14ac:dyDescent="0.3">
      <c r="A538">
        <f t="shared" si="113"/>
        <v>537</v>
      </c>
      <c r="B538" t="s">
        <v>577</v>
      </c>
      <c r="C538">
        <v>70</v>
      </c>
      <c r="D538">
        <v>49</v>
      </c>
      <c r="E538">
        <v>3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2</v>
      </c>
      <c r="X538">
        <f t="shared" si="102"/>
        <v>0</v>
      </c>
      <c r="Y538">
        <f t="shared" si="103"/>
        <v>0</v>
      </c>
      <c r="Z538">
        <f t="shared" si="104"/>
        <v>0</v>
      </c>
      <c r="AA538">
        <f t="shared" si="105"/>
        <v>0</v>
      </c>
      <c r="AB538">
        <f t="shared" si="106"/>
        <v>0</v>
      </c>
      <c r="AC538">
        <f t="shared" si="107"/>
        <v>0</v>
      </c>
      <c r="AD538">
        <f t="shared" si="108"/>
        <v>1</v>
      </c>
      <c r="AE538">
        <f t="shared" si="109"/>
        <v>0</v>
      </c>
      <c r="AF538">
        <f t="shared" si="110"/>
        <v>0</v>
      </c>
      <c r="AG538">
        <f t="shared" si="111"/>
        <v>2</v>
      </c>
      <c r="AH538">
        <f t="shared" si="112"/>
        <v>2</v>
      </c>
    </row>
    <row r="539" spans="1:34" x14ac:dyDescent="0.3">
      <c r="A539">
        <f t="shared" si="113"/>
        <v>538</v>
      </c>
      <c r="B539" t="s">
        <v>578</v>
      </c>
      <c r="C539">
        <v>70</v>
      </c>
      <c r="D539">
        <v>44</v>
      </c>
      <c r="E539">
        <v>7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3</v>
      </c>
      <c r="Q539">
        <v>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f t="shared" si="102"/>
        <v>1</v>
      </c>
      <c r="Y539">
        <f t="shared" si="103"/>
        <v>0</v>
      </c>
      <c r="Z539">
        <f t="shared" si="104"/>
        <v>0</v>
      </c>
      <c r="AA539">
        <f t="shared" si="105"/>
        <v>1</v>
      </c>
      <c r="AB539">
        <f t="shared" si="106"/>
        <v>1</v>
      </c>
      <c r="AC539">
        <f t="shared" si="107"/>
        <v>3</v>
      </c>
      <c r="AD539">
        <f t="shared" si="108"/>
        <v>1</v>
      </c>
      <c r="AE539">
        <f t="shared" si="109"/>
        <v>0</v>
      </c>
      <c r="AF539">
        <f t="shared" si="110"/>
        <v>0</v>
      </c>
      <c r="AG539">
        <f t="shared" si="111"/>
        <v>0</v>
      </c>
      <c r="AH539">
        <f t="shared" si="112"/>
        <v>5</v>
      </c>
    </row>
    <row r="540" spans="1:34" x14ac:dyDescent="0.3">
      <c r="A540">
        <f t="shared" si="113"/>
        <v>539</v>
      </c>
      <c r="B540" t="s">
        <v>579</v>
      </c>
      <c r="C540">
        <v>70</v>
      </c>
      <c r="D540">
        <v>31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f t="shared" si="102"/>
        <v>1</v>
      </c>
      <c r="Y540">
        <f t="shared" si="103"/>
        <v>0</v>
      </c>
      <c r="Z540">
        <f t="shared" si="104"/>
        <v>0</v>
      </c>
      <c r="AA540">
        <f t="shared" si="105"/>
        <v>0</v>
      </c>
      <c r="AB540">
        <f t="shared" si="106"/>
        <v>0</v>
      </c>
      <c r="AC540">
        <f t="shared" si="107"/>
        <v>0</v>
      </c>
      <c r="AD540">
        <f t="shared" si="108"/>
        <v>0</v>
      </c>
      <c r="AE540">
        <f t="shared" si="109"/>
        <v>0</v>
      </c>
      <c r="AF540">
        <f t="shared" si="110"/>
        <v>0</v>
      </c>
      <c r="AG540">
        <f t="shared" si="111"/>
        <v>0</v>
      </c>
      <c r="AH540">
        <f t="shared" si="112"/>
        <v>1</v>
      </c>
    </row>
    <row r="541" spans="1:34" x14ac:dyDescent="0.3">
      <c r="A541">
        <f t="shared" si="113"/>
        <v>540</v>
      </c>
      <c r="B541" t="s">
        <v>580</v>
      </c>
      <c r="C541">
        <v>20</v>
      </c>
      <c r="D541">
        <v>34</v>
      </c>
      <c r="E541">
        <v>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4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f t="shared" si="102"/>
        <v>0</v>
      </c>
      <c r="Y541">
        <f t="shared" si="103"/>
        <v>0</v>
      </c>
      <c r="Z541">
        <f t="shared" si="104"/>
        <v>0</v>
      </c>
      <c r="AA541">
        <f t="shared" si="105"/>
        <v>0</v>
      </c>
      <c r="AB541">
        <f t="shared" si="106"/>
        <v>4</v>
      </c>
      <c r="AC541">
        <f t="shared" si="107"/>
        <v>0</v>
      </c>
      <c r="AD541">
        <f t="shared" si="108"/>
        <v>1</v>
      </c>
      <c r="AE541">
        <f t="shared" si="109"/>
        <v>0</v>
      </c>
      <c r="AF541">
        <f t="shared" si="110"/>
        <v>0</v>
      </c>
      <c r="AG541">
        <f t="shared" si="111"/>
        <v>0</v>
      </c>
      <c r="AH541">
        <f t="shared" si="112"/>
        <v>2</v>
      </c>
    </row>
    <row r="542" spans="1:34" x14ac:dyDescent="0.3">
      <c r="A542">
        <f t="shared" si="113"/>
        <v>541</v>
      </c>
      <c r="B542" t="s">
        <v>581</v>
      </c>
      <c r="C542">
        <v>20</v>
      </c>
      <c r="D542">
        <v>385</v>
      </c>
      <c r="E542">
        <v>4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4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f t="shared" si="102"/>
        <v>0</v>
      </c>
      <c r="Y542">
        <f t="shared" si="103"/>
        <v>0</v>
      </c>
      <c r="Z542">
        <f t="shared" si="104"/>
        <v>0</v>
      </c>
      <c r="AA542">
        <f t="shared" si="105"/>
        <v>0</v>
      </c>
      <c r="AB542">
        <f t="shared" si="106"/>
        <v>0</v>
      </c>
      <c r="AC542">
        <f t="shared" si="107"/>
        <v>4</v>
      </c>
      <c r="AD542">
        <f t="shared" si="108"/>
        <v>0</v>
      </c>
      <c r="AE542">
        <f t="shared" si="109"/>
        <v>0</v>
      </c>
      <c r="AF542">
        <f t="shared" si="110"/>
        <v>0</v>
      </c>
      <c r="AG542">
        <f t="shared" si="111"/>
        <v>0</v>
      </c>
      <c r="AH542">
        <f t="shared" si="112"/>
        <v>1</v>
      </c>
    </row>
    <row r="543" spans="1:34" x14ac:dyDescent="0.3">
      <c r="A543">
        <f t="shared" si="113"/>
        <v>542</v>
      </c>
      <c r="B543" t="s">
        <v>582</v>
      </c>
      <c r="C543">
        <v>70</v>
      </c>
      <c r="D543">
        <v>44</v>
      </c>
      <c r="E543">
        <v>2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f t="shared" si="102"/>
        <v>0</v>
      </c>
      <c r="Y543">
        <f t="shared" si="103"/>
        <v>1</v>
      </c>
      <c r="Z543">
        <f t="shared" si="104"/>
        <v>0</v>
      </c>
      <c r="AA543">
        <f t="shared" si="105"/>
        <v>1</v>
      </c>
      <c r="AB543">
        <f t="shared" si="106"/>
        <v>0</v>
      </c>
      <c r="AC543">
        <f t="shared" si="107"/>
        <v>0</v>
      </c>
      <c r="AD543">
        <f t="shared" si="108"/>
        <v>0</v>
      </c>
      <c r="AE543">
        <f t="shared" si="109"/>
        <v>0</v>
      </c>
      <c r="AF543">
        <f t="shared" si="110"/>
        <v>0</v>
      </c>
      <c r="AG543">
        <f t="shared" si="111"/>
        <v>0</v>
      </c>
      <c r="AH543">
        <f t="shared" si="112"/>
        <v>2</v>
      </c>
    </row>
    <row r="544" spans="1:34" x14ac:dyDescent="0.3">
      <c r="A544">
        <f t="shared" si="113"/>
        <v>543</v>
      </c>
      <c r="B544" t="s">
        <v>583</v>
      </c>
      <c r="C544">
        <v>70</v>
      </c>
      <c r="D544">
        <v>44</v>
      </c>
      <c r="E544">
        <v>4</v>
      </c>
      <c r="F544">
        <v>0</v>
      </c>
      <c r="G544">
        <v>0</v>
      </c>
      <c r="H544">
        <v>2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</v>
      </c>
      <c r="X544">
        <f t="shared" si="102"/>
        <v>0</v>
      </c>
      <c r="Y544">
        <f t="shared" si="103"/>
        <v>3</v>
      </c>
      <c r="Z544">
        <f t="shared" si="104"/>
        <v>0</v>
      </c>
      <c r="AA544">
        <f t="shared" si="105"/>
        <v>0</v>
      </c>
      <c r="AB544">
        <f t="shared" si="106"/>
        <v>0</v>
      </c>
      <c r="AC544">
        <f t="shared" si="107"/>
        <v>0</v>
      </c>
      <c r="AD544">
        <f t="shared" si="108"/>
        <v>0</v>
      </c>
      <c r="AE544">
        <f t="shared" si="109"/>
        <v>0</v>
      </c>
      <c r="AF544">
        <f t="shared" si="110"/>
        <v>0</v>
      </c>
      <c r="AG544">
        <f t="shared" si="111"/>
        <v>1</v>
      </c>
      <c r="AH544">
        <f t="shared" si="112"/>
        <v>2</v>
      </c>
    </row>
    <row r="545" spans="1:34" x14ac:dyDescent="0.3">
      <c r="A545">
        <f t="shared" si="113"/>
        <v>544</v>
      </c>
      <c r="B545" t="s">
        <v>584</v>
      </c>
      <c r="C545">
        <v>100</v>
      </c>
      <c r="D545">
        <v>44</v>
      </c>
      <c r="E545">
        <v>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4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f t="shared" si="102"/>
        <v>0</v>
      </c>
      <c r="Y545">
        <f t="shared" si="103"/>
        <v>0</v>
      </c>
      <c r="Z545">
        <f t="shared" si="104"/>
        <v>0</v>
      </c>
      <c r="AA545">
        <f t="shared" si="105"/>
        <v>0</v>
      </c>
      <c r="AB545">
        <f t="shared" si="106"/>
        <v>0</v>
      </c>
      <c r="AC545">
        <f t="shared" si="107"/>
        <v>4</v>
      </c>
      <c r="AD545">
        <f t="shared" si="108"/>
        <v>0</v>
      </c>
      <c r="AE545">
        <f t="shared" si="109"/>
        <v>0</v>
      </c>
      <c r="AF545">
        <f t="shared" si="110"/>
        <v>0</v>
      </c>
      <c r="AG545">
        <f t="shared" si="111"/>
        <v>0</v>
      </c>
      <c r="AH545">
        <f t="shared" si="112"/>
        <v>1</v>
      </c>
    </row>
    <row r="546" spans="1:34" x14ac:dyDescent="0.3">
      <c r="A546">
        <f t="shared" si="113"/>
        <v>545</v>
      </c>
      <c r="B546" t="s">
        <v>585</v>
      </c>
      <c r="C546">
        <v>40</v>
      </c>
      <c r="D546">
        <v>1</v>
      </c>
      <c r="E546">
        <v>5</v>
      </c>
      <c r="F546">
        <v>1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2</v>
      </c>
      <c r="T546">
        <v>0</v>
      </c>
      <c r="U546">
        <v>0</v>
      </c>
      <c r="V546">
        <v>0</v>
      </c>
      <c r="W546">
        <v>0</v>
      </c>
      <c r="X546">
        <f t="shared" si="102"/>
        <v>2</v>
      </c>
      <c r="Y546">
        <f t="shared" si="103"/>
        <v>1</v>
      </c>
      <c r="Z546">
        <f t="shared" si="104"/>
        <v>0</v>
      </c>
      <c r="AA546">
        <f t="shared" si="105"/>
        <v>0</v>
      </c>
      <c r="AB546">
        <f t="shared" si="106"/>
        <v>0</v>
      </c>
      <c r="AC546">
        <f t="shared" si="107"/>
        <v>0</v>
      </c>
      <c r="AD546">
        <f t="shared" si="108"/>
        <v>2</v>
      </c>
      <c r="AE546">
        <f t="shared" si="109"/>
        <v>0</v>
      </c>
      <c r="AF546">
        <f t="shared" si="110"/>
        <v>0</v>
      </c>
      <c r="AG546">
        <f t="shared" si="111"/>
        <v>0</v>
      </c>
      <c r="AH546">
        <f t="shared" si="112"/>
        <v>3</v>
      </c>
    </row>
    <row r="547" spans="1:34" x14ac:dyDescent="0.3">
      <c r="A547">
        <f t="shared" si="113"/>
        <v>546</v>
      </c>
      <c r="B547" t="s">
        <v>586</v>
      </c>
      <c r="C547">
        <v>200</v>
      </c>
      <c r="D547">
        <v>1</v>
      </c>
      <c r="E547">
        <v>2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f t="shared" si="102"/>
        <v>0</v>
      </c>
      <c r="Y547">
        <f t="shared" si="103"/>
        <v>1</v>
      </c>
      <c r="Z547">
        <f t="shared" si="104"/>
        <v>0</v>
      </c>
      <c r="AA547">
        <f t="shared" si="105"/>
        <v>0</v>
      </c>
      <c r="AB547">
        <f t="shared" si="106"/>
        <v>1</v>
      </c>
      <c r="AC547">
        <f t="shared" si="107"/>
        <v>0</v>
      </c>
      <c r="AD547">
        <f t="shared" si="108"/>
        <v>0</v>
      </c>
      <c r="AE547">
        <f t="shared" si="109"/>
        <v>0</v>
      </c>
      <c r="AF547">
        <f t="shared" si="110"/>
        <v>0</v>
      </c>
      <c r="AG547">
        <f t="shared" si="111"/>
        <v>0</v>
      </c>
      <c r="AH547">
        <f t="shared" si="112"/>
        <v>2</v>
      </c>
    </row>
    <row r="548" spans="1:34" x14ac:dyDescent="0.3">
      <c r="A548">
        <f t="shared" si="113"/>
        <v>547</v>
      </c>
      <c r="B548" t="s">
        <v>587</v>
      </c>
      <c r="C548">
        <v>70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f t="shared" si="102"/>
        <v>0</v>
      </c>
      <c r="Y548">
        <f t="shared" si="103"/>
        <v>0</v>
      </c>
      <c r="Z548">
        <f t="shared" si="104"/>
        <v>0</v>
      </c>
      <c r="AA548">
        <f t="shared" si="105"/>
        <v>0</v>
      </c>
      <c r="AB548">
        <f t="shared" si="106"/>
        <v>0</v>
      </c>
      <c r="AC548">
        <f t="shared" si="107"/>
        <v>0</v>
      </c>
      <c r="AD548">
        <f t="shared" si="108"/>
        <v>0</v>
      </c>
      <c r="AE548">
        <f t="shared" si="109"/>
        <v>0</v>
      </c>
      <c r="AF548">
        <f t="shared" si="110"/>
        <v>0</v>
      </c>
      <c r="AG548">
        <f t="shared" si="111"/>
        <v>1</v>
      </c>
      <c r="AH548">
        <f t="shared" si="112"/>
        <v>1</v>
      </c>
    </row>
    <row r="549" spans="1:34" x14ac:dyDescent="0.3">
      <c r="A549">
        <f t="shared" si="113"/>
        <v>548</v>
      </c>
      <c r="B549" t="s">
        <v>588</v>
      </c>
      <c r="C549">
        <v>70</v>
      </c>
      <c r="D549">
        <v>61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f t="shared" si="102"/>
        <v>0</v>
      </c>
      <c r="Y549">
        <f t="shared" si="103"/>
        <v>0</v>
      </c>
      <c r="Z549">
        <f t="shared" si="104"/>
        <v>0</v>
      </c>
      <c r="AA549">
        <f t="shared" si="105"/>
        <v>0</v>
      </c>
      <c r="AB549">
        <f t="shared" si="106"/>
        <v>0</v>
      </c>
      <c r="AC549">
        <f t="shared" si="107"/>
        <v>0</v>
      </c>
      <c r="AD549">
        <f t="shared" si="108"/>
        <v>0</v>
      </c>
      <c r="AE549">
        <f t="shared" si="109"/>
        <v>0</v>
      </c>
      <c r="AF549">
        <f t="shared" si="110"/>
        <v>0</v>
      </c>
      <c r="AG549">
        <f t="shared" si="111"/>
        <v>1</v>
      </c>
      <c r="AH549">
        <f t="shared" si="112"/>
        <v>1</v>
      </c>
    </row>
    <row r="550" spans="1:34" x14ac:dyDescent="0.3">
      <c r="A550">
        <f t="shared" si="113"/>
        <v>549</v>
      </c>
      <c r="B550" t="s">
        <v>589</v>
      </c>
      <c r="C550">
        <v>40</v>
      </c>
      <c r="D550">
        <v>44</v>
      </c>
      <c r="E550">
        <v>5</v>
      </c>
      <c r="F550">
        <v>0</v>
      </c>
      <c r="G550">
        <v>0</v>
      </c>
      <c r="H550">
        <v>0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1</v>
      </c>
      <c r="W550">
        <v>1</v>
      </c>
      <c r="X550">
        <f t="shared" si="102"/>
        <v>0</v>
      </c>
      <c r="Y550">
        <f t="shared" si="103"/>
        <v>2</v>
      </c>
      <c r="Z550">
        <f t="shared" si="104"/>
        <v>0</v>
      </c>
      <c r="AA550">
        <f t="shared" si="105"/>
        <v>0</v>
      </c>
      <c r="AB550">
        <f t="shared" si="106"/>
        <v>0</v>
      </c>
      <c r="AC550">
        <f t="shared" si="107"/>
        <v>0</v>
      </c>
      <c r="AD550">
        <f t="shared" si="108"/>
        <v>1</v>
      </c>
      <c r="AE550">
        <f t="shared" si="109"/>
        <v>0</v>
      </c>
      <c r="AF550">
        <f t="shared" si="110"/>
        <v>0</v>
      </c>
      <c r="AG550">
        <f t="shared" si="111"/>
        <v>2</v>
      </c>
      <c r="AH550">
        <f t="shared" si="112"/>
        <v>3</v>
      </c>
    </row>
    <row r="551" spans="1:34" x14ac:dyDescent="0.3">
      <c r="A551">
        <f t="shared" si="113"/>
        <v>550</v>
      </c>
      <c r="B551" t="s">
        <v>590</v>
      </c>
      <c r="C551">
        <v>100</v>
      </c>
      <c r="D551">
        <v>31</v>
      </c>
      <c r="E551">
        <v>7</v>
      </c>
      <c r="F551">
        <v>1</v>
      </c>
      <c r="G551">
        <v>3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2</v>
      </c>
      <c r="X551">
        <f t="shared" si="102"/>
        <v>4</v>
      </c>
      <c r="Y551">
        <f t="shared" si="103"/>
        <v>0</v>
      </c>
      <c r="Z551">
        <f t="shared" si="104"/>
        <v>0</v>
      </c>
      <c r="AA551">
        <f t="shared" si="105"/>
        <v>0</v>
      </c>
      <c r="AB551">
        <f t="shared" si="106"/>
        <v>1</v>
      </c>
      <c r="AC551">
        <f t="shared" si="107"/>
        <v>0</v>
      </c>
      <c r="AD551">
        <f t="shared" si="108"/>
        <v>0</v>
      </c>
      <c r="AE551">
        <f t="shared" si="109"/>
        <v>0</v>
      </c>
      <c r="AF551">
        <f t="shared" si="110"/>
        <v>0</v>
      </c>
      <c r="AG551">
        <f t="shared" si="111"/>
        <v>2</v>
      </c>
      <c r="AH551">
        <f t="shared" si="112"/>
        <v>3</v>
      </c>
    </row>
    <row r="552" spans="1:34" x14ac:dyDescent="0.3">
      <c r="A552">
        <f t="shared" si="113"/>
        <v>551</v>
      </c>
      <c r="B552" t="s">
        <v>591</v>
      </c>
      <c r="C552">
        <v>20</v>
      </c>
      <c r="D552">
        <v>39</v>
      </c>
      <c r="E552">
        <v>9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9</v>
      </c>
      <c r="S552">
        <v>0</v>
      </c>
      <c r="T552">
        <v>0</v>
      </c>
      <c r="U552">
        <v>0</v>
      </c>
      <c r="V552">
        <v>0</v>
      </c>
      <c r="W552">
        <v>0</v>
      </c>
      <c r="X552">
        <f t="shared" si="102"/>
        <v>0</v>
      </c>
      <c r="Y552">
        <f t="shared" si="103"/>
        <v>0</v>
      </c>
      <c r="Z552">
        <f t="shared" si="104"/>
        <v>0</v>
      </c>
      <c r="AA552">
        <f t="shared" si="105"/>
        <v>0</v>
      </c>
      <c r="AB552">
        <f t="shared" si="106"/>
        <v>0</v>
      </c>
      <c r="AC552">
        <f t="shared" si="107"/>
        <v>0</v>
      </c>
      <c r="AD552">
        <f t="shared" si="108"/>
        <v>9</v>
      </c>
      <c r="AE552">
        <f t="shared" si="109"/>
        <v>0</v>
      </c>
      <c r="AF552">
        <f t="shared" si="110"/>
        <v>0</v>
      </c>
      <c r="AG552">
        <f t="shared" si="111"/>
        <v>0</v>
      </c>
      <c r="AH552">
        <f t="shared" si="112"/>
        <v>1</v>
      </c>
    </row>
    <row r="553" spans="1:34" x14ac:dyDescent="0.3">
      <c r="A553">
        <f t="shared" si="113"/>
        <v>552</v>
      </c>
      <c r="B553" t="s">
        <v>592</v>
      </c>
      <c r="C553">
        <v>140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1</v>
      </c>
      <c r="X553">
        <f t="shared" si="102"/>
        <v>0</v>
      </c>
      <c r="Y553">
        <f t="shared" si="103"/>
        <v>0</v>
      </c>
      <c r="Z553">
        <f t="shared" si="104"/>
        <v>0</v>
      </c>
      <c r="AA553">
        <f t="shared" si="105"/>
        <v>0</v>
      </c>
      <c r="AB553">
        <f t="shared" si="106"/>
        <v>0</v>
      </c>
      <c r="AC553">
        <f t="shared" si="107"/>
        <v>0</v>
      </c>
      <c r="AD553">
        <f t="shared" si="108"/>
        <v>0</v>
      </c>
      <c r="AE553">
        <f t="shared" si="109"/>
        <v>0</v>
      </c>
      <c r="AF553">
        <f t="shared" si="110"/>
        <v>0</v>
      </c>
      <c r="AG553">
        <f t="shared" si="111"/>
        <v>1</v>
      </c>
      <c r="AH553">
        <f t="shared" si="112"/>
        <v>1</v>
      </c>
    </row>
    <row r="554" spans="1:34" x14ac:dyDescent="0.3">
      <c r="A554">
        <f t="shared" si="113"/>
        <v>553</v>
      </c>
      <c r="B554" t="s">
        <v>593</v>
      </c>
      <c r="C554">
        <v>20</v>
      </c>
      <c r="D554">
        <v>55</v>
      </c>
      <c r="E554">
        <v>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2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>
        <f t="shared" si="102"/>
        <v>0</v>
      </c>
      <c r="Y554">
        <f t="shared" si="103"/>
        <v>0</v>
      </c>
      <c r="Z554">
        <f t="shared" si="104"/>
        <v>0</v>
      </c>
      <c r="AA554">
        <f t="shared" si="105"/>
        <v>2</v>
      </c>
      <c r="AB554">
        <f t="shared" si="106"/>
        <v>0</v>
      </c>
      <c r="AC554">
        <f t="shared" si="107"/>
        <v>0</v>
      </c>
      <c r="AD554">
        <f t="shared" si="108"/>
        <v>0</v>
      </c>
      <c r="AE554">
        <f t="shared" si="109"/>
        <v>0</v>
      </c>
      <c r="AF554">
        <f t="shared" si="110"/>
        <v>0</v>
      </c>
      <c r="AG554">
        <f t="shared" si="111"/>
        <v>1</v>
      </c>
      <c r="AH554">
        <f t="shared" si="112"/>
        <v>2</v>
      </c>
    </row>
    <row r="555" spans="1:34" x14ac:dyDescent="0.3">
      <c r="A555">
        <f t="shared" si="113"/>
        <v>554</v>
      </c>
      <c r="B555" t="s">
        <v>594</v>
      </c>
      <c r="C555">
        <v>20</v>
      </c>
      <c r="D555">
        <v>34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f t="shared" si="102"/>
        <v>0</v>
      </c>
      <c r="Y555">
        <f t="shared" si="103"/>
        <v>0</v>
      </c>
      <c r="Z555">
        <f t="shared" si="104"/>
        <v>0</v>
      </c>
      <c r="AA555">
        <f t="shared" si="105"/>
        <v>0</v>
      </c>
      <c r="AB555">
        <f t="shared" si="106"/>
        <v>1</v>
      </c>
      <c r="AC555">
        <f t="shared" si="107"/>
        <v>0</v>
      </c>
      <c r="AD555">
        <f t="shared" si="108"/>
        <v>0</v>
      </c>
      <c r="AE555">
        <f t="shared" si="109"/>
        <v>0</v>
      </c>
      <c r="AF555">
        <f t="shared" si="110"/>
        <v>0</v>
      </c>
      <c r="AG555">
        <f t="shared" si="111"/>
        <v>0</v>
      </c>
      <c r="AH555">
        <f t="shared" si="112"/>
        <v>1</v>
      </c>
    </row>
    <row r="556" spans="1:34" x14ac:dyDescent="0.3">
      <c r="A556">
        <f t="shared" si="113"/>
        <v>555</v>
      </c>
      <c r="B556" t="s">
        <v>595</v>
      </c>
      <c r="C556">
        <v>20</v>
      </c>
      <c r="D556">
        <v>57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f t="shared" si="102"/>
        <v>0</v>
      </c>
      <c r="Y556">
        <f t="shared" si="103"/>
        <v>0</v>
      </c>
      <c r="Z556">
        <f t="shared" si="104"/>
        <v>0</v>
      </c>
      <c r="AA556">
        <f t="shared" si="105"/>
        <v>0</v>
      </c>
      <c r="AB556">
        <f t="shared" si="106"/>
        <v>1</v>
      </c>
      <c r="AC556">
        <f t="shared" si="107"/>
        <v>0</v>
      </c>
      <c r="AD556">
        <f t="shared" si="108"/>
        <v>0</v>
      </c>
      <c r="AE556">
        <f t="shared" si="109"/>
        <v>0</v>
      </c>
      <c r="AF556">
        <f t="shared" si="110"/>
        <v>0</v>
      </c>
      <c r="AG556">
        <f t="shared" si="111"/>
        <v>0</v>
      </c>
      <c r="AH556">
        <f t="shared" si="112"/>
        <v>1</v>
      </c>
    </row>
    <row r="557" spans="1:34" x14ac:dyDescent="0.3">
      <c r="A557">
        <f t="shared" si="113"/>
        <v>556</v>
      </c>
      <c r="B557" t="s">
        <v>596</v>
      </c>
      <c r="C557">
        <v>100</v>
      </c>
      <c r="D557">
        <v>1</v>
      </c>
      <c r="E557">
        <v>5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1</v>
      </c>
      <c r="V557">
        <v>0</v>
      </c>
      <c r="W557">
        <v>3</v>
      </c>
      <c r="X557">
        <f t="shared" si="102"/>
        <v>0</v>
      </c>
      <c r="Y557">
        <f t="shared" si="103"/>
        <v>0</v>
      </c>
      <c r="Z557">
        <f t="shared" si="104"/>
        <v>0</v>
      </c>
      <c r="AA557">
        <f t="shared" si="105"/>
        <v>0</v>
      </c>
      <c r="AB557">
        <f t="shared" si="106"/>
        <v>0</v>
      </c>
      <c r="AC557">
        <f t="shared" si="107"/>
        <v>0</v>
      </c>
      <c r="AD557">
        <f t="shared" si="108"/>
        <v>1</v>
      </c>
      <c r="AE557">
        <f t="shared" si="109"/>
        <v>0</v>
      </c>
      <c r="AF557">
        <f t="shared" si="110"/>
        <v>1</v>
      </c>
      <c r="AG557">
        <f t="shared" si="111"/>
        <v>3</v>
      </c>
      <c r="AH557">
        <f t="shared" si="112"/>
        <v>3</v>
      </c>
    </row>
    <row r="558" spans="1:34" x14ac:dyDescent="0.3">
      <c r="A558">
        <f t="shared" si="113"/>
        <v>557</v>
      </c>
      <c r="B558" t="s">
        <v>597</v>
      </c>
      <c r="C558">
        <v>70</v>
      </c>
      <c r="D558">
        <v>1</v>
      </c>
      <c r="E558">
        <v>4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1</v>
      </c>
      <c r="S558">
        <v>1</v>
      </c>
      <c r="T558">
        <v>0</v>
      </c>
      <c r="U558">
        <v>0</v>
      </c>
      <c r="V558">
        <v>0</v>
      </c>
      <c r="W558">
        <v>1</v>
      </c>
      <c r="X558">
        <f t="shared" si="102"/>
        <v>0</v>
      </c>
      <c r="Y558">
        <f t="shared" si="103"/>
        <v>0</v>
      </c>
      <c r="Z558">
        <f t="shared" si="104"/>
        <v>0</v>
      </c>
      <c r="AA558">
        <f t="shared" si="105"/>
        <v>0</v>
      </c>
      <c r="AB558">
        <f t="shared" si="106"/>
        <v>0</v>
      </c>
      <c r="AC558">
        <f t="shared" si="107"/>
        <v>1</v>
      </c>
      <c r="AD558">
        <f t="shared" si="108"/>
        <v>2</v>
      </c>
      <c r="AE558">
        <f t="shared" si="109"/>
        <v>0</v>
      </c>
      <c r="AF558">
        <f t="shared" si="110"/>
        <v>0</v>
      </c>
      <c r="AG558">
        <f t="shared" si="111"/>
        <v>1</v>
      </c>
      <c r="AH558">
        <f t="shared" si="112"/>
        <v>3</v>
      </c>
    </row>
    <row r="559" spans="1:34" x14ac:dyDescent="0.3">
      <c r="A559">
        <f t="shared" si="113"/>
        <v>558</v>
      </c>
      <c r="B559" t="s">
        <v>598</v>
      </c>
      <c r="C559">
        <v>20</v>
      </c>
      <c r="D559">
        <v>57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f t="shared" si="102"/>
        <v>0</v>
      </c>
      <c r="Y559">
        <f t="shared" si="103"/>
        <v>1</v>
      </c>
      <c r="Z559">
        <f t="shared" si="104"/>
        <v>0</v>
      </c>
      <c r="AA559">
        <f t="shared" si="105"/>
        <v>0</v>
      </c>
      <c r="AB559">
        <f t="shared" si="106"/>
        <v>0</v>
      </c>
      <c r="AC559">
        <f t="shared" si="107"/>
        <v>0</v>
      </c>
      <c r="AD559">
        <f t="shared" si="108"/>
        <v>0</v>
      </c>
      <c r="AE559">
        <f t="shared" si="109"/>
        <v>0</v>
      </c>
      <c r="AF559">
        <f t="shared" si="110"/>
        <v>0</v>
      </c>
      <c r="AG559">
        <f t="shared" si="111"/>
        <v>0</v>
      </c>
      <c r="AH559">
        <f t="shared" si="112"/>
        <v>1</v>
      </c>
    </row>
    <row r="560" spans="1:34" x14ac:dyDescent="0.3">
      <c r="A560">
        <f t="shared" si="113"/>
        <v>559</v>
      </c>
      <c r="B560" t="s">
        <v>599</v>
      </c>
      <c r="C560">
        <v>100</v>
      </c>
      <c r="D560">
        <v>44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f t="shared" si="102"/>
        <v>1</v>
      </c>
      <c r="Y560">
        <f t="shared" si="103"/>
        <v>0</v>
      </c>
      <c r="Z560">
        <f t="shared" si="104"/>
        <v>0</v>
      </c>
      <c r="AA560">
        <f t="shared" si="105"/>
        <v>0</v>
      </c>
      <c r="AB560">
        <f t="shared" si="106"/>
        <v>0</v>
      </c>
      <c r="AC560">
        <f t="shared" si="107"/>
        <v>0</v>
      </c>
      <c r="AD560">
        <f t="shared" si="108"/>
        <v>0</v>
      </c>
      <c r="AE560">
        <f t="shared" si="109"/>
        <v>1</v>
      </c>
      <c r="AF560">
        <f t="shared" si="110"/>
        <v>0</v>
      </c>
      <c r="AG560">
        <f t="shared" si="111"/>
        <v>0</v>
      </c>
      <c r="AH560">
        <f t="shared" si="112"/>
        <v>2</v>
      </c>
    </row>
    <row r="561" spans="1:34" x14ac:dyDescent="0.3">
      <c r="A561">
        <f t="shared" si="113"/>
        <v>560</v>
      </c>
      <c r="B561" t="s">
        <v>600</v>
      </c>
      <c r="C561">
        <v>70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</v>
      </c>
      <c r="W561">
        <v>0</v>
      </c>
      <c r="X561">
        <f t="shared" si="102"/>
        <v>0</v>
      </c>
      <c r="Y561">
        <f t="shared" si="103"/>
        <v>0</v>
      </c>
      <c r="Z561">
        <f t="shared" si="104"/>
        <v>0</v>
      </c>
      <c r="AA561">
        <f t="shared" si="105"/>
        <v>0</v>
      </c>
      <c r="AB561">
        <f t="shared" si="106"/>
        <v>0</v>
      </c>
      <c r="AC561">
        <f t="shared" si="107"/>
        <v>0</v>
      </c>
      <c r="AD561">
        <f t="shared" si="108"/>
        <v>0</v>
      </c>
      <c r="AE561">
        <f t="shared" si="109"/>
        <v>0</v>
      </c>
      <c r="AF561">
        <f t="shared" si="110"/>
        <v>0</v>
      </c>
      <c r="AG561">
        <f t="shared" si="111"/>
        <v>1</v>
      </c>
      <c r="AH561">
        <f t="shared" si="112"/>
        <v>1</v>
      </c>
    </row>
    <row r="562" spans="1:34" x14ac:dyDescent="0.3">
      <c r="A562">
        <f t="shared" si="113"/>
        <v>561</v>
      </c>
      <c r="B562" t="s">
        <v>601</v>
      </c>
      <c r="C562">
        <v>40</v>
      </c>
      <c r="D562">
        <v>31</v>
      </c>
      <c r="E562">
        <v>7</v>
      </c>
      <c r="F562">
        <v>0</v>
      </c>
      <c r="G562">
        <v>0</v>
      </c>
      <c r="H562">
        <v>0</v>
      </c>
      <c r="I562">
        <v>2</v>
      </c>
      <c r="J562">
        <v>2</v>
      </c>
      <c r="K562">
        <v>0</v>
      </c>
      <c r="L562">
        <v>2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1</v>
      </c>
      <c r="V562">
        <v>0</v>
      </c>
      <c r="W562">
        <v>0</v>
      </c>
      <c r="X562">
        <f t="shared" si="102"/>
        <v>0</v>
      </c>
      <c r="Y562">
        <f t="shared" si="103"/>
        <v>2</v>
      </c>
      <c r="Z562">
        <f t="shared" si="104"/>
        <v>2</v>
      </c>
      <c r="AA562">
        <f t="shared" si="105"/>
        <v>2</v>
      </c>
      <c r="AB562">
        <f t="shared" si="106"/>
        <v>0</v>
      </c>
      <c r="AC562">
        <f t="shared" si="107"/>
        <v>0</v>
      </c>
      <c r="AD562">
        <f t="shared" si="108"/>
        <v>0</v>
      </c>
      <c r="AE562">
        <f t="shared" si="109"/>
        <v>0</v>
      </c>
      <c r="AF562">
        <f t="shared" si="110"/>
        <v>1</v>
      </c>
      <c r="AG562">
        <f t="shared" si="111"/>
        <v>0</v>
      </c>
      <c r="AH562">
        <f t="shared" si="112"/>
        <v>4</v>
      </c>
    </row>
    <row r="563" spans="1:34" x14ac:dyDescent="0.3">
      <c r="A563">
        <f t="shared" si="113"/>
        <v>562</v>
      </c>
      <c r="B563" t="s">
        <v>602</v>
      </c>
      <c r="C563">
        <v>20</v>
      </c>
      <c r="D563">
        <v>31</v>
      </c>
      <c r="E563">
        <v>1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3</v>
      </c>
      <c r="U563">
        <v>0</v>
      </c>
      <c r="V563">
        <v>0</v>
      </c>
      <c r="W563">
        <v>0</v>
      </c>
      <c r="X563">
        <f t="shared" si="102"/>
        <v>0</v>
      </c>
      <c r="Y563">
        <f t="shared" si="103"/>
        <v>1</v>
      </c>
      <c r="Z563">
        <f t="shared" si="104"/>
        <v>0</v>
      </c>
      <c r="AA563">
        <f t="shared" si="105"/>
        <v>0</v>
      </c>
      <c r="AB563">
        <f t="shared" si="106"/>
        <v>0</v>
      </c>
      <c r="AC563">
        <f t="shared" si="107"/>
        <v>0</v>
      </c>
      <c r="AD563">
        <f t="shared" si="108"/>
        <v>0</v>
      </c>
      <c r="AE563">
        <f t="shared" si="109"/>
        <v>3</v>
      </c>
      <c r="AF563">
        <f t="shared" si="110"/>
        <v>0</v>
      </c>
      <c r="AG563">
        <f t="shared" si="111"/>
        <v>0</v>
      </c>
      <c r="AH563">
        <f t="shared" si="112"/>
        <v>2</v>
      </c>
    </row>
    <row r="564" spans="1:34" x14ac:dyDescent="0.3">
      <c r="A564">
        <f t="shared" si="113"/>
        <v>563</v>
      </c>
      <c r="B564" t="s">
        <v>603</v>
      </c>
      <c r="C564">
        <v>70</v>
      </c>
      <c r="D564">
        <v>44</v>
      </c>
      <c r="E564">
        <v>7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5</v>
      </c>
      <c r="X564">
        <f t="shared" si="102"/>
        <v>1</v>
      </c>
      <c r="Y564">
        <f t="shared" si="103"/>
        <v>0</v>
      </c>
      <c r="Z564">
        <f t="shared" si="104"/>
        <v>1</v>
      </c>
      <c r="AA564">
        <f t="shared" si="105"/>
        <v>0</v>
      </c>
      <c r="AB564">
        <f t="shared" si="106"/>
        <v>0</v>
      </c>
      <c r="AC564">
        <f t="shared" si="107"/>
        <v>0</v>
      </c>
      <c r="AD564">
        <f t="shared" si="108"/>
        <v>0</v>
      </c>
      <c r="AE564">
        <f t="shared" si="109"/>
        <v>0</v>
      </c>
      <c r="AF564">
        <f t="shared" si="110"/>
        <v>0</v>
      </c>
      <c r="AG564">
        <f t="shared" si="111"/>
        <v>5</v>
      </c>
      <c r="AH564">
        <f t="shared" si="112"/>
        <v>3</v>
      </c>
    </row>
    <row r="565" spans="1:34" x14ac:dyDescent="0.3">
      <c r="A565">
        <f t="shared" si="113"/>
        <v>564</v>
      </c>
      <c r="B565" t="s">
        <v>604</v>
      </c>
      <c r="C565">
        <v>40</v>
      </c>
      <c r="D565">
        <v>48</v>
      </c>
      <c r="E565">
        <v>20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3</v>
      </c>
      <c r="Q565">
        <v>0</v>
      </c>
      <c r="R565">
        <v>0</v>
      </c>
      <c r="S565">
        <v>1</v>
      </c>
      <c r="T565">
        <v>0</v>
      </c>
      <c r="U565">
        <v>16</v>
      </c>
      <c r="V565">
        <v>0</v>
      </c>
      <c r="W565">
        <v>0</v>
      </c>
      <c r="X565">
        <f t="shared" si="102"/>
        <v>0</v>
      </c>
      <c r="Y565">
        <f t="shared" si="103"/>
        <v>0</v>
      </c>
      <c r="Z565">
        <f t="shared" si="104"/>
        <v>0</v>
      </c>
      <c r="AA565">
        <f t="shared" si="105"/>
        <v>0</v>
      </c>
      <c r="AB565">
        <f t="shared" si="106"/>
        <v>0</v>
      </c>
      <c r="AC565">
        <f t="shared" si="107"/>
        <v>3</v>
      </c>
      <c r="AD565">
        <f t="shared" si="108"/>
        <v>1</v>
      </c>
      <c r="AE565">
        <f t="shared" si="109"/>
        <v>0</v>
      </c>
      <c r="AF565">
        <f t="shared" si="110"/>
        <v>16</v>
      </c>
      <c r="AG565">
        <f t="shared" si="111"/>
        <v>0</v>
      </c>
      <c r="AH565">
        <f t="shared" si="112"/>
        <v>3</v>
      </c>
    </row>
    <row r="566" spans="1:34" x14ac:dyDescent="0.3">
      <c r="A566">
        <f t="shared" si="113"/>
        <v>565</v>
      </c>
      <c r="B566" t="s">
        <v>605</v>
      </c>
      <c r="C566">
        <v>70</v>
      </c>
      <c r="D566">
        <v>44</v>
      </c>
      <c r="E566">
        <v>2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3</v>
      </c>
      <c r="U566">
        <v>0</v>
      </c>
      <c r="V566">
        <v>0</v>
      </c>
      <c r="W566">
        <v>1</v>
      </c>
      <c r="X566">
        <f t="shared" si="102"/>
        <v>0</v>
      </c>
      <c r="Y566">
        <f t="shared" si="103"/>
        <v>1</v>
      </c>
      <c r="Z566">
        <f t="shared" si="104"/>
        <v>0</v>
      </c>
      <c r="AA566">
        <f t="shared" si="105"/>
        <v>0</v>
      </c>
      <c r="AB566">
        <f t="shared" si="106"/>
        <v>0</v>
      </c>
      <c r="AC566">
        <f t="shared" si="107"/>
        <v>0</v>
      </c>
      <c r="AD566">
        <f t="shared" si="108"/>
        <v>0</v>
      </c>
      <c r="AE566">
        <f t="shared" si="109"/>
        <v>3</v>
      </c>
      <c r="AF566">
        <f t="shared" si="110"/>
        <v>0</v>
      </c>
      <c r="AG566">
        <f t="shared" si="111"/>
        <v>1</v>
      </c>
      <c r="AH566">
        <f t="shared" si="112"/>
        <v>3</v>
      </c>
    </row>
    <row r="567" spans="1:34" x14ac:dyDescent="0.3">
      <c r="A567">
        <f t="shared" si="113"/>
        <v>566</v>
      </c>
      <c r="B567" t="s">
        <v>606</v>
      </c>
      <c r="C567">
        <v>200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</v>
      </c>
      <c r="X567">
        <f t="shared" si="102"/>
        <v>0</v>
      </c>
      <c r="Y567">
        <f t="shared" si="103"/>
        <v>0</v>
      </c>
      <c r="Z567">
        <f t="shared" si="104"/>
        <v>0</v>
      </c>
      <c r="AA567">
        <f t="shared" si="105"/>
        <v>0</v>
      </c>
      <c r="AB567">
        <f t="shared" si="106"/>
        <v>0</v>
      </c>
      <c r="AC567">
        <f t="shared" si="107"/>
        <v>0</v>
      </c>
      <c r="AD567">
        <f t="shared" si="108"/>
        <v>0</v>
      </c>
      <c r="AE567">
        <f t="shared" si="109"/>
        <v>0</v>
      </c>
      <c r="AF567">
        <f t="shared" si="110"/>
        <v>0</v>
      </c>
      <c r="AG567">
        <f t="shared" si="111"/>
        <v>1</v>
      </c>
      <c r="AH567">
        <f t="shared" si="112"/>
        <v>1</v>
      </c>
    </row>
    <row r="568" spans="1:34" x14ac:dyDescent="0.3">
      <c r="A568">
        <f t="shared" si="113"/>
        <v>567</v>
      </c>
      <c r="B568" t="s">
        <v>607</v>
      </c>
      <c r="C568">
        <v>20</v>
      </c>
      <c r="D568">
        <v>385</v>
      </c>
      <c r="E568">
        <v>9</v>
      </c>
      <c r="F568">
        <v>1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4</v>
      </c>
      <c r="Q568">
        <v>3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f t="shared" si="102"/>
        <v>1</v>
      </c>
      <c r="Y568">
        <f t="shared" si="103"/>
        <v>0</v>
      </c>
      <c r="Z568">
        <f t="shared" si="104"/>
        <v>1</v>
      </c>
      <c r="AA568">
        <f t="shared" si="105"/>
        <v>0</v>
      </c>
      <c r="AB568">
        <f t="shared" si="106"/>
        <v>0</v>
      </c>
      <c r="AC568">
        <f t="shared" si="107"/>
        <v>7</v>
      </c>
      <c r="AD568">
        <f t="shared" si="108"/>
        <v>0</v>
      </c>
      <c r="AE568">
        <f t="shared" si="109"/>
        <v>0</v>
      </c>
      <c r="AF568">
        <f t="shared" si="110"/>
        <v>0</v>
      </c>
      <c r="AG568">
        <f t="shared" si="111"/>
        <v>0</v>
      </c>
      <c r="AH568">
        <f t="shared" si="112"/>
        <v>3</v>
      </c>
    </row>
    <row r="569" spans="1:34" x14ac:dyDescent="0.3">
      <c r="A569">
        <f t="shared" si="113"/>
        <v>568</v>
      </c>
      <c r="B569" t="s">
        <v>608</v>
      </c>
      <c r="C569">
        <v>100</v>
      </c>
      <c r="D569">
        <v>49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f t="shared" si="102"/>
        <v>0</v>
      </c>
      <c r="Y569">
        <f t="shared" si="103"/>
        <v>1</v>
      </c>
      <c r="Z569">
        <f t="shared" si="104"/>
        <v>0</v>
      </c>
      <c r="AA569">
        <f t="shared" si="105"/>
        <v>0</v>
      </c>
      <c r="AB569">
        <f t="shared" si="106"/>
        <v>0</v>
      </c>
      <c r="AC569">
        <f t="shared" si="107"/>
        <v>0</v>
      </c>
      <c r="AD569">
        <f t="shared" si="108"/>
        <v>0</v>
      </c>
      <c r="AE569">
        <f t="shared" si="109"/>
        <v>0</v>
      </c>
      <c r="AF569">
        <f t="shared" si="110"/>
        <v>0</v>
      </c>
      <c r="AG569">
        <f t="shared" si="111"/>
        <v>0</v>
      </c>
      <c r="AH569">
        <f t="shared" si="112"/>
        <v>1</v>
      </c>
    </row>
    <row r="570" spans="1:34" x14ac:dyDescent="0.3">
      <c r="A570">
        <f t="shared" si="113"/>
        <v>569</v>
      </c>
      <c r="B570" t="s">
        <v>609</v>
      </c>
      <c r="C570">
        <v>100</v>
      </c>
      <c r="D570">
        <v>49</v>
      </c>
      <c r="E570">
        <v>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1</v>
      </c>
      <c r="X570">
        <f t="shared" si="102"/>
        <v>0</v>
      </c>
      <c r="Y570">
        <f t="shared" si="103"/>
        <v>0</v>
      </c>
      <c r="Z570">
        <f t="shared" si="104"/>
        <v>0</v>
      </c>
      <c r="AA570">
        <f t="shared" si="105"/>
        <v>0</v>
      </c>
      <c r="AB570">
        <f t="shared" si="106"/>
        <v>0</v>
      </c>
      <c r="AC570">
        <f t="shared" si="107"/>
        <v>0</v>
      </c>
      <c r="AD570">
        <f t="shared" si="108"/>
        <v>0</v>
      </c>
      <c r="AE570">
        <f t="shared" si="109"/>
        <v>0</v>
      </c>
      <c r="AF570">
        <f t="shared" si="110"/>
        <v>1</v>
      </c>
      <c r="AG570">
        <f t="shared" si="111"/>
        <v>1</v>
      </c>
      <c r="AH570">
        <f t="shared" si="112"/>
        <v>2</v>
      </c>
    </row>
    <row r="571" spans="1:34" x14ac:dyDescent="0.3">
      <c r="A571">
        <f t="shared" si="113"/>
        <v>570</v>
      </c>
      <c r="B571" t="s">
        <v>610</v>
      </c>
      <c r="C571">
        <v>20</v>
      </c>
      <c r="D571">
        <v>49</v>
      </c>
      <c r="E571">
        <v>7</v>
      </c>
      <c r="F571">
        <v>0</v>
      </c>
      <c r="G571">
        <v>0</v>
      </c>
      <c r="H571">
        <v>5</v>
      </c>
      <c r="I571">
        <v>2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f t="shared" si="102"/>
        <v>0</v>
      </c>
      <c r="Y571">
        <f t="shared" si="103"/>
        <v>7</v>
      </c>
      <c r="Z571">
        <f t="shared" si="104"/>
        <v>0</v>
      </c>
      <c r="AA571">
        <f t="shared" si="105"/>
        <v>0</v>
      </c>
      <c r="AB571">
        <f t="shared" si="106"/>
        <v>0</v>
      </c>
      <c r="AC571">
        <f t="shared" si="107"/>
        <v>0</v>
      </c>
      <c r="AD571">
        <f t="shared" si="108"/>
        <v>0</v>
      </c>
      <c r="AE571">
        <f t="shared" si="109"/>
        <v>1</v>
      </c>
      <c r="AF571">
        <f t="shared" si="110"/>
        <v>0</v>
      </c>
      <c r="AG571">
        <f t="shared" si="111"/>
        <v>0</v>
      </c>
      <c r="AH571">
        <f t="shared" si="112"/>
        <v>2</v>
      </c>
    </row>
    <row r="574" spans="1:34" x14ac:dyDescent="0.3">
      <c r="B574">
        <v>20</v>
      </c>
      <c r="C574">
        <f>COUNTIF(C2:C571,20)</f>
        <v>205</v>
      </c>
    </row>
    <row r="575" spans="1:34" x14ac:dyDescent="0.3">
      <c r="B575">
        <v>40</v>
      </c>
      <c r="C575">
        <f>COUNTIF(C2:C571,40)</f>
        <v>100</v>
      </c>
    </row>
    <row r="576" spans="1:34" x14ac:dyDescent="0.3">
      <c r="B576">
        <v>70</v>
      </c>
      <c r="C576">
        <f>COUNTIF(C2:C571,70)</f>
        <v>128</v>
      </c>
    </row>
    <row r="577" spans="2:3" x14ac:dyDescent="0.3">
      <c r="B577">
        <v>100</v>
      </c>
      <c r="C577">
        <f>COUNTIF(C2:C571,100)</f>
        <v>88</v>
      </c>
    </row>
    <row r="578" spans="2:3" x14ac:dyDescent="0.3">
      <c r="B578">
        <v>140</v>
      </c>
      <c r="C578">
        <f>COUNTIF(C2:C571,140)</f>
        <v>38</v>
      </c>
    </row>
    <row r="579" spans="2:3" x14ac:dyDescent="0.3">
      <c r="B579">
        <v>200</v>
      </c>
      <c r="C579">
        <f>COUNTIF(C2:C571,200)</f>
        <v>9</v>
      </c>
    </row>
  </sheetData>
  <autoFilter ref="A1:AR592" xr:uid="{A9A1F51C-AFCE-41C3-8815-7FEB06C83A1B}"/>
  <conditionalFormatting sqref="X1:AG1048576">
    <cfRule type="cellIs" dxfId="3" priority="4" operator="greaterThan">
      <formula>0</formula>
    </cfRule>
  </conditionalFormatting>
  <conditionalFormatting sqref="AH1:AH1048576">
    <cfRule type="cellIs" dxfId="2" priority="1" operator="equal">
      <formula>7</formula>
    </cfRule>
    <cfRule type="cellIs" dxfId="1" priority="3" operator="equal">
      <formula>8</formula>
    </cfRule>
  </conditionalFormatting>
  <conditionalFormatting sqref="AK1">
    <cfRule type="cellIs" dxfId="0" priority="2" operator="equal">
      <formula>7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F38F-648F-4444-8C85-76F1FE248199}">
  <dimension ref="A1"/>
  <sheetViews>
    <sheetView workbookViewId="0">
      <selection activeCell="R29" sqref="R2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6567-C6A7-41EA-AD69-80D644D39FAF}">
  <dimension ref="A1:T14"/>
  <sheetViews>
    <sheetView workbookViewId="0">
      <selection activeCell="J2" sqref="J2"/>
    </sheetView>
  </sheetViews>
  <sheetFormatPr defaultRowHeight="14.4" x14ac:dyDescent="0.3"/>
  <cols>
    <col min="1" max="1" width="17.44140625" customWidth="1"/>
    <col min="20" max="20" width="9.109375" bestFit="1" customWidth="1"/>
  </cols>
  <sheetData>
    <row r="1" spans="1:20" x14ac:dyDescent="0.3">
      <c r="A1" s="2"/>
      <c r="B1" s="2" t="s">
        <v>611</v>
      </c>
      <c r="C1" s="2" t="s">
        <v>612</v>
      </c>
      <c r="D1" s="2" t="s">
        <v>613</v>
      </c>
      <c r="E1" s="2" t="s">
        <v>614</v>
      </c>
      <c r="F1" s="2" t="s">
        <v>9</v>
      </c>
      <c r="G1" s="2" t="s">
        <v>615</v>
      </c>
      <c r="H1" s="2" t="s">
        <v>11</v>
      </c>
      <c r="I1" s="2" t="s">
        <v>12</v>
      </c>
      <c r="J1" s="2" t="s">
        <v>158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</row>
    <row r="2" spans="1:20" x14ac:dyDescent="0.3">
      <c r="A2" s="2" t="s">
        <v>616</v>
      </c>
      <c r="B2" s="2">
        <v>1.2564841498559078</v>
      </c>
      <c r="C2" s="2">
        <v>1.6103448275862069</v>
      </c>
      <c r="D2" s="2">
        <v>3.3806451612903228</v>
      </c>
      <c r="E2" s="2">
        <v>2.8412698412698414</v>
      </c>
      <c r="F2" s="2">
        <v>3.02</v>
      </c>
      <c r="G2" s="2">
        <v>1.2745098039215685</v>
      </c>
      <c r="H2" s="2">
        <v>1.5446428571428572</v>
      </c>
      <c r="I2" s="2">
        <v>1.0718562874251496</v>
      </c>
      <c r="J2" s="2">
        <v>5.0733333333333333</v>
      </c>
      <c r="K2" s="2">
        <v>1.9430379746835442</v>
      </c>
      <c r="L2" s="2">
        <v>3.3316582914572863</v>
      </c>
      <c r="M2" s="2">
        <v>2.4729729729729728</v>
      </c>
      <c r="N2" s="2">
        <v>4.032258064516129</v>
      </c>
      <c r="O2" s="2">
        <v>2.0878787878787879</v>
      </c>
      <c r="P2" s="2">
        <v>1.2426470588235294</v>
      </c>
      <c r="Q2" s="2">
        <v>1.375</v>
      </c>
      <c r="R2" s="2">
        <v>4.2068965517241379</v>
      </c>
      <c r="S2" s="2">
        <v>6.0546255506607931</v>
      </c>
      <c r="T2">
        <f>AVERAGE(B2:S2)</f>
        <v>2.6566700841412425</v>
      </c>
    </row>
    <row r="3" spans="1:20" x14ac:dyDescent="0.3">
      <c r="A3" s="2" t="s">
        <v>617</v>
      </c>
      <c r="B3" s="3">
        <v>0.60919540229885061</v>
      </c>
      <c r="C3" s="3">
        <v>0.60481099656357384</v>
      </c>
      <c r="D3" s="3">
        <v>0.42307692307692307</v>
      </c>
      <c r="E3" s="3">
        <v>0.43083003952569171</v>
      </c>
      <c r="F3" s="3">
        <v>0.52736318407960203</v>
      </c>
      <c r="G3" s="3">
        <v>0.73376623376623373</v>
      </c>
      <c r="H3" s="3">
        <v>0.63555555555555554</v>
      </c>
      <c r="I3" s="3">
        <v>0.60119047619047616</v>
      </c>
      <c r="J3" s="3">
        <v>0.38666666666666666</v>
      </c>
      <c r="K3" s="3">
        <v>0.57232704402515722</v>
      </c>
      <c r="L3" s="3">
        <v>0.46231155778894473</v>
      </c>
      <c r="M3" s="3">
        <v>0.41610738255033558</v>
      </c>
      <c r="N3" s="3">
        <v>0.5053763440860215</v>
      </c>
      <c r="O3" s="3">
        <v>0.5757575757575758</v>
      </c>
      <c r="P3" s="3">
        <v>0.59558823529411764</v>
      </c>
      <c r="Q3" s="3">
        <v>0.6160714285714286</v>
      </c>
      <c r="R3" s="3">
        <v>0.33823529411764708</v>
      </c>
      <c r="S3" s="3">
        <v>0.38149779735682821</v>
      </c>
      <c r="T3" s="1">
        <f>AVERAGEA(B3:S3)</f>
        <v>0.52309600762620168</v>
      </c>
    </row>
    <row r="4" spans="1:20" x14ac:dyDescent="0.3">
      <c r="A4" s="2" t="s">
        <v>618</v>
      </c>
      <c r="B4" s="2">
        <v>27</v>
      </c>
      <c r="C4" s="2">
        <v>25</v>
      </c>
      <c r="D4" s="2">
        <v>66</v>
      </c>
      <c r="E4" s="2">
        <v>41</v>
      </c>
      <c r="F4" s="2">
        <v>110</v>
      </c>
      <c r="G4" s="2">
        <v>35</v>
      </c>
      <c r="H4" s="2">
        <v>72</v>
      </c>
      <c r="I4" s="2">
        <v>33</v>
      </c>
      <c r="J4" s="2">
        <v>108</v>
      </c>
      <c r="K4" s="2">
        <v>33</v>
      </c>
      <c r="L4" s="2">
        <v>68</v>
      </c>
      <c r="M4" s="2">
        <v>22</v>
      </c>
      <c r="N4" s="2">
        <v>148</v>
      </c>
      <c r="O4" s="2">
        <v>69</v>
      </c>
      <c r="P4" s="2">
        <v>23</v>
      </c>
      <c r="Q4" s="2">
        <v>24</v>
      </c>
      <c r="R4" s="2">
        <v>51</v>
      </c>
      <c r="S4" s="2">
        <v>208</v>
      </c>
    </row>
    <row r="5" spans="1:20" x14ac:dyDescent="0.3">
      <c r="A5" s="2" t="s">
        <v>619</v>
      </c>
      <c r="B5" s="2">
        <v>1</v>
      </c>
      <c r="C5" s="2">
        <v>1</v>
      </c>
      <c r="D5" s="2">
        <v>3.5</v>
      </c>
      <c r="E5" s="2">
        <v>3</v>
      </c>
      <c r="F5" s="2">
        <v>2</v>
      </c>
      <c r="G5" s="2">
        <v>1</v>
      </c>
      <c r="H5" s="2">
        <v>1</v>
      </c>
      <c r="I5" s="2">
        <v>1</v>
      </c>
      <c r="J5" s="2">
        <v>3.25</v>
      </c>
      <c r="K5" s="2">
        <v>1</v>
      </c>
      <c r="L5" s="2">
        <v>3</v>
      </c>
      <c r="M5" s="2">
        <v>3</v>
      </c>
      <c r="N5" s="2">
        <v>4</v>
      </c>
      <c r="O5" s="2">
        <v>2</v>
      </c>
      <c r="P5" s="2">
        <v>1</v>
      </c>
      <c r="Q5" s="2">
        <v>1</v>
      </c>
      <c r="R5" s="2">
        <v>5</v>
      </c>
      <c r="S5" s="2">
        <v>5</v>
      </c>
    </row>
    <row r="6" spans="1:20" x14ac:dyDescent="0.3">
      <c r="A6" s="2" t="s">
        <v>620</v>
      </c>
      <c r="B6" s="2">
        <v>0</v>
      </c>
      <c r="C6" s="2">
        <v>0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1</v>
      </c>
    </row>
    <row r="7" spans="1:20" x14ac:dyDescent="0.3">
      <c r="A7" s="2" t="s">
        <v>621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20" x14ac:dyDescent="0.3">
      <c r="B8" s="1">
        <v>0.54979999999999996</v>
      </c>
      <c r="C8" s="1">
        <v>0.54979999999999996</v>
      </c>
      <c r="D8" s="1">
        <v>0.54979999999999996</v>
      </c>
      <c r="E8" s="1">
        <v>0.54979999999999996</v>
      </c>
      <c r="F8" s="1">
        <v>0.54979999999999996</v>
      </c>
      <c r="G8" s="1">
        <v>0.54979999999999996</v>
      </c>
      <c r="H8" s="1">
        <v>0.54979999999999996</v>
      </c>
      <c r="I8" s="1">
        <v>0.54979999999999996</v>
      </c>
      <c r="J8" s="1">
        <v>0.54979999999999996</v>
      </c>
      <c r="K8" s="1">
        <v>0.54979999999999996</v>
      </c>
      <c r="L8" s="1">
        <v>0.54979999999999996</v>
      </c>
      <c r="M8" s="1">
        <v>0.54979999999999996</v>
      </c>
      <c r="N8" s="1">
        <v>0.54979999999999996</v>
      </c>
      <c r="O8" s="1">
        <v>0.54979999999999996</v>
      </c>
      <c r="P8" s="1">
        <v>0.54979999999999996</v>
      </c>
      <c r="Q8" s="1">
        <v>0.54979999999999996</v>
      </c>
      <c r="R8" s="1">
        <v>0.54979999999999996</v>
      </c>
      <c r="S8" s="1">
        <v>0.54979999999999996</v>
      </c>
    </row>
    <row r="10" spans="1:20" x14ac:dyDescent="0.3">
      <c r="C10" t="s">
        <v>622</v>
      </c>
      <c r="G10" t="s">
        <v>623</v>
      </c>
      <c r="H10" t="s">
        <v>624</v>
      </c>
    </row>
    <row r="11" spans="1:20" x14ac:dyDescent="0.3">
      <c r="C11" t="s">
        <v>625</v>
      </c>
    </row>
    <row r="12" spans="1:20" x14ac:dyDescent="0.3">
      <c r="C12" t="s">
        <v>626</v>
      </c>
      <c r="D12" t="s">
        <v>627</v>
      </c>
    </row>
    <row r="13" spans="1:20" x14ac:dyDescent="0.3">
      <c r="C13" t="s">
        <v>628</v>
      </c>
      <c r="D13" t="s">
        <v>629</v>
      </c>
    </row>
    <row r="14" spans="1:20" x14ac:dyDescent="0.3">
      <c r="C14" t="s">
        <v>630</v>
      </c>
      <c r="D14" t="s">
        <v>631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DBEE-D5AF-4A46-8CCF-7426653BBDBB}">
  <dimension ref="A2:K20"/>
  <sheetViews>
    <sheetView workbookViewId="0">
      <selection activeCell="D21" sqref="D21"/>
    </sheetView>
  </sheetViews>
  <sheetFormatPr defaultRowHeight="14.4" x14ac:dyDescent="0.3"/>
  <cols>
    <col min="1" max="1" width="26.44140625" customWidth="1"/>
  </cols>
  <sheetData>
    <row r="2" spans="1:11" x14ac:dyDescent="0.3">
      <c r="A2" s="2" t="s">
        <v>632</v>
      </c>
      <c r="B2" s="2" t="s">
        <v>633</v>
      </c>
      <c r="C2" s="2" t="s">
        <v>634</v>
      </c>
      <c r="D2" s="2" t="s">
        <v>635</v>
      </c>
      <c r="E2" s="2" t="s">
        <v>636</v>
      </c>
      <c r="F2" s="2" t="s">
        <v>637</v>
      </c>
      <c r="J2" t="s">
        <v>638</v>
      </c>
      <c r="K2">
        <f>SUM(Arkusz1!E2:E571)</f>
        <v>4322</v>
      </c>
    </row>
    <row r="3" spans="1:11" x14ac:dyDescent="0.3">
      <c r="A3" s="2" t="s">
        <v>92</v>
      </c>
      <c r="B3" s="2" t="s">
        <v>32</v>
      </c>
      <c r="C3" s="2" t="s">
        <v>32</v>
      </c>
      <c r="D3" s="3">
        <f>110/111</f>
        <v>0.99099099099099097</v>
      </c>
      <c r="E3" s="2" t="s">
        <v>22</v>
      </c>
      <c r="F3" s="3">
        <f>110/111</f>
        <v>0.99099099099099097</v>
      </c>
      <c r="J3" t="s">
        <v>639</v>
      </c>
      <c r="K3">
        <f>SUM(Arkusz1!E60,Arkusz1!E68,Arkusz1!E87,Arkusz1!E116,Arkusz1!E132,Arkusz1!E237,Arkusz1!E278,Arkusz1!E289,Arkusz1!E384,Arkusz1!E389,Arkusz1!E470)</f>
        <v>862</v>
      </c>
    </row>
    <row r="4" spans="1:11" x14ac:dyDescent="0.3">
      <c r="A4" s="2" t="s">
        <v>100</v>
      </c>
      <c r="B4" s="2" t="s">
        <v>23</v>
      </c>
      <c r="C4" s="2" t="s">
        <v>23</v>
      </c>
      <c r="D4" s="3">
        <f>75/75</f>
        <v>1</v>
      </c>
      <c r="E4" s="2" t="s">
        <v>612</v>
      </c>
      <c r="F4" s="3">
        <f>65/75</f>
        <v>0.8666666666666667</v>
      </c>
      <c r="J4" t="s">
        <v>640</v>
      </c>
      <c r="K4" s="1">
        <f>K3/K2</f>
        <v>0.19944470152707081</v>
      </c>
    </row>
    <row r="5" spans="1:11" x14ac:dyDescent="0.3">
      <c r="A5" s="2" t="s">
        <v>119</v>
      </c>
      <c r="B5" s="2" t="s">
        <v>26</v>
      </c>
      <c r="C5" s="2" t="s">
        <v>26</v>
      </c>
      <c r="D5" s="3">
        <f>96/99</f>
        <v>0.96969696969696972</v>
      </c>
      <c r="E5" s="2" t="s">
        <v>11</v>
      </c>
      <c r="F5" s="3">
        <f>51/99</f>
        <v>0.51515151515151514</v>
      </c>
    </row>
    <row r="6" spans="1:11" x14ac:dyDescent="0.3">
      <c r="A6" s="2" t="s">
        <v>148</v>
      </c>
      <c r="B6" s="2" t="s">
        <v>23</v>
      </c>
      <c r="C6" s="2" t="s">
        <v>23</v>
      </c>
      <c r="D6" s="3">
        <f>97/98</f>
        <v>0.98979591836734693</v>
      </c>
      <c r="E6" s="2" t="s">
        <v>611</v>
      </c>
      <c r="F6" s="3">
        <f>90/98</f>
        <v>0.91836734693877553</v>
      </c>
    </row>
    <row r="7" spans="1:11" x14ac:dyDescent="0.3">
      <c r="A7" s="2" t="s">
        <v>173</v>
      </c>
      <c r="B7" s="2" t="s">
        <v>26</v>
      </c>
      <c r="C7" s="2" t="s">
        <v>26</v>
      </c>
      <c r="D7" s="3">
        <f>45/46</f>
        <v>0.97826086956521741</v>
      </c>
      <c r="E7" s="2" t="s">
        <v>12</v>
      </c>
      <c r="F7" s="3">
        <f>30/46</f>
        <v>0.65217391304347827</v>
      </c>
    </row>
    <row r="8" spans="1:11" x14ac:dyDescent="0.3">
      <c r="A8" s="2" t="s">
        <v>277</v>
      </c>
      <c r="B8" s="2" t="s">
        <v>641</v>
      </c>
      <c r="C8" s="2" t="s">
        <v>25</v>
      </c>
      <c r="D8" s="3">
        <v>1</v>
      </c>
      <c r="E8" s="2" t="s">
        <v>615</v>
      </c>
      <c r="F8" s="3">
        <v>1</v>
      </c>
      <c r="G8" t="s">
        <v>642</v>
      </c>
    </row>
    <row r="9" spans="1:11" x14ac:dyDescent="0.3">
      <c r="A9" s="2" t="s">
        <v>318</v>
      </c>
      <c r="B9" s="2" t="s">
        <v>27</v>
      </c>
      <c r="C9" s="2" t="s">
        <v>27</v>
      </c>
      <c r="D9" s="3">
        <f>42/43</f>
        <v>0.97674418604651159</v>
      </c>
      <c r="E9" s="2" t="s">
        <v>158</v>
      </c>
      <c r="F9" s="3">
        <f>41/43</f>
        <v>0.95348837209302328</v>
      </c>
    </row>
    <row r="10" spans="1:11" x14ac:dyDescent="0.3">
      <c r="A10" s="2" t="s">
        <v>329</v>
      </c>
      <c r="B10" s="2" t="s">
        <v>643</v>
      </c>
      <c r="C10" s="2" t="s">
        <v>27</v>
      </c>
      <c r="D10" s="3">
        <f>30/96</f>
        <v>0.3125</v>
      </c>
      <c r="E10" s="2" t="s">
        <v>158</v>
      </c>
      <c r="F10" s="3">
        <f>30/96</f>
        <v>0.3125</v>
      </c>
      <c r="G10" t="s">
        <v>644</v>
      </c>
    </row>
    <row r="11" spans="1:11" x14ac:dyDescent="0.3">
      <c r="A11" s="2" t="s">
        <v>424</v>
      </c>
      <c r="B11" s="2" t="s">
        <v>23</v>
      </c>
      <c r="C11" s="2" t="s">
        <v>23</v>
      </c>
      <c r="D11" s="3">
        <v>1</v>
      </c>
      <c r="E11" s="2" t="s">
        <v>611</v>
      </c>
      <c r="F11" s="3">
        <f>61/82</f>
        <v>0.74390243902439024</v>
      </c>
    </row>
    <row r="12" spans="1:11" x14ac:dyDescent="0.3">
      <c r="A12" s="2" t="s">
        <v>429</v>
      </c>
      <c r="B12" s="2" t="s">
        <v>28</v>
      </c>
      <c r="C12" s="2" t="s">
        <v>28</v>
      </c>
      <c r="D12" s="3">
        <f>43/73</f>
        <v>0.58904109589041098</v>
      </c>
      <c r="E12" s="2" t="s">
        <v>160</v>
      </c>
      <c r="F12" s="3">
        <f>23/73</f>
        <v>0.31506849315068491</v>
      </c>
    </row>
    <row r="13" spans="1:11" x14ac:dyDescent="0.3">
      <c r="A13" s="2" t="s">
        <v>510</v>
      </c>
      <c r="B13" s="2" t="s">
        <v>28</v>
      </c>
      <c r="C13" s="2" t="s">
        <v>28</v>
      </c>
      <c r="D13" s="3">
        <v>1</v>
      </c>
      <c r="E13" s="2" t="s">
        <v>16</v>
      </c>
      <c r="F13" s="3">
        <f>37/53</f>
        <v>0.69811320754716977</v>
      </c>
    </row>
    <row r="20" spans="3:3" x14ac:dyDescent="0.3">
      <c r="C2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F116-97B2-4A4C-99E0-5456FEAFC6CB}">
  <dimension ref="A1:Z17"/>
  <sheetViews>
    <sheetView tabSelected="1" topLeftCell="E35" workbookViewId="0">
      <selection activeCell="T48" sqref="T48"/>
    </sheetView>
  </sheetViews>
  <sheetFormatPr defaultRowHeight="14.4" x14ac:dyDescent="0.3"/>
  <cols>
    <col min="6" max="7" width="9.88671875" bestFit="1" customWidth="1"/>
    <col min="8" max="8" width="9.88671875" customWidth="1"/>
  </cols>
  <sheetData>
    <row r="1" spans="1:26" x14ac:dyDescent="0.3">
      <c r="A1" t="s">
        <v>645</v>
      </c>
      <c r="B1" t="s">
        <v>646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647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3" spans="1:26" x14ac:dyDescent="0.3">
      <c r="A3">
        <v>20</v>
      </c>
      <c r="B3">
        <v>1486</v>
      </c>
      <c r="C3">
        <f>1486/4318</f>
        <v>0.34414080592867069</v>
      </c>
      <c r="D3" s="1">
        <f t="shared" ref="D3:D8" si="0">SUM(K3,L3,O3,P3,Q3,R3,U3,V3,Y3,Z3)/2774</f>
        <v>0.27793799567411681</v>
      </c>
      <c r="E3" s="1">
        <f t="shared" ref="E3:E8" si="1">SUM(I3,J3,M3,N3,S3,T3,W3,X3)/1720</f>
        <v>0.4697674418604651</v>
      </c>
      <c r="F3" s="6">
        <f>SUM(K3,L3,O3,P3,Q3,R3,U3,V3,Y3,Z3)</f>
        <v>771</v>
      </c>
      <c r="G3" s="6">
        <f>SUM(I3,J3,M3,N3,S3,T3,W3,X3)</f>
        <v>808</v>
      </c>
      <c r="H3" s="6"/>
      <c r="I3">
        <v>233</v>
      </c>
      <c r="J3">
        <v>167</v>
      </c>
      <c r="K3">
        <v>60</v>
      </c>
      <c r="L3">
        <v>71</v>
      </c>
      <c r="M3">
        <v>72</v>
      </c>
      <c r="N3">
        <v>96</v>
      </c>
      <c r="O3">
        <v>118</v>
      </c>
      <c r="P3">
        <v>69</v>
      </c>
      <c r="Q3">
        <v>21</v>
      </c>
      <c r="R3">
        <v>51</v>
      </c>
      <c r="S3">
        <v>66</v>
      </c>
      <c r="T3">
        <v>32</v>
      </c>
      <c r="U3">
        <v>105</v>
      </c>
      <c r="V3">
        <v>115</v>
      </c>
      <c r="W3">
        <v>93</v>
      </c>
      <c r="X3">
        <v>49</v>
      </c>
      <c r="Y3">
        <v>35</v>
      </c>
      <c r="Z3">
        <v>126</v>
      </c>
    </row>
    <row r="4" spans="1:26" x14ac:dyDescent="0.3">
      <c r="A4">
        <v>40</v>
      </c>
      <c r="B4">
        <v>588</v>
      </c>
      <c r="C4">
        <f>588/4318</f>
        <v>0.13617415470125058</v>
      </c>
      <c r="D4" s="1">
        <f t="shared" si="0"/>
        <v>0.14635904830569574</v>
      </c>
      <c r="E4" s="1">
        <f t="shared" si="1"/>
        <v>0.11511627906976744</v>
      </c>
      <c r="F4" s="6">
        <f>SUM(K4,L4,O4,P4,Q4,R4,U4,V4,Y4,Z4)</f>
        <v>406</v>
      </c>
      <c r="G4" s="6">
        <f>SUM(I4,J4,M4,N4,S4,T4,W4,X4)</f>
        <v>198</v>
      </c>
      <c r="H4" s="6"/>
      <c r="I4">
        <v>24</v>
      </c>
      <c r="J4">
        <v>17</v>
      </c>
      <c r="K4">
        <v>14</v>
      </c>
      <c r="L4">
        <v>24</v>
      </c>
      <c r="M4">
        <v>27</v>
      </c>
      <c r="N4">
        <v>52</v>
      </c>
      <c r="O4">
        <v>23</v>
      </c>
      <c r="P4">
        <v>12</v>
      </c>
      <c r="Q4">
        <v>13</v>
      </c>
      <c r="R4">
        <v>38</v>
      </c>
      <c r="S4">
        <v>11</v>
      </c>
      <c r="T4">
        <v>4</v>
      </c>
      <c r="U4">
        <v>76</v>
      </c>
      <c r="V4">
        <v>68</v>
      </c>
      <c r="W4">
        <v>16</v>
      </c>
      <c r="X4">
        <v>47</v>
      </c>
      <c r="Y4">
        <v>27</v>
      </c>
      <c r="Z4">
        <v>111</v>
      </c>
    </row>
    <row r="5" spans="1:26" x14ac:dyDescent="0.3">
      <c r="A5">
        <v>70</v>
      </c>
      <c r="B5">
        <v>855</v>
      </c>
      <c r="C5">
        <f>855/4318</f>
        <v>0.19800833719314498</v>
      </c>
      <c r="D5" s="1">
        <f t="shared" si="0"/>
        <v>0.20836337418889689</v>
      </c>
      <c r="E5" s="1">
        <f t="shared" si="1"/>
        <v>0.18895348837209303</v>
      </c>
      <c r="F5" s="6">
        <f>SUM(K5,L5,O5,P5,Q5,R5,U5,V5,Y5,Z5)</f>
        <v>578</v>
      </c>
      <c r="G5" s="6">
        <f>SUM(I5,J5,M5,N5,S5,T5,W5,X5)</f>
        <v>325</v>
      </c>
      <c r="H5" s="6"/>
      <c r="I5">
        <v>36</v>
      </c>
      <c r="J5">
        <v>24</v>
      </c>
      <c r="K5">
        <v>22</v>
      </c>
      <c r="L5">
        <v>42</v>
      </c>
      <c r="M5">
        <v>38</v>
      </c>
      <c r="N5">
        <v>1</v>
      </c>
      <c r="O5">
        <v>36</v>
      </c>
      <c r="P5">
        <v>46</v>
      </c>
      <c r="Q5">
        <v>52</v>
      </c>
      <c r="R5">
        <v>58</v>
      </c>
      <c r="S5">
        <v>72</v>
      </c>
      <c r="T5">
        <v>66</v>
      </c>
      <c r="U5">
        <v>41</v>
      </c>
      <c r="V5">
        <v>58</v>
      </c>
      <c r="W5">
        <v>48</v>
      </c>
      <c r="X5">
        <v>40</v>
      </c>
      <c r="Y5">
        <v>41</v>
      </c>
      <c r="Z5">
        <v>182</v>
      </c>
    </row>
    <row r="6" spans="1:26" x14ac:dyDescent="0.3">
      <c r="A6">
        <v>100</v>
      </c>
      <c r="B6">
        <v>895</v>
      </c>
      <c r="C6">
        <f>895/4318</f>
        <v>0.20727188513200556</v>
      </c>
      <c r="D6" s="1">
        <f t="shared" si="0"/>
        <v>0.21881759192501801</v>
      </c>
      <c r="E6" s="1">
        <f t="shared" si="1"/>
        <v>0.17499999999999999</v>
      </c>
      <c r="F6" s="6">
        <f>SUM(K6,L6,O6,P6,Q6,R6,U6,V6,Y6,Z6)</f>
        <v>607</v>
      </c>
      <c r="G6" s="6">
        <f>SUM(I6,J6,N6,M6,S6,T6,W6,X6)</f>
        <v>301</v>
      </c>
      <c r="H6" s="6"/>
      <c r="I6">
        <v>42</v>
      </c>
      <c r="J6">
        <v>59</v>
      </c>
      <c r="K6">
        <v>32</v>
      </c>
      <c r="L6">
        <v>92</v>
      </c>
      <c r="M6">
        <v>44</v>
      </c>
      <c r="N6">
        <v>2</v>
      </c>
      <c r="O6">
        <v>33</v>
      </c>
      <c r="P6">
        <v>36</v>
      </c>
      <c r="Q6">
        <v>54</v>
      </c>
      <c r="R6">
        <v>12</v>
      </c>
      <c r="S6">
        <v>45</v>
      </c>
      <c r="T6">
        <v>38</v>
      </c>
      <c r="U6">
        <v>30</v>
      </c>
      <c r="V6">
        <v>52</v>
      </c>
      <c r="W6">
        <v>13</v>
      </c>
      <c r="X6">
        <v>58</v>
      </c>
      <c r="Y6">
        <v>40</v>
      </c>
      <c r="Z6">
        <v>226</v>
      </c>
    </row>
    <row r="7" spans="1:26" x14ac:dyDescent="0.3">
      <c r="A7">
        <v>140</v>
      </c>
      <c r="B7">
        <v>446</v>
      </c>
      <c r="C7">
        <f>446/4318</f>
        <v>0.10328855951829551</v>
      </c>
      <c r="D7" s="1">
        <f t="shared" si="0"/>
        <v>0.1384282624369142</v>
      </c>
      <c r="E7" s="1">
        <f t="shared" si="1"/>
        <v>3.9534883720930232E-2</v>
      </c>
      <c r="F7" s="6">
        <f>SUM(K7,L7,O7,P7,Q7,R7,U6,V6,Y6,Z6)</f>
        <v>413</v>
      </c>
      <c r="G7" s="6">
        <f>SUM(I7,J7,M7,N7,S7,T7,W7,X7)</f>
        <v>68</v>
      </c>
      <c r="H7" s="6"/>
      <c r="I7">
        <v>6</v>
      </c>
      <c r="J7">
        <v>16</v>
      </c>
      <c r="K7">
        <v>19</v>
      </c>
      <c r="L7">
        <v>16</v>
      </c>
      <c r="M7">
        <v>8</v>
      </c>
      <c r="N7">
        <v>0</v>
      </c>
      <c r="O7">
        <v>12</v>
      </c>
      <c r="P7">
        <v>4</v>
      </c>
      <c r="Q7">
        <v>11</v>
      </c>
      <c r="R7">
        <v>3</v>
      </c>
      <c r="S7">
        <v>5</v>
      </c>
      <c r="T7">
        <v>8</v>
      </c>
      <c r="U7">
        <v>10</v>
      </c>
      <c r="V7">
        <v>27</v>
      </c>
      <c r="W7">
        <v>6</v>
      </c>
      <c r="X7">
        <v>19</v>
      </c>
      <c r="Y7">
        <v>19</v>
      </c>
      <c r="Z7">
        <v>263</v>
      </c>
    </row>
    <row r="8" spans="1:26" x14ac:dyDescent="0.3">
      <c r="A8">
        <v>200</v>
      </c>
      <c r="B8">
        <v>48</v>
      </c>
      <c r="C8">
        <f>48/4318</f>
        <v>1.11162575266327E-2</v>
      </c>
      <c r="D8" s="1">
        <f t="shared" si="0"/>
        <v>1.0093727469358327E-2</v>
      </c>
      <c r="E8" s="1">
        <f t="shared" si="1"/>
        <v>1.1627906976744186E-2</v>
      </c>
      <c r="F8" s="6">
        <f>SUM(K8,L8,O8,P8,Q8,R8,U8,V8,X8,Z8)</f>
        <v>35</v>
      </c>
      <c r="G8" s="6">
        <f>SUM(I8,J8,M8,N8,S8,T8,W8,X8)</f>
        <v>20</v>
      </c>
      <c r="H8" s="6"/>
      <c r="I8">
        <v>2</v>
      </c>
      <c r="J8">
        <v>4</v>
      </c>
      <c r="K8">
        <v>3</v>
      </c>
      <c r="L8">
        <v>1</v>
      </c>
      <c r="M8">
        <v>3</v>
      </c>
      <c r="N8">
        <v>0</v>
      </c>
      <c r="O8">
        <v>1</v>
      </c>
      <c r="P8">
        <v>0</v>
      </c>
      <c r="Q8">
        <v>1</v>
      </c>
      <c r="R8">
        <v>2</v>
      </c>
      <c r="S8">
        <v>4</v>
      </c>
      <c r="T8">
        <v>0</v>
      </c>
      <c r="U8">
        <v>1</v>
      </c>
      <c r="V8">
        <v>4</v>
      </c>
      <c r="W8">
        <v>0</v>
      </c>
      <c r="X8">
        <v>7</v>
      </c>
      <c r="Y8">
        <v>0</v>
      </c>
      <c r="Z8">
        <v>15</v>
      </c>
    </row>
    <row r="9" spans="1:26" x14ac:dyDescent="0.3">
      <c r="B9">
        <f>SUM(B3:B8)</f>
        <v>4318</v>
      </c>
      <c r="E9" t="s">
        <v>652</v>
      </c>
      <c r="F9" s="6">
        <f>F3*20+F4*40+F5*70+F6*100+F7*140+F8*200</f>
        <v>197640</v>
      </c>
      <c r="G9" s="6">
        <f>G3*20+G4*40+G5*70+G6*100+G7*140+G8*200</f>
        <v>90450</v>
      </c>
      <c r="H9" s="6">
        <f>F9+G9</f>
        <v>288090</v>
      </c>
    </row>
    <row r="10" spans="1:26" x14ac:dyDescent="0.3">
      <c r="E10" t="s">
        <v>653</v>
      </c>
      <c r="F10">
        <f>SUM(F3:F8)/3</f>
        <v>936.66666666666663</v>
      </c>
      <c r="G10">
        <f>SUM(G3:G8)/3</f>
        <v>573.33333333333337</v>
      </c>
      <c r="H10">
        <f>F10+G10</f>
        <v>1510</v>
      </c>
    </row>
    <row r="11" spans="1:26" x14ac:dyDescent="0.3">
      <c r="E11" t="s">
        <v>654</v>
      </c>
      <c r="F11">
        <f>F9/F10</f>
        <v>211.00355871886123</v>
      </c>
      <c r="G11">
        <f>G9/G10</f>
        <v>157.76162790697674</v>
      </c>
      <c r="H11">
        <f>H9/H10</f>
        <v>190.78807947019868</v>
      </c>
    </row>
    <row r="12" spans="1:26" x14ac:dyDescent="0.3">
      <c r="E12" t="s">
        <v>655</v>
      </c>
      <c r="F12">
        <f>F11/3</f>
        <v>70.334519572953738</v>
      </c>
      <c r="G12">
        <f>G11/3</f>
        <v>52.587209302325583</v>
      </c>
      <c r="H12">
        <f>H11/3</f>
        <v>63.59602649006623</v>
      </c>
    </row>
    <row r="13" spans="1:26" x14ac:dyDescent="0.3">
      <c r="E13" t="s">
        <v>656</v>
      </c>
      <c r="F13">
        <v>18733.2</v>
      </c>
      <c r="G13">
        <v>3140</v>
      </c>
      <c r="H13">
        <v>3020</v>
      </c>
    </row>
    <row r="14" spans="1:26" x14ac:dyDescent="0.3">
      <c r="E14" t="s">
        <v>657</v>
      </c>
      <c r="F14">
        <f>(F9+F13)/F10</f>
        <v>231.00341637010678</v>
      </c>
      <c r="G14">
        <f>(G9+G13)/G10</f>
        <v>163.23837209302326</v>
      </c>
      <c r="H14" s="6">
        <f>(H9+3020)/H10</f>
        <v>192.78807947019868</v>
      </c>
    </row>
    <row r="15" spans="1:26" x14ac:dyDescent="0.3">
      <c r="E15" t="s">
        <v>658</v>
      </c>
      <c r="F15">
        <f>F14/3</f>
        <v>77.001138790035597</v>
      </c>
      <c r="G15">
        <f>G14/3</f>
        <v>54.412790697674417</v>
      </c>
      <c r="H15">
        <f>H14/3</f>
        <v>64.262693156732894</v>
      </c>
    </row>
    <row r="17" spans="5:11" x14ac:dyDescent="0.3">
      <c r="E17" t="s">
        <v>659</v>
      </c>
      <c r="I17">
        <f>F15/G15</f>
        <v>1.4151293804772009</v>
      </c>
      <c r="J17">
        <f>F15/H15</f>
        <v>1.1982245842425929</v>
      </c>
      <c r="K17">
        <f>H15/G15</f>
        <v>1.1810218210234062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CC0B-D222-4008-9C47-94F91CC3C53A}">
  <dimension ref="A1:S4"/>
  <sheetViews>
    <sheetView workbookViewId="0">
      <selection activeCell="D19" sqref="D19"/>
    </sheetView>
  </sheetViews>
  <sheetFormatPr defaultRowHeight="14.4" x14ac:dyDescent="0.3"/>
  <cols>
    <col min="1" max="1" width="16" bestFit="1" customWidth="1"/>
    <col min="2" max="2" width="9.88671875" bestFit="1" customWidth="1"/>
    <col min="3" max="3" width="10.5546875" bestFit="1" customWidth="1"/>
    <col min="4" max="4" width="10" bestFit="1" customWidth="1"/>
    <col min="5" max="5" width="16.5546875" bestFit="1" customWidth="1"/>
    <col min="6" max="6" width="13.88671875" bestFit="1" customWidth="1"/>
    <col min="7" max="7" width="13.44140625" bestFit="1" customWidth="1"/>
    <col min="8" max="8" width="12.88671875" bestFit="1" customWidth="1"/>
    <col min="9" max="9" width="15" bestFit="1" customWidth="1"/>
    <col min="10" max="10" width="16" bestFit="1" customWidth="1"/>
    <col min="11" max="11" width="15.88671875" bestFit="1" customWidth="1"/>
    <col min="12" max="12" width="15.33203125" bestFit="1" customWidth="1"/>
    <col min="13" max="13" width="14.33203125" bestFit="1" customWidth="1"/>
    <col min="14" max="14" width="15" bestFit="1" customWidth="1"/>
    <col min="15" max="15" width="11.6640625" bestFit="1" customWidth="1"/>
    <col min="16" max="16" width="13.33203125" bestFit="1" customWidth="1"/>
    <col min="17" max="17" width="14.33203125" bestFit="1" customWidth="1"/>
    <col min="18" max="18" width="14.88671875" bestFit="1" customWidth="1"/>
    <col min="19" max="19" width="16.6640625" bestFit="1" customWidth="1"/>
  </cols>
  <sheetData>
    <row r="1" spans="1:19" x14ac:dyDescent="0.3">
      <c r="A1" s="4" t="s">
        <v>2</v>
      </c>
      <c r="B1" s="5">
        <v>20</v>
      </c>
    </row>
    <row r="3" spans="1:19" x14ac:dyDescent="0.3">
      <c r="A3" t="s">
        <v>660</v>
      </c>
      <c r="B3" t="s">
        <v>661</v>
      </c>
      <c r="C3" t="s">
        <v>662</v>
      </c>
      <c r="D3" t="s">
        <v>663</v>
      </c>
      <c r="E3" t="s">
        <v>664</v>
      </c>
      <c r="F3" t="s">
        <v>665</v>
      </c>
      <c r="G3" t="s">
        <v>666</v>
      </c>
      <c r="H3" t="s">
        <v>667</v>
      </c>
      <c r="I3" t="s">
        <v>668</v>
      </c>
      <c r="J3" t="s">
        <v>669</v>
      </c>
      <c r="K3" t="s">
        <v>670</v>
      </c>
      <c r="L3" t="s">
        <v>671</v>
      </c>
      <c r="M3" t="s">
        <v>672</v>
      </c>
      <c r="N3" t="s">
        <v>673</v>
      </c>
      <c r="O3" t="s">
        <v>674</v>
      </c>
      <c r="P3" t="s">
        <v>675</v>
      </c>
      <c r="Q3" t="s">
        <v>676</v>
      </c>
      <c r="R3" t="s">
        <v>677</v>
      </c>
      <c r="S3" t="s">
        <v>678</v>
      </c>
    </row>
    <row r="4" spans="1:19" x14ac:dyDescent="0.3">
      <c r="A4">
        <v>1486</v>
      </c>
      <c r="B4">
        <v>233</v>
      </c>
      <c r="C4">
        <v>167</v>
      </c>
      <c r="D4">
        <v>60</v>
      </c>
      <c r="E4">
        <v>71</v>
      </c>
      <c r="F4">
        <v>72</v>
      </c>
      <c r="G4">
        <v>96</v>
      </c>
      <c r="H4">
        <v>118</v>
      </c>
      <c r="I4">
        <v>69</v>
      </c>
      <c r="J4">
        <v>21</v>
      </c>
      <c r="K4">
        <v>51</v>
      </c>
      <c r="L4">
        <v>66</v>
      </c>
      <c r="M4">
        <v>32</v>
      </c>
      <c r="N4">
        <v>105</v>
      </c>
      <c r="O4">
        <v>115</v>
      </c>
      <c r="P4">
        <v>93</v>
      </c>
      <c r="Q4">
        <v>49</v>
      </c>
      <c r="R4">
        <v>35</v>
      </c>
      <c r="S4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AC4F-47D8-47E1-AE33-C69B985A35F3}">
  <dimension ref="A1:O15"/>
  <sheetViews>
    <sheetView workbookViewId="0">
      <selection activeCell="S4" sqref="S4"/>
    </sheetView>
  </sheetViews>
  <sheetFormatPr defaultRowHeight="14.4" x14ac:dyDescent="0.3"/>
  <cols>
    <col min="1" max="1" width="18.109375" customWidth="1"/>
    <col min="2" max="2" width="8.33203125" customWidth="1"/>
    <col min="6" max="6" width="10.88671875" bestFit="1" customWidth="1"/>
  </cols>
  <sheetData>
    <row r="1" spans="1:15" x14ac:dyDescent="0.3">
      <c r="B1" t="s">
        <v>1</v>
      </c>
      <c r="C1" t="s">
        <v>679</v>
      </c>
      <c r="D1" t="s">
        <v>680</v>
      </c>
      <c r="E1" t="s">
        <v>681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 t="s">
        <v>1</v>
      </c>
      <c r="B2">
        <v>1</v>
      </c>
      <c r="D2">
        <f>CORREL(Arkusz1!A2:A571,Arkusz1!D2:D571)</f>
        <v>-3.6910578389269928E-2</v>
      </c>
      <c r="E2">
        <f>CORREL(Arkusz1!A2:A571,Arkusz1!E2:E571)</f>
        <v>-6.4453728348392997E-2</v>
      </c>
      <c r="F2">
        <f>CORREL(Arkusz1!A2:A571,Arkusz1!X2:X571)</f>
        <v>-5.1685097490919811E-2</v>
      </c>
      <c r="G2">
        <f>CORREL(Arkusz1!A2:A571,Arkusz1!Y2:Y571)</f>
        <v>-5.357256356953724E-2</v>
      </c>
      <c r="H2">
        <f>CORREL(Arkusz1!A2:A571,Arkusz1!Z2:Z571)</f>
        <v>1.4778712672013731E-2</v>
      </c>
      <c r="I2">
        <f>CORREL(Arkusz1!A2:A571,Arkusz1!AA2:AA571)</f>
        <v>-7.3518432104461406E-2</v>
      </c>
      <c r="J2">
        <f>CORREL(Arkusz1!A2:A571,Arkusz1!AB2:AB571)</f>
        <v>6.8579527481591171E-2</v>
      </c>
      <c r="K2">
        <f>CORREL(Arkusz1!A2:A571,Arkusz1!AC2:AC571)</f>
        <v>2.1330903851342616E-2</v>
      </c>
      <c r="L2">
        <f>CORREL(Arkusz1!A2:A571,Arkusz1!AD2:AD571)</f>
        <v>3.6106497004273257E-2</v>
      </c>
      <c r="M2">
        <f>CORREL(Arkusz1!A2:A571,Arkusz1!AE2:AE571)</f>
        <v>-5.7077228594188088E-2</v>
      </c>
      <c r="N2">
        <f>CORREL(Arkusz1!A2:A571,Arkusz1!AF2:AF571)</f>
        <v>1.6100694599607843E-3</v>
      </c>
      <c r="O2">
        <f>CORREL(Arkusz1!A2:A571,Arkusz1!AG2:AG571)</f>
        <v>-8.1193699668302019E-2</v>
      </c>
    </row>
    <row r="3" spans="1:15" x14ac:dyDescent="0.3">
      <c r="A3" t="s">
        <v>679</v>
      </c>
      <c r="C3">
        <v>1</v>
      </c>
      <c r="D3">
        <f>CORREL(Arkusz1!C2:C571,Arkusz1!D2:D571)</f>
        <v>-0.13036219388465095</v>
      </c>
      <c r="E3">
        <f>CORREL(Arkusz1!C2:C571,Arkusz1!E2:E571)</f>
        <v>8.6110750267832575E-2</v>
      </c>
      <c r="F3">
        <f>CORREL(Arkusz1!C2:C571,Arkusz1!X2:X571)</f>
        <v>-5.4451781673708226E-2</v>
      </c>
      <c r="G3">
        <f>CORREL(Arkusz1!C2:C571,Arkusz1!Y2:Y571)</f>
        <v>8.2622539297731612E-2</v>
      </c>
      <c r="H3">
        <f>CORREL(Arkusz1!C2:C571,Arkusz1!Z2:Z571)</f>
        <v>-4.330030149763496E-2</v>
      </c>
      <c r="I3">
        <f>CORREL(Arkusz1!C2:C571,Arkusz1!AA2:AA571)</f>
        <v>-2.2469425217306088E-2</v>
      </c>
      <c r="J3">
        <f>CORREL(Arkusz1!C2:C571,Arkusz1!AB2:AB571)</f>
        <v>3.3241201658165964E-2</v>
      </c>
      <c r="K3">
        <f>CORREL(Arkusz1!C2:C571,Arkusz1!AC2:AC571)</f>
        <v>3.6218985056521005E-2</v>
      </c>
      <c r="L3">
        <f>CORREL(Arkusz1!C2:C571,Arkusz1!AD2:AD571)</f>
        <v>-3.6889146820912377E-2</v>
      </c>
      <c r="M3">
        <f>CORREL(Arkusz1!C2:C571,Arkusz1!AE2:AE571)</f>
        <v>-6.1108159025059609E-2</v>
      </c>
      <c r="N3">
        <f>CORREL(Arkusz1!C2:C571,Arkusz1!AF2:AF571)</f>
        <v>9.9172374511566866E-2</v>
      </c>
      <c r="O3">
        <f>CORREL(Arkusz1!C2:C571,Arkusz1!AG2:AG571)</f>
        <v>0.24413312699301234</v>
      </c>
    </row>
    <row r="4" spans="1:15" x14ac:dyDescent="0.3">
      <c r="A4" t="s">
        <v>680</v>
      </c>
      <c r="D4">
        <v>1</v>
      </c>
    </row>
    <row r="5" spans="1:15" x14ac:dyDescent="0.3">
      <c r="A5" t="s">
        <v>682</v>
      </c>
      <c r="E5">
        <v>1</v>
      </c>
    </row>
    <row r="6" spans="1:15" x14ac:dyDescent="0.3">
      <c r="A6" t="s">
        <v>23</v>
      </c>
      <c r="F6">
        <v>1</v>
      </c>
    </row>
    <row r="7" spans="1:15" x14ac:dyDescent="0.3">
      <c r="A7" t="s">
        <v>24</v>
      </c>
      <c r="G7">
        <v>1</v>
      </c>
    </row>
    <row r="8" spans="1:15" x14ac:dyDescent="0.3">
      <c r="A8" t="s">
        <v>25</v>
      </c>
      <c r="H8">
        <v>1</v>
      </c>
    </row>
    <row r="9" spans="1:15" x14ac:dyDescent="0.3">
      <c r="A9" t="s">
        <v>26</v>
      </c>
      <c r="I9">
        <v>1</v>
      </c>
    </row>
    <row r="10" spans="1:15" x14ac:dyDescent="0.3">
      <c r="A10" t="s">
        <v>27</v>
      </c>
      <c r="J10">
        <v>1</v>
      </c>
    </row>
    <row r="11" spans="1:15" x14ac:dyDescent="0.3">
      <c r="A11" t="s">
        <v>28</v>
      </c>
      <c r="K11">
        <v>1</v>
      </c>
    </row>
    <row r="12" spans="1:15" x14ac:dyDescent="0.3">
      <c r="A12" t="s">
        <v>29</v>
      </c>
      <c r="L12">
        <v>1</v>
      </c>
    </row>
    <row r="13" spans="1:15" x14ac:dyDescent="0.3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5" x14ac:dyDescent="0.3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</row>
    <row r="15" spans="1:15" x14ac:dyDescent="0.3">
      <c r="A15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28BAB15527214A94F5FF35ED7724B2" ma:contentTypeVersion="13" ma:contentTypeDescription="Utwórz nowy dokument." ma:contentTypeScope="" ma:versionID="406a85304702dd8a5d65e4a67ef37f3b">
  <xsd:schema xmlns:xsd="http://www.w3.org/2001/XMLSchema" xmlns:xs="http://www.w3.org/2001/XMLSchema" xmlns:p="http://schemas.microsoft.com/office/2006/metadata/properties" xmlns:ns3="2237a8d1-6a63-4c66-bdb5-9e37169402ff" xmlns:ns4="f55a44d3-51f2-446d-bc95-60c402962da9" targetNamespace="http://schemas.microsoft.com/office/2006/metadata/properties" ma:root="true" ma:fieldsID="e6301176814e4249eed949095f2245c1" ns3:_="" ns4:_="">
    <xsd:import namespace="2237a8d1-6a63-4c66-bdb5-9e37169402ff"/>
    <xsd:import namespace="f55a44d3-51f2-446d-bc95-60c402962d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a8d1-6a63-4c66-bdb5-9e37169402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a44d3-51f2-446d-bc95-60c402962da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CBBAD4-F981-4443-A5EC-542BBBD5F3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C281-7332-4D7E-9AAE-1BF5D63FE7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7a8d1-6a63-4c66-bdb5-9e37169402ff"/>
    <ds:schemaRef ds:uri="f55a44d3-51f2-446d-bc95-60c402962d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DBA47F-1316-4344-A8BB-ABBC33FD751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Arkusz2</vt:lpstr>
      <vt:lpstr>Cytowania</vt:lpstr>
      <vt:lpstr>Publikacje domowe</vt:lpstr>
      <vt:lpstr>Arkusz3</vt:lpstr>
      <vt:lpstr>Arkusz4</vt:lpstr>
      <vt:lpstr>Korelacje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2022-05-07T12:41:53Z</dcterms:created>
  <dc:creator>Piotr</dc:creator>
  <cp:lastModifiedBy>Piotr Stec</cp:lastModifiedBy>
  <dcterms:modified xsi:type="dcterms:W3CDTF">2023-03-22T18:59:03Z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0x010100B728BAB15527214A94F5FF35ED7724B2</vt:lpwstr>
  </property>
</Properties>
</file>