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renault/Documents/Excel/"/>
    </mc:Choice>
  </mc:AlternateContent>
  <xr:revisionPtr revIDLastSave="0" documentId="13_ncr:1_{F3581049-17CA-CE47-A353-0A8C04638D9E}" xr6:coauthVersionLast="47" xr6:coauthVersionMax="47" xr10:uidLastSave="{00000000-0000-0000-0000-000000000000}"/>
  <bookViews>
    <workbookView xWindow="380" yWindow="500" windowWidth="28040" windowHeight="16260" xr2:uid="{340FEBD4-6D08-7045-8EC0-99F9FB31FB35}"/>
  </bookViews>
  <sheets>
    <sheet name="Plan-achat" sheetId="1" r:id="rId1"/>
    <sheet name="Plan-reven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K3" i="3"/>
  <c r="G17" i="3"/>
  <c r="M3" i="1"/>
  <c r="F4" i="3"/>
  <c r="F5" i="3"/>
  <c r="F6" i="3"/>
  <c r="F7" i="3"/>
  <c r="F8" i="3"/>
  <c r="F9" i="3"/>
  <c r="F10" i="3"/>
  <c r="F11" i="3"/>
  <c r="F12" i="3"/>
  <c r="F3" i="3"/>
  <c r="M3" i="3" s="1"/>
  <c r="F13" i="3" l="1"/>
  <c r="E19" i="3" a="1"/>
  <c r="E19" i="3" s="1"/>
  <c r="D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L7" i="3"/>
  <c r="K7" i="3"/>
  <c r="M7" i="3"/>
  <c r="M6" i="3"/>
  <c r="L6" i="3"/>
  <c r="K6" i="3"/>
  <c r="L5" i="3"/>
  <c r="K5" i="3"/>
  <c r="M5" i="3"/>
  <c r="L4" i="3"/>
  <c r="K4" i="3"/>
  <c r="L3" i="3"/>
  <c r="E19" i="1" a="1"/>
  <c r="E19" i="1" s="1"/>
  <c r="F3" i="1"/>
  <c r="M5" i="1"/>
  <c r="M6" i="1"/>
  <c r="M7" i="1"/>
  <c r="M8" i="1"/>
  <c r="M9" i="1"/>
  <c r="M10" i="1"/>
  <c r="M11" i="1"/>
  <c r="M12" i="1"/>
  <c r="K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D13" i="1"/>
  <c r="E16" i="1"/>
  <c r="F8" i="1" s="1"/>
  <c r="D14" i="3" l="1"/>
  <c r="E17" i="3" s="1"/>
  <c r="M4" i="3"/>
  <c r="F14" i="3" s="1"/>
  <c r="E18" i="1"/>
  <c r="D14" i="1"/>
  <c r="G16" i="1" s="1"/>
  <c r="F12" i="1"/>
  <c r="F10" i="1"/>
  <c r="F7" i="1"/>
  <c r="F6" i="1"/>
  <c r="F5" i="1"/>
  <c r="F4" i="1"/>
  <c r="M4" i="1" s="1"/>
  <c r="F14" i="1" s="1"/>
  <c r="G17" i="1" s="1"/>
  <c r="F11" i="1"/>
  <c r="F9" i="1"/>
  <c r="E18" i="3" l="1"/>
  <c r="F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<sst xmlns="http://schemas.openxmlformats.org/spreadsheetml/2006/main" count="40" uniqueCount="27">
  <si>
    <t xml:space="preserve">% d'allocation </t>
  </si>
  <si>
    <t xml:space="preserve">Prix </t>
  </si>
  <si>
    <t xml:space="preserve"> Montant  </t>
  </si>
  <si>
    <t>Budget:</t>
  </si>
  <si>
    <t>Moyenne d'achat:</t>
  </si>
  <si>
    <t>Performance:</t>
  </si>
  <si>
    <t>Validé</t>
  </si>
  <si>
    <t>Totaux</t>
  </si>
  <si>
    <t>Moyenne</t>
  </si>
  <si>
    <t>Totaux provisoire</t>
  </si>
  <si>
    <t>Pondération</t>
  </si>
  <si>
    <t>Montant</t>
  </si>
  <si>
    <t>Valeur invest:</t>
  </si>
  <si>
    <t>Montant investis:</t>
  </si>
  <si>
    <t>Moyenne revente:</t>
  </si>
  <si>
    <t>Budget (Qté crypto):</t>
  </si>
  <si>
    <t xml:space="preserve"> Montant  Vendu</t>
  </si>
  <si>
    <t>Montant investi:</t>
  </si>
  <si>
    <t>Stratégie d'achat par palier sur un éventuel retracement de BTC</t>
  </si>
  <si>
    <t xml:space="preserve">"Prix" sont les différents palliers d'achat </t>
  </si>
  <si>
    <t xml:space="preserve">"%allocation" permet de pondérer les zones de prix (les targets) </t>
  </si>
  <si>
    <t>"Validé" est VRAI lorsque l'odre limite a été atteint</t>
  </si>
  <si>
    <t>Les données à remplir sont: colonne "%allocation", "Prix", "Validé" et la case "Budget"</t>
  </si>
  <si>
    <t>Le "Budget" étant le maximum que l'on souhaite investir</t>
  </si>
  <si>
    <t>Stratégie de revente par palier sur une éventuel hausse  de BTC</t>
  </si>
  <si>
    <t>Le "Budget" étant la quantité de crypto à vendre</t>
  </si>
  <si>
    <t>Prix sont les différents palliers de revente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</si>
</sst>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0.00000"/>
    <numFmt numFmtId="166" formatCode="_([$$-409]* #,##0.00000_);_([$$-409]* \(#,##0.00000\);_([$$-409]* &quot;-&quot;?????_);_(@_)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Corps)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9" fontId="1" fillId="0" borderId="0" xfId="1" applyFont="1"/>
    <xf numFmtId="165" fontId="2" fillId="0" borderId="0" xfId="0" applyNumberFormat="1" applyFont="1"/>
    <xf numFmtId="165" fontId="1" fillId="0" borderId="0" xfId="0" applyNumberFormat="1" applyFont="1"/>
    <xf numFmtId="10" fontId="1" fillId="0" borderId="0" xfId="1" applyNumberFormat="1" applyFont="1"/>
    <xf numFmtId="166" fontId="1" fillId="0" borderId="0" xfId="0" applyNumberFormat="1" applyFont="1"/>
    <xf numFmtId="164" fontId="2" fillId="0" borderId="0" xfId="0" applyNumberFormat="1" applyFont="1"/>
    <xf numFmtId="10" fontId="1" fillId="0" borderId="0" xfId="0" applyNumberFormat="1" applyFont="1"/>
  </cellXfs>
  <cellStyles count="2">
    <cellStyle name="Normal" xfId="0" builtinId="0"/>
    <cellStyle name="Pourcentage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1</v>
    <v>BTC/USD</v>
    <v>3</v>
    <v>4</v>
    <v>Finance</v>
    <v>5</v>
    <v>fr-FR</v>
    <v>bo8l6h</v>
    <v>268435456</v>
    <v>1</v>
    <v>Avec Refinitiv</v>
    <v>65584</v>
    <v>19540.48</v>
    <v>70674</v>
    <v>BTCUSD</v>
    <v>BTC</v>
    <v>45366.649375000001</v>
    <v>USD</v>
    <v>72418.98</v>
    <v>73803.25</v>
    <v>-3.4977999999999995E-2</v>
    <v>-2472</v>
    <v>Bitcoin/US Dollar FX Spot Rate</v>
    <v>70680</v>
    <v>68202</v>
    <v>Paire de devises</v>
    <v>BTC/USD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CanonicalPropertyNames" t="spb"/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Bas"/>
    <k n="Bas depuis 52 semaines"/>
    <k n="Clôture précédente"/>
    <k n="Code mnémonique" t="s"/>
    <k n="De la devise" t="s"/>
    <k n="Dernière heure d'échange"/>
    <k n="Devise" t="s"/>
    <k n="Haut"/>
    <k n="Haut depuis 52 semaines"/>
    <k n="Modification (%)"/>
    <k n="Modifier"/>
    <k n="Nom" t="s"/>
    <k n="Ouvrir"/>
    <k n="Prix"/>
    <k n="Type d'instrument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</v>
      <v t="s">Prix</v>
      <v t="s">_SubLabel</v>
      <v t="s">Dernière heure d'échange</v>
      <v t="s">Code mnémonique</v>
      <v t="s">Modifier</v>
      <v t="s">Modification (%)</v>
      <v t="s">Devise</v>
      <v t="s">De la devise</v>
      <v t="s">Clôture précédente</v>
      <v t="s">Ouvrir</v>
      <v t="s">Haut</v>
      <v t="s">Bas</v>
      <v t="s">Haut depuis 52 semaines</v>
      <v t="s">Bas depuis 52 semaines</v>
      <v t="s">Type d'instrument</v>
      <v t="s">_Flags</v>
      <v t="s">UniqueName</v>
      <v t="s">_DisplayString</v>
      <v t="s">%ProviderInfo</v>
    </a>
  </spbArrays>
  <spbData count="6">
    <spb s="0">
      <v>Low</v>
      <v>Name</v>
      <v>High</v>
      <v>Price</v>
      <v>Currency</v>
      <v>Open</v>
      <v>Change</v>
      <v>UniqueName</v>
      <v>From currency</v>
      <v>%ProviderInfo</v>
      <v>Ticker symbol</v>
      <v>Change (%)</v>
      <v>Instrument type</v>
      <v>Previous close</v>
      <v>52 week low</v>
      <v>52 week high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Bas" t="s"/>
    <k n="Nom" t="s"/>
    <k n="Haut" t="s"/>
    <k n="Prix" t="s"/>
    <k n="Devise" t="s"/>
    <k n="Ouvrir" t="s"/>
    <k n="Modifier" t="s"/>
    <k n="UniqueName" t="s"/>
    <k n="De la devise" t="s"/>
    <k n="%ProviderInfo" t="s"/>
    <k n="Code mnémonique" t="s"/>
    <k n="Modification (%)" t="s"/>
    <k n="Type d'instrument" t="s"/>
    <k n="Clôture précédente" t="s"/>
    <k n="Bas depuis 52 semaines" t="s"/>
    <k n="Haut depuis 52 semaines" t="s"/>
    <k n="Dernière heure d'échange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Bas" t="i"/>
    <k n="Nom" t="i"/>
    <k n="Haut" t="i"/>
    <k n="Prix" t="i"/>
    <k n="Ouvrir" t="i"/>
    <k n="Modifier" t="i"/>
    <k n="Modification (%)" t="i"/>
    <k n="`%EntityServiceId" t="i"/>
    <k n="Clôture précédente" t="i"/>
    <k n="Bas depuis 52 semaines" t="i"/>
    <k n="Haut depuis 52 semaines" t="i"/>
    <k n="Dernière heure d'échange" t="i"/>
  </s>
  <s>
    <k n="Dernière heure d'échang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32B4-D843-8648-9736-E6592885489A}">
  <dimension ref="C2:M27"/>
  <sheetViews>
    <sheetView tabSelected="1" zoomScale="97" zoomScaleNormal="97" workbookViewId="0">
      <selection activeCell="E18" sqref="E18"/>
    </sheetView>
  </sheetViews>
  <sheetFormatPr baseColWidth="10" defaultColWidth="9.33203125" defaultRowHeight="26" x14ac:dyDescent="0.3"/>
  <cols>
    <col min="1" max="2" width="9.33203125" style="1"/>
    <col min="3" max="3" width="26.33203125" style="1" bestFit="1" customWidth="1"/>
    <col min="4" max="4" width="27" style="1" bestFit="1" customWidth="1"/>
    <col min="5" max="5" width="20.5" style="1" bestFit="1" customWidth="1"/>
    <col min="6" max="6" width="26.33203125" style="1" bestFit="1" customWidth="1"/>
    <col min="7" max="7" width="22.33203125" style="1" bestFit="1" customWidth="1"/>
    <col min="8" max="9" width="18.83203125" style="1" bestFit="1" customWidth="1"/>
    <col min="10" max="10" width="9.33203125" style="1"/>
    <col min="11" max="11" width="14.6640625" style="1" bestFit="1" customWidth="1"/>
    <col min="12" max="12" width="18.5" style="1" bestFit="1" customWidth="1"/>
    <col min="13" max="13" width="13.83203125" style="1" bestFit="1" customWidth="1"/>
    <col min="14" max="16384" width="9.33203125" style="1"/>
  </cols>
  <sheetData>
    <row r="2" spans="3:13" x14ac:dyDescent="0.3">
      <c r="C2" s="2"/>
      <c r="D2" s="2" t="s">
        <v>0</v>
      </c>
      <c r="E2" s="2" t="s">
        <v>1</v>
      </c>
      <c r="F2" s="2" t="s">
        <v>2</v>
      </c>
      <c r="G2" s="2" t="s">
        <v>6</v>
      </c>
      <c r="K2" s="1" t="s">
        <v>8</v>
      </c>
      <c r="L2" s="1" t="s">
        <v>10</v>
      </c>
      <c r="M2" s="1" t="s">
        <v>11</v>
      </c>
    </row>
    <row r="3" spans="3:13" x14ac:dyDescent="0.3">
      <c r="C3" s="2">
        <v>1</v>
      </c>
      <c r="D3" s="3">
        <v>0.1</v>
      </c>
      <c r="E3" s="2">
        <v>39201.17</v>
      </c>
      <c r="F3" s="8">
        <f>(E$16*D3)/E3</f>
        <v>2.5509442702858105E-3</v>
      </c>
      <c r="G3" s="2" t="b">
        <v>1</v>
      </c>
      <c r="K3" s="1">
        <f>IF(G3,E3*D3,0)</f>
        <v>3920.1170000000002</v>
      </c>
      <c r="L3" s="1">
        <f>IF(G3,D3,0)</f>
        <v>0.1</v>
      </c>
      <c r="M3" s="1">
        <f>IF(G3,F3,0)</f>
        <v>2.5509442702858105E-3</v>
      </c>
    </row>
    <row r="4" spans="3:13" x14ac:dyDescent="0.3">
      <c r="C4" s="2">
        <v>2</v>
      </c>
      <c r="D4" s="3">
        <v>0.1</v>
      </c>
      <c r="E4" s="2">
        <v>37500</v>
      </c>
      <c r="F4" s="8">
        <f t="shared" ref="F4:F12" si="0">(E$16*D4)/E4</f>
        <v>2.6666666666666666E-3</v>
      </c>
      <c r="G4" s="2" t="b">
        <v>1</v>
      </c>
      <c r="K4" s="1">
        <f t="shared" ref="K4:K12" si="1">IF(G4,E4*D4,0)</f>
        <v>3750</v>
      </c>
      <c r="L4" s="1">
        <f t="shared" ref="L4:L12" si="2">IF(G4,D4,0)</f>
        <v>0.1</v>
      </c>
      <c r="M4" s="1">
        <f t="shared" ref="M4:M12" si="3">IF(G4,F4,0)</f>
        <v>2.6666666666666666E-3</v>
      </c>
    </row>
    <row r="5" spans="3:13" x14ac:dyDescent="0.3">
      <c r="C5" s="2">
        <v>3</v>
      </c>
      <c r="D5" s="3">
        <v>0.1</v>
      </c>
      <c r="E5" s="2">
        <v>35000</v>
      </c>
      <c r="F5" s="8">
        <f t="shared" si="0"/>
        <v>2.8571428571428571E-3</v>
      </c>
      <c r="G5" s="2" t="b">
        <v>1</v>
      </c>
      <c r="K5" s="1">
        <f t="shared" si="1"/>
        <v>3500</v>
      </c>
      <c r="L5" s="1">
        <f t="shared" si="2"/>
        <v>0.1</v>
      </c>
      <c r="M5" s="1">
        <f t="shared" si="3"/>
        <v>2.8571428571428571E-3</v>
      </c>
    </row>
    <row r="6" spans="3:13" x14ac:dyDescent="0.3">
      <c r="C6" s="2">
        <v>4</v>
      </c>
      <c r="D6" s="3">
        <v>0.1</v>
      </c>
      <c r="E6" s="2">
        <v>32500</v>
      </c>
      <c r="F6" s="8">
        <f t="shared" si="0"/>
        <v>3.0769230769230769E-3</v>
      </c>
      <c r="G6" s="2" t="b">
        <v>0</v>
      </c>
      <c r="K6" s="1">
        <f t="shared" si="1"/>
        <v>0</v>
      </c>
      <c r="L6" s="1">
        <f t="shared" si="2"/>
        <v>0</v>
      </c>
      <c r="M6" s="1">
        <f t="shared" si="3"/>
        <v>0</v>
      </c>
    </row>
    <row r="7" spans="3:13" x14ac:dyDescent="0.3">
      <c r="C7" s="2">
        <v>5</v>
      </c>
      <c r="D7" s="3">
        <v>0.1</v>
      </c>
      <c r="E7" s="2">
        <v>30000</v>
      </c>
      <c r="F7" s="8">
        <f t="shared" si="0"/>
        <v>3.3333333333333335E-3</v>
      </c>
      <c r="G7" s="2" t="b">
        <v>0</v>
      </c>
      <c r="K7" s="1">
        <f t="shared" si="1"/>
        <v>0</v>
      </c>
      <c r="L7" s="1">
        <f t="shared" si="2"/>
        <v>0</v>
      </c>
      <c r="M7" s="1">
        <f t="shared" si="3"/>
        <v>0</v>
      </c>
    </row>
    <row r="8" spans="3:13" x14ac:dyDescent="0.3">
      <c r="C8" s="2">
        <v>6</v>
      </c>
      <c r="D8" s="3">
        <v>0.1</v>
      </c>
      <c r="E8" s="2">
        <v>27500</v>
      </c>
      <c r="F8" s="8">
        <f t="shared" si="0"/>
        <v>3.6363636363636364E-3</v>
      </c>
      <c r="G8" s="2" t="b">
        <v>0</v>
      </c>
      <c r="K8" s="1">
        <f t="shared" si="1"/>
        <v>0</v>
      </c>
      <c r="L8" s="1">
        <f t="shared" si="2"/>
        <v>0</v>
      </c>
      <c r="M8" s="1">
        <f t="shared" si="3"/>
        <v>0</v>
      </c>
    </row>
    <row r="9" spans="3:13" x14ac:dyDescent="0.3">
      <c r="C9" s="2">
        <v>7</v>
      </c>
      <c r="D9" s="3">
        <v>0.1</v>
      </c>
      <c r="E9" s="2">
        <v>25000</v>
      </c>
      <c r="F9" s="8">
        <f t="shared" si="0"/>
        <v>4.0000000000000001E-3</v>
      </c>
      <c r="G9" s="2" t="b">
        <v>0</v>
      </c>
      <c r="K9" s="1">
        <f t="shared" si="1"/>
        <v>0</v>
      </c>
      <c r="L9" s="1">
        <f t="shared" si="2"/>
        <v>0</v>
      </c>
      <c r="M9" s="1">
        <f t="shared" si="3"/>
        <v>0</v>
      </c>
    </row>
    <row r="10" spans="3:13" x14ac:dyDescent="0.3">
      <c r="C10" s="2">
        <v>8</v>
      </c>
      <c r="D10" s="3">
        <v>0.1</v>
      </c>
      <c r="E10" s="2">
        <v>22500</v>
      </c>
      <c r="F10" s="8">
        <f t="shared" si="0"/>
        <v>4.4444444444444444E-3</v>
      </c>
      <c r="G10" s="2" t="b">
        <v>0</v>
      </c>
      <c r="K10" s="1">
        <f t="shared" si="1"/>
        <v>0</v>
      </c>
      <c r="L10" s="1">
        <f t="shared" si="2"/>
        <v>0</v>
      </c>
      <c r="M10" s="1">
        <f t="shared" si="3"/>
        <v>0</v>
      </c>
    </row>
    <row r="11" spans="3:13" x14ac:dyDescent="0.3">
      <c r="C11" s="2">
        <v>9</v>
      </c>
      <c r="D11" s="3">
        <v>0.1</v>
      </c>
      <c r="E11" s="2">
        <v>20000</v>
      </c>
      <c r="F11" s="8">
        <f t="shared" si="0"/>
        <v>5.0000000000000001E-3</v>
      </c>
      <c r="G11" s="2" t="b">
        <v>0</v>
      </c>
      <c r="K11" s="1">
        <f t="shared" si="1"/>
        <v>0</v>
      </c>
      <c r="L11" s="1">
        <f t="shared" si="2"/>
        <v>0</v>
      </c>
      <c r="M11" s="1">
        <f t="shared" si="3"/>
        <v>0</v>
      </c>
    </row>
    <row r="12" spans="3:13" x14ac:dyDescent="0.3">
      <c r="C12" s="2">
        <v>10</v>
      </c>
      <c r="D12" s="3">
        <v>0.1</v>
      </c>
      <c r="E12" s="2">
        <v>17500</v>
      </c>
      <c r="F12" s="8">
        <f t="shared" si="0"/>
        <v>5.7142857142857143E-3</v>
      </c>
      <c r="G12" s="2" t="b">
        <v>0</v>
      </c>
      <c r="K12" s="1">
        <f t="shared" si="1"/>
        <v>0</v>
      </c>
      <c r="L12" s="1">
        <f t="shared" si="2"/>
        <v>0</v>
      </c>
      <c r="M12" s="1">
        <f t="shared" si="3"/>
        <v>0</v>
      </c>
    </row>
    <row r="13" spans="3:13" x14ac:dyDescent="0.3">
      <c r="C13" s="1" t="s">
        <v>7</v>
      </c>
      <c r="D13" s="4">
        <f>SUM(D3:D12)</f>
        <v>0.99999999999999989</v>
      </c>
      <c r="E13" s="4"/>
      <c r="F13" s="5">
        <f>SUM(F3:F12)</f>
        <v>3.7280103999445535E-2</v>
      </c>
    </row>
    <row r="14" spans="3:13" x14ac:dyDescent="0.3">
      <c r="C14" s="1" t="s">
        <v>9</v>
      </c>
      <c r="D14" s="7">
        <f>SUM(L3:L12)</f>
        <v>0.30000000000000004</v>
      </c>
      <c r="F14" s="9">
        <f>SUM(M3:M12)</f>
        <v>8.0747537940953334E-3</v>
      </c>
    </row>
    <row r="16" spans="3:13" x14ac:dyDescent="0.3">
      <c r="D16" s="1" t="s">
        <v>3</v>
      </c>
      <c r="E16" s="6">
        <f>1000</f>
        <v>1000</v>
      </c>
      <c r="F16" s="1" t="s">
        <v>13</v>
      </c>
      <c r="G16" s="11">
        <f>D14*E16</f>
        <v>300.00000000000006</v>
      </c>
    </row>
    <row r="17" spans="3:9" x14ac:dyDescent="0.3">
      <c r="D17" s="1" t="s">
        <v>4</v>
      </c>
      <c r="E17" s="6">
        <f>G16/SUM(M3:M12)</f>
        <v>37152.835572444965</v>
      </c>
      <c r="F17" s="1" t="s">
        <v>12</v>
      </c>
      <c r="G17" s="11">
        <f>F14*E19</f>
        <v>550.71435826488994</v>
      </c>
    </row>
    <row r="18" spans="3:9" x14ac:dyDescent="0.3">
      <c r="D18" s="1" t="s">
        <v>5</v>
      </c>
      <c r="E18" s="10">
        <f>(E19-E17)/E17</f>
        <v>0.83571452754963282</v>
      </c>
      <c r="G18" s="6"/>
      <c r="H18" s="6"/>
      <c r="I18" s="6"/>
    </row>
    <row r="19" spans="3:9" x14ac:dyDescent="0.3">
      <c r="D19" s="1" t="e" vm="1">
        <v>#VALUE!</v>
      </c>
      <c r="E19" s="6" cm="1">
        <f t="array" ref="E19">_FV(D19,"Prix")</f>
        <v>68202</v>
      </c>
      <c r="F19" s="6"/>
    </row>
    <row r="21" spans="3:9" x14ac:dyDescent="0.3">
      <c r="C21" s="1" t="s">
        <v>18</v>
      </c>
    </row>
    <row r="22" spans="3:9" x14ac:dyDescent="0.3">
      <c r="C22" s="1" t="s">
        <v>23</v>
      </c>
    </row>
    <row r="23" spans="3:9" x14ac:dyDescent="0.3">
      <c r="C23" s="1" t="s">
        <v>20</v>
      </c>
    </row>
    <row r="24" spans="3:9" x14ac:dyDescent="0.3">
      <c r="C24" s="1" t="s">
        <v>19</v>
      </c>
    </row>
    <row r="25" spans="3:9" x14ac:dyDescent="0.3">
      <c r="C25" s="1" t="s">
        <v>21</v>
      </c>
    </row>
    <row r="27" spans="3:9" x14ac:dyDescent="0.3">
      <c r="C27" s="1" t="s">
        <v>22</v>
      </c>
    </row>
  </sheetData>
  <conditionalFormatting sqref="E18">
    <cfRule type="cellIs" dxfId="5" priority="1" operator="greaterThanOrEqual">
      <formula>0</formula>
    </cfRule>
    <cfRule type="cellIs" dxfId="4" priority="3" operator="lessThan">
      <formula>0</formula>
    </cfRule>
    <cfRule type="cellIs" dxfId="3" priority="4" operator="greaterThanOrEqual">
      <formula>0</formula>
    </cfRule>
  </conditionalFormatting>
  <dataValidations count="1">
    <dataValidation type="list" allowBlank="1" showInputMessage="1" showErrorMessage="1" sqref="G3:G12" xr:uid="{5ED1C341-2EB1-8640-91BA-3AD2D53788DC}">
      <formula1>"VRAI,FAUX"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A6DA-E3A3-1449-B722-034FBB5D0E52}">
  <dimension ref="C2:M27"/>
  <sheetViews>
    <sheetView topLeftCell="B1" zoomScale="97" zoomScaleNormal="97" workbookViewId="0">
      <selection activeCell="F18" sqref="F18"/>
    </sheetView>
  </sheetViews>
  <sheetFormatPr baseColWidth="10" defaultColWidth="9.33203125" defaultRowHeight="26" x14ac:dyDescent="0.3"/>
  <cols>
    <col min="1" max="2" width="9.33203125" style="1"/>
    <col min="3" max="3" width="26.33203125" style="1" bestFit="1" customWidth="1"/>
    <col min="4" max="4" width="29.83203125" style="1" bestFit="1" customWidth="1"/>
    <col min="5" max="5" width="20.5" style="6" bestFit="1" customWidth="1"/>
    <col min="6" max="6" width="25.6640625" style="6" bestFit="1" customWidth="1"/>
    <col min="7" max="7" width="24" style="1" bestFit="1" customWidth="1"/>
    <col min="8" max="9" width="18.83203125" style="1" bestFit="1" customWidth="1"/>
    <col min="10" max="10" width="9.33203125" style="1"/>
    <col min="11" max="11" width="14.6640625" style="1" bestFit="1" customWidth="1"/>
    <col min="12" max="12" width="18.5" style="1" bestFit="1" customWidth="1"/>
    <col min="13" max="13" width="13.83203125" style="1" bestFit="1" customWidth="1"/>
    <col min="14" max="16384" width="9.33203125" style="1"/>
  </cols>
  <sheetData>
    <row r="2" spans="3:13" x14ac:dyDescent="0.3">
      <c r="C2" s="2"/>
      <c r="D2" s="2" t="s">
        <v>0</v>
      </c>
      <c r="E2" s="12" t="s">
        <v>1</v>
      </c>
      <c r="F2" s="12" t="s">
        <v>16</v>
      </c>
      <c r="G2" s="2" t="s">
        <v>6</v>
      </c>
      <c r="K2" s="1" t="s">
        <v>8</v>
      </c>
      <c r="L2" s="1" t="s">
        <v>10</v>
      </c>
      <c r="M2" s="1" t="s">
        <v>11</v>
      </c>
    </row>
    <row r="3" spans="3:13" x14ac:dyDescent="0.3">
      <c r="C3" s="2">
        <v>1</v>
      </c>
      <c r="D3" s="3">
        <v>0.1</v>
      </c>
      <c r="E3" s="12">
        <v>70000</v>
      </c>
      <c r="F3" s="12">
        <f>(E$16*D3)*E3</f>
        <v>3500</v>
      </c>
      <c r="G3" s="2" t="b">
        <v>1</v>
      </c>
      <c r="K3" s="1">
        <f>IF(G3,E3*D3,0)</f>
        <v>7000</v>
      </c>
      <c r="L3" s="1">
        <f>IF(G3,D3,0)</f>
        <v>0.1</v>
      </c>
      <c r="M3" s="1">
        <f>IF(G3,F3,0)</f>
        <v>3500</v>
      </c>
    </row>
    <row r="4" spans="3:13" x14ac:dyDescent="0.3">
      <c r="C4" s="2">
        <v>2</v>
      </c>
      <c r="D4" s="3">
        <v>0.1</v>
      </c>
      <c r="E4" s="12">
        <v>85000</v>
      </c>
      <c r="F4" s="12">
        <f t="shared" ref="F4:F12" si="0">(E$16*D4)*E4</f>
        <v>4250</v>
      </c>
      <c r="G4" s="2" t="b">
        <v>1</v>
      </c>
      <c r="K4" s="1">
        <f t="shared" ref="K4:K12" si="1">IF(G4,E4*D4,0)</f>
        <v>8500</v>
      </c>
      <c r="L4" s="1">
        <f t="shared" ref="L4:L12" si="2">IF(G4,D4,0)</f>
        <v>0.1</v>
      </c>
      <c r="M4" s="1">
        <f t="shared" ref="M4:M12" si="3">IF(G4,F4,0)</f>
        <v>4250</v>
      </c>
    </row>
    <row r="5" spans="3:13" x14ac:dyDescent="0.3">
      <c r="C5" s="2">
        <v>3</v>
      </c>
      <c r="D5" s="3">
        <v>0.1</v>
      </c>
      <c r="E5" s="12">
        <v>100000</v>
      </c>
      <c r="F5" s="12">
        <f t="shared" si="0"/>
        <v>5000</v>
      </c>
      <c r="G5" s="2" t="b">
        <v>1</v>
      </c>
      <c r="K5" s="1">
        <f t="shared" si="1"/>
        <v>10000</v>
      </c>
      <c r="L5" s="1">
        <f t="shared" si="2"/>
        <v>0.1</v>
      </c>
      <c r="M5" s="1">
        <f t="shared" si="3"/>
        <v>5000</v>
      </c>
    </row>
    <row r="6" spans="3:13" x14ac:dyDescent="0.3">
      <c r="C6" s="2">
        <v>4</v>
      </c>
      <c r="D6" s="3">
        <v>0.1</v>
      </c>
      <c r="E6" s="12">
        <v>115000</v>
      </c>
      <c r="F6" s="12">
        <f t="shared" si="0"/>
        <v>5750</v>
      </c>
      <c r="G6" s="2" t="b">
        <v>0</v>
      </c>
      <c r="K6" s="1">
        <f t="shared" si="1"/>
        <v>0</v>
      </c>
      <c r="L6" s="1">
        <f t="shared" si="2"/>
        <v>0</v>
      </c>
      <c r="M6" s="1">
        <f t="shared" si="3"/>
        <v>0</v>
      </c>
    </row>
    <row r="7" spans="3:13" x14ac:dyDescent="0.3">
      <c r="C7" s="2">
        <v>5</v>
      </c>
      <c r="D7" s="3">
        <v>0.1</v>
      </c>
      <c r="E7" s="12">
        <v>130000</v>
      </c>
      <c r="F7" s="12">
        <f t="shared" si="0"/>
        <v>6500</v>
      </c>
      <c r="G7" s="2" t="b">
        <v>0</v>
      </c>
      <c r="K7" s="1">
        <f t="shared" si="1"/>
        <v>0</v>
      </c>
      <c r="L7" s="1">
        <f t="shared" si="2"/>
        <v>0</v>
      </c>
      <c r="M7" s="1">
        <f t="shared" si="3"/>
        <v>0</v>
      </c>
    </row>
    <row r="8" spans="3:13" x14ac:dyDescent="0.3">
      <c r="C8" s="2">
        <v>6</v>
      </c>
      <c r="D8" s="3">
        <v>0.1</v>
      </c>
      <c r="E8" s="12">
        <v>145000</v>
      </c>
      <c r="F8" s="12">
        <f t="shared" si="0"/>
        <v>7250</v>
      </c>
      <c r="G8" s="2" t="b">
        <v>0</v>
      </c>
      <c r="K8" s="1">
        <f t="shared" si="1"/>
        <v>0</v>
      </c>
      <c r="L8" s="1">
        <f t="shared" si="2"/>
        <v>0</v>
      </c>
      <c r="M8" s="1">
        <f t="shared" si="3"/>
        <v>0</v>
      </c>
    </row>
    <row r="9" spans="3:13" x14ac:dyDescent="0.3">
      <c r="C9" s="2">
        <v>7</v>
      </c>
      <c r="D9" s="3">
        <v>0.1</v>
      </c>
      <c r="E9" s="12">
        <v>160000</v>
      </c>
      <c r="F9" s="12">
        <f t="shared" si="0"/>
        <v>8000</v>
      </c>
      <c r="G9" s="2" t="b">
        <v>0</v>
      </c>
      <c r="K9" s="1">
        <f t="shared" si="1"/>
        <v>0</v>
      </c>
      <c r="L9" s="1">
        <f t="shared" si="2"/>
        <v>0</v>
      </c>
      <c r="M9" s="1">
        <f t="shared" si="3"/>
        <v>0</v>
      </c>
    </row>
    <row r="10" spans="3:13" x14ac:dyDescent="0.3">
      <c r="C10" s="2">
        <v>8</v>
      </c>
      <c r="D10" s="3">
        <v>0.1</v>
      </c>
      <c r="E10" s="12">
        <v>175000</v>
      </c>
      <c r="F10" s="12">
        <f t="shared" si="0"/>
        <v>8750</v>
      </c>
      <c r="G10" s="2" t="b">
        <v>0</v>
      </c>
      <c r="K10" s="1">
        <f t="shared" si="1"/>
        <v>0</v>
      </c>
      <c r="L10" s="1">
        <f t="shared" si="2"/>
        <v>0</v>
      </c>
      <c r="M10" s="1">
        <f t="shared" si="3"/>
        <v>0</v>
      </c>
    </row>
    <row r="11" spans="3:13" x14ac:dyDescent="0.3">
      <c r="C11" s="2">
        <v>9</v>
      </c>
      <c r="D11" s="3">
        <v>0.1</v>
      </c>
      <c r="E11" s="12">
        <v>190000</v>
      </c>
      <c r="F11" s="12">
        <f t="shared" si="0"/>
        <v>9500</v>
      </c>
      <c r="G11" s="2" t="b">
        <v>0</v>
      </c>
      <c r="K11" s="1">
        <f t="shared" si="1"/>
        <v>0</v>
      </c>
      <c r="L11" s="1">
        <f t="shared" si="2"/>
        <v>0</v>
      </c>
      <c r="M11" s="1">
        <f t="shared" si="3"/>
        <v>0</v>
      </c>
    </row>
    <row r="12" spans="3:13" x14ac:dyDescent="0.3">
      <c r="C12" s="2">
        <v>10</v>
      </c>
      <c r="D12" s="3">
        <v>0.1</v>
      </c>
      <c r="E12" s="12">
        <v>205000</v>
      </c>
      <c r="F12" s="12">
        <f t="shared" si="0"/>
        <v>10250</v>
      </c>
      <c r="G12" s="2" t="b">
        <v>0</v>
      </c>
      <c r="K12" s="1">
        <f t="shared" si="1"/>
        <v>0</v>
      </c>
      <c r="L12" s="1">
        <f t="shared" si="2"/>
        <v>0</v>
      </c>
      <c r="M12" s="1">
        <f t="shared" si="3"/>
        <v>0</v>
      </c>
    </row>
    <row r="13" spans="3:13" x14ac:dyDescent="0.3">
      <c r="C13" s="1" t="s">
        <v>7</v>
      </c>
      <c r="D13" s="4">
        <f>SUM(D3:D12)</f>
        <v>0.99999999999999989</v>
      </c>
      <c r="F13" s="6">
        <f>SUM(F3:F12)</f>
        <v>68750</v>
      </c>
    </row>
    <row r="14" spans="3:13" x14ac:dyDescent="0.3">
      <c r="C14" s="1" t="s">
        <v>9</v>
      </c>
      <c r="D14" s="7">
        <f>SUM(L3:L12)</f>
        <v>0.30000000000000004</v>
      </c>
      <c r="F14" s="6">
        <f>SUM(M3:M12)</f>
        <v>12750</v>
      </c>
    </row>
    <row r="16" spans="3:13" x14ac:dyDescent="0.3">
      <c r="D16" s="1" t="s">
        <v>15</v>
      </c>
      <c r="E16" s="5">
        <v>0.5</v>
      </c>
      <c r="F16" s="6" t="s">
        <v>17</v>
      </c>
      <c r="G16" s="6">
        <v>20000</v>
      </c>
    </row>
    <row r="17" spans="3:9" x14ac:dyDescent="0.3">
      <c r="D17" s="1" t="s">
        <v>14</v>
      </c>
      <c r="E17" s="6">
        <f>SUM(M3:M12)/(D14*E16)</f>
        <v>84999.999999999985</v>
      </c>
      <c r="F17" s="6" t="s">
        <v>4</v>
      </c>
      <c r="G17" s="11">
        <f>G16/E16</f>
        <v>40000</v>
      </c>
    </row>
    <row r="18" spans="3:9" x14ac:dyDescent="0.3">
      <c r="D18" s="1" t="s">
        <v>5</v>
      </c>
      <c r="E18" s="10">
        <f>((E17*D14)+((D13-D14)*E19)-G17)/G17</f>
        <v>0.83103499999999986</v>
      </c>
      <c r="G18" s="6"/>
      <c r="H18" s="6"/>
      <c r="I18" s="6"/>
    </row>
    <row r="19" spans="3:9" x14ac:dyDescent="0.3">
      <c r="D19" s="1" t="e" vm="1">
        <v>#VALUE!</v>
      </c>
      <c r="E19" s="6" cm="1">
        <f t="array" ref="E19">_FV(D19,"Prix")</f>
        <v>68202</v>
      </c>
    </row>
    <row r="20" spans="3:9" x14ac:dyDescent="0.3">
      <c r="F20" s="13"/>
    </row>
    <row r="21" spans="3:9" x14ac:dyDescent="0.3">
      <c r="C21" s="1" t="s">
        <v>24</v>
      </c>
    </row>
    <row r="22" spans="3:9" x14ac:dyDescent="0.3">
      <c r="C22" s="1" t="s">
        <v>25</v>
      </c>
    </row>
    <row r="23" spans="3:9" x14ac:dyDescent="0.3">
      <c r="C23" s="1" t="s">
        <v>20</v>
      </c>
    </row>
    <row r="24" spans="3:9" x14ac:dyDescent="0.3">
      <c r="C24" s="1" t="s">
        <v>26</v>
      </c>
    </row>
    <row r="25" spans="3:9" x14ac:dyDescent="0.3">
      <c r="C25" s="1" t="s">
        <v>21</v>
      </c>
    </row>
    <row r="27" spans="3:9" x14ac:dyDescent="0.3">
      <c r="C27" s="1" t="s">
        <v>22</v>
      </c>
    </row>
  </sheetData>
  <conditionalFormatting sqref="E18">
    <cfRule type="cellIs" dxfId="2" priority="1" operator="greaterThanOrEqual">
      <formula>0</formula>
    </cfRule>
    <cfRule type="cellIs" dxfId="1" priority="2" operator="lessThan">
      <formula>0</formula>
    </cfRule>
    <cfRule type="cellIs" dxfId="0" priority="3" operator="greaterThanOrEqual">
      <formula>0</formula>
    </cfRule>
  </conditionalFormatting>
  <dataValidations count="1">
    <dataValidation type="list" allowBlank="1" showInputMessage="1" showErrorMessage="1" sqref="G3:G12" xr:uid="{5C438791-01A3-5F47-A188-D1ACE7B6AB33}">
      <formula1>"VRAI,FAUX"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Plan-achat</vt:lpstr>
      <vt:lpstr>Plan-revente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Renault</dc:creator>
  <cp:lastModifiedBy>Léo Renault</cp:lastModifiedBy>
  <dcterms:created xsi:type="dcterms:W3CDTF">2024-01-24T07:30:07Z</dcterms:created>
  <dcterms:modified xsi:type="dcterms:W3CDTF">2024-03-15T15:38:06Z</dcterms:modified>
</cp:coreProperties>
</file>