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AB1ECD92-DB2D-4311-AD8F-F6A6BA811968}" xr6:coauthVersionLast="41" xr6:coauthVersionMax="41" xr10:uidLastSave="{00000000-0000-0000-0000-000000000000}"/>
  <bookViews>
    <workbookView xWindow="-120" yWindow="-120" windowWidth="29040" windowHeight="15840"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 i="1" l="1"/>
  <c r="I12" i="1" s="1"/>
  <c r="H11" i="1"/>
  <c r="I11" i="1" s="1"/>
  <c r="H10" i="1"/>
  <c r="I10" i="1" s="1"/>
  <c r="H9" i="1"/>
  <c r="I9" i="1" s="1"/>
  <c r="H8" i="1"/>
  <c r="I8" i="1" s="1"/>
  <c r="H7" i="1"/>
  <c r="I7" i="1" s="1"/>
  <c r="H6" i="1" l="1"/>
  <c r="I6" i="1" s="1"/>
  <c r="K18" i="1" l="1"/>
  <c r="K19" i="1"/>
  <c r="K20" i="1"/>
  <c r="K21" i="1"/>
  <c r="K22" i="1"/>
  <c r="K23" i="1"/>
  <c r="K24" i="1"/>
  <c r="K25" i="1"/>
  <c r="G24" i="2" l="1"/>
  <c r="G25" i="2"/>
  <c r="G26" i="2"/>
  <c r="G27" i="2"/>
  <c r="G28" i="2"/>
  <c r="G29" i="2"/>
  <c r="G30" i="2"/>
  <c r="G31" i="2"/>
  <c r="G32" i="2"/>
  <c r="B11" i="2" l="1"/>
  <c r="K17" i="1"/>
  <c r="K16" i="1"/>
  <c r="K15" i="1"/>
  <c r="K14" i="1"/>
  <c r="I25" i="2" l="1"/>
  <c r="I28" i="2"/>
  <c r="I31" i="2"/>
  <c r="I30" i="2"/>
  <c r="I26" i="2"/>
  <c r="I24" i="2"/>
  <c r="I29" i="2"/>
  <c r="I27" i="2"/>
  <c r="I32" i="2"/>
  <c r="K8" i="1" l="1"/>
  <c r="K10" i="1"/>
  <c r="K9" i="1"/>
  <c r="K13" i="1"/>
  <c r="K11" i="1" l="1"/>
  <c r="K12" i="1"/>
  <c r="K6" i="1"/>
  <c r="K7" i="1" l="1"/>
  <c r="B12" i="2"/>
  <c r="G18" i="2" l="1"/>
  <c r="G20" i="2"/>
  <c r="H24" i="2"/>
  <c r="H31" i="2"/>
  <c r="H30" i="2"/>
  <c r="G19" i="2"/>
  <c r="H32" i="2"/>
  <c r="G22" i="2"/>
  <c r="G23" i="2"/>
  <c r="H28" i="2"/>
  <c r="G21" i="2"/>
  <c r="H26" i="2"/>
  <c r="H25" i="2"/>
  <c r="H29" i="2"/>
  <c r="H27" i="2"/>
  <c r="B17" i="2"/>
  <c r="B18" i="2"/>
  <c r="B19" i="2"/>
  <c r="B21" i="2"/>
  <c r="B20" i="2"/>
  <c r="B15" i="2"/>
  <c r="B16" i="2"/>
  <c r="D17" i="2" l="1"/>
  <c r="C17" i="2"/>
  <c r="E17" i="2"/>
  <c r="D15" i="2"/>
  <c r="C15" i="2"/>
  <c r="E15" i="2"/>
  <c r="I22" i="2"/>
  <c r="H22" i="2"/>
  <c r="H19" i="2"/>
  <c r="I19" i="2"/>
  <c r="D20" i="2"/>
  <c r="C20" i="2"/>
  <c r="E20" i="2"/>
  <c r="D21" i="2"/>
  <c r="E21" i="2"/>
  <c r="C21" i="2"/>
  <c r="H21" i="2"/>
  <c r="I21" i="2"/>
  <c r="D16" i="2"/>
  <c r="C16" i="2"/>
  <c r="E16" i="2"/>
  <c r="D19" i="2"/>
  <c r="C19" i="2"/>
  <c r="E19" i="2"/>
  <c r="I20" i="2"/>
  <c r="H20" i="2"/>
  <c r="D18" i="2"/>
  <c r="E18" i="2"/>
  <c r="C18" i="2"/>
  <c r="H23" i="2"/>
  <c r="I23" i="2"/>
  <c r="H18" i="2"/>
  <c r="I18" i="2"/>
  <c r="B2" i="2" l="1"/>
  <c r="C4" i="2"/>
  <c r="C5" i="2"/>
  <c r="B5" i="2"/>
  <c r="B4" i="2"/>
</calcChain>
</file>

<file path=xl/sharedStrings.xml><?xml version="1.0" encoding="utf-8"?>
<sst xmlns="http://schemas.openxmlformats.org/spreadsheetml/2006/main" count="77" uniqueCount="72">
  <si>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</si>
  <si>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</si>
  <si>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</si>
  <si>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</si>
  <si>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</si>
  <si>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</si>
  <si>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</si>
  <si>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</si>
  <si>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</si>
  <si>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</si>
  <si>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</si>
  <si>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</si>
  <si>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</si>
  <si>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</si>
  <si>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Entrez la date d’un jalon dans cette colonne.</t>
  </si>
  <si>
    <t>date</t>
  </si>
  <si>
    <t>Entrez une description du jalon dans cette colonne. Ces descriptions apparaissent dans le diagramme.</t>
  </si>
  <si>
    <t>Jalon</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</si>
  <si>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</si>
  <si>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</si>
  <si>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</si>
  <si>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</si>
  <si>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</si>
  <si>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</si>
  <si>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</si>
  <si>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</si>
  <si>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</si>
  <si>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</si>
  <si>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</si>
  <si>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</si>
  <si>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</si>
  <si>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</si>
  <si>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</si>
  <si>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</si>
  <si>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</si>
  <si>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</si>
  <si>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</si>
  <si>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</si>
  <si>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</si>
  <si>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</si>
  <si>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</si>
  <si>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</si>
  <si>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</si>
  <si>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</si>
  <si>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</si>
  <si>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</si>
  <si>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</si>
  <si>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</si>
  <si>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</si>
  <si>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</si>
  <si>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</si>
  <si>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</si>
  <si>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</si>
  <si>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</si>
  <si>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</si>
  <si>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</si>
  <si>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</si>
  <si>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</si>
  <si>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</si>
  <si>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</si>
  <si>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</si>
  <si>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</si>
  <si>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</si>
  <si>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</si>
  <si>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Montage du chassis</t>
  </si>
  <si>
    <t>Equilibrage du drône</t>
  </si>
  <si>
    <t>Installation de protections pour test</t>
  </si>
  <si>
    <t>Mise en place du gyroscope et récuperation des données qu'il va fournir</t>
  </si>
  <si>
    <t>Stabilisation à l'aide des données gyroscopiques</t>
  </si>
  <si>
    <t>Connexion bluetooth avec telephonne (si possible)</t>
  </si>
  <si>
    <t>Non</t>
  </si>
  <si>
    <t>Test et codage des differentes fonctions moteurs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</si>
</sst>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5"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66"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166"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manualLayout>
                  <c:x val="-1.0330819471144842E-2"/>
                  <c:y val="-3.7633472219027332E-2"/>
                </c:manualLayout>
              </c:layout>
              <c:tx>
                <c:rich>
                  <a:bodyPr/>
                  <a:lstStyle/>
                  <a:p>
                    <a:fld id="{016A2A21-C824-4A45-B4CE-65A872F0732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layout>
                <c:manualLayout>
                  <c:x val="8.4073306939614692E-3"/>
                  <c:y val="-3.2458941985174197E-2"/>
                </c:manualLayout>
              </c:layout>
              <c:tx>
                <c:rich>
                  <a:bodyPr/>
                  <a:lstStyle/>
                  <a:p>
                    <a:fld id="{E6E3DD9E-B0B7-4987-BDAB-6BF5CDE1269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CF3-4D6B-A363-E3E4CAC6EE6E}"/>
                </c:ext>
              </c:extLst>
            </c:dLbl>
            <c:dLbl>
              <c:idx val="2"/>
              <c:layout>
                <c:manualLayout>
                  <c:x val="-4.2024082307689746E-2"/>
                  <c:y val="-3.9645009480614106E-2"/>
                </c:manualLayout>
              </c:layout>
              <c:tx>
                <c:rich>
                  <a:bodyPr/>
                  <a:lstStyle/>
                  <a:p>
                    <a:fld id="{B1D64CD9-0473-4C22-A818-BB43BE180C1B}"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CF3-4D6B-A363-E3E4CAC6EE6E}"/>
                </c:ext>
              </c:extLst>
            </c:dLbl>
            <c:dLbl>
              <c:idx val="3"/>
              <c:layout>
                <c:manualLayout>
                  <c:x val="-6.6450456141335813E-3"/>
                  <c:y val="-4.3329608006157296E-2"/>
                </c:manualLayout>
              </c:layout>
              <c:tx>
                <c:rich>
                  <a:bodyPr/>
                  <a:lstStyle/>
                  <a:p>
                    <a:fld id="{83F65E49-9472-41E6-AD40-C64BA6130C35}"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CF3-4D6B-A363-E3E4CAC6EE6E}"/>
                </c:ext>
              </c:extLst>
            </c:dLbl>
            <c:dLbl>
              <c:idx val="4"/>
              <c:layout>
                <c:manualLayout>
                  <c:x val="-3.1652924047259896E-2"/>
                  <c:y val="-4.8388325475890379E-2"/>
                </c:manualLayout>
              </c:layout>
              <c:tx>
                <c:rich>
                  <a:bodyPr/>
                  <a:lstStyle/>
                  <a:p>
                    <a:fld id="{158CE9A7-0A14-436A-A99D-9AF44811BC2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CF3-4D6B-A363-E3E4CAC6EE6E}"/>
                </c:ext>
              </c:extLst>
            </c:dLbl>
            <c:dLbl>
              <c:idx val="5"/>
              <c:layout>
                <c:manualLayout>
                  <c:x val="4.5630541724191842E-2"/>
                  <c:y val="-5.0189846297641193E-2"/>
                </c:manualLayout>
              </c:layout>
              <c:tx>
                <c:rich>
                  <a:bodyPr/>
                  <a:lstStyle/>
                  <a:p>
                    <a:fld id="{5C7FA429-1F93-44E8-B9CA-70DACC2D2158}"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CF3-4D6B-A363-E3E4CAC6EE6E}"/>
                </c:ext>
              </c:extLst>
            </c:dLbl>
            <c:dLbl>
              <c:idx val="6"/>
              <c:layout>
                <c:manualLayout>
                  <c:x val="2.3186574523918983E-2"/>
                  <c:y val="4.9281368355192867E-2"/>
                </c:manualLayout>
              </c:layout>
              <c:tx>
                <c:rich>
                  <a:bodyPr/>
                  <a:lstStyle/>
                  <a:p>
                    <a:fld id="{9642ADE4-B6EE-41FD-8DA6-BD62710F0D7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FFF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5</c:v>
                  </c:pt>
                  <c:pt idx="1">
                    <c:v>8</c:v>
                  </c:pt>
                  <c:pt idx="2">
                    <c:v>5</c:v>
                  </c:pt>
                  <c:pt idx="3">
                    <c:v>11</c:v>
                  </c:pt>
                  <c:pt idx="4">
                    <c:v>8</c:v>
                  </c:pt>
                  <c:pt idx="5">
                    <c:v>15</c:v>
                  </c:pt>
                  <c:pt idx="6">
                    <c:v>15</c:v>
                  </c:pt>
                </c:numCache>
              </c:numRef>
            </c:plus>
            <c:minus>
              <c:numLit>
                <c:formatCode>General</c:formatCode>
                <c:ptCount val="1"/>
                <c:pt idx="0">
                  <c:v>1</c:v>
                </c:pt>
              </c:numLit>
            </c:minus>
            <c:spPr>
              <a:noFill/>
              <a:ln w="317500" cap="flat" cmpd="sng" algn="ctr">
                <a:solidFill>
                  <a:srgbClr val="FFFF00"/>
                </a:solidFill>
                <a:round/>
              </a:ln>
              <a:effectLst/>
            </c:spPr>
          </c:errBars>
          <c:xVal>
            <c:numRef>
              <c:f>'Données dynamiques masquées'!$C$15:$C$21</c:f>
              <c:numCache>
                <c:formatCode>m/d/yyyy</c:formatCode>
                <c:ptCount val="7"/>
                <c:pt idx="0">
                  <c:v>43801</c:v>
                </c:pt>
                <c:pt idx="1">
                  <c:v>43805</c:v>
                </c:pt>
                <c:pt idx="2">
                  <c:v>43812</c:v>
                </c:pt>
                <c:pt idx="3">
                  <c:v>43819</c:v>
                </c:pt>
                <c:pt idx="4">
                  <c:v>43829</c:v>
                </c:pt>
                <c:pt idx="5">
                  <c:v>43830</c:v>
                </c:pt>
                <c:pt idx="6">
                  <c:v>43836</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Montage du chassis</c:v>
                  </c:pt>
                  <c:pt idx="1">
                    <c:v>Equilibrage du drône</c:v>
                  </c:pt>
                  <c:pt idx="2">
                    <c:v>Installation de protections pour test</c:v>
                  </c:pt>
                  <c:pt idx="3">
                    <c:v>Test et codage des differentes fonctions moteurs</c:v>
                  </c:pt>
                  <c:pt idx="4">
                    <c:v>Mise en place du gyroscope et récuperation des données qu'il va fournir</c:v>
                  </c:pt>
                  <c:pt idx="5">
                    <c:v>Stabilisation à l'aide des données gyroscopiques</c:v>
                  </c:pt>
                  <c:pt idx="6">
                    <c:v>Connexion bluetooth avec telephonne (si possible)</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noFill/>
              <a:ln w="9525">
                <a:noFill/>
              </a:ln>
              <a:effectLst/>
            </c:spPr>
          </c:marker>
          <c:dLbls>
            <c:delete val="1"/>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43804</c:v>
                </c:pt>
                <c:pt idx="1">
                  <c:v>43804</c:v>
                </c:pt>
              </c:numCache>
            </c:numRef>
          </c:xVal>
          <c:yVal>
            <c:numRef>
              <c:f>'Données dynamiques masquées'!$C$4:$C$5</c:f>
              <c:numCache>
                <c:formatCode>General</c:formatCode>
                <c:ptCount val="2"/>
                <c:pt idx="0">
                  <c:v>0</c:v>
                </c:pt>
                <c:pt idx="1">
                  <c:v>0</c:v>
                </c:pt>
              </c:numCache>
            </c:numRef>
          </c:yVal>
          <c:smooth val="0"/>
          <c:extLs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EFFBDC21-EB2F-4DF3-9CB3-56ECD295BD2D}"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0F5F05A9-D9AC-444B-B472-F8D58B0A34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DEAF9570-5DBB-4F7E-8117-CD07C3F3B0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04F216D3-2936-4549-B637-4E430FF46C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DE93F2EC-AEB4-416E-A7FC-2B73C156F1C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46E1DB8D-2763-4115-9E50-8E2D114537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CEBA1961-5B92-48F8-AE78-09D14EFECF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48112759-E2E1-48A3-BF52-77EE381C64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C9E857ED-6866-48E5-931D-7936AAAE58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F9EAEF9C-CFD1-4377-B593-AAE900B4F89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254959A8-4E0F-4F5E-8AF7-2A10FCB97E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2AFBC7C3-6C9B-4870-A750-2CD3F28CC17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CE352889-8E23-48C3-A9F0-D953889AB6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5E267097-F984-4F2E-ADDE-C4BB2ECA43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A060F249-3726-469B-8F36-BF1FEEE9F8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43816</c:v>
                </c:pt>
                <c:pt idx="1">
                  <c:v>43816</c:v>
                </c:pt>
                <c:pt idx="2">
                  <c:v>43816</c:v>
                </c:pt>
                <c:pt idx="3">
                  <c:v>43816</c:v>
                </c:pt>
                <c:pt idx="4">
                  <c:v>43816</c:v>
                </c:pt>
                <c:pt idx="5">
                  <c:v>43816</c:v>
                </c:pt>
                <c:pt idx="6">
                  <c:v>43816</c:v>
                </c:pt>
                <c:pt idx="7">
                  <c:v>43816</c:v>
                </c:pt>
                <c:pt idx="8">
                  <c:v>43816</c:v>
                </c:pt>
                <c:pt idx="9">
                  <c:v>43816</c:v>
                </c:pt>
                <c:pt idx="10">
                  <c:v>43816</c:v>
                </c:pt>
                <c:pt idx="11">
                  <c:v>43816</c:v>
                </c:pt>
                <c:pt idx="12">
                  <c:v>43816</c:v>
                </c:pt>
                <c:pt idx="13">
                  <c:v>43816</c:v>
                </c:pt>
                <c:pt idx="14">
                  <c:v>43816</c:v>
                </c:pt>
              </c:numCache>
            </c:numRef>
          </c:xVal>
          <c:yVal>
            <c:numRef>
              <c:f>'Données dynamiques masquées'!$I$18:$I$33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2"/>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4763</xdr:colOff>
      <xdr:row>1</xdr:row>
      <xdr:rowOff>108856</xdr:rowOff>
    </xdr:from>
    <xdr:to>
      <xdr:col>36</xdr:col>
      <xdr:colOff>598715</xdr:colOff>
      <xdr:row>28</xdr:row>
      <xdr:rowOff>81642</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25">
  <autoFilter ref="G5:K25" xr:uid="{22AFF5BD-21AE-4912-A8C2-DAA508F7F469}"/>
  <sortState xmlns:xlrd2="http://schemas.microsoft.com/office/spreadsheetml/2017/richdata2" ref="G6:J25">
    <sortCondition ref="H5:H25"/>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1"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8">
      <calculatedColumnFormula>IFERROR(IF(TODAY()&lt;MIN(DonnéesTâcheDynamiques[Date de début]),MIN($B$11,MIN(DonnéesTâcheDynamiques[Date de début])),TODAY()),TODAY())</calculatedColumnFormula>
    </tableColumn>
    <tableColumn id="2" xr3:uid="{0976B376-4D30-4099-AE10-A329AAD22F6E}"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6">
      <calculatedColumnFormula>IFERROR(IF(LEN('Données du diagramme'!D6)=0,"",IF(AND('Données du diagramme'!D6&lt;=$B$12,'Données du diagramme'!D6&gt;=$B$11-$D$11),'Données du diagramme'!E6,"")),"")</calculatedColumnFormula>
    </tableColumn>
    <tableColumn id="4" xr3:uid="{08699A2C-FE9E-454E-85A5-61493B3B2502}" name="Date" dataDxfId="5" dataCellStyle="Date">
      <calculatedColumnFormula>IFERROR(IF(LEN(DonnéesJalonDynamiques[[#This Row],[Jalons]])=0,$B$12,'Données du diagramme'!$D6),2)</calculatedColumnFormula>
    </tableColumn>
    <tableColumn id="5" xr3:uid="{FF95A456-DC6C-4DEF-A422-1A60C853044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3" dataDxfId="2">
  <autoFilter ref="B7:B8" xr:uid="{EF98147B-BF9A-4D76-A56A-BD910CB7D4BE}">
    <filterColumn colId="0" hiddenButton="1"/>
  </autoFilter>
  <tableColumns count="1">
    <tableColumn id="1" xr3:uid="{F9A5A7B8-7EE1-4D44-B78F-710AFC7920AA}"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abSelected="1" workbookViewId="0">
      <selection activeCell="M10" sqref="M10"/>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70</v>
      </c>
    </row>
    <row r="3" spans="1:11" ht="35.1" customHeight="1" x14ac:dyDescent="0.3">
      <c r="A3" s="14" t="s">
        <v>2</v>
      </c>
      <c r="B3" s="9" t="s">
        <v>8</v>
      </c>
      <c r="G3" s="13" t="s">
        <v>18</v>
      </c>
    </row>
    <row r="4" spans="1:11" ht="102.75" customHeight="1" x14ac:dyDescent="0.25">
      <c r="A4" s="14" t="s">
        <v>3</v>
      </c>
      <c r="B4" s="19" t="s">
        <v>9</v>
      </c>
      <c r="C4" s="18" t="s">
        <v>12</v>
      </c>
      <c r="D4" s="18" t="s">
        <v>14</v>
      </c>
      <c r="E4" s="18" t="s">
        <v>16</v>
      </c>
      <c r="G4" s="19" t="s">
        <v>9</v>
      </c>
      <c r="H4" s="18" t="s">
        <v>20</v>
      </c>
      <c r="I4" s="18" t="s">
        <v>22</v>
      </c>
      <c r="J4" s="18" t="s">
        <v>24</v>
      </c>
      <c r="K4" s="18" t="s">
        <v>26</v>
      </c>
    </row>
    <row r="5" spans="1:11" ht="15" customHeight="1" x14ac:dyDescent="0.25">
      <c r="A5" s="14" t="s">
        <v>63</v>
      </c>
      <c r="B5" s="6" t="s">
        <v>10</v>
      </c>
      <c r="C5" s="6" t="s">
        <v>13</v>
      </c>
      <c r="D5" s="6" t="s">
        <v>15</v>
      </c>
      <c r="E5" s="6" t="s">
        <v>17</v>
      </c>
      <c r="G5" s="6" t="s">
        <v>10</v>
      </c>
      <c r="H5" s="6" t="s">
        <v>21</v>
      </c>
      <c r="I5" s="6" t="s">
        <v>23</v>
      </c>
      <c r="J5" s="6" t="s">
        <v>25</v>
      </c>
      <c r="K5" t="s">
        <v>27</v>
      </c>
    </row>
    <row r="6" spans="1:11" x14ac:dyDescent="0.25">
      <c r="A6" s="14"/>
      <c r="B6" s="11"/>
      <c r="C6" s="20"/>
      <c r="D6" s="21"/>
      <c r="E6" s="6"/>
      <c r="F6" s="12"/>
      <c r="G6" s="11">
        <v>1</v>
      </c>
      <c r="H6" s="21">
        <f ca="1">TODAY()-3</f>
        <v>43801</v>
      </c>
      <c r="I6" s="21">
        <f ca="1">Tâches[[#This Row],[Date de début]]+4</f>
        <v>43805</v>
      </c>
      <c r="J6" s="7" t="s">
        <v>64</v>
      </c>
      <c r="K6" s="24">
        <f ca="1">IFERROR(IF(LEN(Tâches[[#This Row],[Date de début]])=0,"",(INT(Tâches[[#This Row],[Date de fin]])-INT(Tâches[[#This Row],[Date de début]]))-(INT(Tâches[[#This Row],[Date de début]])-INT(Tâches[[#This Row],[Date de début]]))+1),"")</f>
        <v>5</v>
      </c>
    </row>
    <row r="7" spans="1:11" x14ac:dyDescent="0.25">
      <c r="B7" s="11"/>
      <c r="C7" s="20"/>
      <c r="D7" s="21"/>
      <c r="E7" s="6"/>
      <c r="G7" s="11">
        <v>2</v>
      </c>
      <c r="H7" s="21">
        <f ca="1">TODAY()+1</f>
        <v>43805</v>
      </c>
      <c r="I7" s="21">
        <f ca="1">Tâches[[#This Row],[Date de début]]+7</f>
        <v>43812</v>
      </c>
      <c r="J7" s="7" t="s">
        <v>65</v>
      </c>
      <c r="K7" s="24">
        <f ca="1">IFERROR(IF(LEN(Tâches[[#This Row],[Date de début]])=0,"",(INT(Tâches[[#This Row],[Date de fin]])-INT(Tâches[[#This Row],[Date de début]]))-(INT(Tâches[[#This Row],[Date de début]])-INT(Tâches[[#This Row],[Date de début]]))+1),"")</f>
        <v>8</v>
      </c>
    </row>
    <row r="8" spans="1:11" ht="30" x14ac:dyDescent="0.25">
      <c r="B8" s="11"/>
      <c r="C8" s="20"/>
      <c r="D8" s="21"/>
      <c r="E8" s="6"/>
      <c r="G8" s="11">
        <v>3</v>
      </c>
      <c r="H8" s="22">
        <f ca="1">TODAY()+8</f>
        <v>43812</v>
      </c>
      <c r="I8" s="21">
        <f ca="1">Tâches[[#This Row],[Date de début]]+10</f>
        <v>43822</v>
      </c>
      <c r="J8" s="7" t="s">
        <v>66</v>
      </c>
      <c r="K8" s="24">
        <f ca="1">IFERROR(IF(LEN(Tâches[[#This Row],[Date de début]])=0,"",(INT(Tâches[[#This Row],[Date de fin]])-INT(Tâches[[#This Row],[Date de début]]))-(INT(Tâches[[#This Row],[Date de début]])-INT(Tâches[[#This Row],[Date de début]]))+1),"")</f>
        <v>11</v>
      </c>
    </row>
    <row r="9" spans="1:11" ht="30" x14ac:dyDescent="0.25">
      <c r="B9" s="11"/>
      <c r="C9" s="20"/>
      <c r="D9" s="21"/>
      <c r="E9" s="6"/>
      <c r="G9" s="11">
        <v>4</v>
      </c>
      <c r="H9" s="21">
        <f ca="1">TODAY()+15</f>
        <v>43819</v>
      </c>
      <c r="I9" s="21">
        <f ca="1">Tâches[[#This Row],[Date de début]]+10</f>
        <v>43829</v>
      </c>
      <c r="J9" s="7" t="s">
        <v>71</v>
      </c>
      <c r="K9" s="24">
        <f ca="1">IFERROR(IF(LEN(Tâches[[#This Row],[Date de début]])=0,"",(INT(Tâches[[#This Row],[Date de fin]])-INT(Tâches[[#This Row],[Date de début]]))-(INT(Tâches[[#This Row],[Date de début]])-INT(Tâches[[#This Row],[Date de début]]))+1),"")</f>
        <v>11</v>
      </c>
    </row>
    <row r="10" spans="1:11" ht="45" x14ac:dyDescent="0.25">
      <c r="B10" s="11"/>
      <c r="C10" s="20"/>
      <c r="D10" s="21"/>
      <c r="E10" s="6"/>
      <c r="G10" s="11">
        <v>5</v>
      </c>
      <c r="H10" s="21">
        <f ca="1">TODAY()+25</f>
        <v>43829</v>
      </c>
      <c r="I10" s="21">
        <f ca="1">Tâches[[#This Row],[Date de début]]+7</f>
        <v>43836</v>
      </c>
      <c r="J10" s="7" t="s">
        <v>67</v>
      </c>
      <c r="K10" s="24">
        <f ca="1">IFERROR(IF(LEN(Tâches[[#This Row],[Date de début]])=0,"",(INT(Tâches[[#This Row],[Date de fin]])-INT(Tâches[[#This Row],[Date de début]]))-(INT(Tâches[[#This Row],[Date de début]])-INT(Tâches[[#This Row],[Date de début]]))+1),"")</f>
        <v>8</v>
      </c>
    </row>
    <row r="11" spans="1:11" ht="30" x14ac:dyDescent="0.25">
      <c r="B11" s="11"/>
      <c r="C11" s="20"/>
      <c r="D11" s="21"/>
      <c r="E11" s="6"/>
      <c r="G11" s="11">
        <v>6</v>
      </c>
      <c r="H11" s="21">
        <f ca="1">TODAY()+26</f>
        <v>43830</v>
      </c>
      <c r="I11" s="21">
        <f ca="1">Tâches[[#This Row],[Date de début]]+14</f>
        <v>43844</v>
      </c>
      <c r="J11" s="7" t="s">
        <v>68</v>
      </c>
      <c r="K11" s="24">
        <f ca="1">IFERROR(IF(LEN(Tâches[[#This Row],[Date de début]])=0,"",(INT(Tâches[[#This Row],[Date de fin]])-INT(Tâches[[#This Row],[Date de début]]))-(INT(Tâches[[#This Row],[Date de début]])-INT(Tâches[[#This Row],[Date de début]]))+1),"")</f>
        <v>15</v>
      </c>
    </row>
    <row r="12" spans="1:11" ht="30" x14ac:dyDescent="0.25">
      <c r="B12" s="11"/>
      <c r="C12" s="20"/>
      <c r="D12" s="21"/>
      <c r="E12" s="6"/>
      <c r="G12" s="11">
        <v>7</v>
      </c>
      <c r="H12" s="21">
        <f ca="1">TODAY()+32</f>
        <v>43836</v>
      </c>
      <c r="I12" s="21">
        <f ca="1">Tâches[[#This Row],[Date de début]]+14</f>
        <v>43850</v>
      </c>
      <c r="J12" s="7" t="s">
        <v>69</v>
      </c>
      <c r="K12" s="24">
        <f ca="1">IFERROR(IF(LEN(Tâches[[#This Row],[Date de début]])=0,"",(INT(Tâches[[#This Row],[Date de fin]])-INT(Tâches[[#This Row],[Date de début]]))-(INT(Tâches[[#This Row],[Date de début]])-INT(Tâches[[#This Row],[Date de début]]))+1),"")</f>
        <v>15</v>
      </c>
    </row>
    <row r="13" spans="1:11" x14ac:dyDescent="0.25">
      <c r="B13" s="11"/>
      <c r="C13" s="20"/>
      <c r="D13" s="21"/>
      <c r="E13" s="6"/>
      <c r="G13" s="11"/>
      <c r="H13" s="21"/>
      <c r="I13" s="21"/>
      <c r="J13" s="7"/>
      <c r="K13" s="24" t="str">
        <f>IFERROR(IF(LEN(Tâches[[#This Row],[Date de début]])=0,"",(INT(Tâches[[#This Row],[Date de fin]])-INT(Tâches[[#This Row],[Date de début]]))-(INT(Tâches[[#This Row],[Date de début]])-INT(Tâches[[#This Row],[Date de début]]))+1),"")</f>
        <v/>
      </c>
    </row>
    <row r="14" spans="1:11" x14ac:dyDescent="0.25">
      <c r="B14" s="11"/>
      <c r="C14" s="20"/>
      <c r="D14" s="21"/>
      <c r="E14" s="6"/>
      <c r="G14" s="11"/>
      <c r="H14" s="21"/>
      <c r="I14" s="21"/>
      <c r="J14" s="7"/>
      <c r="K14" s="24" t="str">
        <f>IFERROR(IF(LEN(Tâches[[#This Row],[Date de début]])=0,"",(INT(Tâches[[#This Row],[Date de fin]])-INT(Tâches[[#This Row],[Date de début]]))-(INT(Tâches[[#This Row],[Date de début]])-INT(Tâches[[#This Row],[Date de début]]))+1),"")</f>
        <v/>
      </c>
    </row>
    <row r="15" spans="1:11" x14ac:dyDescent="0.25">
      <c r="B15" s="11"/>
      <c r="C15" s="20"/>
      <c r="D15" s="21"/>
      <c r="E15" s="6"/>
      <c r="G15" s="11"/>
      <c r="H15" s="21"/>
      <c r="I15" s="21"/>
      <c r="J15" s="7"/>
      <c r="K15" s="24" t="str">
        <f>IFERROR(IF(LEN(Tâches[[#This Row],[Date de début]])=0,"",(INT(Tâches[[#This Row],[Date de fin]])-INT(Tâches[[#This Row],[Date de début]]))-(INT(Tâches[[#This Row],[Date de début]])-INT(Tâches[[#This Row],[Date de début]]))+1),"")</f>
        <v/>
      </c>
    </row>
    <row r="16" spans="1:11" x14ac:dyDescent="0.25">
      <c r="B16" s="11"/>
      <c r="C16" s="20"/>
      <c r="D16" s="21"/>
      <c r="E16" s="6"/>
      <c r="G16" s="11"/>
      <c r="H16" s="21"/>
      <c r="I16" s="21"/>
      <c r="J16" s="7"/>
      <c r="K16" s="24" t="str">
        <f>IFERROR(IF(LEN(Tâches[[#This Row],[Date de début]])=0,"",(INT(Tâches[[#This Row],[Date de fin]])-INT(Tâches[[#This Row],[Date de début]]))-(INT(Tâches[[#This Row],[Date de début]])-INT(Tâches[[#This Row],[Date de début]]))+1),"")</f>
        <v/>
      </c>
    </row>
    <row r="17" spans="1:11" x14ac:dyDescent="0.25">
      <c r="B17" s="11"/>
      <c r="C17" s="20"/>
      <c r="D17" s="21"/>
      <c r="E17" s="6"/>
      <c r="G17" s="11"/>
      <c r="H17" s="21"/>
      <c r="I17" s="21"/>
      <c r="J17" s="7"/>
      <c r="K17" s="24" t="str">
        <f>IFERROR(IF(LEN(Tâches[[#This Row],[Date de début]])=0,"",(INT(Tâches[[#This Row],[Date de fin]])-INT(Tâches[[#This Row],[Date de début]]))-(INT(Tâches[[#This Row],[Date de début]])-INT(Tâches[[#This Row],[Date de début]]))+1),"")</f>
        <v/>
      </c>
    </row>
    <row r="18" spans="1:11" x14ac:dyDescent="0.25">
      <c r="B18" s="11"/>
      <c r="C18" s="20"/>
      <c r="D18" s="21"/>
      <c r="E18" s="6"/>
      <c r="G18" s="11"/>
      <c r="H18" s="21"/>
      <c r="I18" s="21"/>
      <c r="J18" s="7"/>
      <c r="K18" s="24" t="str">
        <f>IFERROR(IF(LEN(Tâches[[#This Row],[Date de début]])=0,"",(INT(Tâches[[#This Row],[Date de fin]])-INT(Tâches[[#This Row],[Date de début]]))-(INT(Tâches[[#This Row],[Date de début]])-INT(Tâches[[#This Row],[Date de début]]))+1),"")</f>
        <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19</v>
      </c>
      <c r="H26" s="5"/>
      <c r="I26" s="5"/>
      <c r="J26" s="5"/>
    </row>
  </sheetData>
  <mergeCells count="1">
    <mergeCell ref="B2:C2"/>
  </mergeCells>
  <dataValidations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zoomScale="70" zoomScaleNormal="70" workbookViewId="0">
      <selection activeCell="AN10" sqref="AN10"/>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28</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29</v>
      </c>
      <c r="B1" s="10" t="s">
        <v>37</v>
      </c>
    </row>
    <row r="2" spans="1:7" x14ac:dyDescent="0.25">
      <c r="A2" s="15" t="s">
        <v>30</v>
      </c>
      <c r="B2" s="4" t="str">
        <f ca="1">IF(TODAY()&gt;=MIN(DonnéesTâcheDynamiques[Date de début]),"Aujourd’hui","")</f>
        <v>Aujourd’hui</v>
      </c>
      <c r="C2" t="s">
        <v>41</v>
      </c>
    </row>
    <row r="3" spans="1:7" x14ac:dyDescent="0.25">
      <c r="A3" s="15" t="s">
        <v>31</v>
      </c>
      <c r="B3" t="s">
        <v>38</v>
      </c>
      <c r="C3" t="s">
        <v>42</v>
      </c>
    </row>
    <row r="4" spans="1:7" x14ac:dyDescent="0.25">
      <c r="B4" s="2">
        <f ca="1">IFERROR(IF(TODAY()&lt;MIN(DonnéesTâcheDynamiques[Date de début]),MIN($B$11,MIN(DonnéesTâcheDynamiques[Date de début])),TODAY()),TODAY())</f>
        <v>43804</v>
      </c>
      <c r="C4" s="3">
        <f ca="1">IFERROR(IF(Suivre_Ajourdhui="Oui",IF(TODAY()&lt;MIN(DonnéesTâcheDynamiques[Date de début]),0,9),0),0)</f>
        <v>0</v>
      </c>
    </row>
    <row r="5" spans="1:7" x14ac:dyDescent="0.25">
      <c r="B5" s="2">
        <f ca="1">IFERROR(IF(TODAY()&lt;MIN(DonnéesTâcheDynamiques[Date de début]),MIN($B$11,MIN(DonnéesTâcheDynamiques[Date de début])),TODAY()),TODAY())</f>
        <v>43804</v>
      </c>
      <c r="C5" s="3">
        <f ca="1">IFERROR(IF(Suivre_Ajourdhui="Oui",IF(TODAY()&lt;MIN(DonnéesTâcheDynamiques[Date de début]),0,9),0),0)</f>
        <v>0</v>
      </c>
    </row>
    <row r="6" spans="1:7" x14ac:dyDescent="0.25">
      <c r="B6" s="3"/>
    </row>
    <row r="7" spans="1:7" x14ac:dyDescent="0.25">
      <c r="A7" s="15" t="s">
        <v>32</v>
      </c>
      <c r="B7" s="4" t="s">
        <v>39</v>
      </c>
    </row>
    <row r="8" spans="1:7" x14ac:dyDescent="0.25">
      <c r="B8" s="4">
        <v>0</v>
      </c>
    </row>
    <row r="9" spans="1:7" x14ac:dyDescent="0.25">
      <c r="B9" s="4"/>
    </row>
    <row r="10" spans="1:7" ht="15" customHeight="1" x14ac:dyDescent="0.25">
      <c r="A10" s="14" t="s">
        <v>33</v>
      </c>
      <c r="B10" t="s">
        <v>40</v>
      </c>
      <c r="D10" t="s">
        <v>43</v>
      </c>
    </row>
    <row r="11" spans="1:7" x14ac:dyDescent="0.25">
      <c r="B11" s="2">
        <f ca="1">IFERROR(IF(IncrémentDéfilement[incrément de défilement]=0,Date_Début,IF(Date_Début+IncrémentDéfilement[incrément de défilement]*15&lt;Date_Fin,Date_Début+IncrémentDéfilement[incrément de défilement]*15,Date_Fin-1)),"")</f>
        <v>43801</v>
      </c>
      <c r="D11">
        <v>45</v>
      </c>
    </row>
    <row r="12" spans="1:7" x14ac:dyDescent="0.25">
      <c r="B12" s="2">
        <f ca="1">IFERROR(IF($B$11+15&lt;Date_Fin,$B$11+15,Date_Fin),"")</f>
        <v>43816</v>
      </c>
    </row>
    <row r="14" spans="1:7" x14ac:dyDescent="0.25">
      <c r="A14" s="15" t="s">
        <v>34</v>
      </c>
      <c r="B14" t="s">
        <v>18</v>
      </c>
      <c r="C14" t="s">
        <v>21</v>
      </c>
      <c r="D14" t="s">
        <v>44</v>
      </c>
      <c r="E14" t="s">
        <v>45</v>
      </c>
      <c r="F14" s="12" t="s">
        <v>46</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Montage du chassis</v>
      </c>
      <c r="C15" s="23">
        <f ca="1">IFERROR(IF(LEN(DonnéesTâcheDynamiques[[#This Row],[Tâches]])=0,$B$11,INDEX(Tâches[],OFFSET('Données du diagramme'!$G6,IncrémentDéfilement[incrément de défilement],0,1,1),2)),"")</f>
        <v>43801</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5</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Equilibrage du drône</v>
      </c>
      <c r="C16" s="23">
        <f ca="1">IFERROR(IF(LEN(DonnéesTâcheDynamiques[[#This Row],[Tâches]])=0,$B$11,INDEX(Tâches[],OFFSET('Données du diagramme'!$G7,IncrémentDéfilement[incrément de défilement],0,1,1),2)),"")</f>
        <v>43805</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8</v>
      </c>
      <c r="E16" s="3">
        <f ca="1">IFERROR(IF(LEN(DonnéesTâcheDynamiques[[#This Row],[Tâches]])=0,"",7),"")</f>
        <v>7</v>
      </c>
      <c r="G16" t="s">
        <v>47</v>
      </c>
    </row>
    <row r="17" spans="1:10" x14ac:dyDescent="0.25">
      <c r="A17" s="15" t="s">
        <v>35</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Installation de protections pour test</v>
      </c>
      <c r="C17" s="23">
        <f ca="1">IFERROR(IF(LEN(DonnéesTâcheDynamiques[[#This Row],[Tâches]])=0,$B$11,INDEX(Tâches[],OFFSET('Données du diagramme'!$G8,IncrémentDéfilement[incrément de défilement],0,1,1),2)),"")</f>
        <v>43812</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5</v>
      </c>
      <c r="E17" s="3">
        <f ca="1">IFERROR(IF(LEN(DonnéesTâcheDynamiques[[#This Row],[Tâches]])=0,"",6),"")</f>
        <v>6</v>
      </c>
      <c r="G17" s="6" t="s">
        <v>8</v>
      </c>
      <c r="H17" s="6" t="s">
        <v>48</v>
      </c>
      <c r="I17" s="6" t="s">
        <v>49</v>
      </c>
      <c r="J17" t="s">
        <v>50</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Test et codage des differentes fonctions moteurs</v>
      </c>
      <c r="C18" s="23">
        <f ca="1">IFERROR(IF(LEN(DonnéesTâcheDynamiques[[#This Row],[Tâches]])=0,$B$11,INDEX(Tâches[],OFFSET('Données du diagramme'!$G9,IncrémentDéfilement[incrément de défilement],0,1,1),2)),"")</f>
        <v>43819</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11</v>
      </c>
      <c r="E18" s="3">
        <f ca="1">IFERROR(IF(LEN(DonnéesTâcheDynamiques[[#This Row],[Tâches]])=0,"",5),"")</f>
        <v>5</v>
      </c>
      <c r="G18" s="7" t="str">
        <f>IFERROR(IF(LEN('Données du diagramme'!D6)=0,"",IF(AND('Données du diagramme'!D6&lt;=$B$12,'Données du diagramme'!D6&gt;=$B$11-$D$11),'Données du diagramme'!E6,"")),"")</f>
        <v/>
      </c>
      <c r="H18" s="21">
        <f ca="1">IFERROR(IF(LEN(DonnéesJalonDynamiques[[#This Row],[Jalons]])=0,$B$12,'Données du diagramme'!$D6),2)</f>
        <v>43816</v>
      </c>
      <c r="I18" s="8" t="str">
        <f>IFERROR(IF(LEN(DonnéesJalonDynamiques[[#This Row],[Jalons]])=0,"",'Données du diagramme'!$C6),"")</f>
        <v/>
      </c>
    </row>
    <row r="19" spans="1:10" ht="3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Mise en place du gyroscope et récuperation des données qu'il va fournir</v>
      </c>
      <c r="C19" s="23">
        <f ca="1">IFERROR(IF(LEN(DonnéesTâcheDynamiques[[#This Row],[Tâches]])=0,$B$11,INDEX(Tâches[],OFFSET('Données du diagramme'!$G10,IncrémentDéfilement[incrément de défilement],0,1,1),2)),"")</f>
        <v>43829</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8</v>
      </c>
      <c r="E19" s="3">
        <f ca="1">IFERROR(IF(LEN(DonnéesTâcheDynamiques[[#This Row],[Tâches]])=0,"",4),"")</f>
        <v>4</v>
      </c>
      <c r="G19" s="7" t="str">
        <f>IFERROR(IF(LEN('Données du diagramme'!D7)=0,"",IF(AND('Données du diagramme'!D7&lt;=$B$12,'Données du diagramme'!D7&gt;=$B$11-$D$11),'Données du diagramme'!E7,"")),"")</f>
        <v/>
      </c>
      <c r="H19" s="21">
        <f ca="1">IFERROR(IF(LEN(DonnéesJalonDynamiques[[#This Row],[Jalons]])=0,$B$12,'Données du diagramme'!$D7),2)</f>
        <v>43816</v>
      </c>
      <c r="I19" s="8" t="str">
        <f>IFERROR(IF(LEN(DonnéesJalonDynamiques[[#This Row],[Jalons]])=0,"",'Données du diagramme'!$C7),"")</f>
        <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Stabilisation à l'aide des données gyroscopiques</v>
      </c>
      <c r="C20" s="23">
        <f ca="1">IFERROR(IF(LEN(DonnéesTâcheDynamiques[[#This Row],[Tâches]])=0,$B$11,INDEX(Tâches[],OFFSET('Données du diagramme'!$G11,IncrémentDéfilement[incrément de défilement],0,1,1),2)),"")</f>
        <v>43830</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15</v>
      </c>
      <c r="E20" s="3">
        <f ca="1">IFERROR(IF(LEN(DonnéesTâcheDynamiques[[#This Row],[Tâches]])=0,"",3),"")</f>
        <v>3</v>
      </c>
      <c r="G20" s="7" t="str">
        <f>IFERROR(IF(LEN('Données du diagramme'!D8)=0,"",IF(AND('Données du diagramme'!D8&lt;=$B$12,'Données du diagramme'!D8&gt;=$B$11-$D$11),'Données du diagramme'!E8,"")),"")</f>
        <v/>
      </c>
      <c r="H20" s="21">
        <f ca="1">IFERROR(IF(LEN(DonnéesJalonDynamiques[[#This Row],[Jalons]])=0,$B$12,'Données du diagramme'!$D8),2)</f>
        <v>43816</v>
      </c>
      <c r="I20" s="8" t="str">
        <f>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Connexion bluetooth avec telephonne (si possible)</v>
      </c>
      <c r="C21" s="23">
        <f ca="1">IFERROR(IF(LEN(DonnéesTâcheDynamiques[[#This Row],[Tâches]])=0,$B$11,INDEX(Tâches[],OFFSET('Données du diagramme'!$G12,IncrémentDéfilement[incrément de défilement],0,1,1),2)),"")</f>
        <v>43836</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15</v>
      </c>
      <c r="E21" s="3">
        <f ca="1">IFERROR(IF(LEN(DonnéesTâcheDynamiques[[#This Row],[Tâches]])=0,"",2),"")</f>
        <v>2</v>
      </c>
      <c r="G21" s="7" t="str">
        <f>IFERROR(IF(LEN('Données du diagramme'!D9)=0,"",IF(AND('Données du diagramme'!D9&lt;=$B$12,'Données du diagramme'!D9&gt;=$B$11-$D$11),'Données du diagramme'!E9,"")),"")</f>
        <v/>
      </c>
      <c r="H21" s="21">
        <f ca="1">IFERROR(IF(LEN(DonnéesJalonDynamiques[[#This Row],[Jalons]])=0,$B$12,'Données du diagramme'!$D9),2)</f>
        <v>43816</v>
      </c>
      <c r="I21" s="8" t="str">
        <f>IFERROR(IF(LEN(DonnéesJalonDynamiques[[#This Row],[Jalons]])=0,"",'Données du diagramme'!$C9),"")</f>
        <v/>
      </c>
    </row>
    <row r="22" spans="1:10" x14ac:dyDescent="0.25">
      <c r="G22" s="7" t="str">
        <f>IFERROR(IF(LEN('Données du diagramme'!D10)=0,"",IF(AND('Données du diagramme'!D10&lt;=$B$12,'Données du diagramme'!D10&gt;=$B$11-$D$11),'Données du diagramme'!E10,"")),"")</f>
        <v/>
      </c>
      <c r="H22" s="21">
        <f ca="1">IFERROR(IF(LEN(DonnéesJalonDynamiques[[#This Row],[Jalons]])=0,$B$12,'Données du diagramme'!$D10),2)</f>
        <v>43816</v>
      </c>
      <c r="I22" s="8" t="str">
        <f>IFERROR(IF(LEN(DonnéesJalonDynamiques[[#This Row],[Jalons]])=0,"",'Données du diagramme'!$C10),"")</f>
        <v/>
      </c>
    </row>
    <row r="23" spans="1:10" x14ac:dyDescent="0.25">
      <c r="G23" s="7" t="str">
        <f>IFERROR(IF(LEN('Données du diagramme'!D11)=0,"",IF(AND('Données du diagramme'!D11&lt;=$B$12,'Données du diagramme'!D11&gt;=$B$11-$D$11),'Données du diagramme'!E11,"")),"")</f>
        <v/>
      </c>
      <c r="H23" s="21">
        <f ca="1">IFERROR(IF(LEN(DonnéesJalonDynamiques[[#This Row],[Jalons]])=0,$B$12,'Données du diagramme'!$D11),2)</f>
        <v>43816</v>
      </c>
      <c r="I23" s="8" t="str">
        <f>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43816</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43816</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43816</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43816</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43816</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43816</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43816</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43816</v>
      </c>
      <c r="I31" s="8" t="str">
        <f>IFERROR(IF(LEN(DonnéesJalonDynamiques[[#This Row],[Jalons]])=0,"",'Données du diagramme'!$C19),"")</f>
        <v/>
      </c>
    </row>
    <row r="32" spans="1:10" x14ac:dyDescent="0.25">
      <c r="A32" s="15" t="s">
        <v>36</v>
      </c>
      <c r="G32" s="7" t="str">
        <f>IFERROR(IF(LEN('Données du diagramme'!D20)=0,"",IF(AND('Données du diagramme'!D20&lt;=$B$12,'Données du diagramme'!D20&gt;=$B$11-$D$11),'Données du diagramme'!E20,"")),"")</f>
        <v/>
      </c>
      <c r="H32" s="21">
        <f ca="1">IFERROR(IF(LEN(DonnéesJalonDynamiques[[#This Row],[Jalons]])=0,$B$12,'Données du diagramme'!$D20),2)</f>
        <v>43816</v>
      </c>
      <c r="I32" s="8" t="str">
        <f>IFERROR(IF(LEN(DonnéesJalonDynamiques[[#This Row],[Jalons]])=0,"",'Données du diagramme'!$C20),"")</f>
        <v/>
      </c>
      <c r="J32" s="12" t="s">
        <v>51</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7" workbookViewId="0">
      <selection activeCell="A19" sqref="A19"/>
    </sheetView>
  </sheetViews>
  <sheetFormatPr baseColWidth="10" defaultColWidth="9.140625" defaultRowHeight="15" x14ac:dyDescent="0.25"/>
  <cols>
    <col min="1" max="1" width="78.7109375" style="27" customWidth="1"/>
    <col min="2" max="16384" width="9.140625" style="27"/>
  </cols>
  <sheetData>
    <row r="1" spans="1:1" ht="50.1" customHeight="1" x14ac:dyDescent="0.3">
      <c r="A1" s="26" t="s">
        <v>52</v>
      </c>
    </row>
    <row r="2" spans="1:1" ht="180" x14ac:dyDescent="0.25">
      <c r="A2" s="28" t="s">
        <v>53</v>
      </c>
    </row>
    <row r="3" spans="1:1" x14ac:dyDescent="0.25">
      <c r="A3" s="29" t="s">
        <v>54</v>
      </c>
    </row>
    <row r="4" spans="1:1" ht="270" x14ac:dyDescent="0.25">
      <c r="A4" s="28" t="s">
        <v>55</v>
      </c>
    </row>
    <row r="5" spans="1:1" x14ac:dyDescent="0.25">
      <c r="A5" s="29" t="s">
        <v>56</v>
      </c>
    </row>
    <row r="6" spans="1:1" ht="210" x14ac:dyDescent="0.25">
      <c r="A6" s="28" t="s">
        <v>57</v>
      </c>
    </row>
    <row r="7" spans="1:1" x14ac:dyDescent="0.25">
      <c r="A7" s="30" t="s">
        <v>58</v>
      </c>
    </row>
    <row r="8" spans="1:1" ht="75" x14ac:dyDescent="0.25">
      <c r="A8" s="28" t="s">
        <v>59</v>
      </c>
    </row>
    <row r="9" spans="1:1" ht="60" x14ac:dyDescent="0.25">
      <c r="A9" s="28" t="s">
        <v>60</v>
      </c>
    </row>
    <row r="10" spans="1:1" ht="75" x14ac:dyDescent="0.25">
      <c r="A10" s="28" t="s">
        <v>61</v>
      </c>
    </row>
    <row r="11" spans="1:1" x14ac:dyDescent="0.25">
      <c r="A11" s="28" t="s">
        <v>62</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2019-12-05T16:20:45Z</dcterms:modified>
</cp:coreProperties>
</file>