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000001_{C33EE29F-F14D-6C4F-A165-9E8A78E510A6}" xr6:coauthVersionLast="47" xr6:coauthVersionMax="47" xr10:uidLastSave="{00000000-0000-0000-0000-000000000000}"/>
  <bookViews>
    <workbookView xWindow="-19310" yWindow="-110" windowWidth="19420" windowHeight="11020" tabRatio="721" activeTab="10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" i="72" l="1"/>
  <c r="O10" i="72"/>
  <c r="G12" i="72"/>
  <c r="O12" i="72"/>
  <c r="G14" i="72"/>
  <c r="G16" i="72"/>
  <c r="G18" i="72"/>
  <c r="G20" i="72"/>
  <c r="O14" i="72"/>
  <c r="O16" i="72"/>
  <c r="O18" i="72"/>
  <c r="O20" i="72"/>
  <c r="AK10" i="72" a="1"/>
  <c r="AK10" i="72"/>
  <c r="AL10" i="72" a="1"/>
  <c r="AL10" i="72"/>
  <c r="AJ10" i="72"/>
  <c r="AK12" i="72" a="1"/>
  <c r="AK12" i="72"/>
  <c r="AL12" i="72" a="1"/>
  <c r="AL12" i="72"/>
  <c r="AJ12" i="72"/>
  <c r="AK14" i="72" a="1"/>
  <c r="AK14" i="72"/>
  <c r="AL14" i="72" a="1"/>
  <c r="AL14" i="72"/>
  <c r="AJ14" i="72"/>
  <c r="AK16" i="72" a="1"/>
  <c r="AK16" i="72"/>
  <c r="AL16" i="72" a="1"/>
  <c r="AL16" i="72"/>
  <c r="AJ16" i="72"/>
  <c r="AU10" i="72"/>
  <c r="BA6" i="72"/>
  <c r="BA10" i="72" a="1"/>
  <c r="BA10" i="72"/>
  <c r="AU12" i="72"/>
  <c r="BB6" i="72"/>
  <c r="BB10" i="72" a="1"/>
  <c r="BC10" i="72" a="1"/>
  <c r="BD10" i="72" a="1"/>
  <c r="AU14" i="72"/>
  <c r="BC6" i="72"/>
  <c r="AU16" i="72"/>
  <c r="BD6" i="72"/>
  <c r="AV10" i="72"/>
  <c r="BA5" i="72"/>
  <c r="BB12" i="72" a="1"/>
  <c r="BB12" i="72"/>
  <c r="AV12" i="72"/>
  <c r="BB5" i="72"/>
  <c r="BB10" i="72"/>
  <c r="BC10" i="72"/>
  <c r="BD10" i="72"/>
  <c r="BC14" i="72" a="1"/>
  <c r="BC14" i="72"/>
  <c r="AV14" i="72"/>
  <c r="BC5" i="72"/>
  <c r="BD16" i="72" a="1"/>
  <c r="BD16" i="72"/>
  <c r="AV16" i="72"/>
  <c r="BD5" i="72"/>
  <c r="AW10" i="72"/>
  <c r="AR10" i="72"/>
  <c r="BA12" i="72" a="1"/>
  <c r="BA12" i="72"/>
  <c r="BC12" i="72" a="1"/>
  <c r="BC12" i="72"/>
  <c r="BD12" i="72" a="1"/>
  <c r="BD12" i="72"/>
  <c r="AW12" i="72"/>
  <c r="AR12" i="72"/>
  <c r="BA14" i="72" a="1"/>
  <c r="BA14" i="72"/>
  <c r="BB14" i="72" a="1"/>
  <c r="BB14" i="72"/>
  <c r="BD14" i="72" a="1"/>
  <c r="BD14" i="72"/>
  <c r="AW14" i="72"/>
  <c r="AR14" i="72"/>
  <c r="BA16" i="72" a="1"/>
  <c r="BA16" i="72"/>
  <c r="BB16" i="72" a="1"/>
  <c r="BB16" i="72"/>
  <c r="BC16" i="72" a="1"/>
  <c r="BC16" i="72"/>
  <c r="AW16" i="72"/>
  <c r="AR16" i="72"/>
  <c r="AN10" i="72" a="1"/>
  <c r="AN10" i="72"/>
  <c r="AO10" i="72" a="1"/>
  <c r="AO10" i="72"/>
  <c r="AP10" i="72"/>
  <c r="AN12" i="72" a="1"/>
  <c r="AN12" i="72"/>
  <c r="AO12" i="72" a="1"/>
  <c r="AO12" i="72"/>
  <c r="AP12" i="72"/>
  <c r="AN14" i="72" a="1"/>
  <c r="AN14" i="72"/>
  <c r="AO14" i="72" a="1"/>
  <c r="AO14" i="72"/>
  <c r="AP14" i="72"/>
  <c r="AN16" i="72" a="1"/>
  <c r="AN16" i="72"/>
  <c r="AO16" i="72" a="1"/>
  <c r="AO16" i="72"/>
  <c r="AP16" i="72"/>
  <c r="AX10" i="72"/>
  <c r="AX12" i="72"/>
  <c r="AX14" i="72"/>
  <c r="AX16" i="72"/>
  <c r="AY10" i="72"/>
  <c r="AY12" i="72"/>
  <c r="T16" i="72"/>
  <c r="H14" i="23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/>
  <c r="B21" i="38"/>
  <c r="B20" i="38"/>
  <c r="B19" i="38"/>
  <c r="B18" i="38"/>
  <c r="AY26" i="40"/>
  <c r="W20" i="76"/>
  <c r="AL20" i="76"/>
  <c r="W21" i="76"/>
  <c r="AL21" i="76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/>
  <c r="AH12" i="69"/>
  <c r="AH10" i="69"/>
  <c r="BA8" i="69"/>
  <c r="AH16" i="49"/>
  <c r="AH14" i="49"/>
  <c r="AH12" i="49"/>
  <c r="AH10" i="49"/>
  <c r="BA8" i="49"/>
  <c r="AH16" i="74"/>
  <c r="AH14" i="74"/>
  <c r="AH12" i="74"/>
  <c r="AH10" i="74"/>
  <c r="BA8" i="74"/>
  <c r="AH16" i="75"/>
  <c r="BD8" i="75"/>
  <c r="AH14" i="75"/>
  <c r="AH12" i="75"/>
  <c r="BB8" i="75"/>
  <c r="AH10" i="75"/>
  <c r="AH16" i="70"/>
  <c r="AH14" i="70"/>
  <c r="AH12" i="70"/>
  <c r="AH10" i="70"/>
  <c r="BA8" i="70"/>
  <c r="AH16" i="68"/>
  <c r="AH14" i="68"/>
  <c r="AH12" i="68"/>
  <c r="AH10" i="68"/>
  <c r="BA8" i="68"/>
  <c r="AH14" i="73"/>
  <c r="AH12" i="73"/>
  <c r="AH10" i="73"/>
  <c r="BA8" i="73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/>
  <c r="B11" i="38"/>
  <c r="W9" i="76"/>
  <c r="B10" i="38"/>
  <c r="W8" i="76"/>
  <c r="B9" i="38"/>
  <c r="W7" i="76"/>
  <c r="B8" i="38"/>
  <c r="AE18" i="1"/>
  <c r="AE19" i="1"/>
  <c r="C6" i="76"/>
  <c r="C7" i="76"/>
  <c r="D22" i="23"/>
  <c r="D21" i="23"/>
  <c r="D8" i="23"/>
  <c r="D6" i="23"/>
  <c r="D7" i="23"/>
  <c r="I2" i="40"/>
  <c r="T2" i="40"/>
  <c r="AE2" i="40"/>
  <c r="AP2" i="40"/>
  <c r="W6" i="76"/>
  <c r="W18" i="76"/>
  <c r="W11" i="76"/>
  <c r="W12" i="76"/>
  <c r="W13" i="76"/>
  <c r="W14" i="76"/>
  <c r="W15" i="76"/>
  <c r="W16" i="76"/>
  <c r="C8" i="76"/>
  <c r="V64" i="1"/>
  <c r="V59" i="1"/>
  <c r="V58" i="1"/>
  <c r="V55" i="1"/>
  <c r="V56" i="1"/>
  <c r="V61" i="1"/>
  <c r="V63" i="1"/>
  <c r="V65" i="1"/>
  <c r="V57" i="1"/>
  <c r="V54" i="1"/>
  <c r="V62" i="1"/>
  <c r="V52" i="1"/>
  <c r="V53" i="1"/>
  <c r="V2" i="1"/>
  <c r="V60" i="1"/>
  <c r="V51" i="1"/>
  <c r="C9" i="76"/>
  <c r="C10" i="76"/>
  <c r="D11" i="23"/>
  <c r="D10" i="23"/>
  <c r="D9" i="23"/>
  <c r="GA2" i="38"/>
  <c r="GB1" i="38"/>
  <c r="AH16" i="72"/>
  <c r="AH14" i="72"/>
  <c r="AH12" i="72"/>
  <c r="AH10" i="72"/>
  <c r="S10" i="67"/>
  <c r="BY2" i="38"/>
  <c r="CB2" i="38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5" i="1"/>
  <c r="U52" i="1"/>
  <c r="U54" i="1"/>
  <c r="U51" i="1"/>
  <c r="U53" i="1"/>
  <c r="U63" i="1"/>
  <c r="U57" i="1"/>
  <c r="U65" i="1"/>
  <c r="U2" i="1"/>
  <c r="U56" i="1"/>
  <c r="U58" i="1"/>
  <c r="D12" i="23"/>
  <c r="AE6" i="1"/>
  <c r="AE7" i="1"/>
  <c r="AE5" i="1"/>
  <c r="D13" i="23"/>
  <c r="C14" i="23"/>
  <c r="D14" i="23"/>
  <c r="GD2" i="38"/>
  <c r="GF1" i="38"/>
  <c r="BA8" i="72"/>
  <c r="BB8" i="72"/>
  <c r="BC8" i="72"/>
  <c r="BD8" i="72"/>
  <c r="BZ1" i="38"/>
  <c r="C11" i="76"/>
  <c r="GG2" i="38"/>
  <c r="GJ2" i="38"/>
  <c r="GJ1" i="38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/>
  <c r="C13" i="63"/>
  <c r="U59" i="1"/>
  <c r="U64" i="1"/>
  <c r="U60" i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/>
  <c r="GP1" i="38"/>
  <c r="GS2" i="38"/>
  <c r="GV2" i="38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/>
  <c r="GY1" i="38"/>
  <c r="HA1" i="38"/>
  <c r="HB2" i="38"/>
  <c r="GZ1" i="38"/>
  <c r="GY3" i="38"/>
  <c r="GZ3" i="38"/>
  <c r="CP1" i="38"/>
  <c r="CO1" i="38"/>
  <c r="CQ2" i="38"/>
  <c r="CN1" i="38"/>
  <c r="GX18" i="38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/>
  <c r="AE17" i="1"/>
  <c r="AE8" i="1"/>
  <c r="AE9" i="1"/>
  <c r="AE10" i="1"/>
  <c r="AE4" i="1"/>
  <c r="AE2" i="1"/>
  <c r="AE3" i="1"/>
  <c r="AE11" i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/>
  <c r="HH1" i="38"/>
  <c r="HJ1" i="38"/>
  <c r="HI1" i="38"/>
  <c r="HK2" i="38"/>
  <c r="HH3" i="38"/>
  <c r="HI3" i="38"/>
  <c r="P45" i="1"/>
  <c r="B9" i="68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a="1"/>
  <c r="P55" i="1"/>
  <c r="P56" i="1"/>
  <c r="P40" i="1"/>
  <c r="P60" i="1"/>
  <c r="P41" i="1"/>
  <c r="P57" i="1"/>
  <c r="P43" i="1"/>
  <c r="P59" i="1"/>
  <c r="P44" i="1"/>
  <c r="P17" i="1"/>
  <c r="P33" i="1"/>
  <c r="B9" i="75" a="1"/>
  <c r="P18" i="1"/>
  <c r="P3" i="1"/>
  <c r="B9" i="49" a="1"/>
  <c r="P19" i="1"/>
  <c r="P4" i="1"/>
  <c r="P20" i="1"/>
  <c r="P5" i="1"/>
  <c r="P21" i="1"/>
  <c r="P6" i="1"/>
  <c r="P22" i="1"/>
  <c r="P7" i="1"/>
  <c r="P23" i="1"/>
  <c r="P8" i="1"/>
  <c r="P24" i="1"/>
  <c r="P9" i="1"/>
  <c r="B9" i="69" a="1"/>
  <c r="P25" i="1"/>
  <c r="P10" i="1"/>
  <c r="P26" i="1"/>
  <c r="P11" i="1"/>
  <c r="P27" i="1"/>
  <c r="B9" i="74" a="1"/>
  <c r="P12" i="1"/>
  <c r="P28" i="1"/>
  <c r="P13" i="1"/>
  <c r="P29" i="1"/>
  <c r="P14" i="1"/>
  <c r="P30" i="1"/>
  <c r="P15" i="1"/>
  <c r="B9" i="72" a="1"/>
  <c r="P31" i="1"/>
  <c r="P16" i="1"/>
  <c r="P32" i="1"/>
  <c r="CW1" i="38"/>
  <c r="CY1" i="38"/>
  <c r="CX1" i="38"/>
  <c r="CZ2" i="38"/>
  <c r="AZ6" i="40" a="1"/>
  <c r="D6" i="40"/>
  <c r="B7" i="38"/>
  <c r="W5" i="76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/>
  <c r="BE26" i="40" a="1"/>
  <c r="BE26" i="40"/>
  <c r="BD26" i="40" a="1"/>
  <c r="BD26" i="40"/>
  <c r="BA26" i="40" a="1"/>
  <c r="BA26" i="40"/>
  <c r="BB26" i="40" a="1"/>
  <c r="BB26" i="40"/>
  <c r="BG26" i="40" a="1"/>
  <c r="BG26" i="40"/>
  <c r="BC26" i="40" a="1"/>
  <c r="BC26" i="40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D12" i="72"/>
  <c r="C18" i="72"/>
  <c r="R18" i="72"/>
  <c r="C20" i="72"/>
  <c r="D18" i="72"/>
  <c r="C14" i="72"/>
  <c r="D20" i="72"/>
  <c r="R14" i="72"/>
  <c r="D14" i="72"/>
  <c r="C10" i="72"/>
  <c r="R10" i="72"/>
  <c r="D10" i="72"/>
  <c r="C12" i="72"/>
  <c r="C16" i="72"/>
  <c r="R16" i="72"/>
  <c r="D16" i="72"/>
  <c r="B9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/>
  <c r="F7" i="40"/>
  <c r="AZ6" i="40"/>
  <c r="AZ26" i="40" a="1"/>
  <c r="AZ26" i="40"/>
  <c r="U20" i="1"/>
  <c r="V50" i="1"/>
  <c r="V47" i="1"/>
  <c r="U29" i="1"/>
  <c r="V4" i="1"/>
  <c r="U35" i="1"/>
  <c r="U46" i="1"/>
  <c r="V48" i="1"/>
  <c r="V46" i="1"/>
  <c r="V33" i="1"/>
  <c r="U18" i="1"/>
  <c r="V49" i="1"/>
  <c r="V29" i="1"/>
  <c r="U43" i="1"/>
  <c r="V44" i="1"/>
  <c r="V6" i="1"/>
  <c r="U10" i="1"/>
  <c r="V12" i="1"/>
  <c r="V41" i="1"/>
  <c r="U31" i="1"/>
  <c r="V14" i="1"/>
  <c r="V3" i="1"/>
  <c r="U6" i="1"/>
  <c r="U27" i="1"/>
  <c r="U16" i="1"/>
  <c r="V9" i="1"/>
  <c r="V10" i="1"/>
  <c r="U11" i="1"/>
  <c r="U15" i="1"/>
  <c r="V28" i="1"/>
  <c r="V13" i="1"/>
  <c r="V34" i="1"/>
  <c r="V19" i="1"/>
  <c r="V15" i="1"/>
  <c r="V38" i="1"/>
  <c r="U14" i="1"/>
  <c r="U33" i="1"/>
  <c r="V30" i="1"/>
  <c r="U48" i="1"/>
  <c r="V45" i="1"/>
  <c r="U8" i="1"/>
  <c r="V36" i="1"/>
  <c r="V42" i="1"/>
  <c r="V37" i="1"/>
  <c r="U44" i="1"/>
  <c r="V40" i="1"/>
  <c r="U36" i="1"/>
  <c r="U47" i="1"/>
  <c r="V27" i="1"/>
  <c r="U50" i="1"/>
  <c r="U37" i="1"/>
  <c r="V18" i="1"/>
  <c r="U28" i="1"/>
  <c r="U19" i="1"/>
  <c r="V35" i="1"/>
  <c r="U42" i="1"/>
  <c r="V17" i="1"/>
  <c r="U34" i="1"/>
  <c r="V5" i="1"/>
  <c r="U13" i="1"/>
  <c r="U45" i="1"/>
  <c r="U49" i="1"/>
  <c r="U38" i="1"/>
  <c r="V8" i="1"/>
  <c r="U32" i="1"/>
  <c r="U17" i="1"/>
  <c r="U30" i="1"/>
  <c r="V32" i="1"/>
  <c r="U40" i="1"/>
  <c r="V16" i="1"/>
  <c r="U39" i="1"/>
  <c r="U41" i="1"/>
  <c r="V20" i="1"/>
  <c r="V11" i="1"/>
  <c r="U9" i="1"/>
  <c r="U5" i="1"/>
  <c r="V39" i="1"/>
  <c r="V7" i="1"/>
  <c r="U7" i="1"/>
  <c r="U4" i="1"/>
  <c r="V43" i="1"/>
  <c r="U3" i="1"/>
  <c r="V31" i="1"/>
  <c r="U12" i="1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BC14" i="69" a="1"/>
  <c r="BC14" i="69"/>
  <c r="AK12" i="69" a="1"/>
  <c r="AK12" i="69"/>
  <c r="BA10" i="69" a="1"/>
  <c r="BA10" i="69"/>
  <c r="BA16" i="69" a="1"/>
  <c r="BA16" i="69"/>
  <c r="BC16" i="69" a="1"/>
  <c r="BC16" i="69"/>
  <c r="AO16" i="69" a="1"/>
  <c r="AO16" i="69"/>
  <c r="BC12" i="69" a="1"/>
  <c r="BC12" i="69"/>
  <c r="BA12" i="69" a="1"/>
  <c r="BA12" i="69"/>
  <c r="AM14" i="69" a="1"/>
  <c r="AM14" i="69"/>
  <c r="AN10" i="69" a="1"/>
  <c r="AN10" i="69"/>
  <c r="AL10" i="69" a="1"/>
  <c r="AL10" i="69"/>
  <c r="AL16" i="69" a="1"/>
  <c r="AL16" i="69"/>
  <c r="AL14" i="69" a="1"/>
  <c r="AL14" i="69"/>
  <c r="AN14" i="69" a="1"/>
  <c r="AN14" i="69"/>
  <c r="AN12" i="69" a="1"/>
  <c r="AN12" i="69"/>
  <c r="AN16" i="69" a="1"/>
  <c r="AN16" i="69"/>
  <c r="BC10" i="69" a="1"/>
  <c r="BC10" i="69"/>
  <c r="BA14" i="69" a="1"/>
  <c r="BA14" i="69"/>
  <c r="AK10" i="69" a="1"/>
  <c r="AK10" i="69"/>
  <c r="AM10" i="69" a="1"/>
  <c r="AM10" i="69"/>
  <c r="AM12" i="69" a="1"/>
  <c r="AM12" i="69"/>
  <c r="AO12" i="69" a="1"/>
  <c r="AO12" i="69"/>
  <c r="AL12" i="69" a="1"/>
  <c r="AL12" i="69"/>
  <c r="AO14" i="69" a="1"/>
  <c r="AO14" i="69"/>
  <c r="AK16" i="69" a="1"/>
  <c r="AK16" i="69"/>
  <c r="AO10" i="69" a="1"/>
  <c r="AO10" i="69"/>
  <c r="AK14" i="69" a="1"/>
  <c r="AK14" i="69"/>
  <c r="AM16" i="69" a="1"/>
  <c r="AM16" i="69"/>
  <c r="BB14" i="69" a="1"/>
  <c r="BB14" i="69"/>
  <c r="BD14" i="69" a="1"/>
  <c r="BD14" i="69"/>
  <c r="BB16" i="69" a="1"/>
  <c r="BB16" i="69"/>
  <c r="BB12" i="69" a="1"/>
  <c r="BB12" i="69"/>
  <c r="BD10" i="69" a="1"/>
  <c r="BD10" i="69"/>
  <c r="BD12" i="69" a="1"/>
  <c r="BD12" i="69"/>
  <c r="BD16" i="69" a="1"/>
  <c r="BD16" i="69"/>
  <c r="BB10" i="69" a="1"/>
  <c r="BB10" i="69"/>
  <c r="AK14" i="49" a="1"/>
  <c r="AK14" i="49"/>
  <c r="AM10" i="49" a="1"/>
  <c r="AM10" i="49"/>
  <c r="BA14" i="49" a="1"/>
  <c r="BA14" i="49"/>
  <c r="AO14" i="49" a="1"/>
  <c r="AO14" i="49"/>
  <c r="AK10" i="49" a="1"/>
  <c r="AK10" i="49"/>
  <c r="AO10" i="49" a="1"/>
  <c r="AO10" i="49"/>
  <c r="BA16" i="49" a="1"/>
  <c r="BA16" i="49"/>
  <c r="AL10" i="49" a="1"/>
  <c r="AL10" i="49"/>
  <c r="AM16" i="49" a="1"/>
  <c r="AM16" i="49"/>
  <c r="AL12" i="49" a="1"/>
  <c r="AL12" i="49"/>
  <c r="AN12" i="49" a="1"/>
  <c r="AN12" i="49"/>
  <c r="AL16" i="49" a="1"/>
  <c r="AL16" i="49"/>
  <c r="AL14" i="49" a="1"/>
  <c r="AL14" i="49"/>
  <c r="AN14" i="49" a="1"/>
  <c r="AN14" i="49"/>
  <c r="AN16" i="49" a="1"/>
  <c r="AN16" i="49"/>
  <c r="AM12" i="49" a="1"/>
  <c r="AM12" i="49"/>
  <c r="AN10" i="49" a="1"/>
  <c r="AN10" i="49"/>
  <c r="BA10" i="49" a="1"/>
  <c r="BA10" i="49"/>
  <c r="AO12" i="49" a="1"/>
  <c r="AO12" i="49"/>
  <c r="AK12" i="49" a="1"/>
  <c r="AK12" i="49"/>
  <c r="BD14" i="49" a="1"/>
  <c r="BD14" i="49"/>
  <c r="AM14" i="49" a="1"/>
  <c r="AM14" i="49"/>
  <c r="BD12" i="49" a="1"/>
  <c r="BD12" i="49"/>
  <c r="AO16" i="49" a="1"/>
  <c r="AO16" i="49"/>
  <c r="AK16" i="49" a="1"/>
  <c r="AK16" i="49"/>
  <c r="BC16" i="49" a="1"/>
  <c r="BC16" i="49"/>
  <c r="BC14" i="49" a="1"/>
  <c r="BC14" i="49"/>
  <c r="BA12" i="49" a="1"/>
  <c r="BA12" i="49"/>
  <c r="BC12" i="49" a="1"/>
  <c r="BC12" i="49"/>
  <c r="BD16" i="49" a="1"/>
  <c r="BD16" i="49"/>
  <c r="BB12" i="49" a="1"/>
  <c r="BB12" i="49"/>
  <c r="BB14" i="49" a="1"/>
  <c r="BB14" i="49"/>
  <c r="BD10" i="49" a="1"/>
  <c r="BD10" i="49"/>
  <c r="BC10" i="49" a="1"/>
  <c r="BC10" i="49"/>
  <c r="BB10" i="49" a="1"/>
  <c r="BB10" i="49"/>
  <c r="BB16" i="49" a="1"/>
  <c r="BB16" i="49"/>
  <c r="AK14" i="70" a="1"/>
  <c r="AK14" i="70"/>
  <c r="AO10" i="70" a="1"/>
  <c r="AO10" i="70"/>
  <c r="AM16" i="70" a="1"/>
  <c r="AM16" i="70"/>
  <c r="AN10" i="70" a="1"/>
  <c r="AN10" i="70"/>
  <c r="AL16" i="70" a="1"/>
  <c r="AL16" i="70"/>
  <c r="AO14" i="70" a="1"/>
  <c r="AO14" i="70"/>
  <c r="BA14" i="70" a="1"/>
  <c r="BA14" i="70"/>
  <c r="AO16" i="70" a="1"/>
  <c r="AO16" i="70"/>
  <c r="AL12" i="70" a="1"/>
  <c r="AL12" i="70"/>
  <c r="BB14" i="70" a="1"/>
  <c r="BB14" i="70"/>
  <c r="AN14" i="70" a="1"/>
  <c r="AN14" i="70"/>
  <c r="BD16" i="70" a="1"/>
  <c r="BD16" i="70"/>
  <c r="BA10" i="70" a="1"/>
  <c r="BA10" i="70"/>
  <c r="AO12" i="70" a="1"/>
  <c r="AO12" i="70"/>
  <c r="AL14" i="70" a="1"/>
  <c r="AL14" i="70"/>
  <c r="AN16" i="70" a="1"/>
  <c r="AN16" i="70"/>
  <c r="AM10" i="70" a="1"/>
  <c r="AM10" i="70"/>
  <c r="BA12" i="70" a="1"/>
  <c r="BA12" i="70"/>
  <c r="AK12" i="70" a="1"/>
  <c r="AK12" i="70"/>
  <c r="BB10" i="70" a="1"/>
  <c r="BB10" i="70"/>
  <c r="BC12" i="70" a="1"/>
  <c r="BC12" i="70"/>
  <c r="BB12" i="70" a="1"/>
  <c r="BB12" i="70"/>
  <c r="AK10" i="70" a="1"/>
  <c r="AK10" i="70"/>
  <c r="AL10" i="70" a="1"/>
  <c r="AL10" i="70"/>
  <c r="AK16" i="70" a="1"/>
  <c r="AK16" i="70"/>
  <c r="BA16" i="70" a="1"/>
  <c r="BA16" i="70"/>
  <c r="BD14" i="70" a="1"/>
  <c r="BD14" i="70"/>
  <c r="AM12" i="70" a="1"/>
  <c r="AM12" i="70"/>
  <c r="AN12" i="70" a="1"/>
  <c r="AN12" i="70"/>
  <c r="AM14" i="70" a="1"/>
  <c r="AM14" i="70"/>
  <c r="BD12" i="70" a="1"/>
  <c r="BD12" i="70"/>
  <c r="BC10" i="70" a="1"/>
  <c r="BC10" i="70"/>
  <c r="BD10" i="70" a="1"/>
  <c r="BD10" i="70"/>
  <c r="BB16" i="70" a="1"/>
  <c r="BB16" i="70"/>
  <c r="BC16" i="70" a="1"/>
  <c r="BC16" i="70"/>
  <c r="BC14" i="70" a="1"/>
  <c r="BC14" i="70"/>
  <c r="AM12" i="74" a="1"/>
  <c r="AM12" i="74"/>
  <c r="AK10" i="74" a="1"/>
  <c r="AK10" i="74"/>
  <c r="AN14" i="74" a="1"/>
  <c r="AN14" i="74"/>
  <c r="AL12" i="74" a="1"/>
  <c r="AL12" i="74"/>
  <c r="AM14" i="74" a="1"/>
  <c r="AM14" i="74"/>
  <c r="BA12" i="74" a="1"/>
  <c r="BA12" i="74"/>
  <c r="BB16" i="74" a="1"/>
  <c r="BB16" i="74"/>
  <c r="AO10" i="74" a="1"/>
  <c r="AO10" i="74"/>
  <c r="AL14" i="74" a="1"/>
  <c r="AL14" i="74"/>
  <c r="BD16" i="74" a="1"/>
  <c r="BD16" i="74"/>
  <c r="AK12" i="74" a="1"/>
  <c r="AK12" i="74"/>
  <c r="AK14" i="74" a="1"/>
  <c r="AK14" i="74"/>
  <c r="AN16" i="74" a="1"/>
  <c r="AN16" i="74"/>
  <c r="AM16" i="74" a="1"/>
  <c r="AM16" i="74"/>
  <c r="BB14" i="74" a="1"/>
  <c r="BB14" i="74"/>
  <c r="AM10" i="74" a="1"/>
  <c r="AM10" i="74"/>
  <c r="AO12" i="74" a="1"/>
  <c r="AO12" i="74"/>
  <c r="AN10" i="74" a="1"/>
  <c r="AN10" i="74"/>
  <c r="BA10" i="74" a="1"/>
  <c r="BA10" i="74"/>
  <c r="AK16" i="74" a="1"/>
  <c r="AK16" i="74"/>
  <c r="AL16" i="74" a="1"/>
  <c r="AL16" i="74"/>
  <c r="BA16" i="74" a="1"/>
  <c r="BA16" i="74"/>
  <c r="BA14" i="74" a="1"/>
  <c r="BA14" i="74"/>
  <c r="BC16" i="74" a="1"/>
  <c r="BC16" i="74"/>
  <c r="AO16" i="74" a="1"/>
  <c r="AO16" i="74"/>
  <c r="AL10" i="74" a="1"/>
  <c r="AL10" i="74"/>
  <c r="AN12" i="74" a="1"/>
  <c r="AN12" i="74"/>
  <c r="AO14" i="74" a="1"/>
  <c r="AO14" i="74"/>
  <c r="BD14" i="74" a="1"/>
  <c r="BD14" i="74"/>
  <c r="BB12" i="74" a="1"/>
  <c r="BB12" i="74"/>
  <c r="BC10" i="74" a="1"/>
  <c r="BC10" i="74"/>
  <c r="BB10" i="74" a="1"/>
  <c r="BB10" i="74"/>
  <c r="BC12" i="74" a="1"/>
  <c r="BC12" i="74"/>
  <c r="BC14" i="74" a="1"/>
  <c r="BC14" i="74"/>
  <c r="BD12" i="74" a="1"/>
  <c r="BD12" i="74"/>
  <c r="BD10" i="74" a="1"/>
  <c r="BD10" i="74"/>
  <c r="BA10" i="68" a="1"/>
  <c r="BA10" i="68"/>
  <c r="AM10" i="68" a="1"/>
  <c r="AM10" i="68"/>
  <c r="AO12" i="68" a="1"/>
  <c r="AO12" i="68"/>
  <c r="AN12" i="68" a="1"/>
  <c r="AN12" i="68"/>
  <c r="AL10" i="68" a="1"/>
  <c r="AL10" i="68"/>
  <c r="AK16" i="68" a="1"/>
  <c r="AK16" i="68"/>
  <c r="AO14" i="68" a="1"/>
  <c r="AO14" i="68"/>
  <c r="AN10" i="68" a="1"/>
  <c r="AN10" i="68"/>
  <c r="AL16" i="68" a="1"/>
  <c r="AL16" i="68"/>
  <c r="BC16" i="68" a="1"/>
  <c r="BC16" i="68"/>
  <c r="BB10" i="68" a="1"/>
  <c r="BB10" i="68"/>
  <c r="BA14" i="68" a="1"/>
  <c r="BA14" i="68"/>
  <c r="AL12" i="68" a="1"/>
  <c r="AL12" i="68"/>
  <c r="AN14" i="68" a="1"/>
  <c r="AN14" i="68"/>
  <c r="AK12" i="68" a="1"/>
  <c r="AK12" i="68"/>
  <c r="AO10" i="68" a="1"/>
  <c r="AO10" i="68"/>
  <c r="BB14" i="68" a="1"/>
  <c r="BB14" i="68"/>
  <c r="AM14" i="68" a="1"/>
  <c r="AM14" i="68"/>
  <c r="BA12" i="68" a="1"/>
  <c r="BA12" i="68"/>
  <c r="AK14" i="68" a="1"/>
  <c r="AK14" i="68"/>
  <c r="BD16" i="68" a="1"/>
  <c r="BD16" i="68"/>
  <c r="AO16" i="68" a="1"/>
  <c r="AO16" i="68"/>
  <c r="BD10" i="68" a="1"/>
  <c r="BD10" i="68"/>
  <c r="AK10" i="68" a="1"/>
  <c r="AK10" i="68"/>
  <c r="AM16" i="68" a="1"/>
  <c r="AM16" i="68"/>
  <c r="BB12" i="68" a="1"/>
  <c r="BB12" i="68"/>
  <c r="AL14" i="68" a="1"/>
  <c r="AL14" i="68"/>
  <c r="AM12" i="68" a="1"/>
  <c r="AM12" i="68"/>
  <c r="BA16" i="68" a="1"/>
  <c r="BA16" i="68"/>
  <c r="BB16" i="68" a="1"/>
  <c r="BB16" i="68"/>
  <c r="AN16" i="68" a="1"/>
  <c r="AN16" i="68"/>
  <c r="BC10" i="68" a="1"/>
  <c r="BC10" i="68"/>
  <c r="BD14" i="68" a="1"/>
  <c r="BD14" i="68"/>
  <c r="BC12" i="68" a="1"/>
  <c r="BC12" i="68"/>
  <c r="BD12" i="68" a="1"/>
  <c r="BD12" i="68"/>
  <c r="BC14" i="68" a="1"/>
  <c r="BC14" i="68"/>
  <c r="AK12" i="75" a="1"/>
  <c r="AK12" i="75"/>
  <c r="AO16" i="75" a="1"/>
  <c r="AO16" i="75"/>
  <c r="AM14" i="75" a="1"/>
  <c r="AM14" i="75"/>
  <c r="AL14" i="75" a="1"/>
  <c r="AL14" i="75"/>
  <c r="AN16" i="75" a="1"/>
  <c r="AN16" i="75"/>
  <c r="AK16" i="75" a="1"/>
  <c r="AK16" i="75"/>
  <c r="BD10" i="75" a="1"/>
  <c r="BD10" i="75"/>
  <c r="BB16" i="75" a="1"/>
  <c r="BB16" i="75"/>
  <c r="AK10" i="75" a="1"/>
  <c r="AK10" i="75"/>
  <c r="AM12" i="75" a="1"/>
  <c r="AM12" i="75"/>
  <c r="BB12" i="75" a="1"/>
  <c r="BB12" i="75"/>
  <c r="AO14" i="75" a="1"/>
  <c r="AO14" i="75"/>
  <c r="AL10" i="75" a="1"/>
  <c r="AL10" i="75"/>
  <c r="AO10" i="75" a="1"/>
  <c r="AO10" i="75"/>
  <c r="BD14" i="75" a="1"/>
  <c r="BD14" i="75"/>
  <c r="AN12" i="75" a="1"/>
  <c r="AN12" i="75"/>
  <c r="AO12" i="75" a="1"/>
  <c r="AO12" i="75"/>
  <c r="BC10" i="75" a="1"/>
  <c r="BC10" i="75"/>
  <c r="AK14" i="75" a="1"/>
  <c r="AK14" i="75"/>
  <c r="AL12" i="75" a="1"/>
  <c r="AL12" i="75"/>
  <c r="AM16" i="75" a="1"/>
  <c r="AM16" i="75"/>
  <c r="AN14" i="75" a="1"/>
  <c r="AN14" i="75"/>
  <c r="BB14" i="75" a="1"/>
  <c r="BB14" i="75"/>
  <c r="BD16" i="75" a="1"/>
  <c r="BD16" i="75"/>
  <c r="BB10" i="75" a="1"/>
  <c r="BB10" i="75"/>
  <c r="AN10" i="75" a="1"/>
  <c r="AN10" i="75"/>
  <c r="BD12" i="75" a="1"/>
  <c r="BD12" i="75"/>
  <c r="AM10" i="75" a="1"/>
  <c r="AM10" i="75"/>
  <c r="AL16" i="75" a="1"/>
  <c r="AL16" i="75"/>
  <c r="BA16" i="75" a="1"/>
  <c r="BA16" i="75"/>
  <c r="BA10" i="75" a="1"/>
  <c r="BA10" i="75"/>
  <c r="BC16" i="75" a="1"/>
  <c r="BC16" i="75"/>
  <c r="BA14" i="75" a="1"/>
  <c r="BA14" i="75"/>
  <c r="BC12" i="75" a="1"/>
  <c r="BC12" i="75"/>
  <c r="BC14" i="75" a="1"/>
  <c r="BC14" i="75"/>
  <c r="BA12" i="75" a="1"/>
  <c r="BA12" i="75"/>
  <c r="AM16" i="72" a="1"/>
  <c r="AM16" i="72"/>
  <c r="AM10" i="72" a="1"/>
  <c r="AM10" i="72"/>
  <c r="AM14" i="72" a="1"/>
  <c r="AM14" i="72"/>
  <c r="AM12" i="72" a="1"/>
  <c r="AM12" i="72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/>
  <c r="J9" i="40"/>
  <c r="HL1" i="36"/>
  <c r="D9" i="40"/>
  <c r="HK1" i="36"/>
  <c r="HM3" i="38"/>
  <c r="HM13" i="38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I10" i="72"/>
  <c r="AI12" i="72"/>
  <c r="AI16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/>
  <c r="AE7" i="40"/>
  <c r="AE8" i="40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/>
  <c r="DB3" i="38"/>
  <c r="DB1" i="36"/>
  <c r="CP3" i="38"/>
  <c r="CP1" i="36"/>
  <c r="CM3" i="38"/>
  <c r="CM1" i="36"/>
  <c r="CJ3" i="38"/>
  <c r="CJ1" i="36"/>
  <c r="CA3" i="38"/>
  <c r="CA1" i="36"/>
  <c r="CD3" i="38"/>
  <c r="CD1" i="36"/>
  <c r="CV3" i="38"/>
  <c r="CV1" i="36"/>
  <c r="CG3" i="38"/>
  <c r="CG1" i="36"/>
  <c r="CY3" i="38"/>
  <c r="CY1" i="36"/>
  <c r="CS3" i="38"/>
  <c r="CS1" i="36"/>
  <c r="DE3" i="38"/>
  <c r="DE1" i="36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/>
  <c r="AU16" i="69"/>
  <c r="BD6" i="69"/>
  <c r="AU10" i="49"/>
  <c r="BA6" i="49"/>
  <c r="AU14" i="69"/>
  <c r="BC6" i="69"/>
  <c r="AU12" i="69"/>
  <c r="BB6" i="69"/>
  <c r="AU16" i="49"/>
  <c r="BD6" i="49"/>
  <c r="AU10" i="69"/>
  <c r="BA6" i="69"/>
  <c r="AU14" i="49"/>
  <c r="BC6" i="49"/>
  <c r="AU14" i="68"/>
  <c r="BC6" i="68"/>
  <c r="AU10" i="74"/>
  <c r="BA6" i="74"/>
  <c r="AU14" i="75"/>
  <c r="BC6" i="75"/>
  <c r="AU12" i="75"/>
  <c r="BB6" i="75"/>
  <c r="AU10" i="70"/>
  <c r="BA6" i="70"/>
  <c r="AU16" i="68"/>
  <c r="BD6" i="68"/>
  <c r="AU14" i="70"/>
  <c r="BC6" i="70"/>
  <c r="AU12" i="68"/>
  <c r="BB6" i="68"/>
  <c r="AU12" i="74"/>
  <c r="BB6" i="74"/>
  <c r="AU10" i="75"/>
  <c r="BA6" i="75"/>
  <c r="AU16" i="74"/>
  <c r="BD6" i="74"/>
  <c r="AU16" i="75"/>
  <c r="BD6" i="75"/>
  <c r="AU14" i="74"/>
  <c r="BC6" i="74"/>
  <c r="AU16" i="70"/>
  <c r="BD6" i="70"/>
  <c r="AU12" i="70"/>
  <c r="BB6" i="70"/>
  <c r="AU10" i="68"/>
  <c r="BA6" i="68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/>
  <c r="AV10" i="74"/>
  <c r="BA5" i="74"/>
  <c r="AV16" i="68"/>
  <c r="BD5" i="68"/>
  <c r="AV12" i="70"/>
  <c r="BB5" i="70"/>
  <c r="AV16" i="49"/>
  <c r="BD5" i="49"/>
  <c r="AV12" i="68"/>
  <c r="BB5" i="68"/>
  <c r="AV10" i="70"/>
  <c r="BA5" i="70"/>
  <c r="AV16" i="70"/>
  <c r="BD5" i="70"/>
  <c r="AV14" i="70"/>
  <c r="BC5" i="70"/>
  <c r="AV16" i="75"/>
  <c r="BD5" i="75"/>
  <c r="AV14" i="75"/>
  <c r="BC5" i="75"/>
  <c r="AV12" i="75"/>
  <c r="BB5" i="75"/>
  <c r="AV14" i="74"/>
  <c r="BC5" i="74"/>
  <c r="AV12" i="49"/>
  <c r="BB5" i="49"/>
  <c r="AV14" i="49"/>
  <c r="BC5" i="49"/>
  <c r="AV12" i="69"/>
  <c r="AV10" i="49"/>
  <c r="AV14" i="69"/>
  <c r="AV16" i="69"/>
  <c r="AV10" i="68"/>
  <c r="AV14" i="68"/>
  <c r="AV16" i="74"/>
  <c r="AV10" i="75"/>
  <c r="AV12" i="74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/>
  <c r="DL1" i="38"/>
  <c r="DN1" i="38"/>
  <c r="DO2" i="38"/>
  <c r="DM1" i="38"/>
  <c r="DM3" i="38"/>
  <c r="DL3" i="38"/>
  <c r="U10" i="67"/>
  <c r="L3" i="1"/>
  <c r="AA17" i="1"/>
  <c r="AH16" i="73"/>
  <c r="BD8" i="73"/>
  <c r="Q10" i="67"/>
  <c r="O10" i="67"/>
  <c r="AR7" i="40"/>
  <c r="AT7" i="40"/>
  <c r="DK20" i="38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/>
  <c r="AW16" i="70"/>
  <c r="AR16" i="70"/>
  <c r="BD5" i="69"/>
  <c r="BC5" i="69"/>
  <c r="BA5" i="49"/>
  <c r="BB5" i="69"/>
  <c r="AW10" i="70"/>
  <c r="AR10" i="70"/>
  <c r="BB5" i="74"/>
  <c r="BC5" i="68"/>
  <c r="AW14" i="70"/>
  <c r="AR14" i="70"/>
  <c r="BA5" i="75"/>
  <c r="BD5" i="74"/>
  <c r="BA5" i="68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/>
  <c r="DR2" i="38"/>
  <c r="DP1" i="38"/>
  <c r="DQ1" i="38"/>
  <c r="DO1" i="38"/>
  <c r="Q25" i="1"/>
  <c r="Q24" i="1"/>
  <c r="AM7" i="40"/>
  <c r="R21" i="1"/>
  <c r="B9" i="73" a="1"/>
  <c r="DN20" i="38"/>
  <c r="DN19" i="38"/>
  <c r="DN21" i="38"/>
  <c r="DN18" i="38"/>
  <c r="AW12" i="69"/>
  <c r="AR12" i="69"/>
  <c r="AX10" i="70"/>
  <c r="AW16" i="74"/>
  <c r="AR16" i="74"/>
  <c r="AW16" i="69"/>
  <c r="AR16" i="69"/>
  <c r="AW14" i="69"/>
  <c r="AR14" i="69"/>
  <c r="AW10" i="69"/>
  <c r="AR10" i="69"/>
  <c r="AW16" i="49"/>
  <c r="AR16" i="49"/>
  <c r="AW14" i="49"/>
  <c r="AR14" i="49"/>
  <c r="AW12" i="49"/>
  <c r="AR12" i="49"/>
  <c r="AW10" i="49"/>
  <c r="AR10" i="49"/>
  <c r="AW12" i="74"/>
  <c r="AR12" i="74"/>
  <c r="AX12" i="70"/>
  <c r="AW10" i="74"/>
  <c r="AR10" i="74"/>
  <c r="AW16" i="68"/>
  <c r="AR16" i="68"/>
  <c r="AW12" i="68"/>
  <c r="AR12" i="68"/>
  <c r="AW10" i="68"/>
  <c r="AR10" i="68"/>
  <c r="AW16" i="75"/>
  <c r="AR16" i="75"/>
  <c r="AW14" i="75"/>
  <c r="AR14" i="75"/>
  <c r="AW12" i="75"/>
  <c r="AR12" i="75"/>
  <c r="AW14" i="74"/>
  <c r="AR14" i="74"/>
  <c r="AX14" i="70"/>
  <c r="AW10" i="75"/>
  <c r="AR10" i="75"/>
  <c r="AW14" i="68"/>
  <c r="AR14" i="68"/>
  <c r="AX16" i="70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V26" i="1"/>
  <c r="U25" i="1"/>
  <c r="U26" i="1"/>
  <c r="U23" i="1"/>
  <c r="U21" i="1"/>
  <c r="U24" i="1"/>
  <c r="U22" i="1"/>
  <c r="V25" i="1"/>
  <c r="V23" i="1"/>
  <c r="V22" i="1"/>
  <c r="AX10" i="75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/>
  <c r="AM12" i="73" a="1"/>
  <c r="AM12" i="73"/>
  <c r="AL12" i="73" a="1"/>
  <c r="AL12" i="73"/>
  <c r="AN14" i="73" a="1"/>
  <c r="AN14" i="73"/>
  <c r="AL10" i="73" a="1"/>
  <c r="AL10" i="73"/>
  <c r="AN12" i="73" a="1"/>
  <c r="AN12" i="73"/>
  <c r="BA12" i="73" a="1"/>
  <c r="BA12" i="73"/>
  <c r="BA16" i="73" a="1"/>
  <c r="BA16" i="73"/>
  <c r="BA14" i="73" a="1"/>
  <c r="BA14" i="73"/>
  <c r="AO10" i="73" a="1"/>
  <c r="AO10" i="73"/>
  <c r="AL14" i="73" a="1"/>
  <c r="AL14" i="73"/>
  <c r="AK10" i="73" a="1"/>
  <c r="AK10" i="73"/>
  <c r="AM14" i="73" a="1"/>
  <c r="AM14" i="73"/>
  <c r="AK14" i="73" a="1"/>
  <c r="AK14" i="73"/>
  <c r="AN16" i="73" a="1"/>
  <c r="AN16" i="73"/>
  <c r="AM10" i="73" a="1"/>
  <c r="AM10" i="73"/>
  <c r="AM16" i="73" a="1"/>
  <c r="AM16" i="73"/>
  <c r="BC16" i="73" a="1"/>
  <c r="BC16" i="73"/>
  <c r="AO16" i="73" a="1"/>
  <c r="AO16" i="73"/>
  <c r="AO12" i="73" a="1"/>
  <c r="AO12" i="73"/>
  <c r="AK12" i="73" a="1"/>
  <c r="AK12" i="73"/>
  <c r="AK16" i="73" a="1"/>
  <c r="AK16" i="73"/>
  <c r="BA10" i="73" a="1"/>
  <c r="BA10" i="73"/>
  <c r="AN10" i="73" a="1"/>
  <c r="AN10" i="73"/>
  <c r="BD16" i="73" a="1"/>
  <c r="BD16" i="73"/>
  <c r="AL16" i="73" a="1"/>
  <c r="AL16" i="73"/>
  <c r="BB12" i="73" a="1"/>
  <c r="BB12" i="73"/>
  <c r="BD12" i="73" a="1"/>
  <c r="BD12" i="73"/>
  <c r="BB14" i="73" a="1"/>
  <c r="BB14" i="73"/>
  <c r="BB16" i="73" a="1"/>
  <c r="BB16" i="73"/>
  <c r="BD10" i="73" a="1"/>
  <c r="BD10" i="73"/>
  <c r="BC10" i="73" a="1"/>
  <c r="BC10" i="73"/>
  <c r="BC12" i="73" a="1"/>
  <c r="BC12" i="73"/>
  <c r="BC14" i="73" a="1"/>
  <c r="BC14" i="73"/>
  <c r="BD14" i="73" a="1"/>
  <c r="BD14" i="73"/>
  <c r="BB10" i="73" a="1"/>
  <c r="BB10" i="73"/>
  <c r="AX16" i="68"/>
  <c r="AX10" i="74"/>
  <c r="AY12" i="70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/>
  <c r="T14" i="70"/>
  <c r="AB14" i="70"/>
  <c r="T12" i="70"/>
  <c r="AB12" i="70"/>
  <c r="T10" i="70"/>
  <c r="Z10" i="70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6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/>
  <c r="DX1" i="38"/>
  <c r="EA2" i="38"/>
  <c r="DY1" i="38"/>
  <c r="DZ1" i="38"/>
  <c r="DY3" i="38"/>
  <c r="DX3" i="38"/>
  <c r="DT3" i="38"/>
  <c r="DT1" i="36"/>
  <c r="DQ3" i="38"/>
  <c r="DQ1" i="36"/>
  <c r="P31" i="63" a="1"/>
  <c r="H19" i="63" a="1"/>
  <c r="FG3" i="38" a="1"/>
  <c r="EY3" i="38" a="1"/>
  <c r="DW18" i="38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/>
  <c r="Y12" i="70"/>
  <c r="Z12" i="70"/>
  <c r="U14" i="70"/>
  <c r="T14" i="68"/>
  <c r="X14" i="68"/>
  <c r="T10" i="68"/>
  <c r="W10" i="68"/>
  <c r="T12" i="68"/>
  <c r="T16" i="68"/>
  <c r="U16" i="68"/>
  <c r="U16" i="70"/>
  <c r="AB16" i="70"/>
  <c r="AA10" i="70"/>
  <c r="U10" i="70"/>
  <c r="AA12" i="70"/>
  <c r="AC12" i="70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/>
  <c r="FG3" i="38"/>
  <c r="P31" i="63"/>
  <c r="Q31" i="63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/>
  <c r="AU16" i="73"/>
  <c r="BD6" i="73"/>
  <c r="AU10" i="73"/>
  <c r="BA6" i="73"/>
  <c r="AU14" i="73"/>
  <c r="BC6" i="73"/>
  <c r="T12" i="72"/>
  <c r="T14" i="72"/>
  <c r="T10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/>
  <c r="EC1" i="38"/>
  <c r="ED2" i="38"/>
  <c r="EA1" i="38"/>
  <c r="EB1" i="38"/>
  <c r="EB3" i="38"/>
  <c r="EA3" i="38"/>
  <c r="FA3" i="38" a="1"/>
  <c r="H22" i="63" a="1"/>
  <c r="H28" i="63" a="1"/>
  <c r="FH3" i="38" a="1"/>
  <c r="FC3" i="38" a="1"/>
  <c r="P10" i="63" a="1"/>
  <c r="H31" i="63" a="1"/>
  <c r="H13" i="63" a="1"/>
  <c r="FF3" i="38" a="1"/>
  <c r="EU3" i="38" a="1"/>
  <c r="P25" i="63" a="1"/>
  <c r="H10" i="63" a="1"/>
  <c r="EZ3" i="38" a="1"/>
  <c r="FE3" i="38" a="1"/>
  <c r="P28" i="63" a="1"/>
  <c r="ES3" i="38" a="1"/>
  <c r="P19" i="63" a="1"/>
  <c r="P16" i="63" a="1"/>
  <c r="EW3" i="38" a="1"/>
  <c r="EX3" i="38" a="1"/>
  <c r="H16" i="63" a="1"/>
  <c r="ET3" i="38" a="1"/>
  <c r="P22" i="63" a="1"/>
  <c r="FB3" i="38" a="1"/>
  <c r="DZ19" i="38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/>
  <c r="P13" i="64"/>
  <c r="O13" i="64"/>
  <c r="H31" i="63"/>
  <c r="U31" i="63"/>
  <c r="P19" i="64"/>
  <c r="Q19" i="64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/>
  <c r="ED1" i="38"/>
  <c r="EF1" i="38"/>
  <c r="EG2" i="38"/>
  <c r="EE1" i="38"/>
  <c r="EE3" i="38"/>
  <c r="ED3" i="38"/>
  <c r="FL3" i="38" a="1"/>
  <c r="FP3" i="38" a="1"/>
  <c r="EZ20" i="38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/>
  <c r="O13" i="65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/>
  <c r="G16" i="63"/>
  <c r="AC16" i="69"/>
  <c r="Q10" i="63"/>
  <c r="O10" i="63"/>
  <c r="U10" i="63"/>
  <c r="H10" i="64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/>
  <c r="EJ2" i="38"/>
  <c r="EI1" i="38"/>
  <c r="EH1" i="38"/>
  <c r="EG1" i="38"/>
  <c r="EH3" i="38"/>
  <c r="EG3" i="38"/>
  <c r="FO3" i="38" a="1"/>
  <c r="FK3" i="38" a="1"/>
  <c r="FT3" i="38" a="1"/>
  <c r="FM3" i="38" a="1"/>
  <c r="FI3" i="38" a="1"/>
  <c r="EF18" i="38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/>
  <c r="Q10" i="66"/>
  <c r="FL15" i="38"/>
  <c r="FP11" i="38"/>
  <c r="FL16" i="38"/>
  <c r="FT3" i="38"/>
  <c r="FO3" i="38"/>
  <c r="FK3" i="38"/>
  <c r="G19" i="64"/>
  <c r="I19" i="64"/>
  <c r="I13" i="64"/>
  <c r="U13" i="64"/>
  <c r="P10" i="65"/>
  <c r="G13" i="64"/>
  <c r="AW14" i="73"/>
  <c r="AR14" i="73"/>
  <c r="AW12" i="73"/>
  <c r="AR12" i="73"/>
  <c r="AW10" i="73"/>
  <c r="AR10" i="73"/>
  <c r="FI3" i="38"/>
  <c r="G10" i="64"/>
  <c r="I10" i="64"/>
  <c r="U13" i="63"/>
  <c r="P10" i="64"/>
  <c r="U10" i="64"/>
  <c r="H10" i="65"/>
  <c r="FM3" i="38"/>
  <c r="I16" i="64"/>
  <c r="G16" i="64"/>
  <c r="AW16" i="73"/>
  <c r="AR16" i="73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/>
  <c r="FQ3" i="38" a="1"/>
  <c r="FR3" i="38" a="1"/>
  <c r="FV3" i="38" a="1"/>
  <c r="FI20" i="38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/>
  <c r="H17" i="66"/>
  <c r="FV3" i="38"/>
  <c r="FT16" i="38"/>
  <c r="FT1" i="36"/>
  <c r="FT8" i="38"/>
  <c r="FT17" i="38"/>
  <c r="FT11" i="38"/>
  <c r="FT14" i="38"/>
  <c r="FT10" i="38"/>
  <c r="FT7" i="38"/>
  <c r="FR3" i="38"/>
  <c r="U10" i="65"/>
  <c r="H10" i="66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/>
  <c r="EO1" i="38"/>
  <c r="EN1" i="38"/>
  <c r="EM1" i="38"/>
  <c r="EP2" i="38"/>
  <c r="EM3" i="38"/>
  <c r="EN3" i="38"/>
  <c r="FU3" i="38" a="1"/>
  <c r="FW3" i="38" a="1"/>
  <c r="EL21" i="38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/>
  <c r="ER1" i="38"/>
  <c r="EQ1" i="38"/>
  <c r="EP1" i="38"/>
  <c r="EP3" i="38"/>
  <c r="EQ3" i="38"/>
  <c r="EO18" i="38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/>
  <c r="EV3" i="38" a="1"/>
  <c r="P13" i="63" a="1"/>
  <c r="FD3" i="38" a="1"/>
  <c r="H25" i="63" a="1"/>
  <c r="AJ11" i="76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/>
  <c r="I25" i="63"/>
  <c r="AC12" i="73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/>
  <c r="AK3" i="38"/>
  <c r="Y3" i="38"/>
  <c r="AZ3" i="38"/>
  <c r="BL3" i="38"/>
  <c r="FJ3" i="38" a="1"/>
  <c r="FN3" i="38" a="1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/>
  <c r="HO5" i="38"/>
  <c r="GY5" i="38"/>
  <c r="GQ5" i="38"/>
  <c r="GQ15" i="38"/>
  <c r="HN5" i="38"/>
  <c r="HC5" i="38"/>
  <c r="HB5" i="38"/>
  <c r="HB17" i="38"/>
  <c r="HF5" i="38"/>
  <c r="HF8" i="38"/>
  <c r="GT5" i="38"/>
  <c r="HE5" i="38"/>
  <c r="GP5" i="38"/>
  <c r="GS5" i="38"/>
  <c r="HI5" i="38"/>
  <c r="FS20" i="38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/>
  <c r="HO15" i="38"/>
  <c r="HO10" i="38"/>
  <c r="HO14" i="38"/>
  <c r="AJ12" i="76"/>
  <c r="HL14" i="38"/>
  <c r="HL11" i="38"/>
  <c r="HL9" i="38"/>
  <c r="HL8" i="38"/>
  <c r="GV15" i="38"/>
  <c r="GV14" i="38"/>
  <c r="AH12" i="76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/>
  <c r="GR5" i="38"/>
  <c r="AI11" i="76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/>
  <c r="HP17" i="38"/>
  <c r="AJ15" i="76"/>
  <c r="AJ18" i="76"/>
  <c r="HP10" i="38"/>
  <c r="AJ19" i="76"/>
  <c r="AH18" i="76"/>
  <c r="HA17" i="38"/>
  <c r="AH15" i="76"/>
  <c r="HA11" i="38"/>
  <c r="AH19" i="76"/>
  <c r="HA12" i="38"/>
  <c r="HA16" i="38"/>
  <c r="AH14" i="76"/>
  <c r="HA13" i="38"/>
  <c r="AH11" i="76"/>
  <c r="HJ11" i="38"/>
  <c r="HJ10" i="38"/>
  <c r="HJ14" i="38"/>
  <c r="AI12" i="76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/>
  <c r="BF20" i="38"/>
  <c r="BF18" i="38"/>
  <c r="BF19" i="38"/>
  <c r="AE19" i="38"/>
  <c r="AE18" i="38"/>
  <c r="AE21" i="38"/>
  <c r="AC19" i="76"/>
  <c r="AE20" i="38"/>
  <c r="G21" i="38"/>
  <c r="G20" i="38"/>
  <c r="G18" i="38"/>
  <c r="G19" i="38"/>
  <c r="J18" i="38"/>
  <c r="J19" i="38"/>
  <c r="J21" i="38"/>
  <c r="Z19" i="76"/>
  <c r="J20" i="38"/>
  <c r="AH19" i="38"/>
  <c r="AH18" i="38"/>
  <c r="AH21" i="38"/>
  <c r="AB19" i="76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/>
  <c r="AH1" i="36"/>
  <c r="AH7" i="38"/>
  <c r="AB5" i="76"/>
  <c r="J1" i="36"/>
  <c r="J7" i="38"/>
  <c r="Z5" i="76"/>
  <c r="BC1" i="36"/>
  <c r="BF1" i="36"/>
  <c r="G1" i="36"/>
  <c r="X19" i="76"/>
  <c r="AF19" i="76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/>
  <c r="GF3" i="38"/>
  <c r="GF18" i="38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/>
  <c r="GC3" i="38"/>
  <c r="GI3" i="38"/>
  <c r="GI20" i="38"/>
  <c r="GI18" i="38"/>
  <c r="GI21" i="38"/>
  <c r="GI19" i="38"/>
  <c r="GC21" i="38"/>
  <c r="GC18" i="38"/>
  <c r="GC19" i="38"/>
  <c r="GC20" i="38"/>
  <c r="FZ18" i="38"/>
  <c r="FZ19" i="38"/>
  <c r="FZ21" i="38"/>
  <c r="AG19" i="76"/>
  <c r="AK19" i="76"/>
  <c r="AL19" i="76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/>
  <c r="AK16" i="76"/>
  <c r="AL16" i="76"/>
  <c r="AG17" i="76"/>
  <c r="AK17" i="76"/>
  <c r="AL17" i="76"/>
  <c r="AG9" i="76"/>
  <c r="AK9" i="76"/>
  <c r="AL9" i="76"/>
  <c r="AG15" i="76"/>
  <c r="AK15" i="76"/>
  <c r="AL15" i="76"/>
  <c r="AG7" i="76"/>
  <c r="AK7" i="76"/>
  <c r="AL7" i="76"/>
  <c r="AG6" i="76"/>
  <c r="AK6" i="76"/>
  <c r="AL6" i="76"/>
  <c r="AG13" i="76"/>
  <c r="AK13" i="76"/>
  <c r="AL13" i="76"/>
  <c r="AG12" i="76"/>
  <c r="AK12" i="76"/>
  <c r="AL12" i="76"/>
  <c r="AG11" i="76"/>
  <c r="AK11" i="76"/>
  <c r="AL11" i="76"/>
  <c r="AG10" i="76"/>
  <c r="AK10" i="76"/>
  <c r="AL10" i="76"/>
  <c r="AG8" i="76"/>
  <c r="AK8" i="76"/>
  <c r="AL8" i="76"/>
  <c r="AG18" i="76"/>
  <c r="AK18" i="76"/>
  <c r="AL18" i="76"/>
  <c r="AG14" i="76"/>
  <c r="AK14" i="76"/>
  <c r="AL14" i="76"/>
  <c r="AG5" i="76"/>
  <c r="AK5" i="76"/>
  <c r="AL5" i="76"/>
  <c r="V20" i="76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/>
  <c r="D21" i="76"/>
  <c r="D7" i="76"/>
  <c r="AY9" i="40"/>
  <c r="D22" i="76"/>
  <c r="AY24" i="40"/>
  <c r="D8" i="76"/>
  <c r="D23" i="76"/>
  <c r="AY25" i="40"/>
  <c r="D20" i="76"/>
  <c r="AY22" i="40"/>
  <c r="D9" i="76"/>
  <c r="D10" i="76"/>
  <c r="D11" i="76"/>
  <c r="D12" i="76"/>
  <c r="D13" i="76"/>
  <c r="D14" i="76"/>
  <c r="D15" i="76"/>
  <c r="D16" i="76"/>
  <c r="D17" i="76"/>
  <c r="AY19" i="40"/>
  <c r="D18" i="76"/>
  <c r="AY20" i="40"/>
  <c r="D19" i="76"/>
  <c r="AY21" i="40"/>
  <c r="D5" i="76"/>
  <c r="BE22" i="40" a="1"/>
  <c r="BE22" i="40"/>
  <c r="BD22" i="40" a="1"/>
  <c r="BD22" i="40"/>
  <c r="BC22" i="40" a="1"/>
  <c r="BC22" i="40"/>
  <c r="BA22" i="40" a="1"/>
  <c r="BA22" i="40"/>
  <c r="BB22" i="40" a="1"/>
  <c r="BB22" i="40"/>
  <c r="AZ22" i="40" a="1"/>
  <c r="AZ22" i="40"/>
  <c r="BG22" i="40" a="1"/>
  <c r="BG22" i="40"/>
  <c r="BF22" i="40" a="1"/>
  <c r="BF22" i="40"/>
  <c r="BD25" i="40" a="1"/>
  <c r="BD25" i="40"/>
  <c r="BB25" i="40" a="1"/>
  <c r="BB25" i="40"/>
  <c r="BC25" i="40" a="1"/>
  <c r="BC25" i="40"/>
  <c r="BA25" i="40" a="1"/>
  <c r="BA25" i="40"/>
  <c r="AZ25" i="40" a="1"/>
  <c r="AZ25" i="40"/>
  <c r="BG25" i="40" a="1"/>
  <c r="BG25" i="40"/>
  <c r="BF25" i="40" a="1"/>
  <c r="BF25" i="40"/>
  <c r="BE25" i="40" a="1"/>
  <c r="BE25" i="40"/>
  <c r="BD24" i="40" a="1"/>
  <c r="BD24" i="40"/>
  <c r="AZ24" i="40" a="1"/>
  <c r="AZ24" i="40"/>
  <c r="BC24" i="40" a="1"/>
  <c r="BC24" i="40"/>
  <c r="BG24" i="40" a="1"/>
  <c r="BG24" i="40"/>
  <c r="BF24" i="40" a="1"/>
  <c r="BF24" i="40"/>
  <c r="BB24" i="40" a="1"/>
  <c r="BB24" i="40"/>
  <c r="BA24" i="40" a="1"/>
  <c r="BA24" i="40"/>
  <c r="BE24" i="40" a="1"/>
  <c r="BE24" i="40"/>
  <c r="C27" i="40"/>
  <c r="Z27" i="40"/>
  <c r="AE27" i="40"/>
  <c r="AY23" i="40"/>
  <c r="C26" i="40"/>
  <c r="C16" i="40"/>
  <c r="AQ16" i="40" a="1"/>
  <c r="AQ16" i="40"/>
  <c r="AY12" i="40"/>
  <c r="C15" i="40"/>
  <c r="Z15" i="40"/>
  <c r="AY11" i="40"/>
  <c r="C14" i="40"/>
  <c r="AY10" i="40"/>
  <c r="C20" i="40"/>
  <c r="AY16" i="40"/>
  <c r="C19" i="40"/>
  <c r="AY15" i="40"/>
  <c r="C17" i="40"/>
  <c r="Z17" i="40"/>
  <c r="AY13" i="40"/>
  <c r="C21" i="40"/>
  <c r="AY17" i="40"/>
  <c r="C22" i="40"/>
  <c r="AY18" i="40"/>
  <c r="C18" i="40"/>
  <c r="J18" i="40" a="1"/>
  <c r="J18" i="40"/>
  <c r="AY14" i="40"/>
  <c r="C24" i="40"/>
  <c r="C25" i="40"/>
  <c r="C23" i="40"/>
  <c r="BF20" i="40" a="1"/>
  <c r="BF20" i="40"/>
  <c r="BE20" i="40" a="1"/>
  <c r="BE20" i="40"/>
  <c r="BD20" i="40" a="1"/>
  <c r="BD20" i="40"/>
  <c r="BC20" i="40" a="1"/>
  <c r="BC20" i="40"/>
  <c r="BB20" i="40" a="1"/>
  <c r="BB20" i="40"/>
  <c r="AZ20" i="40" a="1"/>
  <c r="AZ20" i="40"/>
  <c r="BG20" i="40" a="1"/>
  <c r="BG20" i="40"/>
  <c r="BA20" i="40" a="1"/>
  <c r="BA20" i="40"/>
  <c r="BF21" i="40" a="1"/>
  <c r="BF21" i="40"/>
  <c r="AZ21" i="40" a="1"/>
  <c r="AZ21" i="40"/>
  <c r="BG21" i="40" a="1"/>
  <c r="BG21" i="40"/>
  <c r="BE21" i="40" a="1"/>
  <c r="BE21" i="40"/>
  <c r="BD21" i="40" a="1"/>
  <c r="BD21" i="40"/>
  <c r="BA21" i="40" a="1"/>
  <c r="BA21" i="40"/>
  <c r="BC21" i="40" a="1"/>
  <c r="BC21" i="40"/>
  <c r="BB21" i="40" a="1"/>
  <c r="BB21" i="40"/>
  <c r="BD19" i="40" a="1"/>
  <c r="BD19" i="40"/>
  <c r="BE19" i="40" a="1"/>
  <c r="BE19" i="40"/>
  <c r="BC19" i="40" a="1"/>
  <c r="BC19" i="40"/>
  <c r="BB19" i="40" a="1"/>
  <c r="BB19" i="40"/>
  <c r="BG19" i="40" a="1"/>
  <c r="BG19" i="40"/>
  <c r="BA19" i="40" a="1"/>
  <c r="BA19" i="40"/>
  <c r="BF19" i="40" a="1"/>
  <c r="BF19" i="40"/>
  <c r="AZ19" i="40" a="1"/>
  <c r="AZ19" i="40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a="1"/>
  <c r="AF27" i="40"/>
  <c r="AK27" i="40"/>
  <c r="AP27" i="40"/>
  <c r="U15" i="40" a="1"/>
  <c r="U15" i="40"/>
  <c r="J27" i="40" a="1"/>
  <c r="J27" i="40"/>
  <c r="O27" i="40"/>
  <c r="T27" i="40"/>
  <c r="U27" i="40" a="1"/>
  <c r="U27" i="40"/>
  <c r="BE23" i="40" a="1"/>
  <c r="BE23" i="40"/>
  <c r="BD23" i="40" a="1"/>
  <c r="BD23" i="40"/>
  <c r="BC23" i="40" a="1"/>
  <c r="BC23" i="40"/>
  <c r="BG23" i="40" a="1"/>
  <c r="BG23" i="40"/>
  <c r="BF23" i="40" a="1"/>
  <c r="BF23" i="40"/>
  <c r="BB23" i="40" a="1"/>
  <c r="BB23" i="40"/>
  <c r="BA23" i="40" a="1"/>
  <c r="BA23" i="40"/>
  <c r="AZ23" i="40" a="1"/>
  <c r="AZ23" i="40"/>
  <c r="AQ27" i="40" a="1"/>
  <c r="AQ27" i="40"/>
  <c r="D27" i="40"/>
  <c r="I27" i="40"/>
  <c r="AF26" i="40" a="1"/>
  <c r="AF26" i="40"/>
  <c r="Z26" i="40"/>
  <c r="AE26" i="40"/>
  <c r="U26" i="40" a="1"/>
  <c r="U26" i="40"/>
  <c r="O26" i="40"/>
  <c r="T26" i="40"/>
  <c r="J26" i="40" a="1"/>
  <c r="J26" i="40"/>
  <c r="D26" i="40"/>
  <c r="I26" i="40"/>
  <c r="AQ26" i="40" a="1"/>
  <c r="AQ26" i="40"/>
  <c r="AK26" i="40"/>
  <c r="AP26" i="40"/>
  <c r="D15" i="40"/>
  <c r="AQ15" i="40" a="1"/>
  <c r="AQ15" i="40"/>
  <c r="AQ18" i="40" a="1"/>
  <c r="AQ18" i="40"/>
  <c r="O18" i="40"/>
  <c r="U18" i="40" a="1"/>
  <c r="U18" i="40"/>
  <c r="Z18" i="40"/>
  <c r="AF18" i="40" a="1"/>
  <c r="AF18" i="40"/>
  <c r="AK15" i="40"/>
  <c r="J15" i="40" a="1"/>
  <c r="J15" i="40"/>
  <c r="AF15" i="40" a="1"/>
  <c r="AF15" i="40"/>
  <c r="AE15" i="40"/>
  <c r="O15" i="40"/>
  <c r="T15" i="40"/>
  <c r="D18" i="40"/>
  <c r="I18" i="40"/>
  <c r="AK18" i="40"/>
  <c r="AF16" i="40" a="1"/>
  <c r="AF16" i="40"/>
  <c r="D16" i="40"/>
  <c r="O16" i="40"/>
  <c r="U16" i="40" a="1"/>
  <c r="U16" i="40"/>
  <c r="Z16" i="40"/>
  <c r="AK16" i="40"/>
  <c r="AP16" i="40"/>
  <c r="J16" i="40" a="1"/>
  <c r="J16" i="40"/>
  <c r="D17" i="40"/>
  <c r="AF17" i="40" a="1"/>
  <c r="AF17" i="40"/>
  <c r="AE17" i="40"/>
  <c r="AK17" i="40"/>
  <c r="J17" i="40" a="1"/>
  <c r="J17" i="40"/>
  <c r="AQ17" i="40" a="1"/>
  <c r="AQ17" i="40"/>
  <c r="O17" i="40"/>
  <c r="U17" i="40" a="1"/>
  <c r="U17" i="40"/>
  <c r="BB17" i="40" a="1"/>
  <c r="BB17" i="40"/>
  <c r="BC17" i="40" a="1"/>
  <c r="BC17" i="40"/>
  <c r="BG17" i="40" a="1"/>
  <c r="BG17" i="40"/>
  <c r="BA17" i="40" a="1"/>
  <c r="BA17" i="40"/>
  <c r="BF17" i="40" a="1"/>
  <c r="BF17" i="40"/>
  <c r="AZ17" i="40" a="1"/>
  <c r="AZ17" i="40"/>
  <c r="BE17" i="40" a="1"/>
  <c r="BE17" i="40"/>
  <c r="BD17" i="40" a="1"/>
  <c r="BD17" i="40"/>
  <c r="O20" i="40"/>
  <c r="AQ20" i="40" a="1"/>
  <c r="AQ20" i="40"/>
  <c r="J20" i="40" a="1"/>
  <c r="J20" i="40"/>
  <c r="AK20" i="40"/>
  <c r="D20" i="40"/>
  <c r="AF20" i="40" a="1"/>
  <c r="AF20" i="40"/>
  <c r="Z20" i="40"/>
  <c r="U20" i="40" a="1"/>
  <c r="U20" i="40"/>
  <c r="BG16" i="40" a="1"/>
  <c r="BG16" i="40"/>
  <c r="BA16" i="40" a="1"/>
  <c r="BA16" i="40"/>
  <c r="BB16" i="40" a="1"/>
  <c r="BB16" i="40"/>
  <c r="BF16" i="40" a="1"/>
  <c r="BF16" i="40"/>
  <c r="AZ16" i="40" a="1"/>
  <c r="AZ16" i="40"/>
  <c r="BE16" i="40" a="1"/>
  <c r="BE16" i="40"/>
  <c r="BD16" i="40" a="1"/>
  <c r="BD16" i="40"/>
  <c r="BC16" i="40" a="1"/>
  <c r="BC16" i="40"/>
  <c r="U21" i="40" a="1"/>
  <c r="U21" i="40"/>
  <c r="O21" i="40"/>
  <c r="AQ21" i="40" a="1"/>
  <c r="AQ21" i="40"/>
  <c r="J21" i="40" a="1"/>
  <c r="J21" i="40"/>
  <c r="AK21" i="40"/>
  <c r="D21" i="40"/>
  <c r="AF21" i="40" a="1"/>
  <c r="AF21" i="40"/>
  <c r="Z21" i="40"/>
  <c r="AQ19" i="40" a="1"/>
  <c r="AQ19" i="40"/>
  <c r="J19" i="40" a="1"/>
  <c r="J19" i="40"/>
  <c r="AK19" i="40"/>
  <c r="D19" i="40"/>
  <c r="AF19" i="40" a="1"/>
  <c r="AF19" i="40"/>
  <c r="Z19" i="40"/>
  <c r="U19" i="40" a="1"/>
  <c r="U19" i="40"/>
  <c r="O19" i="40"/>
  <c r="BF15" i="40" a="1"/>
  <c r="BF15" i="40"/>
  <c r="AZ15" i="40" a="1"/>
  <c r="AZ15" i="40"/>
  <c r="BA15" i="40" a="1"/>
  <c r="BA15" i="40"/>
  <c r="BE15" i="40" a="1"/>
  <c r="BE15" i="40"/>
  <c r="BD15" i="40" a="1"/>
  <c r="BD15" i="40"/>
  <c r="BC15" i="40" a="1"/>
  <c r="BC15" i="40"/>
  <c r="BB15" i="40" a="1"/>
  <c r="BB15" i="40"/>
  <c r="BG15" i="40" a="1"/>
  <c r="BG15" i="40"/>
  <c r="Z22" i="40"/>
  <c r="U22" i="40" a="1"/>
  <c r="U22" i="40"/>
  <c r="O22" i="40"/>
  <c r="AQ22" i="40" a="1"/>
  <c r="AQ22" i="40"/>
  <c r="J22" i="40" a="1"/>
  <c r="J22" i="40"/>
  <c r="AK22" i="40"/>
  <c r="D22" i="40"/>
  <c r="AF22" i="40" a="1"/>
  <c r="AF22" i="40"/>
  <c r="BC18" i="40" a="1"/>
  <c r="BC18" i="40"/>
  <c r="BB18" i="40" a="1"/>
  <c r="BB18" i="40"/>
  <c r="BG18" i="40" a="1"/>
  <c r="BG18" i="40"/>
  <c r="BA18" i="40" a="1"/>
  <c r="BA18" i="40"/>
  <c r="BF18" i="40" a="1"/>
  <c r="BF18" i="40"/>
  <c r="AZ18" i="40" a="1"/>
  <c r="AZ18" i="40"/>
  <c r="BE18" i="40" a="1"/>
  <c r="BE18" i="40"/>
  <c r="BD18" i="40" a="1"/>
  <c r="BD18" i="40"/>
  <c r="BC12" i="40" a="1"/>
  <c r="BC12" i="40"/>
  <c r="BB12" i="40" a="1"/>
  <c r="BB12" i="40"/>
  <c r="BA12" i="40" a="1"/>
  <c r="BA12" i="40"/>
  <c r="BE12" i="40" a="1"/>
  <c r="BE12" i="40"/>
  <c r="AZ12" i="40" a="1"/>
  <c r="AZ12" i="40"/>
  <c r="BF12" i="40" a="1"/>
  <c r="BF12" i="40"/>
  <c r="BG12" i="40" a="1"/>
  <c r="BG12" i="40"/>
  <c r="BD12" i="40" a="1"/>
  <c r="BD12" i="40"/>
  <c r="J14" i="40" a="1"/>
  <c r="J14" i="40"/>
  <c r="U14" i="40" a="1"/>
  <c r="U14" i="40"/>
  <c r="AQ14" i="40" a="1"/>
  <c r="AQ14" i="40"/>
  <c r="D14" i="40"/>
  <c r="AF14" i="40" a="1"/>
  <c r="AF14" i="40"/>
  <c r="AK14" i="40"/>
  <c r="O14" i="40"/>
  <c r="Z14" i="40"/>
  <c r="AF23" i="40" a="1"/>
  <c r="AF23" i="40"/>
  <c r="AQ23" i="40" a="1"/>
  <c r="AQ23" i="40"/>
  <c r="Z23" i="40"/>
  <c r="AK23" i="40"/>
  <c r="D23" i="40"/>
  <c r="J23" i="40" a="1"/>
  <c r="J23" i="40"/>
  <c r="U23" i="40" a="1"/>
  <c r="U23" i="40"/>
  <c r="O23" i="40"/>
  <c r="BF9" i="40" a="1"/>
  <c r="BF9" i="40"/>
  <c r="BE9" i="40" a="1"/>
  <c r="BE9" i="40"/>
  <c r="BB9" i="40" a="1"/>
  <c r="BB9" i="40"/>
  <c r="BD9" i="40" a="1"/>
  <c r="BD9" i="40"/>
  <c r="BC9" i="40" a="1"/>
  <c r="BC9" i="40"/>
  <c r="BA9" i="40" a="1"/>
  <c r="BA9" i="40"/>
  <c r="AZ9" i="40" a="1"/>
  <c r="AZ9" i="40"/>
  <c r="BG9" i="40" a="1"/>
  <c r="BG9" i="40"/>
  <c r="U12" i="40" a="1"/>
  <c r="U12" i="40"/>
  <c r="AF12" i="40" a="1"/>
  <c r="AF12" i="40"/>
  <c r="Z12" i="40"/>
  <c r="D12" i="40"/>
  <c r="AK12" i="40"/>
  <c r="O12" i="40"/>
  <c r="AQ12" i="40" a="1"/>
  <c r="AQ12" i="40"/>
  <c r="J12" i="40" a="1"/>
  <c r="J12" i="40"/>
  <c r="BC8" i="40" a="1"/>
  <c r="BC8" i="40"/>
  <c r="BB8" i="40" a="1"/>
  <c r="BB8" i="40"/>
  <c r="BA8" i="40" a="1"/>
  <c r="BA8" i="40"/>
  <c r="AZ8" i="40" a="1"/>
  <c r="AZ8" i="40"/>
  <c r="BD8" i="40" a="1"/>
  <c r="BD8" i="40"/>
  <c r="BF8" i="40" a="1"/>
  <c r="BF8" i="40"/>
  <c r="BE8" i="40" a="1"/>
  <c r="BE8" i="40"/>
  <c r="BG8" i="40" a="1"/>
  <c r="BG8" i="40"/>
  <c r="AZ13" i="40" a="1"/>
  <c r="AZ13" i="40"/>
  <c r="BG13" i="40" a="1"/>
  <c r="BG13" i="40"/>
  <c r="BB13" i="40" a="1"/>
  <c r="BB13" i="40"/>
  <c r="BD13" i="40" a="1"/>
  <c r="BD13" i="40"/>
  <c r="BA13" i="40" a="1"/>
  <c r="BA13" i="40"/>
  <c r="BE13" i="40" a="1"/>
  <c r="BE13" i="40"/>
  <c r="BF13" i="40" a="1"/>
  <c r="BF13" i="40"/>
  <c r="BC13" i="40" a="1"/>
  <c r="BC13" i="40"/>
  <c r="AZ10" i="40" a="1"/>
  <c r="AZ10" i="40"/>
  <c r="BG10" i="40" a="1"/>
  <c r="BG10" i="40"/>
  <c r="BF10" i="40" a="1"/>
  <c r="BF10" i="40"/>
  <c r="BE10" i="40" a="1"/>
  <c r="BE10" i="40"/>
  <c r="BD10" i="40" a="1"/>
  <c r="BD10" i="40"/>
  <c r="BC10" i="40" a="1"/>
  <c r="BC10" i="40"/>
  <c r="BB10" i="40" a="1"/>
  <c r="BB10" i="40"/>
  <c r="BA10" i="40" a="1"/>
  <c r="BA10" i="40"/>
  <c r="BA11" i="40" a="1"/>
  <c r="BA11" i="40"/>
  <c r="BE11" i="40" a="1"/>
  <c r="BE11" i="40"/>
  <c r="BG11" i="40" a="1"/>
  <c r="BG11" i="40"/>
  <c r="BF11" i="40" a="1"/>
  <c r="BF11" i="40"/>
  <c r="BB11" i="40" a="1"/>
  <c r="BB11" i="40"/>
  <c r="BD11" i="40" a="1"/>
  <c r="BD11" i="40"/>
  <c r="BC11" i="40" a="1"/>
  <c r="BC11" i="40"/>
  <c r="AZ11" i="40" a="1"/>
  <c r="AZ11" i="40"/>
  <c r="AF25" i="40" a="1"/>
  <c r="AF25" i="40"/>
  <c r="Z25" i="40"/>
  <c r="AQ25" i="40" a="1"/>
  <c r="AQ25" i="40"/>
  <c r="J25" i="40" a="1"/>
  <c r="J25" i="40"/>
  <c r="AK25" i="40"/>
  <c r="U25" i="40" a="1"/>
  <c r="U25" i="40"/>
  <c r="D25" i="40"/>
  <c r="O25" i="40"/>
  <c r="Z24" i="40"/>
  <c r="J24" i="40" a="1"/>
  <c r="J24" i="40"/>
  <c r="AK24" i="40"/>
  <c r="U24" i="40" a="1"/>
  <c r="U24" i="40"/>
  <c r="AQ24" i="40" a="1"/>
  <c r="AQ24" i="40"/>
  <c r="D24" i="40"/>
  <c r="O24" i="40"/>
  <c r="AF24" i="40" a="1"/>
  <c r="AF24" i="40"/>
  <c r="AQ11" i="40" a="1"/>
  <c r="AQ11" i="40"/>
  <c r="U11" i="40" a="1"/>
  <c r="U11" i="40"/>
  <c r="AF11" i="40" a="1"/>
  <c r="AF11" i="40"/>
  <c r="Z11" i="40"/>
  <c r="J11" i="40" a="1"/>
  <c r="J11" i="40"/>
  <c r="AK11" i="40"/>
  <c r="D11" i="40"/>
  <c r="O11" i="40"/>
  <c r="BB14" i="40" a="1"/>
  <c r="BB14" i="40"/>
  <c r="AZ14" i="40" a="1"/>
  <c r="AZ14" i="40"/>
  <c r="BA14" i="40" a="1"/>
  <c r="BA14" i="40"/>
  <c r="BC14" i="40" a="1"/>
  <c r="BC14" i="40"/>
  <c r="BD14" i="40" a="1"/>
  <c r="BD14" i="40"/>
  <c r="BG14" i="40" a="1"/>
  <c r="BG14" i="40"/>
  <c r="BF14" i="40" a="1"/>
  <c r="BF14" i="40"/>
  <c r="BE14" i="40" a="1"/>
  <c r="BE14" i="40"/>
  <c r="BC7" i="40" a="1"/>
  <c r="BC7" i="40"/>
  <c r="BB7" i="40" a="1"/>
  <c r="BB7" i="40"/>
  <c r="BG7" i="40" a="1"/>
  <c r="BG7" i="40"/>
  <c r="BF7" i="40" a="1"/>
  <c r="BF7" i="40"/>
  <c r="BE7" i="40" a="1"/>
  <c r="BE7" i="40"/>
  <c r="BD7" i="40" a="1"/>
  <c r="BD7" i="40"/>
  <c r="AZ7" i="40" a="1"/>
  <c r="AZ7" i="40"/>
  <c r="BA7" i="40" a="1"/>
  <c r="BA7" i="40"/>
  <c r="AF13" i="40" a="1"/>
  <c r="AF13" i="40"/>
  <c r="D13" i="40"/>
  <c r="J13" i="40" a="1"/>
  <c r="J13" i="40"/>
  <c r="AQ13" i="40" a="1"/>
  <c r="AQ13" i="40"/>
  <c r="Z13" i="40"/>
  <c r="O13" i="40"/>
  <c r="AK13" i="40"/>
  <c r="U13" i="40" a="1"/>
  <c r="U13" i="40"/>
  <c r="I15" i="40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<sst xmlns="http://schemas.openxmlformats.org/spreadsheetml/2006/main" count="1379" uniqueCount="355">
  <si>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</si>
  <si>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</si>
  <si>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</si>
  <si>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</si>
  <si>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</si>
  <si>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</si>
  <si>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</si>
  <si>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</si>
  <si>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</si>
  <si>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</si>
  <si>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</si>
  <si>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</si>
  <si>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</si>
  <si>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</si>
  <si>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</si>
  <si>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</si>
  <si>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</si>
  <si>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</si>
  <si>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</si>
  <si>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</si>
  <si>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</si>
  <si>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</si>
  <si>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</si>
  <si>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</si>
  <si>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</si>
  <si>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</si>
  <si>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</si>
  <si>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</si>
  <si>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</si>
  <si>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</si>
  <si>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</si>
  <si>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</si>
  <si>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</si>
  <si>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</si>
  <si>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</si>
  <si>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</si>
  <si>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</si>
  <si>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</si>
  <si>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</si>
  <si>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</si>
  <si>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</si>
  <si>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</si>
  <si>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</si>
  <si>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</si>
  <si>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</si>
  <si>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</si>
  <si>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</si>
  <si>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</si>
  <si>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</si>
  <si>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</si>
  <si>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</si>
  <si>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</si>
  <si>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</si>
  <si>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</si>
  <si>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</si>
  <si>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</si>
  <si>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</si>
  <si>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</si>
  <si>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</si>
  <si>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</si>
  <si>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</si>
  <si>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</si>
  <si>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</si>
  <si>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</si>
  <si>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</si>
  <si>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</si>
  <si>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</si>
  <si>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</si>
  <si>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</si>
  <si>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</si>
  <si>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</si>
  <si>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</si>
  <si>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</si>
  <si>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</si>
  <si>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</si>
  <si>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</si>
  <si>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</si>
  <si>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</si>
  <si>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</si>
  <si>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</si>
  <si>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</si>
  <si>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</si>
  <si>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</si>
  <si>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</si>
  <si>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</si>
  <si>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</si>
  <si>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</si>
  <si>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</si>
  <si>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</si>
  <si>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</si>
  <si>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</si>
  <si>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</si>
  <si>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</si>
  <si>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</si>
  <si>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</si>
  <si>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</si>
  <si>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</si>
  <si>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</si>
  <si>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</si>
  <si>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</si>
  <si>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</si>
  <si>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</si>
  <si>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</si>
  <si>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</si>
  <si>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</si>
  <si>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</si>
  <si>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</si>
  <si>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</si>
  <si>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</si>
  <si>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</si>
  <si>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</si>
  <si>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</si>
  <si>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</si>
  <si>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</si>
  <si>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</si>
  <si>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</si>
  <si>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</si>
  <si>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</si>
  <si>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</si>
  <si>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</si>
  <si>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</si>
  <si>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</si>
  <si>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</si>
  <si>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</si>
  <si>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</si>
  <si>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</si>
  <si>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</si>
  <si>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</si>
  <si>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</si>
  <si>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</si>
  <si>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</si>
  <si>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</si>
  <si>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</si>
  <si>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</si>
  <si>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</si>
  <si>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</si>
  <si>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</si>
  <si>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</si>
  <si>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</si>
  <si>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</si>
  <si>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</si>
  <si>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</si>
  <si>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</si>
  <si>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</si>
  <si>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</si>
  <si>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</si>
  <si>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</si>
  <si>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</si>
  <si>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</si>
  <si>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</si>
  <si>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</si>
  <si>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</si>
  <si>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</si>
  <si>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</si>
  <si>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</si>
  <si>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</si>
  <si>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</si>
  <si>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</si>
  <si>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</si>
  <si>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</si>
  <si>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</si>
  <si>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</si>
  <si>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</si>
  <si>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</si>
  <si>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</si>
  <si>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</si>
  <si>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</si>
  <si>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</si>
  <si>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</si>
  <si>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</si>
  <si>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</si>
  <si>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</si>
  <si>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</si>
  <si>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</si>
  <si>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</si>
  <si>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</si>
  <si>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</si>
  <si>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</si>
  <si>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</si>
  <si>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</si>
  <si>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</si>
  <si>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</si>
  <si>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</si>
  <si>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</si>
  <si>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</si>
  <si>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</si>
  <si>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</si>
  <si>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</si>
  <si>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</si>
  <si>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</si>
  <si>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</si>
  <si>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</si>
  <si>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</si>
  <si>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</si>
  <si>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</si>
  <si>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</si>
  <si>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</si>
  <si>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</si>
  <si>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</si>
  <si>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</si>
  <si>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</si>
  <si>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</si>
  <si>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</si>
  <si>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</si>
  <si>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</si>
  <si>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</si>
  <si>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</si>
  <si>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</si>
  <si>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</si>
  <si>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</si>
  <si>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</si>
  <si>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</si>
  <si>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</si>
  <si>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</si>
  <si>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</si>
  <si>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</si>
  <si>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</si>
  <si>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</si>
  <si>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</si>
  <si>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</si>
  <si>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</si>
  <si>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</si>
  <si>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</si>
  <si>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</si>
  <si>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</si>
  <si>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</si>
  <si>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</si>
  <si>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</si>
  <si>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</si>
  <si>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</si>
  <si>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</si>
  <si>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</si>
  <si>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</si>
  <si>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</si>
  <si>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</si>
  <si>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</si>
  <si>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</si>
  <si>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</si>
  <si>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</si>
  <si>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</si>
  <si>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</si>
  <si>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</si>
  <si>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</si>
  <si>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</si>
  <si>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</si>
  <si>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</si>
  <si>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</si>
  <si>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</si>
  <si>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</si>
  <si>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</si>
  <si>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</si>
  <si>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</si>
  <si>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</si>
  <si>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</si>
  <si>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</si>
  <si>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</si>
  <si>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</si>
  <si>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</si>
  <si>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</si>
  <si>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</si>
  <si>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</si>
  <si>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</si>
  <si>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</si>
  <si>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</si>
  <si>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</si>
  <si>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</si>
  <si>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</si>
  <si>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</si>
  <si>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</si>
  <si>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</si>
  <si>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</si>
  <si>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</si>
  <si>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</si>
  <si>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</si>
  <si>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</si>
  <si>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</si>
  <si>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</si>
  <si>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</si>
  <si>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</si>
  <si>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</si>
  <si>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</si>
  <si>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</si>
  <si>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</si>
  <si>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</si>
  <si>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</si>
  <si>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</si>
  <si>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</si>
  <si>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</si>
  <si>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</si>
  <si>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</si>
  <si>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</si>
  <si>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</si>
  <si>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</si>
  <si>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</si>
  <si>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</si>
  <si>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</si>
  <si>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</si>
  <si>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</si>
  <si>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</si>
  <si>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</si>
  <si>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</si>
  <si>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</si>
  <si>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</si>
  <si>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</si>
  <si>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</si>
  <si>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</si>
  <si>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</si>
  <si>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</si>
  <si>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</si>
  <si>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</si>
  <si>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</si>
  <si>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</si>
  <si>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</si>
  <si>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</si>
  <si>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</si>
  <si>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</si>
  <si>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</si>
  <si>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</si>
  <si>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</si>
  <si>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</si>
  <si>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</si>
  <si>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</si>
  <si>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</si>
  <si>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</si>
  <si>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</si>
  <si>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</si>
  <si>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</si>
  <si>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</si>
  <si>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</si>
  <si>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</si>
  <si>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</si>
  <si>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</si>
  <si>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</si>
  <si>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</si>
  <si>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</si>
  <si>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</si>
  <si>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</si>
  <si>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</si>
  <si>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</si>
  <si>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</si>
  <si>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</si>
  <si>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</si>
  <si>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</si>
  <si>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</si>
  <si>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</si>
  <si>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</si>
  <si>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</si>
  <si>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</si>
  <si>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Gabriel Pacheco</t>
  </si>
  <si>
    <t>Mbappe</t>
  </si>
  <si>
    <t>Olise</t>
  </si>
  <si>
    <t>Courtois</t>
  </si>
  <si>
    <t>Messi</t>
  </si>
  <si>
    <t>Kane</t>
  </si>
  <si>
    <t>gaps18072001@gmail.com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</si>
</sst>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26" Type="http://schemas.microsoft.com/office/2017/06/relationships/rdRichValue" Target="richData/rdrichvalue.xml" /><Relationship Id="rId3" Type="http://schemas.openxmlformats.org/officeDocument/2006/relationships/worksheet" Target="worksheets/sheet3.xml" /><Relationship Id="rId21" Type="http://schemas.openxmlformats.org/officeDocument/2006/relationships/theme" Target="theme/theme1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microsoft.com/office/2020/07/relationships/rdRichValueWebImage" Target="richData/rdRichValueWebImage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worksheet" Target="worksheets/sheet20.xml" /><Relationship Id="rId29" Type="http://schemas.openxmlformats.org/officeDocument/2006/relationships/calcChain" Target="calcChain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24" Type="http://schemas.openxmlformats.org/officeDocument/2006/relationships/sheetMetadata" Target="metadata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sharedStrings" Target="sharedStrings.xml" /><Relationship Id="rId28" Type="http://schemas.microsoft.com/office/2017/06/relationships/rdRichValueTypes" Target="richData/rdRichValueTypes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styles" Target="styles.xml" /><Relationship Id="rId27" Type="http://schemas.microsoft.com/office/2017/06/relationships/rdRichValueStructure" Target="richData/rdrichvaluestructure.xml" /><Relationship Id="rId30" Type="http://schemas.openxmlformats.org/officeDocument/2006/relationships/customXml" Target="../customXml/item1.xml" 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 /><Relationship Id="rId2" Type="http://schemas.openxmlformats.org/officeDocument/2006/relationships/image" Target="../media/image55.png" /><Relationship Id="rId1" Type="http://schemas.openxmlformats.org/officeDocument/2006/relationships/image" Target="../media/image54.png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 /><Relationship Id="rId7" Type="http://schemas.openxmlformats.org/officeDocument/2006/relationships/image" Target="../media/image61.png" /><Relationship Id="rId2" Type="http://schemas.openxmlformats.org/officeDocument/2006/relationships/image" Target="../media/image57.png" /><Relationship Id="rId1" Type="http://schemas.openxmlformats.org/officeDocument/2006/relationships/image" Target="../media/image56.png" /><Relationship Id="rId6" Type="http://schemas.microsoft.com/office/2007/relationships/hdphoto" Target="../media/hdphoto2.wdp" /><Relationship Id="rId5" Type="http://schemas.openxmlformats.org/officeDocument/2006/relationships/image" Target="../media/image60.png" /><Relationship Id="rId4" Type="http://schemas.openxmlformats.org/officeDocument/2006/relationships/image" Target="../media/image59.png" 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 /><Relationship Id="rId3" Type="http://schemas.openxmlformats.org/officeDocument/2006/relationships/image" Target="../media/image61.png" /><Relationship Id="rId7" Type="http://schemas.openxmlformats.org/officeDocument/2006/relationships/hyperlink" Target="#B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A!J10" /><Relationship Id="rId11" Type="http://schemas.openxmlformats.org/officeDocument/2006/relationships/hyperlink" Target="#'F'!J10" /><Relationship Id="rId5" Type="http://schemas.microsoft.com/office/2007/relationships/hdphoto" Target="../media/hdphoto3.wdp" /><Relationship Id="rId10" Type="http://schemas.openxmlformats.org/officeDocument/2006/relationships/hyperlink" Target="#E!J10" /><Relationship Id="rId4" Type="http://schemas.openxmlformats.org/officeDocument/2006/relationships/image" Target="../media/image62.png" /><Relationship Id="rId9" Type="http://schemas.openxmlformats.org/officeDocument/2006/relationships/hyperlink" Target="#G!J10" 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 /><Relationship Id="rId3" Type="http://schemas.openxmlformats.org/officeDocument/2006/relationships/image" Target="../media/image62.png" /><Relationship Id="rId7" Type="http://schemas.openxmlformats.org/officeDocument/2006/relationships/hyperlink" Target="#H!J10" /><Relationship Id="rId2" Type="http://schemas.openxmlformats.org/officeDocument/2006/relationships/hyperlink" Target="#'C'!J10" /><Relationship Id="rId1" Type="http://schemas.openxmlformats.org/officeDocument/2006/relationships/hyperlink" Target="#D!J10" /><Relationship Id="rId6" Type="http://schemas.openxmlformats.org/officeDocument/2006/relationships/hyperlink" Target="#B!J10" /><Relationship Id="rId11" Type="http://schemas.openxmlformats.org/officeDocument/2006/relationships/image" Target="../media/image61.png" /><Relationship Id="rId5" Type="http://schemas.openxmlformats.org/officeDocument/2006/relationships/hyperlink" Target="#A!J10" /><Relationship Id="rId10" Type="http://schemas.openxmlformats.org/officeDocument/2006/relationships/hyperlink" Target="#'F'!J10" /><Relationship Id="rId4" Type="http://schemas.microsoft.com/office/2007/relationships/hdphoto" Target="../media/hdphoto3.wdp" /><Relationship Id="rId9" Type="http://schemas.openxmlformats.org/officeDocument/2006/relationships/hyperlink" Target="#E!J10" 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 /><Relationship Id="rId7" Type="http://schemas.openxmlformats.org/officeDocument/2006/relationships/image" Target="../media/image61.png" /><Relationship Id="rId2" Type="http://schemas.openxmlformats.org/officeDocument/2006/relationships/image" Target="../media/image57.png" /><Relationship Id="rId1" Type="http://schemas.openxmlformats.org/officeDocument/2006/relationships/image" Target="../media/image56.png" /><Relationship Id="rId6" Type="http://schemas.microsoft.com/office/2007/relationships/hdphoto" Target="../media/hdphoto2.wdp" /><Relationship Id="rId5" Type="http://schemas.openxmlformats.org/officeDocument/2006/relationships/image" Target="../media/image60.png" /><Relationship Id="rId4" Type="http://schemas.openxmlformats.org/officeDocument/2006/relationships/image" Target="../media/image59.png" 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 /><Relationship Id="rId7" Type="http://schemas.openxmlformats.org/officeDocument/2006/relationships/image" Target="../media/image61.png" /><Relationship Id="rId2" Type="http://schemas.openxmlformats.org/officeDocument/2006/relationships/image" Target="../media/image57.png" /><Relationship Id="rId1" Type="http://schemas.openxmlformats.org/officeDocument/2006/relationships/image" Target="../media/image56.png" /><Relationship Id="rId6" Type="http://schemas.microsoft.com/office/2007/relationships/hdphoto" Target="../media/hdphoto2.wdp" /><Relationship Id="rId5" Type="http://schemas.openxmlformats.org/officeDocument/2006/relationships/image" Target="../media/image60.png" /><Relationship Id="rId4" Type="http://schemas.openxmlformats.org/officeDocument/2006/relationships/image" Target="../media/image59.png" 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 /><Relationship Id="rId7" Type="http://schemas.openxmlformats.org/officeDocument/2006/relationships/image" Target="../media/image61.png" /><Relationship Id="rId2" Type="http://schemas.openxmlformats.org/officeDocument/2006/relationships/image" Target="../media/image57.png" /><Relationship Id="rId1" Type="http://schemas.openxmlformats.org/officeDocument/2006/relationships/image" Target="../media/image56.png" /><Relationship Id="rId6" Type="http://schemas.microsoft.com/office/2007/relationships/hdphoto" Target="../media/hdphoto2.wdp" /><Relationship Id="rId5" Type="http://schemas.openxmlformats.org/officeDocument/2006/relationships/image" Target="../media/image60.png" /><Relationship Id="rId4" Type="http://schemas.openxmlformats.org/officeDocument/2006/relationships/image" Target="../media/image59.png" 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 /><Relationship Id="rId7" Type="http://schemas.openxmlformats.org/officeDocument/2006/relationships/image" Target="../media/image61.png" /><Relationship Id="rId2" Type="http://schemas.openxmlformats.org/officeDocument/2006/relationships/image" Target="../media/image57.png" /><Relationship Id="rId1" Type="http://schemas.openxmlformats.org/officeDocument/2006/relationships/image" Target="../media/image56.png" /><Relationship Id="rId6" Type="http://schemas.microsoft.com/office/2007/relationships/hdphoto" Target="../media/hdphoto2.wdp" /><Relationship Id="rId5" Type="http://schemas.openxmlformats.org/officeDocument/2006/relationships/image" Target="../media/image60.png" /><Relationship Id="rId4" Type="http://schemas.openxmlformats.org/officeDocument/2006/relationships/image" Target="../media/image59.png" 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 /><Relationship Id="rId1" Type="http://schemas.openxmlformats.org/officeDocument/2006/relationships/image" Target="../media/image63.png" 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 /><Relationship Id="rId1" Type="http://schemas.openxmlformats.org/officeDocument/2006/relationships/image" Target="../media/image6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 /><Relationship Id="rId21" Type="http://schemas.openxmlformats.org/officeDocument/2006/relationships/hyperlink" Target="https://upload.wikimedia.org/wikipedia/commons/thumb/5/5c/Flag_of_Portugal.svg/800px-Flag_of_Portugal.svg.png" TargetMode="External" /><Relationship Id="rId42" Type="http://schemas.openxmlformats.org/officeDocument/2006/relationships/image" Target="../media/image21.png" /><Relationship Id="rId47" Type="http://schemas.openxmlformats.org/officeDocument/2006/relationships/hyperlink" Target="https://a.espncdn.com/combiner/i?img=/i/teamlogos/soccer/500/1929.png" TargetMode="External" /><Relationship Id="rId63" Type="http://schemas.openxmlformats.org/officeDocument/2006/relationships/hyperlink" Target="https://www.grafimetal.com/wp-content/uploads/2015/11/bandera-japan1.jpg" TargetMode="External" /><Relationship Id="rId68" Type="http://schemas.openxmlformats.org/officeDocument/2006/relationships/image" Target="../media/image34.PNG" /><Relationship Id="rId84" Type="http://schemas.openxmlformats.org/officeDocument/2006/relationships/image" Target="../media/image42.png" 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 /><Relationship Id="rId7" Type="http://schemas.openxmlformats.org/officeDocument/2006/relationships/hyperlink" Target="https://upload.wikimedia.org/wikipedia/commons/thumb/f/fc/Flag_of_Mexico.svg/1280px-Flag_of_Mexico.svg.png" TargetMode="External" /><Relationship Id="rId71" Type="http://schemas.openxmlformats.org/officeDocument/2006/relationships/hyperlink" Target="https://upload.wikimedia.org/wikipedia/commons/a/ad/Fluminense_FC_escudo.png" TargetMode="External" /><Relationship Id="rId92" Type="http://schemas.openxmlformats.org/officeDocument/2006/relationships/image" Target="../media/image46.png" /><Relationship Id="rId2" Type="http://schemas.openxmlformats.org/officeDocument/2006/relationships/image" Target="../media/image1.png" /><Relationship Id="rId16" Type="http://schemas.openxmlformats.org/officeDocument/2006/relationships/image" Target="../media/image8.png" /><Relationship Id="rId29" Type="http://schemas.openxmlformats.org/officeDocument/2006/relationships/hyperlink" Target="https://upload.wikimedia.org/wikipedia/commons/thumb/8/89/Bandera_de_Espa%C3%B1a.svg/2560px-Bandera_de_Espa%C3%B1a.svg.png" TargetMode="External" /><Relationship Id="rId11" Type="http://schemas.openxmlformats.org/officeDocument/2006/relationships/hyperlink" Target="https://www.zerozero.pt/img/logos/equipas/2413_imgbank_1733410424.png" TargetMode="External" /><Relationship Id="rId24" Type="http://schemas.openxmlformats.org/officeDocument/2006/relationships/image" Target="../media/image12.png" /><Relationship Id="rId32" Type="http://schemas.openxmlformats.org/officeDocument/2006/relationships/image" Target="../media/image16.png" 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 /><Relationship Id="rId40" Type="http://schemas.openxmlformats.org/officeDocument/2006/relationships/image" Target="../media/image20.png" /><Relationship Id="rId45" Type="http://schemas.openxmlformats.org/officeDocument/2006/relationships/hyperlink" Target="https://upload.wikimedia.org/wikipedia/commons/thumb/4/41/CABJ70.png/1200px-CABJ70.png" TargetMode="External" /><Relationship Id="rId53" Type="http://schemas.openxmlformats.org/officeDocument/2006/relationships/hyperlink" Target="https://upload.wikimedia.org/wikipedia/commons/thumb/2/2e/Flamengo_braz_logo.svg/1200px-Flamengo_braz_logo.svg.png" TargetMode="External" /><Relationship Id="rId58" Type="http://schemas.openxmlformats.org/officeDocument/2006/relationships/image" Target="../media/image29.png" /><Relationship Id="rId66" Type="http://schemas.openxmlformats.org/officeDocument/2006/relationships/image" Target="../media/image33.png" /><Relationship Id="rId74" Type="http://schemas.openxmlformats.org/officeDocument/2006/relationships/image" Target="../media/image37.png" /><Relationship Id="rId79" Type="http://schemas.openxmlformats.org/officeDocument/2006/relationships/hyperlink" Target="https://upload.wikimedia.org/wikipedia/en/thumb/c/c6/Mamelodi_Sundowns_F.C.svg/1200px-Mamelodi_Sundowns_F.C.svg.png" TargetMode="External" /><Relationship Id="rId87" Type="http://schemas.openxmlformats.org/officeDocument/2006/relationships/hyperlink" Target="https://upload.wikimedia.org/wikipedia/commons/thumb/2/2c/Flag_of_Morocco.svg/330px-Flag_of_Morocco.svg.png" TargetMode="External" /><Relationship Id="rId102" Type="http://schemas.openxmlformats.org/officeDocument/2006/relationships/image" Target="../media/image51.png" /><Relationship Id="rId5" Type="http://schemas.openxmlformats.org/officeDocument/2006/relationships/hyperlink" Target="https://upload.wikimedia.org/wikipedia/en/thumb/c/c1/Club_Am%C3%A9rica_crest.svg/1200px-Club_Am%C3%A9rica_crest.svg.png" TargetMode="External" /><Relationship Id="rId61" Type="http://schemas.openxmlformats.org/officeDocument/2006/relationships/hyperlink" Target="https://a.espncdn.com/combiner/i?img=/i/teamlogos/soccer/500/3385.png" TargetMode="External" /><Relationship Id="rId82" Type="http://schemas.openxmlformats.org/officeDocument/2006/relationships/image" Target="../media/image41.png" /><Relationship Id="rId90" Type="http://schemas.openxmlformats.org/officeDocument/2006/relationships/image" Target="../media/image45.jpg" /><Relationship Id="rId95" Type="http://schemas.openxmlformats.org/officeDocument/2006/relationships/hyperlink" Target="https://upload.wikimedia.org/wikipedia/en/thumb/5/56/Real_Madrid_CF.svg/1200px-Real_Madrid_CF.svg.png" TargetMode="External" /><Relationship Id="rId19" Type="http://schemas.openxmlformats.org/officeDocument/2006/relationships/hyperlink" Target="https://upload.wikimedia.org/wikipedia/commons/thumb/1/10/Palmeiras_logo.svg/160px-Palmeiras_logo.svg.png" TargetMode="External" /><Relationship Id="rId14" Type="http://schemas.openxmlformats.org/officeDocument/2006/relationships/image" Target="../media/image7.png" /><Relationship Id="rId22" Type="http://schemas.openxmlformats.org/officeDocument/2006/relationships/image" Target="../media/image11.png" /><Relationship Id="rId27" Type="http://schemas.openxmlformats.org/officeDocument/2006/relationships/hyperlink" Target="https://static.wikia.nocookie.net/futbol/images/a/a2/Atletico_Madrid_logo.svg.png/revision/latest?cb=20250317111446" TargetMode="External" /><Relationship Id="rId30" Type="http://schemas.openxmlformats.org/officeDocument/2006/relationships/image" Target="../media/image15.png" /><Relationship Id="rId35" Type="http://schemas.openxmlformats.org/officeDocument/2006/relationships/hyperlink" Target="https://upload.wikimedia.org/wikipedia/commons/thumb/b/ba/Flag_of_Germany.svg/200px-Flag_of_Germany.svg.png" TargetMode="External" /><Relationship Id="rId43" Type="http://schemas.openxmlformats.org/officeDocument/2006/relationships/hyperlink" Target="https://img.freepik.com/vector-gratis/ilustracion-bandera-argentina_53876-27120.jpg" TargetMode="External" /><Relationship Id="rId48" Type="http://schemas.openxmlformats.org/officeDocument/2006/relationships/image" Target="../media/image24.png" /><Relationship Id="rId56" Type="http://schemas.openxmlformats.org/officeDocument/2006/relationships/image" Target="../media/image28.png" /><Relationship Id="rId64" Type="http://schemas.openxmlformats.org/officeDocument/2006/relationships/image" Target="../media/image32.jpg" /><Relationship Id="rId69" Type="http://schemas.openxmlformats.org/officeDocument/2006/relationships/hyperlink" Target="https://upload.wikimedia.org/wikipedia/commons/thumb/0/03/Flag_of_Italy.svg/1200px-Flag_of_Italy.svg.png" TargetMode="External" /><Relationship Id="rId77" Type="http://schemas.openxmlformats.org/officeDocument/2006/relationships/hyperlink" Target="https://upload.wikimedia.org/wikipedia/en/thumb/b/b5/Ulsan_Hyundai_FC.svg/1200px-Ulsan_Hyundai_FC.svg.png" TargetMode="External" /><Relationship Id="rId100" Type="http://schemas.openxmlformats.org/officeDocument/2006/relationships/image" Target="../media/image50.png" /><Relationship Id="rId105" Type="http://schemas.openxmlformats.org/officeDocument/2006/relationships/hyperlink" Target="https://upload.wikimedia.org/wikipedia/commons/thumb/4/41/Flag_of_Austria.svg/1200px-Flag_of_Austria.svg.png" TargetMode="External" /><Relationship Id="rId8" Type="http://schemas.openxmlformats.org/officeDocument/2006/relationships/image" Target="../media/image4.png" /><Relationship Id="rId51" Type="http://schemas.openxmlformats.org/officeDocument/2006/relationships/hyperlink" Target="https://upload.wikimedia.org/wikipedia/en/thumb/c/cc/Chelsea_FC.svg/800px-Chelsea_FC.svg.png" TargetMode="External" /><Relationship Id="rId72" Type="http://schemas.openxmlformats.org/officeDocument/2006/relationships/image" Target="../media/image36.png" /><Relationship Id="rId80" Type="http://schemas.openxmlformats.org/officeDocument/2006/relationships/image" Target="../media/image40.png" /><Relationship Id="rId85" Type="http://schemas.openxmlformats.org/officeDocument/2006/relationships/hyperlink" Target="https://static.wikia.nocookie.net/logopedia/images/d/da/Logo-wac-2019.png/revision/latest?cb=20190823134518" TargetMode="External" /><Relationship Id="rId93" Type="http://schemas.openxmlformats.org/officeDocument/2006/relationships/hyperlink" Target="https://static.wikia.nocookie.net/futbol/images/2/23/Escudo_Juventus.png/revision/latest?cb=20180802104126" TargetMode="External" /><Relationship Id="rId98" Type="http://schemas.openxmlformats.org/officeDocument/2006/relationships/image" Target="../media/image49.png" /><Relationship Id="rId3" Type="http://schemas.openxmlformats.org/officeDocument/2006/relationships/hyperlink" Target="https://upload.wikimedia.org/wikipedia/commons/thumb/8/86/Los_Angeles_Football_Club.svg/140px-Los_Angeles_Football_Club.svg.png" TargetMode="External" /><Relationship Id="rId12" Type="http://schemas.openxmlformats.org/officeDocument/2006/relationships/image" Target="../media/image6.png" /><Relationship Id="rId17" Type="http://schemas.openxmlformats.org/officeDocument/2006/relationships/hyperlink" Target="https://upload.wikimedia.org/wikipedia/commons/thumb/0/05/Flag_of_Brazil.svg/640px-Flag_of_Brazil.svg.png" TargetMode="External" /><Relationship Id="rId25" Type="http://schemas.openxmlformats.org/officeDocument/2006/relationships/hyperlink" Target="https://upload.wikimedia.org/wikipedia/en/thumb/a/a7/Paris_Saint-Germain_F.C..svg/1200px-Paris_Saint-Germain_F.C..svg.png" TargetMode="External" /><Relationship Id="rId33" Type="http://schemas.openxmlformats.org/officeDocument/2006/relationships/hyperlink" Target="https://www.futbox.com/img/v1/e91/14c/de3/49c/a9e2fe7e59fe8b80fcb2_zoom.png" TargetMode="External" /><Relationship Id="rId38" Type="http://schemas.openxmlformats.org/officeDocument/2006/relationships/image" Target="../media/image19.png" /><Relationship Id="rId46" Type="http://schemas.openxmlformats.org/officeDocument/2006/relationships/image" Target="../media/image23.png" /><Relationship Id="rId59" Type="http://schemas.openxmlformats.org/officeDocument/2006/relationships/hyperlink" Target="https://upload.wikimedia.org/wikipedia/commons/thumb/a/ac/Escudo_del_C_A_River_Plate.svg/800px-Escudo_del_C_A_River_Plate.svg.png" TargetMode="External" /><Relationship Id="rId67" Type="http://schemas.openxmlformats.org/officeDocument/2006/relationships/hyperlink" Target="https://upload.wikimedia.org/wikipedia/commons/a/a2/CF_Monterrey_A11.PNG" TargetMode="External" /><Relationship Id="rId103" Type="http://schemas.openxmlformats.org/officeDocument/2006/relationships/hyperlink" Target="https://upload.wikimedia.org/wikipedia/en/thumb/7/77/FC_Red_Bull_Salzburg_logo.svg/1200px-FC_Red_Bull_Salzburg_logo.svg.png" TargetMode="External" /><Relationship Id="rId20" Type="http://schemas.openxmlformats.org/officeDocument/2006/relationships/image" Target="../media/image10.png" /><Relationship Id="rId41" Type="http://schemas.openxmlformats.org/officeDocument/2006/relationships/hyperlink" Target="https://upload.wikimedia.org/wikipedia/commons/thumb/3/3e/Flag_of_New_Zealand.svg/960px-Flag_of_New_Zealand.svg.png" TargetMode="External" /><Relationship Id="rId54" Type="http://schemas.openxmlformats.org/officeDocument/2006/relationships/image" Target="../media/image27.png" /><Relationship Id="rId62" Type="http://schemas.openxmlformats.org/officeDocument/2006/relationships/image" Target="../media/image31.png" /><Relationship Id="rId70" Type="http://schemas.openxmlformats.org/officeDocument/2006/relationships/image" Target="../media/image35.png" /><Relationship Id="rId75" Type="http://schemas.openxmlformats.org/officeDocument/2006/relationships/hyperlink" Target="https://upload.wikimedia.org/wikipedia/commons/thumb/0/09/Flag_of_South_Korea.svg/800px-Flag_of_South_Korea.svg.png" TargetMode="External" /><Relationship Id="rId83" Type="http://schemas.openxmlformats.org/officeDocument/2006/relationships/hyperlink" Target="https://upload.wikimedia.org/wikipedia/en/thumb/e/eb/Manchester_City_FC_badge.svg/1200px-Manchester_City_FC_badge.svg.png" TargetMode="External" /><Relationship Id="rId88" Type="http://schemas.openxmlformats.org/officeDocument/2006/relationships/image" Target="../media/image44.png" /><Relationship Id="rId91" Type="http://schemas.openxmlformats.org/officeDocument/2006/relationships/hyperlink" Target="https://upload.wikimedia.org/wikipedia/en/6/62/Al_Ain_FC_logo_2024.png" TargetMode="External" /><Relationship Id="rId96" Type="http://schemas.openxmlformats.org/officeDocument/2006/relationships/image" Target="../media/image48.png" /><Relationship Id="rId1" Type="http://schemas.openxmlformats.org/officeDocument/2006/relationships/hyperlink" Target="https://upload.wikimedia.org/wikipedia/commons/thumb/a/a4/Flag_of_the_United_States.svg/1200px-Flag_of_the_United_States.svg.png" TargetMode="External" /><Relationship Id="rId6" Type="http://schemas.openxmlformats.org/officeDocument/2006/relationships/image" Target="../media/image3.png" /><Relationship Id="rId15" Type="http://schemas.openxmlformats.org/officeDocument/2006/relationships/hyperlink" Target="https://upload.wikimedia.org/wikipedia/sco/thumb/f/f1/FC_Porto.svg/1200px-FC_Porto.svg.png" TargetMode="External" /><Relationship Id="rId23" Type="http://schemas.openxmlformats.org/officeDocument/2006/relationships/hyperlink" Target="https://upload.wikimedia.org/wikipedia/commons/thumb/c/c3/Flag_of_France.svg/330px-Flag_of_France.svg.png" TargetMode="External" /><Relationship Id="rId28" Type="http://schemas.openxmlformats.org/officeDocument/2006/relationships/image" Target="../media/image14.png" /><Relationship Id="rId36" Type="http://schemas.openxmlformats.org/officeDocument/2006/relationships/image" Target="../media/image18.png" /><Relationship Id="rId49" Type="http://schemas.openxmlformats.org/officeDocument/2006/relationships/hyperlink" Target="https://upload.wikimedia.org/wikipedia/commons/thumb/b/be/Flag_of_England.svg/1200px-Flag_of_England.svg.png" TargetMode="External" /><Relationship Id="rId57" Type="http://schemas.openxmlformats.org/officeDocument/2006/relationships/hyperlink" Target="https://upload.wikimedia.org/wikipedia/commons/thumb/c/ce/Flag_of_Tunisia.svg/960px-Flag_of_Tunisia.svg.png" TargetMode="External" /><Relationship Id="rId106" Type="http://schemas.openxmlformats.org/officeDocument/2006/relationships/image" Target="../media/image53.png" /><Relationship Id="rId10" Type="http://schemas.openxmlformats.org/officeDocument/2006/relationships/image" Target="../media/image5.png" 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 /><Relationship Id="rId44" Type="http://schemas.openxmlformats.org/officeDocument/2006/relationships/image" Target="../media/image22.jpg" /><Relationship Id="rId52" Type="http://schemas.openxmlformats.org/officeDocument/2006/relationships/image" Target="../media/image26.png" /><Relationship Id="rId60" Type="http://schemas.openxmlformats.org/officeDocument/2006/relationships/image" Target="../media/image30.png" /><Relationship Id="rId65" Type="http://schemas.openxmlformats.org/officeDocument/2006/relationships/hyperlink" Target="https://upload.wikimedia.org/wikipedia/commons/thumb/0/05/FC_Internazionale_Milano_2021.svg/160px-FC_Internazionale_Milano_2021.svg.png" TargetMode="External" /><Relationship Id="rId73" Type="http://schemas.openxmlformats.org/officeDocument/2006/relationships/hyperlink" Target="https://upload.wikimedia.org/wikipedia/commons/thumb/6/67/Borussia_Dortmund_logo.svg/160px-Borussia_Dortmund_logo.svg.png" TargetMode="External" /><Relationship Id="rId78" Type="http://schemas.openxmlformats.org/officeDocument/2006/relationships/image" Target="../media/image39.png" /><Relationship Id="rId81" Type="http://schemas.openxmlformats.org/officeDocument/2006/relationships/hyperlink" Target="https://upload.wikimedia.org/wikipedia/commons/thumb/a/af/Flag_of_South_Africa.svg/1200px-Flag_of_South_Africa.svg.png" TargetMode="External" /><Relationship Id="rId86" Type="http://schemas.openxmlformats.org/officeDocument/2006/relationships/image" Target="../media/image43.png" /><Relationship Id="rId94" Type="http://schemas.openxmlformats.org/officeDocument/2006/relationships/image" Target="../media/image47.png" /><Relationship Id="rId99" Type="http://schemas.openxmlformats.org/officeDocument/2006/relationships/hyperlink" Target="https://upload.wikimedia.org/wikipedia/commons/thumb/0/0d/Flag_of_Saudi_Arabia.svg/1200px-Flag_of_Saudi_Arabia.svg.png" TargetMode="External" /><Relationship Id="rId101" Type="http://schemas.openxmlformats.org/officeDocument/2006/relationships/hyperlink" Target="https://static.wikia.nocookie.net/futbol/images/f/f4/PachucaEscudo.png/revision/latest?cb=20151115001145" TargetMode="External" /><Relationship Id="rId4" Type="http://schemas.openxmlformats.org/officeDocument/2006/relationships/image" Target="../media/image2.png" /><Relationship Id="rId9" Type="http://schemas.openxmlformats.org/officeDocument/2006/relationships/hyperlink" Target="https://upload.wikimedia.org/wikipedia/commons/thumb/f/fe/Flag_of_Egypt.svg/1200px-Flag_of_Egypt.svg.png" TargetMode="External" /><Relationship Id="rId13" Type="http://schemas.openxmlformats.org/officeDocument/2006/relationships/hyperlink" Target="https://a.espncdn.com/guid/68c59d9b-7197-356f-8418-52c0d216852c/logos/primary_logo_on_primary_color.png" TargetMode="External" /><Relationship Id="rId18" Type="http://schemas.openxmlformats.org/officeDocument/2006/relationships/image" Target="../media/image9.png" /><Relationship Id="rId39" Type="http://schemas.openxmlformats.org/officeDocument/2006/relationships/hyperlink" Target="https://a.espncdn.com/combiner/i?img=/i/teamlogos/soccer/500/7279.png" TargetMode="External" /><Relationship Id="rId34" Type="http://schemas.openxmlformats.org/officeDocument/2006/relationships/image" Target="../media/image17.png" /><Relationship Id="rId50" Type="http://schemas.openxmlformats.org/officeDocument/2006/relationships/image" Target="../media/image25.png" /><Relationship Id="rId55" Type="http://schemas.openxmlformats.org/officeDocument/2006/relationships/hyperlink" Target="https://a.espncdn.com/i/teamlogos/soccer/500/8377.png" TargetMode="External" /><Relationship Id="rId76" Type="http://schemas.openxmlformats.org/officeDocument/2006/relationships/image" Target="../media/image38.png" /><Relationship Id="rId97" Type="http://schemas.openxmlformats.org/officeDocument/2006/relationships/hyperlink" Target="https://upload.wikimedia.org/wikipedia/commons/thumb/5/57/Al-Hilal_SFC_logo.svg/1039px-Al-Hilal_SFC_logo.svg.png" TargetMode="External" /><Relationship Id="rId104" Type="http://schemas.openxmlformats.org/officeDocument/2006/relationships/image" Target="../media/image52.png" 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8</v>
    <v>5</v>
    <v>0</v>
    <v>0</v>
  </rv>
  <rv s="0">
    <v>26</v>
    <v>1</v>
    <v>0</v>
    <v>0</v>
  </rv>
  <rv s="0">
    <v>26</v>
    <v>5</v>
    <v>0</v>
    <v>0</v>
  </rv>
  <rv s="0">
    <v>35</v>
    <v>1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1</v>
    <v>0</v>
    <v>0</v>
  </rv>
  <rv s="0">
    <v>25</v>
    <v>5</v>
    <v>0</v>
    <v>0</v>
  </rv>
  <rv s="0">
    <v>24</v>
    <v>1</v>
    <v>0</v>
    <v>0</v>
  </rv>
  <rv s="0">
    <v>24</v>
    <v>5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14</v>
    <v>5</v>
    <v>0</v>
    <v>0</v>
  </rv>
  <rv s="0">
    <v>41</v>
    <v>1</v>
    <v>0</v>
    <v>0</v>
  </rv>
  <rv s="0">
    <v>41</v>
    <v>5</v>
    <v>0</v>
    <v>0</v>
  </rv>
  <rv s="0">
    <v>18</v>
    <v>1</v>
    <v>0</v>
    <v>0</v>
  </rv>
  <rv s="0">
    <v>18</v>
    <v>5</v>
    <v>0</v>
    <v>0</v>
  </rv>
  <rv s="0">
    <v>17</v>
    <v>1</v>
    <v>0</v>
    <v>0</v>
  </rv>
  <rv s="0">
    <v>17</v>
    <v>5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1</v>
    <v>0</v>
    <v>0</v>
  </rv>
  <rv s="0">
    <v>36</v>
    <v>5</v>
    <v>0</v>
    <v>0</v>
  </rv>
  <rv s="0">
    <v>32</v>
    <v>1</v>
    <v>0</v>
    <v>0</v>
  </rv>
  <rv s="0">
    <v>32</v>
    <v>5</v>
    <v>0</v>
    <v>0</v>
  </rv>
  <rv s="0">
    <v>34</v>
    <v>1</v>
    <v>0</v>
    <v>0</v>
  </rv>
  <rv s="0">
    <v>34</v>
    <v>5</v>
    <v>0</v>
    <v>0</v>
  </rv>
  <rv s="0">
    <v>7</v>
    <v>1</v>
    <v>0</v>
    <v>0</v>
  </rv>
  <rv s="0">
    <v>7</v>
    <v>5</v>
    <v>0</v>
    <v>0</v>
  </rv>
  <rv s="0">
    <v>10</v>
    <v>1</v>
    <v>0</v>
    <v>0</v>
  </rv>
  <rv s="0">
    <v>10</v>
    <v>5</v>
    <v>0</v>
    <v>0</v>
  </rv>
  <rv s="0">
    <v>13</v>
    <v>1</v>
    <v>0</v>
    <v>0</v>
  </rv>
  <rv s="0">
    <v>13</v>
    <v>5</v>
    <v>0</v>
    <v>0</v>
  </rv>
  <rv s="0">
    <v>23</v>
    <v>1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6" Type="http://schemas.openxmlformats.org/officeDocument/2006/relationships/drawing" Target="../drawings/drawing1.xml" /><Relationship Id="rId5" Type="http://schemas.openxmlformats.org/officeDocument/2006/relationships/printerSettings" Target="../printerSettings/printerSettings1.bin" /><Relationship Id="rId4" Type="http://schemas.openxmlformats.org/officeDocument/2006/relationships/hyperlink" Target="mailto:gaps18072001@gmail.com" TargetMode="External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3.xml" /><Relationship Id="rId5" Type="http://schemas.openxmlformats.org/officeDocument/2006/relationships/printerSettings" Target="../printerSettings/printerSettings3.bin" /><Relationship Id="rId4" Type="http://schemas.openxmlformats.org/officeDocument/2006/relationships/hyperlink" Target="https://youtu.be/xU6qnSBBQuA" TargetMode="External" 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4.xml" /><Relationship Id="rId5" Type="http://schemas.openxmlformats.org/officeDocument/2006/relationships/printerSettings" Target="../printerSettings/printerSettings4.bin" /><Relationship Id="rId4" Type="http://schemas.openxmlformats.org/officeDocument/2006/relationships/hyperlink" Target="https://youtu.be/xU6qnSBBQuA" TargetMode="External" 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5.xml" /><Relationship Id="rId5" Type="http://schemas.openxmlformats.org/officeDocument/2006/relationships/printerSettings" Target="../printerSettings/printerSettings5.bin" /><Relationship Id="rId4" Type="http://schemas.openxmlformats.org/officeDocument/2006/relationships/hyperlink" Target="https://youtu.be/xU6qnSBBQuA" TargetMode="External" 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6.xml" /><Relationship Id="rId5" Type="http://schemas.openxmlformats.org/officeDocument/2006/relationships/printerSettings" Target="../printerSettings/printerSettings6.bin" /><Relationship Id="rId4" Type="http://schemas.openxmlformats.org/officeDocument/2006/relationships/hyperlink" Target="https://youtu.be/xU6qnSBBQuA" TargetMode="External" 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7.xml" /><Relationship Id="rId5" Type="http://schemas.openxmlformats.org/officeDocument/2006/relationships/printerSettings" Target="../printerSettings/printerSettings7.bin" /><Relationship Id="rId4" Type="http://schemas.openxmlformats.org/officeDocument/2006/relationships/hyperlink" Target="https://youtu.be/xU6qnSBBQuA" TargetMode="External" 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8.xml" /><Relationship Id="rId5" Type="http://schemas.openxmlformats.org/officeDocument/2006/relationships/printerSettings" Target="../printerSettings/printerSettings8.bin" /><Relationship Id="rId4" Type="http://schemas.openxmlformats.org/officeDocument/2006/relationships/hyperlink" Target="https://youtu.be/xU6qnSBBQuA" TargetMode="External" 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9.xml" /><Relationship Id="rId5" Type="http://schemas.openxmlformats.org/officeDocument/2006/relationships/printerSettings" Target="../printerSettings/printerSettings9.bin" /><Relationship Id="rId4" Type="http://schemas.openxmlformats.org/officeDocument/2006/relationships/hyperlink" Target="https://youtu.be/xU6qnSBBQuA" TargetMode="External" 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drawing" Target="../drawings/drawing10.xml" /><Relationship Id="rId5" Type="http://schemas.openxmlformats.org/officeDocument/2006/relationships/printerSettings" Target="../printerSettings/printerSettings10.bin" /><Relationship Id="rId4" Type="http://schemas.openxmlformats.org/officeDocument/2006/relationships/hyperlink" Target="https://youtu.be/xU6qnSBBQuA" TargetMode="External" 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 /><Relationship Id="rId3" Type="http://schemas.openxmlformats.org/officeDocument/2006/relationships/hyperlink" Target="https://youtu.be/QE5L2yVHpa0" TargetMode="External" /><Relationship Id="rId7" Type="http://schemas.openxmlformats.org/officeDocument/2006/relationships/printerSettings" Target="../printerSettings/printerSettings11.bin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www.youtube.com/c/aprendizdeexcel" TargetMode="External" /><Relationship Id="rId6" Type="http://schemas.openxmlformats.org/officeDocument/2006/relationships/hyperlink" Target="https://www.youtube.com/c/aprendizdeexcel" TargetMode="External" /><Relationship Id="rId5" Type="http://schemas.openxmlformats.org/officeDocument/2006/relationships/hyperlink" Target="https://www.youtube.com/c/aprendizdeexcel" TargetMode="External" /><Relationship Id="rId4" Type="http://schemas.openxmlformats.org/officeDocument/2006/relationships/hyperlink" Target="https://youtu.be/xU6qnSBBQuA" TargetMode="External" 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5" Type="http://schemas.openxmlformats.org/officeDocument/2006/relationships/drawing" Target="../drawings/drawing12.xml" /><Relationship Id="rId4" Type="http://schemas.openxmlformats.org/officeDocument/2006/relationships/printerSettings" Target="../printerSettings/printerSettings12.bin" 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5" Type="http://schemas.openxmlformats.org/officeDocument/2006/relationships/drawing" Target="../drawings/drawing13.xml" /><Relationship Id="rId4" Type="http://schemas.openxmlformats.org/officeDocument/2006/relationships/printerSettings" Target="../printerSettings/printerSettings13.bin" 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5" Type="http://schemas.openxmlformats.org/officeDocument/2006/relationships/drawing" Target="../drawings/drawing14.xml" /><Relationship Id="rId4" Type="http://schemas.openxmlformats.org/officeDocument/2006/relationships/printerSettings" Target="../printerSettings/printerSettings14.bin" 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5" Type="http://schemas.openxmlformats.org/officeDocument/2006/relationships/drawing" Target="../drawings/drawing15.xml" /><Relationship Id="rId4" Type="http://schemas.openxmlformats.org/officeDocument/2006/relationships/printerSettings" Target="../printerSettings/printerSettings16.bin" 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 /><Relationship Id="rId2" Type="http://schemas.openxmlformats.org/officeDocument/2006/relationships/hyperlink" Target="https://www.youtube.com/c/aprendizdeexcel" TargetMode="External" /><Relationship Id="rId1" Type="http://schemas.openxmlformats.org/officeDocument/2006/relationships/hyperlink" Target="https://youtu.be/xU6qnSBBQuA" TargetMode="External" /><Relationship Id="rId5" Type="http://schemas.openxmlformats.org/officeDocument/2006/relationships/drawing" Target="../drawings/drawing16.xml" /><Relationship Id="rId4" Type="http://schemas.openxmlformats.org/officeDocument/2006/relationships/printerSettings" Target="../printerSettings/printerSettings17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B1" zoomScaleNormal="100" workbookViewId="0">
      <selection activeCell="C32" sqref="C32:D32"/>
    </sheetView>
  </sheetViews>
  <sheetFormatPr defaultColWidth="10.76171875" defaultRowHeight="15" x14ac:dyDescent="0.2"/>
  <cols>
    <col min="1" max="1" width="3.62890625" customWidth="1"/>
    <col min="2" max="2" width="45.0625" customWidth="1"/>
    <col min="3" max="3" width="8.609375" customWidth="1"/>
    <col min="4" max="4" width="10.89453125" customWidth="1"/>
    <col min="5" max="5" width="4.3046875" customWidth="1"/>
    <col min="6" max="6" width="8.609375" customWidth="1"/>
    <col min="7" max="7" width="23.5390625" customWidth="1"/>
    <col min="8" max="8" width="8.609375" customWidth="1"/>
    <col min="9" max="9" width="20.04296875" customWidth="1"/>
    <col min="10" max="10" width="8.7421875" customWidth="1"/>
    <col min="11" max="11" width="11.97265625" customWidth="1"/>
  </cols>
  <sheetData>
    <row r="1" spans="1:19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">
      <c r="B3" s="286" t="s">
        <v>347</v>
      </c>
      <c r="C3" s="286"/>
      <c r="D3" s="286"/>
      <c r="E3" s="286"/>
      <c r="F3" s="286"/>
      <c r="G3" s="286"/>
    </row>
    <row r="4" spans="1:19" ht="15.75" thickBot="1" x14ac:dyDescent="0.25"/>
    <row r="5" spans="1:19" ht="15.75" thickBot="1" x14ac:dyDescent="0.25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25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25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25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25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">
      <c r="B15" s="65" t="s">
        <v>81</v>
      </c>
      <c r="C15" s="54">
        <v>9</v>
      </c>
      <c r="D15" s="54">
        <f>C15*2</f>
        <v>18</v>
      </c>
      <c r="E15" s="81"/>
    </row>
    <row r="16" spans="1:19" x14ac:dyDescent="0.2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25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25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25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25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25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25"/>
    <row r="28" spans="2:9" ht="15.75" thickBot="1" x14ac:dyDescent="0.25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25">
      <c r="B29" s="74"/>
    </row>
    <row r="30" spans="2:9" ht="15.75" thickBot="1" x14ac:dyDescent="0.25">
      <c r="B30" s="219" t="s">
        <v>89</v>
      </c>
      <c r="C30" s="293" t="s">
        <v>354</v>
      </c>
      <c r="D30" s="294"/>
      <c r="E30" s="294"/>
      <c r="F30" s="294"/>
      <c r="G30" s="295"/>
    </row>
    <row r="31" spans="2:9" ht="15.75" thickBot="1" x14ac:dyDescent="0.25"/>
    <row r="32" spans="2:9" ht="15.75" thickBot="1" x14ac:dyDescent="0.25">
      <c r="B32" s="219" t="s">
        <v>90</v>
      </c>
      <c r="C32" s="284">
        <v>4242781190</v>
      </c>
      <c r="D32" s="285"/>
      <c r="F32" s="219" t="s">
        <v>119</v>
      </c>
      <c r="G32" s="137">
        <v>2</v>
      </c>
    </row>
    <row r="34" spans="1:19" x14ac:dyDescent="0.2">
      <c r="C34" s="217" t="s">
        <v>62</v>
      </c>
      <c r="D34" s="218" t="s">
        <v>63</v>
      </c>
    </row>
    <row r="35" spans="1:19" x14ac:dyDescent="0.2">
      <c r="B35" s="278" t="s">
        <v>341</v>
      </c>
      <c r="C35" s="111">
        <v>15</v>
      </c>
      <c r="D35" s="111">
        <v>15</v>
      </c>
      <c r="E35" s="282" t="s">
        <v>353</v>
      </c>
      <c r="F35" s="283"/>
    </row>
    <row r="36" spans="1:19" x14ac:dyDescent="0.2">
      <c r="B36" s="278" t="s">
        <v>342</v>
      </c>
      <c r="C36" s="111">
        <v>15</v>
      </c>
      <c r="D36" s="111">
        <v>15</v>
      </c>
      <c r="E36" s="282" t="s">
        <v>350</v>
      </c>
      <c r="F36" s="283"/>
    </row>
    <row r="37" spans="1:19" x14ac:dyDescent="0.2">
      <c r="B37" s="278" t="s">
        <v>343</v>
      </c>
      <c r="C37" s="111">
        <v>15</v>
      </c>
      <c r="D37" s="111">
        <v>15</v>
      </c>
      <c r="E37" s="282" t="s">
        <v>349</v>
      </c>
      <c r="F37" s="283"/>
    </row>
    <row r="38" spans="1:19" x14ac:dyDescent="0.2">
      <c r="A38" s="279"/>
      <c r="B38" s="280" t="s">
        <v>344</v>
      </c>
      <c r="C38" s="281">
        <v>15</v>
      </c>
      <c r="D38" s="281">
        <v>15</v>
      </c>
      <c r="E38" s="300" t="s">
        <v>351</v>
      </c>
      <c r="F38" s="301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">
      <c r="B39" s="278" t="s">
        <v>346</v>
      </c>
      <c r="C39" s="111">
        <v>15</v>
      </c>
      <c r="D39" s="111">
        <v>15</v>
      </c>
      <c r="E39" s="282" t="s">
        <v>352</v>
      </c>
      <c r="F39" s="283"/>
    </row>
    <row r="40" spans="1:19" x14ac:dyDescent="0.2">
      <c r="B40" s="278" t="s">
        <v>345</v>
      </c>
      <c r="C40" s="111">
        <v>15</v>
      </c>
      <c r="D40" s="111">
        <v>15</v>
      </c>
      <c r="E40" s="282" t="s">
        <v>218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xr:uid="{0FF1B114-E0C0-904A-B365-7496AB5D37DA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defaultColWidth="14.390625" defaultRowHeight="15" customHeight="1" x14ac:dyDescent="0.2"/>
  <cols>
    <col min="1" max="2" width="4.3046875" style="48" customWidth="1"/>
    <col min="3" max="3" width="3.765625" customWidth="1"/>
    <col min="4" max="4" width="7.6640625" customWidth="1"/>
    <col min="5" max="5" width="6.72265625" customWidth="1"/>
    <col min="6" max="6" width="2.6875" customWidth="1"/>
    <col min="7" max="7" width="3.765625" customWidth="1"/>
    <col min="8" max="8" width="19.7734375" customWidth="1"/>
    <col min="9" max="9" width="5.6484375" customWidth="1"/>
    <col min="10" max="10" width="1.74609375" customWidth="1"/>
    <col min="11" max="11" width="6.72265625" customWidth="1"/>
    <col min="12" max="12" width="2.6875" customWidth="1"/>
    <col min="13" max="13" width="6.72265625" customWidth="1"/>
    <col min="14" max="14" width="1.74609375" customWidth="1"/>
    <col min="15" max="15" width="5.6484375" customWidth="1"/>
    <col min="16" max="16" width="19.7734375" customWidth="1"/>
    <col min="17" max="17" width="3.765625" customWidth="1"/>
    <col min="18" max="18" width="2.6875" customWidth="1"/>
    <col min="19" max="19" width="20.71484375" customWidth="1"/>
    <col min="20" max="20" width="0.8046875" customWidth="1"/>
    <col min="21" max="21" width="19.50390625" customWidth="1"/>
    <col min="22" max="29" width="12.64453125" customWidth="1"/>
  </cols>
  <sheetData>
    <row r="1" spans="1:21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1" ht="15" customHeight="1" thickBo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25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N1" zoomScale="90" zoomScaleNormal="90" workbookViewId="0">
      <selection activeCell="L20" sqref="L20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7</v>
      </c>
      <c r="AP10" s="141">
        <f>AN10-AO10</f>
        <v>-6</v>
      </c>
      <c r="AQ10" s="138">
        <v>0</v>
      </c>
      <c r="AR10" s="141">
        <f>+AW10+AV10+AU10</f>
        <v>-5.9900000000000002E-6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-5.9900000000000002E-6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6</v>
      </c>
      <c r="AP12" s="141">
        <f>AN12-AO12</f>
        <v>-3</v>
      </c>
      <c r="AQ12" s="138">
        <v>0</v>
      </c>
      <c r="AR12" s="141">
        <f>+AW12+AV12+AU12</f>
        <v>3.00029703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2.9702999999999999E-4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4</v>
      </c>
      <c r="AP14" s="141">
        <f>AN14-AO14</f>
        <v>1</v>
      </c>
      <c r="AQ14" s="138">
        <v>0</v>
      </c>
      <c r="AR14" s="141">
        <f>+AW14+AV14+AU14</f>
        <v>6.0006010500000002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6.0105E-4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1</v>
      </c>
      <c r="AP16" s="141">
        <f>AN16-AO16</f>
        <v>8</v>
      </c>
      <c r="AQ16" s="138">
        <v>0</v>
      </c>
      <c r="AR16" s="141">
        <f>+AW16+AV16+AU16</f>
        <v>9.0009080899999994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9.0808999999999996E-4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T5" zoomScale="90" zoomScaleNormal="90" workbookViewId="0">
      <selection activeCell="J12" sqref="J12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2</v>
      </c>
      <c r="AP10" s="141">
        <f>AN10-AO10</f>
        <v>8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3</v>
      </c>
      <c r="AP12" s="141">
        <f>AN12-AO12</f>
        <v>4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6</v>
      </c>
      <c r="AP14" s="141">
        <f>AN14-AO14</f>
        <v>-3</v>
      </c>
      <c r="AQ14" s="138">
        <v>0</v>
      </c>
      <c r="AR14" s="141">
        <f>+AW14+AV14+AU14</f>
        <v>3.0003020199999999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3.0201999999999996E-4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9</v>
      </c>
      <c r="AP16" s="141">
        <f>AN16-AO16</f>
        <v>-9</v>
      </c>
      <c r="AQ16" s="138">
        <v>0</v>
      </c>
      <c r="AR16" s="141">
        <f>+AW16+AV16+AU16</f>
        <v>-1.9999999999999999E-6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topLeftCell="R5" zoomScale="90" zoomScaleNormal="90" workbookViewId="0">
      <selection activeCell="T16" sqref="T16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3</v>
      </c>
      <c r="AP10" s="141">
        <f>AN10-AO10</f>
        <v>8</v>
      </c>
      <c r="AQ10" s="138">
        <v>0</v>
      </c>
      <c r="AR10" s="141">
        <f>+AW10+AV10+AU10</f>
        <v>9.0009081099999992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9.0810999999999995E-4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5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12</v>
      </c>
      <c r="AP12" s="141">
        <f>AN12-AO12</f>
        <v>-11</v>
      </c>
      <c r="AQ12" s="138">
        <v>0</v>
      </c>
      <c r="AR12" s="141">
        <f>+AW12+AV12+AU12</f>
        <v>-1.099E-5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-2.99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4</v>
      </c>
      <c r="K14" s="145" t="s">
        <v>40</v>
      </c>
      <c r="L14" s="203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3.0003000499999999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3.0004999999999995E-4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12</v>
      </c>
      <c r="AC16" s="95">
        <f>AA16-AB16</f>
        <v>-11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5</v>
      </c>
      <c r="AP16" s="141">
        <f>AN16-AO16</f>
        <v>3</v>
      </c>
      <c r="AQ16" s="138">
        <v>0</v>
      </c>
      <c r="AR16" s="141">
        <f>+AW16+AV16+AU16</f>
        <v>6.0006030800000003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6.0307999999999998E-4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T2" zoomScale="90" zoomScaleNormal="90" workbookViewId="0">
      <selection activeCell="L20" sqref="L20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3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4</v>
      </c>
      <c r="AP10" s="141">
        <f>AN10-AO10</f>
        <v>4</v>
      </c>
      <c r="AQ10" s="138">
        <v>0</v>
      </c>
      <c r="AR10" s="141">
        <f>+AW10+AV10+AU10</f>
        <v>6.0006040799999996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6.0407999999999989E-4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2.2020300000000002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-7.9999999999999996E-6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-7.9999999999999996E-6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2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8</v>
      </c>
      <c r="AO14" s="29" cm="1">
        <f t="array" ref="AO14">SUM(($G$10:$G$23=$AH14)*($L$10:$L$23)+($O$10:$O$23=$AH14)*($J$10:$J$23))</f>
        <v>3</v>
      </c>
      <c r="AP14" s="141">
        <f>AN14-AO14</f>
        <v>5</v>
      </c>
      <c r="AQ14" s="138">
        <v>0</v>
      </c>
      <c r="AR14" s="141">
        <f>+AW14+AV14+AU14</f>
        <v>9.0009050800000008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9.0507999999999995E-4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5</v>
      </c>
      <c r="AP16" s="141">
        <f>AN16-AO16</f>
        <v>-1</v>
      </c>
      <c r="AQ16" s="138">
        <v>0</v>
      </c>
      <c r="AR16" s="141">
        <f>+AW16+AV16+AU16</f>
        <v>3.0002990399999998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2.9903999999999998E-4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topLeftCell="T1" zoomScale="90" zoomScaleNormal="90" workbookViewId="0">
      <selection activeCell="L20" sqref="L20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7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9</v>
      </c>
      <c r="AP12" s="141">
        <f>AN12-AO12</f>
        <v>-9</v>
      </c>
      <c r="AQ12" s="138">
        <v>0</v>
      </c>
      <c r="AR12" s="141">
        <f>+AW12+AV12+AU12</f>
        <v>-1.9999999999999999E-6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3.0003020199999999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3.0201999999999996E-4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3</v>
      </c>
      <c r="AP16" s="141">
        <f>AN16-AO16</f>
        <v>6</v>
      </c>
      <c r="AQ16" s="138">
        <v>0</v>
      </c>
      <c r="AR16" s="141">
        <f>+AW16+AV16+AU16</f>
        <v>7.1001200200000003</v>
      </c>
      <c r="AS16" s="29"/>
      <c r="AT16" s="29"/>
      <c r="AU16" s="141">
        <f>+AJ16</f>
        <v>7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T1" zoomScale="90" zoomScaleNormal="90" workbookViewId="0">
      <selection activeCell="T24" sqref="T24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5.9999990099999998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2.2020300000000002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2</v>
      </c>
      <c r="AP12" s="141">
        <f>AN12-AO12</f>
        <v>5</v>
      </c>
      <c r="AQ12" s="138">
        <v>0</v>
      </c>
      <c r="AR12" s="141">
        <f>+AW12+AV12+AU12</f>
        <v>9.0003010200000002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6</v>
      </c>
      <c r="AP14" s="141">
        <f>AN14-AO14</f>
        <v>-5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3.3040639999999999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7</v>
      </c>
      <c r="AP16" s="141">
        <f>AN16-AO16</f>
        <v>-4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T1" zoomScale="90" zoomScaleNormal="90" workbookViewId="0">
      <selection activeCell="L20" sqref="L20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9.00090608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9.0607999999999997E-4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-7.9999999999999996E-6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-7.9999999999999996E-6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3.0002990399999998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2.9903999999999998E-4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3</v>
      </c>
      <c r="AP16" s="141">
        <f>AN16-AO16</f>
        <v>3</v>
      </c>
      <c r="AQ16" s="138">
        <v>0</v>
      </c>
      <c r="AR16" s="141">
        <f>+AW16+AV16+AU16</f>
        <v>6.0006030600000004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6.0305999999999999E-4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R1" zoomScale="90" zoomScaleNormal="90" workbookViewId="0">
      <selection activeCell="J20" sqref="J20"/>
    </sheetView>
  </sheetViews>
  <sheetFormatPr defaultColWidth="14.390625" defaultRowHeight="15" customHeight="1" x14ac:dyDescent="0.2"/>
  <cols>
    <col min="1" max="1" width="3.62890625" style="28" customWidth="1"/>
    <col min="2" max="2" width="3.765625" style="28" customWidth="1"/>
    <col min="3" max="3" width="7.6640625" style="28" customWidth="1"/>
    <col min="4" max="4" width="6.72265625" style="28" customWidth="1"/>
    <col min="5" max="5" width="2.6875" style="28" customWidth="1"/>
    <col min="6" max="6" width="3.765625" style="28" customWidth="1"/>
    <col min="7" max="7" width="19.7734375" style="28" customWidth="1"/>
    <col min="8" max="8" width="5.6484375" style="28" customWidth="1"/>
    <col min="9" max="9" width="2.6875" style="28" customWidth="1"/>
    <col min="10" max="10" width="6.72265625" style="28" customWidth="1"/>
    <col min="11" max="11" width="2.6875" style="28" customWidth="1"/>
    <col min="12" max="12" width="6.72265625" style="28" customWidth="1"/>
    <col min="13" max="13" width="2.6875" style="28" customWidth="1"/>
    <col min="14" max="14" width="5.6484375" style="28" customWidth="1"/>
    <col min="15" max="15" width="19.7734375" style="28" customWidth="1"/>
    <col min="16" max="16" width="3.765625" style="28" customWidth="1"/>
    <col min="17" max="17" width="2.5546875" style="28" customWidth="1"/>
    <col min="18" max="18" width="15.6015625" style="28" customWidth="1"/>
    <col min="19" max="19" width="2.6875" style="28" customWidth="1"/>
    <col min="20" max="20" width="19.7734375" style="28" customWidth="1"/>
    <col min="21" max="21" width="5.6484375" style="28" customWidth="1"/>
    <col min="22" max="22" width="1.74609375" style="28" customWidth="1"/>
    <col min="23" max="29" width="4.03515625" style="28" customWidth="1"/>
    <col min="30" max="30" width="6.05078125" style="30" customWidth="1"/>
    <col min="31" max="32" width="4.9765625" style="29" customWidth="1"/>
    <col min="33" max="33" width="4.9765625" style="31" customWidth="1"/>
    <col min="34" max="34" width="14.796875" style="31" customWidth="1"/>
    <col min="35" max="41" width="4.9765625" style="31" customWidth="1"/>
    <col min="42" max="42" width="8.609375" style="31" customWidth="1"/>
    <col min="43" max="47" width="4.9765625" style="31" customWidth="1"/>
    <col min="48" max="49" width="8.609375" style="31" customWidth="1"/>
    <col min="50" max="50" width="4.9765625" style="31" customWidth="1"/>
    <col min="52" max="52" width="7.6640625" style="31" customWidth="1"/>
    <col min="53" max="53" width="14.390625" style="31"/>
    <col min="54" max="54" width="14.9296875" style="28" customWidth="1"/>
    <col min="55" max="16384" width="14.390625" style="28"/>
  </cols>
  <sheetData>
    <row r="1" spans="1:56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0</v>
      </c>
      <c r="BD6" s="138">
        <f t="shared" si="1"/>
        <v>4</v>
      </c>
    </row>
    <row r="7" spans="1:56" s="30" customFormat="1" ht="22.15" customHeight="1" thickBot="1" x14ac:dyDescent="0.25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2</v>
      </c>
      <c r="AP10" s="141">
        <f>AN10-AO10</f>
        <v>5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5</v>
      </c>
      <c r="AP12" s="141">
        <f>AN12-AO12</f>
        <v>0</v>
      </c>
      <c r="AQ12" s="138">
        <v>0</v>
      </c>
      <c r="AR12" s="141">
        <f>+AW12+AV12+AU12</f>
        <v>4.1001200200000003</v>
      </c>
      <c r="AS12" s="29"/>
      <c r="AT12" s="29"/>
      <c r="AU12" s="141">
        <f>+AJ12</f>
        <v>4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2.2030520000000005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100.02</v>
      </c>
    </row>
    <row r="13" spans="1:56" s="30" customFormat="1" ht="10.15" customHeight="1" x14ac:dyDescent="0.2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8</v>
      </c>
      <c r="AP14" s="141">
        <f>AN14-AO14</f>
        <v>-6</v>
      </c>
      <c r="AQ14" s="138">
        <v>0</v>
      </c>
      <c r="AR14" s="141">
        <f>+AW14+AV14+AU14</f>
        <v>-3.0000000000000001E-6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-3.0000000000000001E-6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2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5</v>
      </c>
      <c r="AP16" s="141">
        <f>AN16-AO16</f>
        <v>1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25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abSelected="1" topLeftCell="E1" zoomScaleNormal="100" workbookViewId="0">
      <selection activeCell="M31" sqref="M31"/>
    </sheetView>
  </sheetViews>
  <sheetFormatPr defaultColWidth="14.390625" defaultRowHeight="15" customHeight="1" x14ac:dyDescent="0.2"/>
  <cols>
    <col min="1" max="2" width="4.3046875" style="48" customWidth="1"/>
    <col min="3" max="3" width="3.765625" customWidth="1"/>
    <col min="4" max="4" width="7.6640625" customWidth="1"/>
    <col min="5" max="5" width="6.72265625" customWidth="1"/>
    <col min="6" max="6" width="2.6875" customWidth="1"/>
    <col min="7" max="7" width="3.765625" customWidth="1"/>
    <col min="8" max="8" width="19.7734375" customWidth="1"/>
    <col min="9" max="9" width="5.6484375" customWidth="1"/>
    <col min="10" max="10" width="1.74609375" customWidth="1"/>
    <col min="11" max="11" width="6.72265625" customWidth="1"/>
    <col min="12" max="12" width="2.6875" customWidth="1"/>
    <col min="13" max="13" width="6.72265625" customWidth="1"/>
    <col min="14" max="14" width="1.74609375" customWidth="1"/>
    <col min="15" max="15" width="5.6484375" customWidth="1"/>
    <col min="16" max="16" width="19.7734375" customWidth="1"/>
    <col min="17" max="17" width="3.765625" customWidth="1"/>
    <col min="18" max="18" width="2.6875" customWidth="1"/>
    <col min="19" max="19" width="20.71484375" customWidth="1"/>
    <col min="20" max="20" width="0.8046875" customWidth="1"/>
    <col min="21" max="21" width="19.50390625" customWidth="1"/>
    <col min="22" max="29" width="12.64453125" customWidth="1"/>
  </cols>
  <sheetData>
    <row r="1" spans="1:24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25"/>
    <row r="4" spans="1:24" ht="15" customHeight="1" x14ac:dyDescent="0.2">
      <c r="X4" s="296" t="s">
        <v>134</v>
      </c>
    </row>
    <row r="5" spans="1:24" ht="15" customHeight="1" thickBot="1" x14ac:dyDescent="0.25">
      <c r="X5" s="297"/>
    </row>
    <row r="6" spans="1:24" ht="15" customHeight="1" x14ac:dyDescent="0.2">
      <c r="X6" s="298" t="s">
        <v>135</v>
      </c>
    </row>
    <row r="7" spans="1:24" ht="15" customHeight="1" thickBot="1" x14ac:dyDescent="0.25">
      <c r="X7" s="299"/>
    </row>
    <row r="8" spans="1:24" ht="18" customHeight="1" x14ac:dyDescent="0.2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2" t="s">
        <v>315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25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25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Porto</v>
      </c>
    </row>
    <row r="11" spans="1:24" ht="15" customHeight="1" x14ac:dyDescent="0.2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5</v>
      </c>
      <c r="L11" s="192" t="s">
        <v>40</v>
      </c>
      <c r="M11" s="192">
        <v>3</v>
      </c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25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25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25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25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3</v>
      </c>
      <c r="L16" s="184" t="s">
        <v>40</v>
      </c>
      <c r="M16" s="203">
        <v>2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25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25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2</v>
      </c>
      <c r="L19" s="184" t="s">
        <v>40</v>
      </c>
      <c r="M19" s="203">
        <v>1</v>
      </c>
      <c r="N19" s="185"/>
      <c r="O19" s="184" t="e" vm="52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3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25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25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1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25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25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4</v>
      </c>
      <c r="L26" s="192" t="s">
        <v>40</v>
      </c>
      <c r="M26" s="192">
        <v>5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25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25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3</v>
      </c>
      <c r="L28" s="184" t="s">
        <v>40</v>
      </c>
      <c r="M28" s="203">
        <v>2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25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25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3</v>
      </c>
      <c r="L31" s="184" t="s">
        <v>40</v>
      </c>
      <c r="M31" s="203">
        <v>2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25">
      <c r="U35" s="146"/>
    </row>
    <row r="36" spans="1:21" ht="15" customHeight="1" x14ac:dyDescent="0.2">
      <c r="U36" s="296" t="s">
        <v>134</v>
      </c>
    </row>
    <row r="37" spans="1:21" ht="15" customHeight="1" thickBot="1" x14ac:dyDescent="0.25">
      <c r="U37" s="313"/>
    </row>
    <row r="38" spans="1:21" ht="15" customHeight="1" x14ac:dyDescent="0.2">
      <c r="U38" s="298" t="s">
        <v>135</v>
      </c>
    </row>
    <row r="39" spans="1:21" ht="15" customHeight="1" thickBot="1" x14ac:dyDescent="0.25">
      <c r="U39" s="314"/>
    </row>
    <row r="40" spans="1:21" ht="15" customHeight="1" x14ac:dyDescent="0.2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6">
      <formula>#REF!="P"</formula>
    </cfRule>
    <cfRule type="expression" dxfId="194" priority="77">
      <formula>#REF!="E"</formula>
    </cfRule>
    <cfRule type="expression" dxfId="193" priority="78">
      <formula>#REF!="G"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6">
      <formula>#REF!="G"</formula>
    </cfRule>
    <cfRule type="expression" dxfId="186" priority="65">
      <formula>#REF!="E"</formula>
    </cfRule>
    <cfRule type="expression" dxfId="185" priority="64">
      <formula>#REF!="P"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7">
      <formula>#REF!="E"</formula>
    </cfRule>
    <cfRule type="expression" dxfId="173" priority="48">
      <formula>#REF!="G"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0">
      <formula>#REF!="P"</formula>
    </cfRule>
    <cfRule type="expression" dxfId="170" priority="41">
      <formula>#REF!="E"</formula>
    </cfRule>
    <cfRule type="expression" dxfId="169" priority="42">
      <formula>#REF!="G"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0">
      <formula>#REF!="E"</formula>
    </cfRule>
    <cfRule type="expression" dxfId="158" priority="81">
      <formula>#REF!="G"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5">
      <formula>#REF!="G"</formula>
    </cfRule>
    <cfRule type="expression" dxfId="154" priority="74">
      <formula>#REF!="E"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7">
      <formula>#REF!="P"</formula>
    </cfRule>
    <cfRule type="expression" dxfId="150" priority="68">
      <formula>#REF!="E"</formula>
    </cfRule>
    <cfRule type="expression" dxfId="149" priority="69">
      <formula>#REF!="G"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2">
      <formula>#REF!="E"</formula>
    </cfRule>
    <cfRule type="expression" dxfId="146" priority="61">
      <formula>#REF!="P"</formula>
    </cfRule>
    <cfRule type="expression" dxfId="145" priority="63">
      <formula>#REF!="G"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1">
      <formula>#REF!="G"</formula>
    </cfRule>
    <cfRule type="expression" dxfId="137" priority="50">
      <formula>#REF!="E"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4">
      <formula>#REF!="E"</formula>
    </cfRule>
    <cfRule type="expression" dxfId="134" priority="45">
      <formula>#REF!="G"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6">
      <formula>$M35&lt;&gt;""</formula>
    </cfRule>
    <cfRule type="expression" dxfId="118" priority="117">
      <formula>AND($M35&lt;&gt;"",$M36="")</formula>
    </cfRule>
  </conditionalFormatting>
  <conditionalFormatting sqref="X4:X7">
    <cfRule type="expression" dxfId="117" priority="2">
      <formula>AND($L7&lt;&gt;"",$L8="")</formula>
    </cfRule>
    <cfRule type="expression" dxfId="116" priority="1">
      <formula>$L7&lt;&gt;""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H6" zoomScaleNormal="100" workbookViewId="0">
      <selection activeCell="K19" sqref="K19"/>
    </sheetView>
  </sheetViews>
  <sheetFormatPr defaultColWidth="14.390625" defaultRowHeight="15" customHeight="1" x14ac:dyDescent="0.2"/>
  <cols>
    <col min="1" max="2" width="4.3046875" style="48" customWidth="1"/>
    <col min="3" max="3" width="3.765625" customWidth="1"/>
    <col min="4" max="4" width="7.6640625" customWidth="1"/>
    <col min="5" max="5" width="6.72265625" customWidth="1"/>
    <col min="6" max="6" width="2.6875" customWidth="1"/>
    <col min="7" max="7" width="3.765625" customWidth="1"/>
    <col min="8" max="8" width="19.7734375" customWidth="1"/>
    <col min="9" max="9" width="5.6484375" customWidth="1"/>
    <col min="10" max="10" width="1.74609375" customWidth="1"/>
    <col min="11" max="11" width="6.72265625" customWidth="1"/>
    <col min="12" max="12" width="2.6875" customWidth="1"/>
    <col min="13" max="13" width="6.72265625" customWidth="1"/>
    <col min="14" max="14" width="1.74609375" customWidth="1"/>
    <col min="15" max="15" width="5.6484375" customWidth="1"/>
    <col min="16" max="16" width="19.7734375" customWidth="1"/>
    <col min="17" max="17" width="3.765625" customWidth="1"/>
    <col min="18" max="18" width="2.6875" customWidth="1"/>
    <col min="19" max="19" width="20.71484375" customWidth="1"/>
    <col min="20" max="20" width="0.8046875" customWidth="1"/>
    <col min="21" max="21" width="19.50390625" customWidth="1"/>
    <col min="22" max="29" width="12.64453125" customWidth="1"/>
  </cols>
  <sheetData>
    <row r="1" spans="1:24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25"/>
    <row r="4" spans="1:24" ht="15" customHeight="1" x14ac:dyDescent="0.2">
      <c r="X4" s="296" t="s">
        <v>134</v>
      </c>
    </row>
    <row r="5" spans="1:24" ht="15" customHeight="1" thickBot="1" x14ac:dyDescent="0.25">
      <c r="X5" s="297"/>
    </row>
    <row r="6" spans="1:24" ht="15" customHeight="1" x14ac:dyDescent="0.2">
      <c r="X6" s="298" t="s">
        <v>135</v>
      </c>
    </row>
    <row r="7" spans="1:24" ht="15" customHeight="1" thickBot="1" x14ac:dyDescent="0.25">
      <c r="X7" s="299"/>
    </row>
    <row r="8" spans="1:24" ht="18" customHeight="1" x14ac:dyDescent="0.2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25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1">
        <f ca="1">IFERROR(VLOOKUP(H10,Aux!$A:$X,8,0),"")</f>
        <v>#VALUE!</v>
      </c>
      <c r="H10" s="182" t="str">
        <f ca="1">Octavos!U10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25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25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2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25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25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0</v>
      </c>
      <c r="N16" s="185"/>
      <c r="O16" s="184" t="e" vm="24">
        <f ca="1">IFERROR(VLOOKUP(P16,Aux!$A:$C,3,0),"")</f>
        <v>#VALUE!</v>
      </c>
      <c r="P16" s="186" t="str">
        <f ca="1">Octavos!U25</f>
        <v>Benfica</v>
      </c>
      <c r="Q16" s="181" t="e" vm="11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25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25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1</v>
      </c>
      <c r="L19" s="184" t="s">
        <v>40</v>
      </c>
      <c r="M19" s="203">
        <v>3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5">
      <formula>#REF!="P"</formula>
    </cfRule>
    <cfRule type="expression" dxfId="109" priority="76">
      <formula>#REF!="E"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69">
      <formula>#REF!="P"</formula>
    </cfRule>
    <cfRule type="expression" dxfId="105" priority="70">
      <formula>#REF!="E"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3">
      <formula>#REF!="P"</formula>
    </cfRule>
    <cfRule type="expression" dxfId="102" priority="64">
      <formula>#REF!="E"</formula>
    </cfRule>
    <cfRule type="expression" dxfId="101" priority="65">
      <formula>#REF!="G"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4">
      <formula>#REF!="G"</formula>
    </cfRule>
    <cfRule type="expression" dxfId="90" priority="73">
      <formula>#REF!="E"</formula>
    </cfRule>
    <cfRule type="expression" dxfId="89" priority="72">
      <formula>#REF!="P"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6">
      <formula>#REF!="P"</formula>
    </cfRule>
    <cfRule type="expression" dxfId="86" priority="67">
      <formula>#REF!="E"</formula>
    </cfRule>
    <cfRule type="expression" dxfId="85" priority="68">
      <formula>#REF!="G"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2">
      <formula>#REF!="G"</formula>
    </cfRule>
    <cfRule type="expression" dxfId="82" priority="61">
      <formula>#REF!="E"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6">
      <formula>#REF!="G"</formula>
    </cfRule>
    <cfRule type="expression" dxfId="78" priority="55">
      <formula>#REF!="E"</formula>
    </cfRule>
    <cfRule type="expression" dxfId="77" priority="54">
      <formula>#REF!="P"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2">
      <formula>AND($L7&lt;&gt;"",$L8="")</formula>
    </cfRule>
    <cfRule type="expression" dxfId="70" priority="1">
      <formula>$L7&lt;&gt;""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H1" zoomScaleNormal="100" workbookViewId="0">
      <selection activeCell="K14" sqref="K14"/>
    </sheetView>
  </sheetViews>
  <sheetFormatPr defaultColWidth="14.390625" defaultRowHeight="15" customHeight="1" x14ac:dyDescent="0.2"/>
  <cols>
    <col min="1" max="2" width="4.3046875" style="48" customWidth="1"/>
    <col min="3" max="3" width="3.765625" customWidth="1"/>
    <col min="4" max="4" width="7.6640625" customWidth="1"/>
    <col min="5" max="5" width="6.72265625" customWidth="1"/>
    <col min="6" max="6" width="2.6875" customWidth="1"/>
    <col min="7" max="7" width="3.765625" customWidth="1"/>
    <col min="8" max="8" width="19.7734375" customWidth="1"/>
    <col min="9" max="9" width="5.6484375" customWidth="1"/>
    <col min="10" max="10" width="1.74609375" customWidth="1"/>
    <col min="11" max="11" width="6.72265625" customWidth="1"/>
    <col min="12" max="12" width="2.6875" customWidth="1"/>
    <col min="13" max="13" width="6.72265625" customWidth="1"/>
    <col min="14" max="14" width="1.74609375" customWidth="1"/>
    <col min="15" max="15" width="5.6484375" customWidth="1"/>
    <col min="16" max="16" width="19.7734375" customWidth="1"/>
    <col min="17" max="17" width="3.765625" customWidth="1"/>
    <col min="18" max="18" width="2.6875" customWidth="1"/>
    <col min="19" max="19" width="20.71484375" customWidth="1"/>
    <col min="20" max="20" width="0.8046875" customWidth="1"/>
    <col min="21" max="21" width="19.50390625" customWidth="1"/>
    <col min="22" max="29" width="12.64453125" customWidth="1"/>
  </cols>
  <sheetData>
    <row r="1" spans="1:24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25"/>
    <row r="4" spans="1:24" ht="15" customHeight="1" x14ac:dyDescent="0.2">
      <c r="X4" s="296" t="s">
        <v>134</v>
      </c>
    </row>
    <row r="5" spans="1:24" ht="15" customHeight="1" thickBot="1" x14ac:dyDescent="0.25">
      <c r="X5" s="297"/>
    </row>
    <row r="6" spans="1:24" ht="15" customHeight="1" x14ac:dyDescent="0.2">
      <c r="X6" s="298" t="s">
        <v>135</v>
      </c>
    </row>
    <row r="7" spans="1:24" ht="15" customHeight="1" thickBot="1" x14ac:dyDescent="0.25">
      <c r="X7" s="299"/>
    </row>
    <row r="8" spans="1:24" ht="18" customHeight="1" x14ac:dyDescent="0.2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25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4</v>
      </c>
      <c r="L10" s="184" t="s">
        <v>40</v>
      </c>
      <c r="M10" s="203">
        <v>1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25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25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2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Real Madrid</v>
      </c>
    </row>
    <row r="14" spans="1:24" ht="15" customHeight="1" x14ac:dyDescent="0.2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3</v>
      </c>
      <c r="L14" s="192" t="s">
        <v>40</v>
      </c>
      <c r="M14" s="192">
        <v>4</v>
      </c>
      <c r="N14" s="193"/>
      <c r="O14" s="192"/>
      <c r="P14" s="193"/>
      <c r="Q14" s="193"/>
      <c r="R14" s="193"/>
      <c r="S14" s="204"/>
      <c r="U14" s="207"/>
    </row>
    <row r="15" spans="1:24" ht="15" customHeight="1" x14ac:dyDescent="0.2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9">
      <formula>#REF!="G"</formula>
    </cfRule>
    <cfRule type="expression" dxfId="66" priority="38">
      <formula>#REF!="E"</formula>
    </cfRule>
    <cfRule type="expression" dxfId="65" priority="37">
      <formula>#REF!="P"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3">
      <formula>#REF!="G"</formula>
    </cfRule>
    <cfRule type="expression" dxfId="62" priority="31">
      <formula>#REF!="P"</formula>
    </cfRule>
    <cfRule type="expression" dxfId="61" priority="32">
      <formula>#REF!="E"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2">
      <formula>AND($L7&lt;&gt;"",$L8="")</formula>
    </cfRule>
    <cfRule type="expression" dxfId="46" priority="1">
      <formula>$L7&lt;&gt;""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B1" zoomScaleNormal="100" workbookViewId="0">
      <selection activeCell="K10" sqref="K10"/>
    </sheetView>
  </sheetViews>
  <sheetFormatPr defaultColWidth="14.390625" defaultRowHeight="15" customHeight="1" x14ac:dyDescent="0.2"/>
  <cols>
    <col min="1" max="2" width="4.3046875" style="48" customWidth="1"/>
    <col min="3" max="3" width="3.765625" customWidth="1"/>
    <col min="4" max="4" width="7.6640625" customWidth="1"/>
    <col min="5" max="5" width="6.72265625" customWidth="1"/>
    <col min="6" max="6" width="2.6875" customWidth="1"/>
    <col min="7" max="7" width="3.765625" customWidth="1"/>
    <col min="8" max="8" width="19.7734375" customWidth="1"/>
    <col min="9" max="9" width="5.6484375" customWidth="1"/>
    <col min="10" max="10" width="1.74609375" customWidth="1"/>
    <col min="11" max="11" width="6.72265625" customWidth="1"/>
    <col min="12" max="12" width="2.6875" customWidth="1"/>
    <col min="13" max="13" width="6.72265625" customWidth="1"/>
    <col min="14" max="14" width="1.74609375" customWidth="1"/>
    <col min="15" max="15" width="5.6484375" customWidth="1"/>
    <col min="16" max="16" width="19.7734375" customWidth="1"/>
    <col min="17" max="17" width="3.765625" customWidth="1"/>
    <col min="18" max="18" width="2.6875" customWidth="1"/>
    <col min="19" max="19" width="20.71484375" customWidth="1"/>
    <col min="20" max="20" width="0.8046875" customWidth="1"/>
    <col min="21" max="21" width="19.50390625" customWidth="1"/>
    <col min="22" max="29" width="12.64453125" customWidth="1"/>
  </cols>
  <sheetData>
    <row r="1" spans="1:24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25"/>
    <row r="4" spans="1:24" ht="15" customHeight="1" x14ac:dyDescent="0.2">
      <c r="X4" s="296" t="s">
        <v>134</v>
      </c>
    </row>
    <row r="5" spans="1:24" ht="15" customHeight="1" thickBot="1" x14ac:dyDescent="0.25">
      <c r="X5" s="297"/>
    </row>
    <row r="6" spans="1:24" ht="15" customHeight="1" x14ac:dyDescent="0.2">
      <c r="X6" s="298" t="s">
        <v>135</v>
      </c>
    </row>
    <row r="7" spans="1:24" ht="15" customHeight="1" thickBot="1" x14ac:dyDescent="0.25">
      <c r="X7" s="299"/>
    </row>
    <row r="8" spans="1:24" ht="18" customHeight="1" x14ac:dyDescent="0.2">
      <c r="C8" s="168" t="s">
        <v>33</v>
      </c>
      <c r="D8" s="169" t="s">
        <v>34</v>
      </c>
      <c r="E8" s="169" t="s">
        <v>35</v>
      </c>
      <c r="F8" s="170"/>
      <c r="G8" s="170"/>
      <c r="H8" s="302" t="s">
        <v>340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</row>
    <row r="9" spans="1:24" ht="15" customHeight="1" x14ac:dyDescent="0.2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18">
        <f ca="1">IFERROR(VLOOKUP(H10,Aux!$A:$X,8,0),"")</f>
        <v>#VALUE!</v>
      </c>
      <c r="H10" s="182" t="str">
        <f ca="1">Semis!U10</f>
        <v>Bayern Múnich</v>
      </c>
      <c r="I10" s="183" t="e" vm="19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8">
        <f ca="1">IFERROR(VLOOKUP(P10,Aux!$A:$C,3,0),"")</f>
        <v>#VALUE!</v>
      </c>
      <c r="P10" s="186" t="str">
        <f ca="1">Semis!U13</f>
        <v>Real Madrid</v>
      </c>
      <c r="Q10" s="181" t="e" vm="15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Real Madrid</v>
      </c>
    </row>
    <row r="11" spans="1:24" ht="15" customHeight="1" x14ac:dyDescent="0.2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">
      <c r="S13" s="248"/>
    </row>
    <row r="14" spans="1:24" ht="15" customHeight="1" x14ac:dyDescent="0.2">
      <c r="H14" s="316" t="s">
        <v>316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">
      <c r="H15" s="316"/>
      <c r="I15" s="316"/>
      <c r="J15" s="316"/>
      <c r="K15" s="316"/>
      <c r="L15" s="316"/>
      <c r="M15" s="316"/>
      <c r="N15" s="316"/>
      <c r="O15" s="316"/>
      <c r="P15" s="316"/>
    </row>
    <row r="16" spans="1:24" x14ac:dyDescent="0.2"/>
    <row r="17" spans="8:16" ht="15" customHeight="1" x14ac:dyDescent="0.2">
      <c r="H17" s="317" t="e" vm="15">
        <f ca="1">IFERROR(VLOOKUP(I17,Aux!$A:$X,8,0),"")</f>
        <v>#VALUE!</v>
      </c>
      <c r="I17" s="315" t="str">
        <f ca="1">U10</f>
        <v>Real Madrid</v>
      </c>
      <c r="J17" s="315"/>
      <c r="K17" s="315"/>
      <c r="L17" s="315"/>
      <c r="M17" s="315"/>
      <c r="N17" s="315"/>
      <c r="O17" s="315"/>
      <c r="P17" s="317" t="e" vm="48">
        <f ca="1">IFERROR(VLOOKUP(I17,Aux!$A:$C,3,0),"")</f>
        <v>#VALUE!</v>
      </c>
    </row>
    <row r="18" spans="8:16" ht="15" customHeight="1" x14ac:dyDescent="0.2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defaultColWidth="10.76171875" defaultRowHeight="15" x14ac:dyDescent="0.2"/>
  <cols>
    <col min="1" max="1" width="24.6171875" style="151" customWidth="1"/>
    <col min="3" max="3" width="14.9296875" customWidth="1"/>
    <col min="5" max="5" width="19.37109375" style="151" customWidth="1"/>
    <col min="7" max="7" width="14.9296875" customWidth="1"/>
    <col min="9" max="9" width="18.96484375" style="151" customWidth="1"/>
    <col min="11" max="11" width="23.40625" customWidth="1"/>
    <col min="12" max="12" width="14.2578125" customWidth="1"/>
    <col min="13" max="14" width="13.046875" customWidth="1"/>
    <col min="15" max="15" width="18.4296875" customWidth="1"/>
    <col min="16" max="16" width="20.984375" customWidth="1"/>
    <col min="17" max="18" width="21.65625" customWidth="1"/>
    <col min="19" max="19" width="21.65625" style="41" customWidth="1"/>
    <col min="20" max="21" width="10.76171875" style="41"/>
    <col min="25" max="25" width="13.046875" bestFit="1" customWidth="1"/>
    <col min="30" max="30" width="17.21875" customWidth="1"/>
    <col min="33" max="33" width="11.8359375" bestFit="1" customWidth="1"/>
  </cols>
  <sheetData>
    <row r="1" spans="1:34" x14ac:dyDescent="0.2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">
      <c r="A2" s="149" t="s">
        <v>254</v>
      </c>
      <c r="B2" s="147" t="s">
        <v>144</v>
      </c>
      <c r="C2" s="147" t="e" vm="54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7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">
      <c r="A3" s="149" t="s">
        <v>255</v>
      </c>
      <c r="B3" s="147" t="s">
        <v>145</v>
      </c>
      <c r="C3" s="147" t="e" vm="58">
        <f t="shared" si="0"/>
        <v>#VALUE!</v>
      </c>
      <c r="D3" s="148" t="e" vm="59">
        <v>#VALUE!</v>
      </c>
      <c r="E3" s="149" t="s">
        <v>275</v>
      </c>
      <c r="F3" s="147" t="s">
        <v>290</v>
      </c>
      <c r="G3" s="147" t="e" vm="60">
        <f t="shared" si="1"/>
        <v>#VALUE!</v>
      </c>
      <c r="H3" s="148" t="e" vm="61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">
      <c r="A4" s="149" t="s">
        <v>219</v>
      </c>
      <c r="B4" s="147" t="s">
        <v>146</v>
      </c>
      <c r="C4" s="147" t="e" vm="62">
        <f t="shared" si="0"/>
        <v>#VALUE!</v>
      </c>
      <c r="D4" s="148" t="e" vm="63">
        <v>#VALUE!</v>
      </c>
      <c r="E4" s="149" t="s">
        <v>276</v>
      </c>
      <c r="F4" s="147" t="s">
        <v>291</v>
      </c>
      <c r="G4" s="147" t="e" vm="64">
        <f t="shared" si="1"/>
        <v>#VALUE!</v>
      </c>
      <c r="H4" s="148" t="e" vm="65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3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">
      <c r="A5" s="149" t="s">
        <v>204</v>
      </c>
      <c r="B5" s="147" t="s">
        <v>147</v>
      </c>
      <c r="C5" s="147" t="e" vm="66">
        <f t="shared" si="0"/>
        <v>#VALUE!</v>
      </c>
      <c r="D5" s="148" t="e" vm="67">
        <v>#VALUE!</v>
      </c>
      <c r="E5" s="149" t="s">
        <v>277</v>
      </c>
      <c r="F5" s="147" t="s">
        <v>292</v>
      </c>
      <c r="G5" s="147" t="e" vm="68">
        <f t="shared" si="1"/>
        <v>#VALUE!</v>
      </c>
      <c r="H5" s="148" t="e" vm="69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">
      <c r="A6" s="149" t="s">
        <v>194</v>
      </c>
      <c r="B6" s="147" t="s">
        <v>148</v>
      </c>
      <c r="C6" s="147" t="e" vm="70">
        <f t="shared" si="0"/>
        <v>#VALUE!</v>
      </c>
      <c r="D6" s="148" t="e" vm="71">
        <v>#VALUE!</v>
      </c>
      <c r="E6" s="149" t="s">
        <v>102</v>
      </c>
      <c r="F6" s="147" t="s">
        <v>109</v>
      </c>
      <c r="G6" s="147" t="e" vm="72">
        <f t="shared" si="1"/>
        <v>#VALUE!</v>
      </c>
      <c r="H6" s="148" t="e" vm="73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">
      <c r="A7" s="149" t="s">
        <v>200</v>
      </c>
      <c r="B7" s="147" t="s">
        <v>149</v>
      </c>
      <c r="C7" s="147" t="e" vm="74">
        <f t="shared" si="0"/>
        <v>#VALUE!</v>
      </c>
      <c r="D7" s="148" t="e" vm="75">
        <v>#VALUE!</v>
      </c>
      <c r="E7" s="149" t="s">
        <v>102</v>
      </c>
      <c r="F7" s="147" t="s">
        <v>109</v>
      </c>
      <c r="G7" s="147" t="e" vm="72">
        <f t="shared" si="1"/>
        <v>#VALUE!</v>
      </c>
      <c r="H7" s="148" t="e" vm="73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">
      <c r="A8" s="149" t="s">
        <v>220</v>
      </c>
      <c r="B8" s="147" t="s">
        <v>150</v>
      </c>
      <c r="C8" s="147" t="e" vm="76">
        <f t="shared" si="0"/>
        <v>#VALUE!</v>
      </c>
      <c r="D8" s="148" t="e" vm="77">
        <v>#VALUE!</v>
      </c>
      <c r="E8" s="149" t="s">
        <v>102</v>
      </c>
      <c r="F8" s="147" t="s">
        <v>109</v>
      </c>
      <c r="G8" s="147" t="e" vm="72">
        <f t="shared" si="1"/>
        <v>#VALUE!</v>
      </c>
      <c r="H8" s="148" t="e" vm="73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3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">
      <c r="A9" s="150" t="s">
        <v>196</v>
      </c>
      <c r="B9" s="147" t="s">
        <v>151</v>
      </c>
      <c r="C9" s="147" t="e" vm="78">
        <f t="shared" si="0"/>
        <v>#VALUE!</v>
      </c>
      <c r="D9" s="148" t="e" vm="79">
        <v>#VALUE!</v>
      </c>
      <c r="E9" s="150" t="s">
        <v>102</v>
      </c>
      <c r="F9" s="147" t="s">
        <v>109</v>
      </c>
      <c r="G9" s="147" t="e" vm="72">
        <f t="shared" si="1"/>
        <v>#VALUE!</v>
      </c>
      <c r="H9" s="148" t="e" vm="73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2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">
      <c r="A10" s="149" t="s">
        <v>202</v>
      </c>
      <c r="B10" s="147" t="s">
        <v>152</v>
      </c>
      <c r="C10" s="147" t="e" vm="80">
        <f t="shared" si="0"/>
        <v>#VALUE!</v>
      </c>
      <c r="D10" s="148" t="e" vm="81">
        <v>#VALUE!</v>
      </c>
      <c r="E10" s="149" t="s">
        <v>99</v>
      </c>
      <c r="F10" s="147" t="s">
        <v>106</v>
      </c>
      <c r="G10" s="147" t="e" vm="82">
        <f t="shared" si="1"/>
        <v>#VALUE!</v>
      </c>
      <c r="H10" s="148" t="e" vm="83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">
      <c r="A11" s="150" t="s">
        <v>198</v>
      </c>
      <c r="B11" s="147" t="s">
        <v>153</v>
      </c>
      <c r="C11" s="147" t="e" vm="84">
        <f t="shared" si="0"/>
        <v>#VALUE!</v>
      </c>
      <c r="D11" s="148" t="e" vm="85">
        <v>#VALUE!</v>
      </c>
      <c r="E11" s="150" t="s">
        <v>99</v>
      </c>
      <c r="F11" s="147" t="s">
        <v>106</v>
      </c>
      <c r="G11" s="147" t="e" vm="82">
        <f t="shared" si="1"/>
        <v>#VALUE!</v>
      </c>
      <c r="H11" s="148" t="e" vm="83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">
      <c r="A12" s="150" t="s">
        <v>256</v>
      </c>
      <c r="B12" s="147" t="s">
        <v>155</v>
      </c>
      <c r="C12" s="147" t="e" vm="86">
        <f t="shared" si="0"/>
        <v>#VALUE!</v>
      </c>
      <c r="D12" s="148" t="e" vm="87">
        <v>#VALUE!</v>
      </c>
      <c r="E12" s="150" t="s">
        <v>278</v>
      </c>
      <c r="F12" s="147" t="s">
        <v>293</v>
      </c>
      <c r="G12" s="147" t="e" vm="88">
        <f t="shared" si="1"/>
        <v>#VALUE!</v>
      </c>
      <c r="H12" s="148" t="e" vm="89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">
      <c r="A13" s="150" t="s">
        <v>203</v>
      </c>
      <c r="B13" s="147" t="s">
        <v>154</v>
      </c>
      <c r="C13" s="147" t="e" vm="90">
        <f t="shared" si="0"/>
        <v>#VALUE!</v>
      </c>
      <c r="D13" s="148" t="e" vm="91">
        <v>#VALUE!</v>
      </c>
      <c r="E13" s="150" t="s">
        <v>279</v>
      </c>
      <c r="F13" s="147" t="s">
        <v>296</v>
      </c>
      <c r="G13" s="147" t="e" vm="92">
        <f>+_xlfn.IMAGE(F13)</f>
        <v>#VALUE!</v>
      </c>
      <c r="H13" s="148" t="e" vm="9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5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">
      <c r="A14" s="150" t="s">
        <v>257</v>
      </c>
      <c r="B14" s="147" t="s">
        <v>156</v>
      </c>
      <c r="C14" s="147" t="e" vm="94">
        <f t="shared" si="0"/>
        <v>#VALUE!</v>
      </c>
      <c r="D14" s="148" t="e" vm="95">
        <v>#VALUE!</v>
      </c>
      <c r="E14" s="150" t="s">
        <v>280</v>
      </c>
      <c r="F14" s="147" t="s">
        <v>297</v>
      </c>
      <c r="G14" s="147" t="e" vm="96">
        <f t="shared" si="1"/>
        <v>#VALUE!</v>
      </c>
      <c r="H14" s="148" t="e" vm="97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3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">
      <c r="A15" s="150" t="s">
        <v>221</v>
      </c>
      <c r="B15" s="147" t="s">
        <v>157</v>
      </c>
      <c r="C15" s="147" t="e" vm="98">
        <f t="shared" si="0"/>
        <v>#VALUE!</v>
      </c>
      <c r="D15" s="148" t="e" vm="99">
        <v>#VALUE!</v>
      </c>
      <c r="E15" s="150" t="s">
        <v>281</v>
      </c>
      <c r="F15" s="147" t="s">
        <v>294</v>
      </c>
      <c r="G15" s="147" t="e" vm="100">
        <f t="shared" si="1"/>
        <v>#VALUE!</v>
      </c>
      <c r="H15" s="148" t="e" vm="101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">
      <c r="A16" s="150" t="s">
        <v>197</v>
      </c>
      <c r="B16" s="147" t="s">
        <v>158</v>
      </c>
      <c r="C16" s="147" t="e" vm="102">
        <f t="shared" si="0"/>
        <v>#VALUE!</v>
      </c>
      <c r="D16" s="148" t="e" vm="103">
        <v>#VALUE!</v>
      </c>
      <c r="E16" s="150" t="s">
        <v>282</v>
      </c>
      <c r="F16" s="147" t="s">
        <v>271</v>
      </c>
      <c r="G16" s="147" t="e" vm="104">
        <f t="shared" si="1"/>
        <v>#VALUE!</v>
      </c>
      <c r="H16" s="148" t="e" vm="10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">
      <c r="A17" s="150" t="s">
        <v>223</v>
      </c>
      <c r="B17" s="147" t="s">
        <v>159</v>
      </c>
      <c r="C17" s="147" t="e" vm="106">
        <f t="shared" si="0"/>
        <v>#VALUE!</v>
      </c>
      <c r="D17" s="148" t="e" vm="107">
        <v>#VALUE!</v>
      </c>
      <c r="E17" s="150" t="s">
        <v>283</v>
      </c>
      <c r="F17" s="147" t="s">
        <v>270</v>
      </c>
      <c r="G17" s="147" t="e" vm="108">
        <f t="shared" si="1"/>
        <v>#VALUE!</v>
      </c>
      <c r="H17" s="148" t="e" vm="109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4</v>
      </c>
      <c r="V17" s="220">
        <f t="shared" ca="1" si="5"/>
        <v>1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">
      <c r="A18" s="150" t="s">
        <v>206</v>
      </c>
      <c r="B18" s="147" t="s">
        <v>160</v>
      </c>
      <c r="C18" s="147" t="e" vm="110">
        <f t="shared" si="0"/>
        <v>#VALUE!</v>
      </c>
      <c r="D18" s="148" t="e" vm="111">
        <v>#VALUE!</v>
      </c>
      <c r="E18" s="150" t="s">
        <v>282</v>
      </c>
      <c r="F18" s="147" t="s">
        <v>271</v>
      </c>
      <c r="G18" s="147" t="e" vm="104">
        <f t="shared" si="1"/>
        <v>#VALUE!</v>
      </c>
      <c r="H18" s="148" t="e" vm="10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">
      <c r="A19" s="150" t="s">
        <v>258</v>
      </c>
      <c r="B19" s="147" t="s">
        <v>161</v>
      </c>
      <c r="C19" s="147" t="e" vm="112">
        <f t="shared" si="0"/>
        <v>#VALUE!</v>
      </c>
      <c r="D19" s="148" t="e" vm="113">
        <v>#VALUE!</v>
      </c>
      <c r="E19" s="150" t="s">
        <v>284</v>
      </c>
      <c r="F19" s="147" t="s">
        <v>268</v>
      </c>
      <c r="G19" s="147" t="e" vm="114">
        <f t="shared" si="1"/>
        <v>#VALUE!</v>
      </c>
      <c r="H19" s="148" t="e" vm="115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3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">
      <c r="A20" s="150" t="s">
        <v>217</v>
      </c>
      <c r="B20" s="147" t="s">
        <v>162</v>
      </c>
      <c r="C20" s="147" t="e" vm="116">
        <f t="shared" si="0"/>
        <v>#VALUE!</v>
      </c>
      <c r="D20" s="148" t="e" vm="117">
        <v>#VALUE!</v>
      </c>
      <c r="E20" s="150" t="s">
        <v>285</v>
      </c>
      <c r="F20" s="147" t="s">
        <v>295</v>
      </c>
      <c r="G20" s="147" t="e" vm="118">
        <f t="shared" si="1"/>
        <v>#VALUE!</v>
      </c>
      <c r="H20" s="148" t="e" vm="119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">
      <c r="A21" s="150" t="s">
        <v>201</v>
      </c>
      <c r="B21" s="147" t="s">
        <v>163</v>
      </c>
      <c r="C21" s="147" t="e" vm="120">
        <f t="shared" si="0"/>
        <v>#VALUE!</v>
      </c>
      <c r="D21" s="148" t="e" vm="121">
        <v>#VALUE!</v>
      </c>
      <c r="E21" s="150" t="s">
        <v>284</v>
      </c>
      <c r="F21" s="147" t="s">
        <v>268</v>
      </c>
      <c r="G21" s="147" t="e" vm="114">
        <f t="shared" si="1"/>
        <v>#VALUE!</v>
      </c>
      <c r="H21" s="148" t="e" vm="115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">
      <c r="A22" s="150" t="s">
        <v>259</v>
      </c>
      <c r="B22" s="147" t="s">
        <v>164</v>
      </c>
      <c r="C22" s="147" t="e" vm="122">
        <f t="shared" si="0"/>
        <v>#VALUE!</v>
      </c>
      <c r="D22" s="148" t="e" vm="123">
        <v>#VALUE!</v>
      </c>
      <c r="E22" s="150" t="s">
        <v>286</v>
      </c>
      <c r="F22" s="147" t="s">
        <v>272</v>
      </c>
      <c r="G22" s="147" t="e" vm="124">
        <f t="shared" si="1"/>
        <v>#VALUE!</v>
      </c>
      <c r="H22" s="148" t="e" vm="12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">
      <c r="A23" s="150" t="s">
        <v>195</v>
      </c>
      <c r="B23" s="147" t="s">
        <v>165</v>
      </c>
      <c r="C23" s="147" t="e" vm="126">
        <f t="shared" si="0"/>
        <v>#VALUE!</v>
      </c>
      <c r="D23" s="148" t="e" vm="127">
        <v>#VALUE!</v>
      </c>
      <c r="E23" s="150" t="s">
        <v>266</v>
      </c>
      <c r="F23" s="147" t="s">
        <v>273</v>
      </c>
      <c r="G23" s="147" t="e" vm="128">
        <f t="shared" si="1"/>
        <v>#VALUE!</v>
      </c>
      <c r="H23" s="148" t="e" vm="129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">
      <c r="A24" s="150" t="s">
        <v>193</v>
      </c>
      <c r="B24" s="147" t="s">
        <v>166</v>
      </c>
      <c r="C24" s="147" t="e" vm="130">
        <f t="shared" si="0"/>
        <v>#VALUE!</v>
      </c>
      <c r="D24" s="148" t="e" vm="131">
        <v>#VALUE!</v>
      </c>
      <c r="E24" s="150" t="s">
        <v>283</v>
      </c>
      <c r="F24" s="147" t="s">
        <v>270</v>
      </c>
      <c r="G24" s="147" t="e" vm="108">
        <f t="shared" si="1"/>
        <v>#VALUE!</v>
      </c>
      <c r="H24" s="148" t="e" vm="109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">
      <c r="A25" s="150" t="s">
        <v>199</v>
      </c>
      <c r="B25" s="147" t="s">
        <v>167</v>
      </c>
      <c r="C25" s="147" t="e" vm="132">
        <f t="shared" si="0"/>
        <v>#VALUE!</v>
      </c>
      <c r="D25" s="148" t="e" vm="133">
        <v>#VALUE!</v>
      </c>
      <c r="E25" s="150" t="s">
        <v>266</v>
      </c>
      <c r="F25" s="147" t="s">
        <v>273</v>
      </c>
      <c r="G25" s="147" t="e" vm="128">
        <f t="shared" si="1"/>
        <v>#VALUE!</v>
      </c>
      <c r="H25" s="148" t="e" vm="129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3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">
      <c r="A26" s="150" t="s">
        <v>222</v>
      </c>
      <c r="B26" s="147" t="s">
        <v>168</v>
      </c>
      <c r="C26" s="147" t="e" vm="134">
        <f t="shared" si="0"/>
        <v>#VALUE!</v>
      </c>
      <c r="D26" s="148" t="e" vm="135">
        <v>#VALUE!</v>
      </c>
      <c r="E26" s="150" t="s">
        <v>286</v>
      </c>
      <c r="F26" s="147" t="s">
        <v>272</v>
      </c>
      <c r="G26" s="147" t="e" vm="124">
        <f t="shared" si="1"/>
        <v>#VALUE!</v>
      </c>
      <c r="H26" s="148" t="e" vm="12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">
      <c r="A27" s="150" t="s">
        <v>260</v>
      </c>
      <c r="B27" s="147" t="s">
        <v>174</v>
      </c>
      <c r="C27" s="147" t="e" vm="136">
        <f t="shared" si="0"/>
        <v>#VALUE!</v>
      </c>
      <c r="D27" s="148" t="e" vm="137">
        <v>#VALUE!</v>
      </c>
      <c r="E27" s="150" t="s">
        <v>267</v>
      </c>
      <c r="F27" s="147" t="s">
        <v>269</v>
      </c>
      <c r="G27" s="147" t="e" vm="138">
        <f t="shared" si="1"/>
        <v>#VALUE!</v>
      </c>
      <c r="H27" s="148" t="e" vm="139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">
      <c r="A28" s="150" t="s">
        <v>205</v>
      </c>
      <c r="B28" s="147" t="s">
        <v>169</v>
      </c>
      <c r="C28" s="147" t="e" vm="140">
        <f t="shared" si="0"/>
        <v>#VALUE!</v>
      </c>
      <c r="D28" s="148" t="e" vm="141">
        <v>#VALUE!</v>
      </c>
      <c r="E28" s="150" t="s">
        <v>100</v>
      </c>
      <c r="F28" s="147" t="s">
        <v>107</v>
      </c>
      <c r="G28" s="147" t="e" vm="142">
        <f t="shared" si="1"/>
        <v>#VALUE!</v>
      </c>
      <c r="H28" s="148" t="e" vm="143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">
      <c r="A29" s="150" t="s">
        <v>261</v>
      </c>
      <c r="B29" s="147" t="s">
        <v>173</v>
      </c>
      <c r="C29" s="147" t="e" vm="144">
        <f>+_xlfn.IMAGE(B29)</f>
        <v>#VALUE!</v>
      </c>
      <c r="D29" s="148" t="e" vm="145">
        <v>#VALUE!</v>
      </c>
      <c r="E29" s="150" t="s">
        <v>101</v>
      </c>
      <c r="F29" s="147" t="s">
        <v>108</v>
      </c>
      <c r="G29" s="147" t="e" vm="146">
        <f>+_xlfn.IMAGE(F29)</f>
        <v>#VALUE!</v>
      </c>
      <c r="H29" s="148" t="e" vm="147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">
      <c r="A30" s="150" t="s">
        <v>207</v>
      </c>
      <c r="B30" s="147" t="s">
        <v>170</v>
      </c>
      <c r="C30" s="147" t="e" vm="148">
        <f t="shared" si="0"/>
        <v>#VALUE!</v>
      </c>
      <c r="D30" s="148" t="e" vm="149">
        <v>#VALUE!</v>
      </c>
      <c r="E30" s="150" t="s">
        <v>100</v>
      </c>
      <c r="F30" s="147" t="s">
        <v>107</v>
      </c>
      <c r="G30" s="147" t="e" vm="142">
        <f t="shared" ref="G30:G34" si="7">+_xlfn.IMAGE(F30)</f>
        <v>#VALUE!</v>
      </c>
      <c r="H30" s="148" t="e" vm="143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">
      <c r="A31" s="150" t="s">
        <v>218</v>
      </c>
      <c r="B31" s="147" t="s">
        <v>171</v>
      </c>
      <c r="C31" s="147" t="e" vm="150">
        <f t="shared" si="0"/>
        <v>#VALUE!</v>
      </c>
      <c r="D31" s="148" t="e" vm="151">
        <v>#VALUE!</v>
      </c>
      <c r="E31" s="150" t="s">
        <v>287</v>
      </c>
      <c r="F31" s="147" t="s">
        <v>298</v>
      </c>
      <c r="G31" s="147" t="e" vm="152">
        <f t="shared" si="7"/>
        <v>#VALUE!</v>
      </c>
      <c r="H31" s="148" t="e" vm="153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2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">
      <c r="A32" s="150" t="s">
        <v>262</v>
      </c>
      <c r="B32" s="147" t="s">
        <v>172</v>
      </c>
      <c r="C32" s="147" t="e" vm="154">
        <f t="shared" si="0"/>
        <v>#VALUE!</v>
      </c>
      <c r="D32" s="148" t="e" vm="155">
        <v>#VALUE!</v>
      </c>
      <c r="E32" s="150" t="s">
        <v>101</v>
      </c>
      <c r="F32" s="147" t="s">
        <v>108</v>
      </c>
      <c r="G32" s="147" t="e" vm="146">
        <f t="shared" si="7"/>
        <v>#VALUE!</v>
      </c>
      <c r="H32" s="148" t="e" vm="147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">
      <c r="A33" s="150" t="s">
        <v>263</v>
      </c>
      <c r="B33" s="147" t="s">
        <v>264</v>
      </c>
      <c r="C33" s="147" t="e" vm="156">
        <f t="shared" si="0"/>
        <v>#VALUE!</v>
      </c>
      <c r="D33" s="148" t="e" vm="157">
        <v>#VALUE!</v>
      </c>
      <c r="E33" s="150" t="s">
        <v>101</v>
      </c>
      <c r="F33" s="147" t="s">
        <v>108</v>
      </c>
      <c r="G33" s="147" t="e" vm="146">
        <f t="shared" si="7"/>
        <v>#VALUE!</v>
      </c>
      <c r="H33" s="148" t="e" vm="147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">
      <c r="A34" s="150" t="s">
        <v>216</v>
      </c>
      <c r="B34" s="147" t="s">
        <v>265</v>
      </c>
      <c r="C34" s="147" t="e" vm="158">
        <f t="shared" si="0"/>
        <v>#VALUE!</v>
      </c>
      <c r="D34" s="148" t="e" vm="159">
        <v>#VALUE!</v>
      </c>
      <c r="E34" s="150" t="s">
        <v>100</v>
      </c>
      <c r="F34" s="147" t="s">
        <v>107</v>
      </c>
      <c r="G34" s="147" t="e" vm="142">
        <f t="shared" si="7"/>
        <v>#VALUE!</v>
      </c>
      <c r="H34" s="148" t="e" vm="143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1</v>
      </c>
      <c r="V35" s="220">
        <f t="shared" ca="1" si="5"/>
        <v>3</v>
      </c>
      <c r="W35" s="2"/>
      <c r="AG35" s="2"/>
    </row>
    <row r="36" spans="1:34" ht="25.15" customHeight="1" x14ac:dyDescent="0.2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2</v>
      </c>
      <c r="V37" s="220">
        <f t="shared" ca="1" si="5"/>
        <v>0</v>
      </c>
      <c r="W37" s="2"/>
      <c r="AG37" s="2"/>
    </row>
    <row r="38" spans="1:34" ht="25.15" customHeight="1" x14ac:dyDescent="0.2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3</v>
      </c>
      <c r="W38" s="2"/>
      <c r="AG38" s="2"/>
    </row>
    <row r="39" spans="1:34" ht="25.15" customHeight="1" x14ac:dyDescent="0.2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3</v>
      </c>
      <c r="V39" s="220">
        <f t="shared" ca="1" si="5"/>
        <v>0</v>
      </c>
      <c r="W39" s="2"/>
      <c r="AG39" s="2"/>
    </row>
    <row r="40" spans="1:34" ht="25.15" customHeight="1" x14ac:dyDescent="0.2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0</v>
      </c>
      <c r="W41" s="2"/>
      <c r="AG41" s="2"/>
    </row>
    <row r="42" spans="1:34" ht="25.15" customHeight="1" x14ac:dyDescent="0.2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1</v>
      </c>
      <c r="W42" s="2"/>
      <c r="AG42" s="2"/>
    </row>
    <row r="43" spans="1:34" ht="25.15" customHeight="1" x14ac:dyDescent="0.2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2</v>
      </c>
      <c r="W43" s="2"/>
      <c r="AG43" s="2"/>
    </row>
    <row r="44" spans="1:34" ht="25.15" customHeight="1" x14ac:dyDescent="0.2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2</v>
      </c>
      <c r="W44" s="2"/>
      <c r="AG44" s="2"/>
    </row>
    <row r="45" spans="1:34" ht="25.15" customHeight="1" x14ac:dyDescent="0.2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1</v>
      </c>
      <c r="W45" s="2"/>
      <c r="AG45" s="2"/>
    </row>
    <row r="46" spans="1:34" ht="25.15" customHeight="1" x14ac:dyDescent="0.2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3</v>
      </c>
      <c r="W46" s="2"/>
      <c r="AG46" s="2"/>
    </row>
    <row r="47" spans="1:34" ht="25.15" customHeight="1" x14ac:dyDescent="0.2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0</v>
      </c>
      <c r="W47" s="2"/>
      <c r="AG47" s="2"/>
    </row>
    <row r="48" spans="1:34" ht="25.15" customHeight="1" x14ac:dyDescent="0.2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2</v>
      </c>
      <c r="V48" s="220">
        <f t="shared" ca="1" si="5"/>
        <v>2</v>
      </c>
      <c r="W48" s="2"/>
      <c r="AG48" s="2"/>
    </row>
    <row r="49" spans="1:33" ht="25.15" customHeight="1" x14ac:dyDescent="0.2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1</v>
      </c>
      <c r="W49" s="2"/>
      <c r="AG49" s="2"/>
    </row>
    <row r="50" spans="1:33" ht="25.15" customHeight="1" x14ac:dyDescent="0.2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2</v>
      </c>
      <c r="W50" s="2"/>
      <c r="AG50" s="2"/>
    </row>
    <row r="51" spans="1:33" ht="25.15" customHeight="1" x14ac:dyDescent="0.2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2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1</v>
      </c>
      <c r="W53" s="2"/>
      <c r="AG53" s="2"/>
    </row>
    <row r="54" spans="1:33" ht="25.15" customHeight="1" x14ac:dyDescent="0.2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2</v>
      </c>
      <c r="W54" s="2"/>
      <c r="AG54" s="2"/>
    </row>
    <row r="55" spans="1:33" ht="25.15" customHeight="1" x14ac:dyDescent="0.2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3</v>
      </c>
      <c r="V55" s="220">
        <f t="shared" ca="1" si="9"/>
        <v>2</v>
      </c>
      <c r="W55" s="2"/>
      <c r="AG55" s="2"/>
    </row>
    <row r="56" spans="1:33" ht="25.15" customHeight="1" x14ac:dyDescent="0.2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2</v>
      </c>
      <c r="V56" s="220">
        <f t="shared" ca="1" si="9"/>
        <v>1</v>
      </c>
      <c r="W56" s="2"/>
      <c r="AG56" s="2"/>
    </row>
    <row r="57" spans="1:33" ht="25.15" customHeight="1" x14ac:dyDescent="0.2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3</v>
      </c>
      <c r="V57" s="220">
        <f t="shared" ca="1" si="9"/>
        <v>2</v>
      </c>
      <c r="W57" s="2"/>
      <c r="AG57" s="2"/>
    </row>
    <row r="58" spans="1:33" ht="25.15" customHeight="1" x14ac:dyDescent="0.2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2</v>
      </c>
      <c r="W58" s="2"/>
      <c r="AG58" s="2"/>
    </row>
    <row r="59" spans="1:33" ht="25.15" customHeight="1" x14ac:dyDescent="0.2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3</v>
      </c>
      <c r="W59" s="2"/>
      <c r="AG59" s="2"/>
    </row>
    <row r="60" spans="1:33" ht="25.15" customHeight="1" x14ac:dyDescent="0.2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0</v>
      </c>
      <c r="W61" s="2"/>
      <c r="AG61" s="2"/>
    </row>
    <row r="62" spans="1:33" ht="25.15" customHeight="1" x14ac:dyDescent="0.2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3</v>
      </c>
      <c r="W62" s="2"/>
      <c r="AG62" s="2"/>
    </row>
    <row r="63" spans="1:33" ht="25.15" customHeight="1" x14ac:dyDescent="0.2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4</v>
      </c>
      <c r="V63" s="220">
        <f t="shared" ca="1" si="9"/>
        <v>1</v>
      </c>
      <c r="W63" s="2"/>
      <c r="AG63" s="2"/>
    </row>
    <row r="64" spans="1:33" ht="25.15" customHeight="1" x14ac:dyDescent="0.2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2</v>
      </c>
      <c r="W64" s="2"/>
      <c r="AG64" s="2"/>
    </row>
    <row r="65" spans="1:33" ht="25.15" customHeight="1" x14ac:dyDescent="0.2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2</v>
      </c>
      <c r="W65" s="2"/>
      <c r="AG65" s="2"/>
    </row>
    <row r="66" spans="1:33" x14ac:dyDescent="0.2">
      <c r="E66" s="3"/>
      <c r="I66" s="40"/>
    </row>
    <row r="67" spans="1:33" x14ac:dyDescent="0.2">
      <c r="E67" s="3"/>
      <c r="I67" s="40"/>
    </row>
    <row r="68" spans="1:33" x14ac:dyDescent="0.2">
      <c r="E68" s="3"/>
      <c r="I68" s="40"/>
    </row>
    <row r="69" spans="1:33" x14ac:dyDescent="0.2">
      <c r="E69" s="3"/>
      <c r="I69" s="40"/>
    </row>
    <row r="70" spans="1:33" x14ac:dyDescent="0.2">
      <c r="E70" s="3"/>
      <c r="I70" s="40"/>
    </row>
    <row r="71" spans="1:33" x14ac:dyDescent="0.2">
      <c r="E71" s="3"/>
      <c r="I71" s="40"/>
    </row>
    <row r="72" spans="1:33" x14ac:dyDescent="0.2">
      <c r="E72" s="3"/>
      <c r="I72" s="40"/>
    </row>
    <row r="73" spans="1:33" x14ac:dyDescent="0.2">
      <c r="E73" s="3"/>
      <c r="I73" s="40"/>
    </row>
    <row r="74" spans="1:33" x14ac:dyDescent="0.2">
      <c r="E74" s="3"/>
      <c r="I74" s="40"/>
    </row>
    <row r="75" spans="1:33" x14ac:dyDescent="0.2">
      <c r="E75" s="3"/>
      <c r="I75" s="40"/>
    </row>
    <row r="76" spans="1:33" x14ac:dyDescent="0.2">
      <c r="E76" s="3"/>
      <c r="I76" s="40"/>
    </row>
    <row r="77" spans="1:33" x14ac:dyDescent="0.2">
      <c r="E77" s="3"/>
      <c r="I77" s="40"/>
    </row>
    <row r="78" spans="1:33" x14ac:dyDescent="0.2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defaultColWidth="10.76171875" defaultRowHeight="15" x14ac:dyDescent="0.2"/>
  <cols>
    <col min="5" max="119" width="6.05078125" customWidth="1"/>
    <col min="120" max="220" width="5.6484375" customWidth="1"/>
  </cols>
  <sheetData>
    <row r="1" spans="2:224" x14ac:dyDescent="0.2">
      <c r="B1" s="51" t="str">
        <f>Normas!C28</f>
        <v>Gabriel Pacheco</v>
      </c>
      <c r="C1" s="75" t="str">
        <f>Normas!C30</f>
        <v>gaps18072001@gmail.com</v>
      </c>
      <c r="D1" s="75">
        <f>Normas!C32</f>
        <v>4242781190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2</v>
      </c>
      <c r="M1" s="50" t="str">
        <f ca="1">+Resultado!M3</f>
        <v>x</v>
      </c>
      <c r="N1" s="50">
        <f ca="1">+Resultado!N3</f>
        <v>1</v>
      </c>
      <c r="O1" s="50">
        <f ca="1">+Resultado!O3</f>
        <v>3</v>
      </c>
      <c r="P1" s="50">
        <f ca="1">+Resultado!P3</f>
        <v>2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3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3</v>
      </c>
      <c r="AW1" s="50">
        <f ca="1">+Resultado!AW3</f>
        <v>2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4</v>
      </c>
      <c r="BN1" s="50">
        <f ca="1">+Resultado!BN3</f>
        <v>1</v>
      </c>
      <c r="BO1" s="50">
        <f ca="1">+Resultado!BO3</f>
        <v>1</v>
      </c>
      <c r="BP1" s="50">
        <f ca="1">+Resultado!BP3</f>
        <v>2</v>
      </c>
      <c r="BQ1" s="50">
        <f ca="1">+Resultado!BQ3</f>
        <v>3</v>
      </c>
      <c r="BR1" s="50">
        <f ca="1">+Resultado!BR3</f>
        <v>2</v>
      </c>
      <c r="BS1" s="50">
        <f ca="1">+Resultado!BS3</f>
        <v>2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0</v>
      </c>
      <c r="CP1" s="50">
        <f ca="1">+Resultado!CP3</f>
        <v>1</v>
      </c>
      <c r="CQ1" s="50">
        <f ca="1">+Resultado!CQ3</f>
        <v>2</v>
      </c>
      <c r="CR1" s="50">
        <f ca="1">+Resultado!CR3</f>
        <v>2</v>
      </c>
      <c r="CS1" s="50" t="str">
        <f ca="1">+Resultado!CS3</f>
        <v>x</v>
      </c>
      <c r="CT1" s="50">
        <f ca="1">+Resultado!CT3</f>
        <v>3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3</v>
      </c>
      <c r="DA1" s="50">
        <f ca="1">+Resultado!DA3</f>
        <v>1</v>
      </c>
      <c r="DB1" s="50">
        <f ca="1">+Resultado!DB3</f>
        <v>1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3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1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3</v>
      </c>
      <c r="DZ1" s="50">
        <f ca="1">+Resultado!DZ3</f>
        <v>2</v>
      </c>
      <c r="EA1" s="50">
        <f ca="1">+Resultado!EA3</f>
        <v>2</v>
      </c>
      <c r="EB1" s="50">
        <f ca="1">+Resultado!EB3</f>
        <v>2</v>
      </c>
      <c r="EC1" s="50" t="str">
        <f ca="1">+Resultado!EC3</f>
        <v>x</v>
      </c>
      <c r="ED1" s="50">
        <f ca="1">+Resultado!ED3</f>
        <v>0</v>
      </c>
      <c r="EE1" s="50">
        <f ca="1">+Resultado!EE3</f>
        <v>2</v>
      </c>
      <c r="EF1" s="50">
        <f ca="1">+Resultado!EF3</f>
        <v>2</v>
      </c>
      <c r="EG1" s="50">
        <f ca="1">+Resultado!EG3</f>
        <v>1</v>
      </c>
      <c r="EH1" s="50">
        <f ca="1">+Resultado!EH3</f>
        <v>2</v>
      </c>
      <c r="EI1" s="50">
        <f ca="1">+Resultado!EI3</f>
        <v>2</v>
      </c>
      <c r="EJ1" s="50">
        <f ca="1">+Resultado!EJ3</f>
        <v>0</v>
      </c>
      <c r="EK1" s="50">
        <f ca="1">+Resultado!EK3</f>
        <v>2</v>
      </c>
      <c r="EL1" s="50">
        <f ca="1">+Resultado!EL3</f>
        <v>2</v>
      </c>
      <c r="EM1" s="50">
        <f ca="1">+Resultado!EM3</f>
        <v>2</v>
      </c>
      <c r="EN1" s="50">
        <f ca="1">+Resultado!EN3</f>
        <v>1</v>
      </c>
      <c r="EO1" s="50">
        <f ca="1">+Resultado!EO3</f>
        <v>1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Porto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2</v>
      </c>
      <c r="FY1" s="50">
        <f ca="1">+Resultado!FY3</f>
        <v>2</v>
      </c>
      <c r="FZ1" s="50" t="str">
        <f ca="1">+Resultado!FZ3</f>
        <v>x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1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3</v>
      </c>
      <c r="GK1" s="50">
        <f ca="1">+Resultado!GK3</f>
        <v>2</v>
      </c>
      <c r="GL1" s="50">
        <f ca="1">+Resultado!GL3</f>
        <v>1</v>
      </c>
      <c r="GM1" s="50">
        <f ca="1">+Resultado!GM3</f>
        <v>2</v>
      </c>
      <c r="GN1" s="50">
        <f ca="1">+Resultado!GN3</f>
        <v>1</v>
      </c>
      <c r="GO1" s="50">
        <f ca="1">+Resultado!GO3</f>
        <v>1</v>
      </c>
      <c r="GP1" s="50">
        <f ca="1">+Resultado!GP3</f>
        <v>3</v>
      </c>
      <c r="GQ1" s="50">
        <f ca="1">+Resultado!GQ3</f>
        <v>2</v>
      </c>
      <c r="GR1" s="50">
        <f ca="1">+Resultado!GR3</f>
        <v>1</v>
      </c>
      <c r="GS1" s="50">
        <f ca="1">+Resultado!GS3</f>
        <v>3</v>
      </c>
      <c r="GT1" s="50">
        <f ca="1">+Resultado!GT3</f>
        <v>2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0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4</v>
      </c>
      <c r="HI1" s="50">
        <f ca="1">+Resultado!HI3</f>
        <v>1</v>
      </c>
      <c r="HJ1" s="50">
        <f ca="1">+Resultado!HJ3</f>
        <v>1</v>
      </c>
      <c r="HK1" s="50">
        <f ca="1">+Resultado!HK3</f>
        <v>2</v>
      </c>
      <c r="HL1" s="50">
        <f ca="1">+Resultado!HL3</f>
        <v>2</v>
      </c>
      <c r="HM1" s="50" t="str">
        <f ca="1">+Resultado!HM3</f>
        <v>x</v>
      </c>
      <c r="HN1" s="50">
        <f ca="1">+Resultado!HN3</f>
        <v>1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bottomLeft" activeCell="AA17" sqref="AA17"/>
      <selection pane="topRight" activeCell="AA17" sqref="AA17"/>
      <selection pane="bottomRight" activeCell="D4" sqref="D4"/>
    </sheetView>
  </sheetViews>
  <sheetFormatPr defaultColWidth="10.76171875" defaultRowHeight="15" x14ac:dyDescent="0.2"/>
  <cols>
    <col min="1" max="1" width="13.71875" bestFit="1" customWidth="1"/>
    <col min="2" max="10" width="10.0859375" bestFit="1" customWidth="1"/>
    <col min="11" max="100" width="11.1640625" bestFit="1" customWidth="1"/>
    <col min="101" max="149" width="12.10546875" bestFit="1" customWidth="1"/>
    <col min="150" max="150" width="16.140625" bestFit="1" customWidth="1"/>
    <col min="151" max="151" width="12.5078125" bestFit="1" customWidth="1"/>
    <col min="152" max="152" width="15.73828125" bestFit="1" customWidth="1"/>
    <col min="153" max="153" width="17.75390625" bestFit="1" customWidth="1"/>
    <col min="154" max="154" width="16.0078125" bestFit="1" customWidth="1"/>
    <col min="155" max="155" width="15.6015625" bestFit="1" customWidth="1"/>
    <col min="156" max="157" width="12.10546875" bestFit="1" customWidth="1"/>
    <col min="158" max="158" width="16.140625" bestFit="1" customWidth="1"/>
    <col min="159" max="159" width="12.5078125" bestFit="1" customWidth="1"/>
    <col min="160" max="160" width="15.73828125" bestFit="1" customWidth="1"/>
    <col min="161" max="161" width="17.75390625" bestFit="1" customWidth="1"/>
    <col min="162" max="162" width="17.21875" bestFit="1" customWidth="1"/>
    <col min="163" max="163" width="15.6015625" bestFit="1" customWidth="1"/>
    <col min="164" max="164" width="12.10546875" bestFit="1" customWidth="1"/>
    <col min="165" max="165" width="16.140625" bestFit="1" customWidth="1"/>
    <col min="166" max="166" width="15.73828125" bestFit="1" customWidth="1"/>
    <col min="167" max="167" width="17.75390625" bestFit="1" customWidth="1"/>
    <col min="168" max="168" width="15.6015625" bestFit="1" customWidth="1"/>
    <col min="169" max="169" width="15.33203125" bestFit="1" customWidth="1"/>
    <col min="170" max="170" width="15.73828125" bestFit="1" customWidth="1"/>
    <col min="171" max="171" width="16.0078125" bestFit="1" customWidth="1"/>
    <col min="172" max="172" width="15.6015625" bestFit="1" customWidth="1"/>
    <col min="173" max="173" width="16.140625" bestFit="1" customWidth="1"/>
    <col min="174" max="174" width="17.75390625" bestFit="1" customWidth="1"/>
    <col min="175" max="175" width="15.73828125" bestFit="1" customWidth="1"/>
    <col min="176" max="176" width="15.6015625" bestFit="1" customWidth="1"/>
    <col min="177" max="177" width="17.75390625" bestFit="1" customWidth="1"/>
    <col min="178" max="178" width="15.73828125" bestFit="1" customWidth="1"/>
    <col min="179" max="179" width="17.75390625" bestFit="1" customWidth="1"/>
    <col min="180" max="224" width="12.10546875" bestFit="1" customWidth="1"/>
    <col min="232" max="279" width="4.976562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defaultColWidth="10.76171875" defaultRowHeight="15" x14ac:dyDescent="0.2"/>
  <cols>
    <col min="2" max="2" width="17.21875" customWidth="1"/>
    <col min="5" max="148" width="6.05078125" customWidth="1"/>
    <col min="157" max="179" width="10.76171875" customWidth="1"/>
    <col min="180" max="224" width="6.05078125" customWidth="1"/>
    <col min="225" max="245" width="4.9765625" customWidth="1"/>
  </cols>
  <sheetData>
    <row r="1" spans="2:224" x14ac:dyDescent="0.2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2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3</v>
      </c>
      <c r="P3" s="147">
        <f t="shared" ref="P3" ca="1" si="15">IF(OR(N3="",O3=""),"",IF(N3&gt;O3,1,IF(N3=O3,"x",2)))</f>
        <v>2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4</v>
      </c>
      <c r="BN3" s="147">
        <f ca="1">VLOOKUP(BM2,Aux!$M:$AZ,10,0)</f>
        <v>1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2</v>
      </c>
      <c r="CR3" s="147">
        <f ca="1">VLOOKUP(CQ2,Aux!$M:$AZ,10,0)</f>
        <v>2</v>
      </c>
      <c r="CS3" s="147" t="str">
        <f t="shared" ref="CS3" ca="1" si="42">IF(OR(CQ3="",CR3=""),"",IF(CQ3&gt;CR3,1,IF(CQ3=CR3,"x",2)))</f>
        <v>x</v>
      </c>
      <c r="CT3" s="147">
        <f ca="1">VLOOKUP(CT2,Aux!$M:$AZ,9,0)</f>
        <v>3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3</v>
      </c>
      <c r="DA3" s="147">
        <f ca="1">VLOOKUP(CZ2,Aux!$M:$AZ,10,0)</f>
        <v>1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2</v>
      </c>
      <c r="EC3" s="147" t="str">
        <f t="shared" ref="EC3" ca="1" si="54">IF(OR(EA3="",EB3=""),"",IF(EA3&gt;EB3,1,IF(EA3=EB3,"x",2)))</f>
        <v>x</v>
      </c>
      <c r="ED3" s="147">
        <f ca="1">VLOOKUP(ED2,Aux!$M:$AZ,9,0)</f>
        <v>0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2</v>
      </c>
      <c r="EN3" s="147">
        <f ca="1">VLOOKUP(EM2,Aux!$M:$AZ,10,0)</f>
        <v>1</v>
      </c>
      <c r="EO3" s="147">
        <f t="shared" ref="EO3" ca="1" si="58">IF(OR(EM3="",EN3=""),"",IF(EM3&gt;EN3,1,IF(EM3=EN3,"x",2)))</f>
        <v>1</v>
      </c>
      <c r="EP3" s="147">
        <f ca="1">VLOOKUP(EP2,Aux!$M:$AZ,9,0)</f>
        <v>1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Porto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2</v>
      </c>
      <c r="FY3" s="147">
        <f ca="1">VLOOKUP(FX2,Aux!$M:$AZ,10,0)</f>
        <v>2</v>
      </c>
      <c r="FZ3" s="147" t="str">
        <f t="shared" ref="FZ3" ca="1" si="60">IF(OR(FX3="",FY3=""),"",IF(FX3&gt;FY3,1,IF(FX3=FY3,"x",2)))</f>
        <v>x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1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t="shared" ref="GI3" ca="1" si="63">IF(OR(GG3="",GH3=""),"",IF(GG3&gt;GH3,1,IF(GG3=GH3,"x",2)))</f>
        <v>x</v>
      </c>
      <c r="GJ3" s="147">
        <f ca="1">VLOOKUP(GJ2,Aux!$M:$AZ,9,0)</f>
        <v>3</v>
      </c>
      <c r="GK3" s="147">
        <f ca="1">VLOOKUP(GJ2,Aux!$M:$AZ,10,0)</f>
        <v>2</v>
      </c>
      <c r="GL3" s="147">
        <f t="shared" ref="GL3" ca="1" si="64">IF(OR(GJ3="",GK3=""),"",IF(GJ3&gt;GK3,1,IF(GJ3=GK3,"x",2)))</f>
        <v>1</v>
      </c>
      <c r="GM3" s="147">
        <f ca="1">VLOOKUP(GM2,Aux!$M:$AZ,9,0)</f>
        <v>2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3</v>
      </c>
      <c r="GQ3" s="147">
        <f ca="1">VLOOKUP(GP2,Aux!$M:$AZ,10,0)</f>
        <v>2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2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0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4</v>
      </c>
      <c r="HI3" s="147">
        <f ca="1">VLOOKUP(HH2,Aux!$M:$AZ,10,0)</f>
        <v>1</v>
      </c>
      <c r="HJ3" s="147">
        <f t="shared" ref="HJ3" ca="1" si="72">IF(OR(HH3="",HI3=""),"",IF(HH3&gt;HI3,1,IF(HH3=HI3,"x",2)))</f>
        <v>1</v>
      </c>
      <c r="HK3" s="147">
        <f ca="1">VLOOKUP(HK2,Aux!$M:$AZ,9,0)</f>
        <v>2</v>
      </c>
      <c r="HL3" s="147">
        <f ca="1">VLOOKUP(HK2,Aux!$M:$AZ,10,0)</f>
        <v>2</v>
      </c>
      <c r="HM3" s="147" t="str">
        <f t="shared" ref="HM3" ca="1" si="73">IF(OR(HK3="",HL3=""),"",IF(HK3&gt;HL3,1,IF(HK3=HL3,"x",2)))</f>
        <v>x</v>
      </c>
      <c r="HN3" s="147">
        <f ca="1">VLOOKUP(HN2,Aux!$M:$AZ,9,0)</f>
        <v>1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">
      <c r="B6" s="87" t="s">
        <v>88</v>
      </c>
      <c r="C6" s="87" t="s">
        <v>89</v>
      </c>
      <c r="D6" s="87" t="s">
        <v>90</v>
      </c>
    </row>
    <row r="7" spans="2:224" x14ac:dyDescent="0.2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defaultColWidth="11.43359375" defaultRowHeight="15" x14ac:dyDescent="0.2"/>
  <cols>
    <col min="1" max="1" width="4.5703125" customWidth="1"/>
    <col min="2" max="2" width="1.8828125" customWidth="1"/>
    <col min="3" max="3" width="4.9765625" customWidth="1"/>
    <col min="4" max="4" width="15.6015625" customWidth="1"/>
    <col min="5" max="19" width="8.875" customWidth="1"/>
    <col min="20" max="20" width="1.8828125" customWidth="1"/>
    <col min="21" max="21" width="11.43359375" style="48"/>
    <col min="22" max="22" width="11.43359375" style="76"/>
    <col min="23" max="23" width="12.5078125" style="77" customWidth="1"/>
    <col min="24" max="32" width="7.93359375" style="77" customWidth="1"/>
    <col min="33" max="35" width="11.43359375" style="78"/>
    <col min="36" max="36" width="11.43359375" style="79"/>
    <col min="37" max="37" width="11.43359375" style="79" customWidth="1"/>
    <col min="38" max="41" width="11.43359375" style="78"/>
  </cols>
  <sheetData>
    <row r="1" spans="1:49" s="153" customFormat="1" ht="27.75" customHeight="1" x14ac:dyDescent="0.2">
      <c r="A1" s="319" t="s">
        <v>314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25"/>
    <row r="3" spans="1:49" ht="38.85" customHeight="1" x14ac:dyDescent="0.2">
      <c r="C3" s="221"/>
      <c r="D3" s="222"/>
      <c r="E3" s="318" t="s">
        <v>317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25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">
      <c r="O25" s="81"/>
    </row>
    <row r="27" spans="3:38" ht="15.75" thickBot="1" x14ac:dyDescent="0.25">
      <c r="V27"/>
    </row>
    <row r="28" spans="3:38" ht="14.25" customHeight="1" x14ac:dyDescent="0.2">
      <c r="V28" s="296" t="s">
        <v>134</v>
      </c>
    </row>
    <row r="29" spans="3:38" ht="14.25" customHeight="1" thickBot="1" x14ac:dyDescent="0.25">
      <c r="V29" s="297"/>
    </row>
    <row r="30" spans="3:38" x14ac:dyDescent="0.2">
      <c r="V30" s="298" t="s">
        <v>135</v>
      </c>
      <c r="W30" s="48"/>
    </row>
    <row r="31" spans="3:38" ht="15.75" thickBot="1" x14ac:dyDescent="0.25">
      <c r="V31" s="299"/>
    </row>
    <row r="32" spans="3:38" x14ac:dyDescent="0.2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defaultColWidth="10.76171875" defaultRowHeight="15" x14ac:dyDescent="0.2"/>
  <cols>
    <col min="1" max="1" width="3.62890625" customWidth="1"/>
    <col min="2" max="2" width="2.5546875" customWidth="1"/>
    <col min="3" max="3" width="15.6015625" customWidth="1"/>
    <col min="4" max="4" width="0.8046875" customWidth="1"/>
    <col min="5" max="5" width="2.95703125" customWidth="1"/>
    <col min="6" max="6" width="10.625" customWidth="1"/>
    <col min="7" max="7" width="4.03515625" customWidth="1"/>
    <col min="8" max="8" width="0.8046875" customWidth="1"/>
    <col min="9" max="9" width="7.53125" customWidth="1"/>
    <col min="10" max="10" width="0.8046875" customWidth="1"/>
    <col min="11" max="11" width="4.03515625" customWidth="1"/>
    <col min="12" max="12" width="10.625" customWidth="1"/>
    <col min="13" max="13" width="2.95703125" customWidth="1"/>
    <col min="14" max="15" width="0.8046875" customWidth="1"/>
    <col min="16" max="16" width="2.95703125" customWidth="1"/>
    <col min="17" max="17" width="10.625" customWidth="1"/>
    <col min="18" max="18" width="4.03515625" customWidth="1"/>
    <col min="19" max="19" width="0.8046875" customWidth="1"/>
    <col min="20" max="20" width="7.53125" customWidth="1"/>
    <col min="21" max="21" width="0.8046875" customWidth="1"/>
    <col min="22" max="22" width="4.03515625" customWidth="1"/>
    <col min="23" max="23" width="10.625" customWidth="1"/>
    <col min="24" max="24" width="2.95703125" customWidth="1"/>
    <col min="25" max="26" width="0.8046875" customWidth="1"/>
    <col min="27" max="27" width="2.95703125" customWidth="1"/>
    <col min="28" max="28" width="10.625" customWidth="1"/>
    <col min="29" max="29" width="4.03515625" customWidth="1"/>
    <col min="30" max="30" width="0.8046875" customWidth="1"/>
    <col min="31" max="31" width="7.53125" customWidth="1"/>
    <col min="32" max="32" width="0.8046875" customWidth="1"/>
    <col min="33" max="33" width="4.03515625" customWidth="1"/>
    <col min="34" max="34" width="10.625" customWidth="1"/>
    <col min="35" max="35" width="2.95703125" customWidth="1"/>
    <col min="36" max="37" width="0.8046875" customWidth="1"/>
    <col min="38" max="38" width="2.95703125" customWidth="1"/>
    <col min="39" max="39" width="10.625" customWidth="1"/>
    <col min="40" max="40" width="4.03515625" customWidth="1"/>
    <col min="41" max="41" width="1.61328125" customWidth="1"/>
    <col min="42" max="42" width="7.53125" customWidth="1"/>
    <col min="43" max="43" width="0.8046875" customWidth="1"/>
    <col min="44" max="44" width="4.03515625" customWidth="1"/>
    <col min="45" max="45" width="10.625" customWidth="1"/>
    <col min="46" max="46" width="2.95703125" customWidth="1"/>
    <col min="47" max="47" width="0.8046875" customWidth="1"/>
    <col min="48" max="48" width="2.5546875" customWidth="1"/>
    <col min="50" max="50" width="2.5546875" customWidth="1"/>
    <col min="51" max="51" width="13.98828125" customWidth="1"/>
    <col min="52" max="59" width="19.7734375" customWidth="1"/>
    <col min="60" max="60" width="2.5546875" customWidth="1"/>
    <col min="62" max="62" width="18.83203125" style="127" bestFit="1" customWidth="1"/>
    <col min="63" max="63" width="10.76171875" style="127"/>
  </cols>
  <sheetData>
    <row r="1" spans="1:63" s="153" customFormat="1" ht="27.75" customHeight="1" x14ac:dyDescent="0.2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25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25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">
      <c r="B5" s="134"/>
      <c r="C5" s="246"/>
      <c r="D5" s="329" t="s">
        <v>318</v>
      </c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80"/>
      <c r="AX5" s="134"/>
      <c r="AY5" s="341" t="s">
        <v>118</v>
      </c>
      <c r="AZ5" s="342"/>
      <c r="BA5" s="342"/>
      <c r="BB5" s="342"/>
      <c r="BC5" s="342"/>
      <c r="BD5" s="342"/>
      <c r="BE5" s="342"/>
      <c r="BF5" s="342"/>
      <c r="BG5" s="343"/>
      <c r="BH5" s="80"/>
      <c r="BJ5" s="127" t="s">
        <v>61</v>
      </c>
      <c r="BK5" s="127">
        <v>4</v>
      </c>
    </row>
    <row r="6" spans="1:63" ht="20.100000000000001" customHeight="1" x14ac:dyDescent="0.2">
      <c r="B6" s="134"/>
      <c r="C6" s="223"/>
      <c r="D6" s="330" t="str">
        <f>"Grupo "&amp;VLOOKUP(I2,Aux!$M:$AZ,8,0)</f>
        <v>Grupo A</v>
      </c>
      <c r="E6" s="331"/>
      <c r="F6" s="331"/>
      <c r="G6" s="331"/>
      <c r="H6" s="331"/>
      <c r="I6" s="331"/>
      <c r="J6" s="331"/>
      <c r="K6" s="331"/>
      <c r="L6" s="331"/>
      <c r="M6" s="331"/>
      <c r="N6" s="332"/>
      <c r="O6" s="330" t="str">
        <f>"Grupo "&amp;VLOOKUP(T2,Aux!$M:$AZ,8,0)</f>
        <v>Grupo C</v>
      </c>
      <c r="P6" s="331"/>
      <c r="Q6" s="331"/>
      <c r="R6" s="331"/>
      <c r="S6" s="331"/>
      <c r="T6" s="331"/>
      <c r="U6" s="331"/>
      <c r="V6" s="331"/>
      <c r="W6" s="331"/>
      <c r="X6" s="331"/>
      <c r="Y6" s="332"/>
      <c r="Z6" s="330" t="str">
        <f>"Grupo "&amp;VLOOKUP(AE2,Aux!$M:$AZ,8,0)</f>
        <v>Grupo B</v>
      </c>
      <c r="AA6" s="331"/>
      <c r="AB6" s="331"/>
      <c r="AC6" s="331"/>
      <c r="AD6" s="331"/>
      <c r="AE6" s="331"/>
      <c r="AF6" s="331"/>
      <c r="AG6" s="331"/>
      <c r="AH6" s="331"/>
      <c r="AI6" s="331"/>
      <c r="AJ6" s="332"/>
      <c r="AK6" s="330" t="str">
        <f>"Grupo "&amp;VLOOKUP(AP2,Aux!$M:$AZ,8,0)</f>
        <v>Grupo A</v>
      </c>
      <c r="AL6" s="331"/>
      <c r="AM6" s="331"/>
      <c r="AN6" s="331"/>
      <c r="AO6" s="331"/>
      <c r="AP6" s="331"/>
      <c r="AQ6" s="331"/>
      <c r="AR6" s="331"/>
      <c r="AS6" s="331"/>
      <c r="AT6" s="331"/>
      <c r="AU6" s="332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">
      <c r="B7" s="134"/>
      <c r="C7" s="223"/>
      <c r="D7" s="339"/>
      <c r="E7" s="337" t="e" vm="5">
        <f>IFERROR(VLOOKUP(F7,Aux!$A:$X,8,0),"")</f>
        <v>#VALUE!</v>
      </c>
      <c r="F7" s="337" t="str">
        <f>VLOOKUP(I2,Aux!$M:$AZ,5,0)</f>
        <v>Al-Ahly</v>
      </c>
      <c r="G7" s="337" t="e" vm="6">
        <f>IFERROR(VLOOKUP(F7,Aux!$A:$C,3,0),"")</f>
        <v>#VALUE!</v>
      </c>
      <c r="H7" s="238"/>
      <c r="I7" s="237">
        <f>VLOOKUP(I2,Aux!$M:$AZ,3,0)</f>
        <v>45822.833333333336</v>
      </c>
      <c r="J7" s="335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6"/>
      <c r="O7" s="339"/>
      <c r="P7" s="337" t="e" vm="18">
        <f>IFERROR(VLOOKUP(Q7,Aux!$A:$X,8,0),"")</f>
        <v>#VALUE!</v>
      </c>
      <c r="Q7" s="337" t="str">
        <f>VLOOKUP(T2,Aux!$M:$AZ,5,0)</f>
        <v>Bayern Múnich</v>
      </c>
      <c r="R7" s="337" t="e" vm="19">
        <f>IFERROR(VLOOKUP(Q7,Aux!$A:$C,3,0),"")</f>
        <v>#VALUE!</v>
      </c>
      <c r="S7" s="238"/>
      <c r="T7" s="237">
        <f>VLOOKUP(T2,Aux!$M:$AZ,3,0)</f>
        <v>45823.5</v>
      </c>
      <c r="U7" s="335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6"/>
      <c r="Z7" s="339"/>
      <c r="AA7" s="337" t="e" vm="12">
        <f>IFERROR(VLOOKUP(AB7,Aux!$A:$X,8,0),"")</f>
        <v>#VALUE!</v>
      </c>
      <c r="AB7" s="337" t="str">
        <f>VLOOKUP(AE2,Aux!$M:$AZ,5,0)</f>
        <v>Paris Saint-Germain</v>
      </c>
      <c r="AC7" s="337" t="e" vm="13">
        <f>IFERROR(VLOOKUP(AB7,Aux!$A:$C,3,0),"")</f>
        <v>#VALUE!</v>
      </c>
      <c r="AD7" s="238"/>
      <c r="AE7" s="237">
        <f>VLOOKUP(AE2,Aux!$M:$AZ,3,0)</f>
        <v>45823.5</v>
      </c>
      <c r="AF7" s="335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6"/>
      <c r="AK7" s="339"/>
      <c r="AL7" s="337" t="e" vm="9">
        <f>IFERROR(VLOOKUP(AM7,Aux!$A:$X,8,0),"")</f>
        <v>#VALUE!</v>
      </c>
      <c r="AM7" s="337" t="str">
        <f>VLOOKUP(AP2,Aux!$M:$AZ,5,0)</f>
        <v>Palmeiras</v>
      </c>
      <c r="AN7" s="337" t="e" vm="10">
        <f>IFERROR(VLOOKUP(AM7,Aux!$A:$C,3,0),"")</f>
        <v>#VALUE!</v>
      </c>
      <c r="AO7" s="238"/>
      <c r="AP7" s="237">
        <f>VLOOKUP(AP2,Aux!$M:$AZ,3,0)</f>
        <v>45823.75</v>
      </c>
      <c r="AQ7" s="335"/>
      <c r="AR7" s="333" t="e" vm="8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6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">
      <c r="B8" s="134"/>
      <c r="C8" s="223"/>
      <c r="D8" s="340"/>
      <c r="E8" s="338"/>
      <c r="F8" s="338"/>
      <c r="G8" s="338"/>
      <c r="H8" s="239"/>
      <c r="I8" s="236">
        <f>+I7</f>
        <v>45822.833333333336</v>
      </c>
      <c r="J8" s="335"/>
      <c r="K8" s="333"/>
      <c r="L8" s="333"/>
      <c r="M8" s="333"/>
      <c r="N8" s="336"/>
      <c r="O8" s="340"/>
      <c r="P8" s="338"/>
      <c r="Q8" s="338"/>
      <c r="R8" s="338"/>
      <c r="S8" s="239"/>
      <c r="T8" s="236">
        <f>+T7</f>
        <v>45823.5</v>
      </c>
      <c r="U8" s="335"/>
      <c r="V8" s="333"/>
      <c r="W8" s="333"/>
      <c r="X8" s="333"/>
      <c r="Y8" s="336"/>
      <c r="Z8" s="340"/>
      <c r="AA8" s="338"/>
      <c r="AB8" s="338"/>
      <c r="AC8" s="338"/>
      <c r="AD8" s="239"/>
      <c r="AE8" s="236">
        <f>+AE7</f>
        <v>45823.5</v>
      </c>
      <c r="AF8" s="335"/>
      <c r="AG8" s="333"/>
      <c r="AH8" s="333"/>
      <c r="AI8" s="333"/>
      <c r="AJ8" s="336"/>
      <c r="AK8" s="340"/>
      <c r="AL8" s="338"/>
      <c r="AM8" s="338"/>
      <c r="AN8" s="338"/>
      <c r="AO8" s="239"/>
      <c r="AP8" s="236">
        <f>+AP7</f>
        <v>45823.75</v>
      </c>
      <c r="AQ8" s="335"/>
      <c r="AR8" s="333"/>
      <c r="AS8" s="333"/>
      <c r="AT8" s="333"/>
      <c r="AU8" s="336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25">
      <c r="B9" s="134"/>
      <c r="C9" s="215" t="s">
        <v>92</v>
      </c>
      <c r="D9" s="334">
        <f ca="1">VLOOKUP(I2,Aux!$M:$AZ,9,0)</f>
        <v>1</v>
      </c>
      <c r="E9" s="334"/>
      <c r="F9" s="334"/>
      <c r="G9" s="334"/>
      <c r="H9" s="334"/>
      <c r="I9" s="232">
        <f ca="1">+IF(D9="","",IF(D9&gt;J9,1,IF(D9=J9,"X",2)))</f>
        <v>2</v>
      </c>
      <c r="J9" s="334">
        <f ca="1">VLOOKUP(I2,Aux!$M:$AZ,10,0)</f>
        <v>2</v>
      </c>
      <c r="K9" s="334"/>
      <c r="L9" s="334"/>
      <c r="M9" s="334"/>
      <c r="N9" s="334"/>
      <c r="O9" s="334">
        <f ca="1">VLOOKUP(T2,Aux!$M:$AZ,9,0)</f>
        <v>5</v>
      </c>
      <c r="P9" s="334"/>
      <c r="Q9" s="334"/>
      <c r="R9" s="334"/>
      <c r="S9" s="334"/>
      <c r="T9" s="232">
        <f ca="1">+IF(O9="","",IF(O9&gt;U9,1,IF(O9=U9,"X",2)))</f>
        <v>1</v>
      </c>
      <c r="U9" s="334">
        <f ca="1">VLOOKUP(T2,Aux!$M:$AZ,10,0)</f>
        <v>0</v>
      </c>
      <c r="V9" s="334"/>
      <c r="W9" s="334"/>
      <c r="X9" s="334"/>
      <c r="Y9" s="334"/>
      <c r="Z9" s="334">
        <f ca="1">VLOOKUP(AE2,Aux!$M:$AZ,9,0)</f>
        <v>2</v>
      </c>
      <c r="AA9" s="334"/>
      <c r="AB9" s="334"/>
      <c r="AC9" s="334"/>
      <c r="AD9" s="334"/>
      <c r="AE9" s="232" t="str">
        <f ca="1">+IF(Z9="","",IF(Z9&gt;AF9,1,IF(Z9=AF9,"X",2)))</f>
        <v>X</v>
      </c>
      <c r="AF9" s="334">
        <f ca="1">VLOOKUP(AE2,Aux!$M:$AZ,10,0)</f>
        <v>2</v>
      </c>
      <c r="AG9" s="334"/>
      <c r="AH9" s="334"/>
      <c r="AI9" s="334"/>
      <c r="AJ9" s="334"/>
      <c r="AK9" s="334">
        <f ca="1">VLOOKUP(AP2,Aux!$M:$AZ,9,0)</f>
        <v>1</v>
      </c>
      <c r="AL9" s="334"/>
      <c r="AM9" s="334"/>
      <c r="AN9" s="334"/>
      <c r="AO9" s="334"/>
      <c r="AP9" s="232">
        <f ca="1">+IF(AK9="","",IF(AK9&gt;AQ9,1,IF(AK9=AQ9,"X",2)))</f>
        <v>2</v>
      </c>
      <c r="AQ9" s="334">
        <f ca="1">VLOOKUP(AP2,Aux!$M:$AZ,10,0)</f>
        <v>3</v>
      </c>
      <c r="AR9" s="334"/>
      <c r="AS9" s="334"/>
      <c r="AT9" s="334"/>
      <c r="AU9" s="334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">
      <c r="B11" s="134"/>
      <c r="C11" s="259" t="str">
        <f>IF(ClasificaciónPorra!D5=0,"",ClasificaciónPorra!D5)</f>
        <v/>
      </c>
      <c r="D11" s="326" t="str">
        <f>IF($C11="","",INDEX(TotalApuestas!$A$1:$GL$50007,MATCH(Seguimiento!$C11,TotalApuestas!$B$1:$B$50007,0),MATCH(Seguimiento!I$2,Resultado!$2:$2,0)))</f>
        <v/>
      </c>
      <c r="E11" s="327"/>
      <c r="F11" s="327"/>
      <c r="G11" s="327"/>
      <c r="H11" s="327"/>
      <c r="I11" s="256" t="str">
        <f t="shared" ref="I11:I25" si="0">+IF(D11="","",IF(D11&gt;J11,1,IF(D11=J11,"X",2)))</f>
        <v/>
      </c>
      <c r="J11" s="327" t="str" cm="1">
        <f t="array" ref="J11">IF($C11="","",INDEX(TotalApuestas!$A$1:$GL$50007,MATCH(Seguimiento!$C11,TotalApuestas!$B$1:$B$50007,0),MATCH(Seguimiento!I$2,Resultado!$2:$2,0)+1))</f>
        <v/>
      </c>
      <c r="K11" s="327"/>
      <c r="L11" s="327"/>
      <c r="M11" s="327"/>
      <c r="N11" s="328"/>
      <c r="O11" s="326" t="str">
        <f>IF($C11="","",INDEX(TotalApuestas!$A$1:$GL$50007,MATCH(Seguimiento!$C11,TotalApuestas!$B$1:$B$50007,0),MATCH(Seguimiento!T$2,Resultado!$2:$2,0)))</f>
        <v/>
      </c>
      <c r="P11" s="327"/>
      <c r="Q11" s="327"/>
      <c r="R11" s="327"/>
      <c r="S11" s="327"/>
      <c r="T11" s="256" t="str">
        <f t="shared" ref="T11:T25" si="1">+IF(O11="","",IF(O11&gt;U11,1,IF(O11=U11,"X",2)))</f>
        <v/>
      </c>
      <c r="U11" s="327" t="str" cm="1">
        <f t="array" ref="U11">IF($C11="","",INDEX(TotalApuestas!$A$1:$GL$50007,MATCH(Seguimiento!$C11,TotalApuestas!$B$1:$B$50007,0),MATCH(Seguimiento!T$2,Resultado!$2:$2,0)+1))</f>
        <v/>
      </c>
      <c r="V11" s="327"/>
      <c r="W11" s="327"/>
      <c r="X11" s="327"/>
      <c r="Y11" s="328"/>
      <c r="Z11" s="326" t="str">
        <f>IF($C11="","",INDEX(TotalApuestas!$A$1:$GL$50007,MATCH(Seguimiento!$C11,TotalApuestas!$B$1:$B$50007,0),MATCH(Seguimiento!AE$2,Resultado!$2:$2,0)))</f>
        <v/>
      </c>
      <c r="AA11" s="327"/>
      <c r="AB11" s="327"/>
      <c r="AC11" s="327"/>
      <c r="AD11" s="327"/>
      <c r="AE11" s="256" t="str">
        <f t="shared" ref="AE11:AE25" si="2">+IF(Z11="","",IF(Z11&gt;AF11,1,IF(Z11=AF11,"X",2)))</f>
        <v/>
      </c>
      <c r="AF11" s="327" t="str" cm="1">
        <f t="array" ref="AF11">IF($C11="","",INDEX(TotalApuestas!$A$1:$GL$50007,MATCH(Seguimiento!$C11,TotalApuestas!$B$1:$B$50007,0),MATCH(Seguimiento!AE$2,Resultado!$2:$2,0)+1))</f>
        <v/>
      </c>
      <c r="AG11" s="327"/>
      <c r="AH11" s="327"/>
      <c r="AI11" s="327"/>
      <c r="AJ11" s="328"/>
      <c r="AK11" s="326" t="str">
        <f>IF($C11="","",INDEX(TotalApuestas!$A$1:$GL$50007,MATCH(Seguimiento!$C11,TotalApuestas!$B$1:$B$50007,0),MATCH(Seguimiento!AP$2,Resultado!$2:$2,0)))</f>
        <v/>
      </c>
      <c r="AL11" s="327"/>
      <c r="AM11" s="327"/>
      <c r="AN11" s="327"/>
      <c r="AO11" s="327"/>
      <c r="AP11" s="256" t="str">
        <f t="shared" ref="AP11:AP25" si="3">+IF(AK11="","",IF(AK11&gt;AQ11,1,IF(AK11=AQ11,"X",2)))</f>
        <v/>
      </c>
      <c r="AQ11" s="326" t="str" cm="1">
        <f t="array" ref="AQ11">IF($C11="","",INDEX(TotalApuestas!$A$1:$GL$50007,MATCH(Seguimiento!$C11,TotalApuestas!$B$1:$B$50007,0),MATCH(Seguimiento!AP$2,Resultado!$2:$2,0)+1))</f>
        <v/>
      </c>
      <c r="AR11" s="327"/>
      <c r="AS11" s="327"/>
      <c r="AT11" s="327"/>
      <c r="AU11" s="328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">
      <c r="B12" s="134"/>
      <c r="C12" s="260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7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7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7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7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">
      <c r="B13" s="134"/>
      <c r="C13" s="260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7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7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7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7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">
      <c r="B14" s="134"/>
      <c r="C14" s="260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7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7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7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7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">
      <c r="B15" s="134"/>
      <c r="C15" s="260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7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7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7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7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">
      <c r="B16" s="134"/>
      <c r="C16" s="260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7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7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7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7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">
      <c r="B17" s="134"/>
      <c r="C17" s="260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7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7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7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7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">
      <c r="B18" s="134"/>
      <c r="C18" s="260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7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7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7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7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">
      <c r="B19" s="134"/>
      <c r="C19" s="260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7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7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7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7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">
      <c r="B20" s="134"/>
      <c r="C20" s="260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7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7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7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7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">
      <c r="B21" s="134"/>
      <c r="C21" s="260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7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7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7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7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">
      <c r="B22" s="134"/>
      <c r="C22" s="260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7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7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7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7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">
      <c r="B23" s="134"/>
      <c r="C23" s="260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7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7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7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7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">
      <c r="B24" s="134"/>
      <c r="C24" s="260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7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7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7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7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">
      <c r="B25" s="134"/>
      <c r="C25" s="260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7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7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7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7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">
      <c r="B26" s="134"/>
      <c r="C26" s="260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7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7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7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7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25">
      <c r="B27" s="134"/>
      <c r="C27" s="260" t="str">
        <f>IF(ClasificaciónPorra!D21=0,"",ClasificaciónPorra!D21)</f>
        <v/>
      </c>
      <c r="D27" s="323" t="str">
        <f>IF($C27="","",INDEX(TotalApuestas!$A$1:$GL$50007,MATCH(Seguimiento!$C27,TotalApuestas!$B$1:$B$50007,0),MATCH(Seguimiento!I$2,Resultado!$2:$2,0)))</f>
        <v/>
      </c>
      <c r="E27" s="324"/>
      <c r="F27" s="324"/>
      <c r="G27" s="324"/>
      <c r="H27" s="324"/>
      <c r="I27" s="258" t="str">
        <f t="shared" si="8"/>
        <v/>
      </c>
      <c r="J27" s="324" t="str" cm="1">
        <f t="array" ref="J27">IF($C27="","",INDEX(TotalApuestas!$A$1:$GL$50007,MATCH(Seguimiento!$C27,TotalApuestas!$B$1:$B$50007,0),MATCH(Seguimiento!I$2,Resultado!$2:$2,0)+1))</f>
        <v/>
      </c>
      <c r="K27" s="324"/>
      <c r="L27" s="324"/>
      <c r="M27" s="324"/>
      <c r="N27" s="325"/>
      <c r="O27" s="323" t="str">
        <f>IF($C27="","",INDEX(TotalApuestas!$A$1:$GL$50007,MATCH(Seguimiento!$C27,TotalApuestas!$B$1:$B$50007,0),MATCH(Seguimiento!T$2,Resultado!$2:$2,0)))</f>
        <v/>
      </c>
      <c r="P27" s="324"/>
      <c r="Q27" s="324"/>
      <c r="R27" s="324"/>
      <c r="S27" s="324"/>
      <c r="T27" s="258" t="str">
        <f t="shared" si="9"/>
        <v/>
      </c>
      <c r="U27" s="324" t="str" cm="1">
        <f t="array" ref="U27">IF($C27="","",INDEX(TotalApuestas!$A$1:$GL$50007,MATCH(Seguimiento!$C27,TotalApuestas!$B$1:$B$50007,0),MATCH(Seguimiento!T$2,Resultado!$2:$2,0)+1))</f>
        <v/>
      </c>
      <c r="V27" s="324"/>
      <c r="W27" s="324"/>
      <c r="X27" s="324"/>
      <c r="Y27" s="325"/>
      <c r="Z27" s="323" t="str">
        <f>IF($C27="","",INDEX(TotalApuestas!$A$1:$GL$50007,MATCH(Seguimiento!$C27,TotalApuestas!$B$1:$B$50007,0),MATCH(Seguimiento!AE$2,Resultado!$2:$2,0)))</f>
        <v/>
      </c>
      <c r="AA27" s="324"/>
      <c r="AB27" s="324"/>
      <c r="AC27" s="324"/>
      <c r="AD27" s="324"/>
      <c r="AE27" s="258" t="str">
        <f t="shared" si="10"/>
        <v/>
      </c>
      <c r="AF27" s="324" t="str" cm="1">
        <f t="array" ref="AF27">IF($C27="","",INDEX(TotalApuestas!$A$1:$GL$50007,MATCH(Seguimiento!$C27,TotalApuestas!$B$1:$B$50007,0),MATCH(Seguimiento!AE$2,Resultado!$2:$2,0)+1))</f>
        <v/>
      </c>
      <c r="AG27" s="324"/>
      <c r="AH27" s="324"/>
      <c r="AI27" s="324"/>
      <c r="AJ27" s="325"/>
      <c r="AK27" s="323" t="str">
        <f>IF($C27="","",INDEX(TotalApuestas!$A$1:$GL$50007,MATCH(Seguimiento!$C27,TotalApuestas!$B$1:$B$50007,0),MATCH(Seguimiento!AP$2,Resultado!$2:$2,0)))</f>
        <v/>
      </c>
      <c r="AL27" s="324"/>
      <c r="AM27" s="324"/>
      <c r="AN27" s="324"/>
      <c r="AO27" s="324"/>
      <c r="AP27" s="258" t="str">
        <f t="shared" si="11"/>
        <v/>
      </c>
      <c r="AQ27" s="323" t="str" cm="1">
        <f t="array" ref="AQ27">IF($C27="","",INDEX(TotalApuestas!$A$1:$GL$50007,MATCH(Seguimiento!$C27,TotalApuestas!$B$1:$B$50007,0),MATCH(Seguimiento!AP$2,Resultado!$2:$2,0)+1))</f>
        <v/>
      </c>
      <c r="AR27" s="324"/>
      <c r="AS27" s="324"/>
      <c r="AT27" s="324"/>
      <c r="AU27" s="325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25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"/>
    <row r="30" spans="2:63" ht="20.100000000000001" customHeight="1" thickBot="1" x14ac:dyDescent="0.25"/>
    <row r="31" spans="2:63" ht="20.100000000000001" customHeight="1" x14ac:dyDescent="0.2">
      <c r="AW31" s="296" t="s">
        <v>134</v>
      </c>
    </row>
    <row r="32" spans="2:63" ht="20.100000000000001" customHeight="1" thickBot="1" x14ac:dyDescent="0.25">
      <c r="AW32" s="297"/>
    </row>
    <row r="33" spans="49:49" ht="20.100000000000001" customHeight="1" x14ac:dyDescent="0.2">
      <c r="AW33" s="298" t="s">
        <v>135</v>
      </c>
    </row>
    <row r="34" spans="49:49" ht="20.100000000000001" customHeight="1" thickBot="1" x14ac:dyDescent="0.25">
      <c r="AW34" s="299"/>
    </row>
    <row r="35" spans="49:49" ht="20.100000000000001" customHeight="1" x14ac:dyDescent="0.2"/>
    <row r="36" spans="49:49" ht="20.100000000000001" customHeight="1" x14ac:dyDescent="0.2"/>
    <row r="37" spans="49:49" ht="20.100000000000001" customHeight="1" x14ac:dyDescent="0.2"/>
    <row r="38" spans="49:49" ht="20.100000000000001" customHeight="1" x14ac:dyDescent="0.2"/>
    <row r="39" spans="49:49" ht="20.100000000000001" customHeight="1" x14ac:dyDescent="0.2"/>
    <row r="40" spans="49:49" ht="20.100000000000001" customHeight="1" x14ac:dyDescent="0.2"/>
    <row r="41" spans="49:49" ht="20.100000000000001" customHeight="1" x14ac:dyDescent="0.2"/>
    <row r="42" spans="49:49" ht="20.100000000000001" customHeight="1" x14ac:dyDescent="0.2"/>
    <row r="43" spans="49:49" ht="20.100000000000001" customHeight="1" x14ac:dyDescent="0.2"/>
    <row r="44" spans="49:49" ht="20.100000000000001" customHeight="1" x14ac:dyDescent="0.2"/>
    <row r="45" spans="49:49" ht="20.100000000000001" customHeight="1" x14ac:dyDescent="0.2"/>
    <row r="46" spans="49:49" ht="20.100000000000001" customHeight="1" x14ac:dyDescent="0.2"/>
    <row r="47" spans="49:49" ht="20.100000000000001" customHeight="1" x14ac:dyDescent="0.2"/>
    <row r="48" spans="49:49" ht="20.100000000000001" customHeight="1" x14ac:dyDescent="0.2"/>
    <row r="49" ht="20.100000000000001" customHeight="1" x14ac:dyDescent="0.2"/>
    <row r="50" ht="20.100000000000001" customHeight="1" x14ac:dyDescent="0.2"/>
    <row r="51" ht="20.100000000000001" customHeight="1" x14ac:dyDescent="0.2"/>
    <row r="52" ht="20.100000000000001" customHeight="1" x14ac:dyDescent="0.2"/>
    <row r="53" ht="20.100000000000001" customHeight="1" x14ac:dyDescent="0.2"/>
    <row r="54" ht="20.100000000000001" customHeight="1" x14ac:dyDescent="0.2"/>
    <row r="55" ht="20.100000000000001" customHeight="1" x14ac:dyDescent="0.2"/>
    <row r="56" ht="20.100000000000001" customHeight="1" x14ac:dyDescent="0.2"/>
    <row r="57" ht="20.100000000000001" customHeight="1" x14ac:dyDescent="0.2"/>
    <row r="58" ht="20.100000000000001" customHeight="1" x14ac:dyDescent="0.2"/>
    <row r="59" ht="20.100000000000001" customHeight="1" x14ac:dyDescent="0.2"/>
    <row r="60" ht="20.100000000000001" customHeight="1" x14ac:dyDescent="0.2"/>
    <row r="61" ht="20.100000000000001" customHeight="1" x14ac:dyDescent="0.2"/>
    <row r="62" ht="20.100000000000001" customHeight="1" x14ac:dyDescent="0.2"/>
    <row r="63" ht="20.100000000000001" customHeight="1" x14ac:dyDescent="0.2"/>
    <row r="64" ht="20.100000000000001" customHeight="1" x14ac:dyDescent="0.2"/>
    <row r="65" ht="20.100000000000001" customHeight="1" x14ac:dyDescent="0.2"/>
    <row r="66" ht="20.100000000000001" customHeight="1" x14ac:dyDescent="0.2"/>
    <row r="67" ht="20.100000000000001" customHeight="1" x14ac:dyDescent="0.2"/>
    <row r="68" ht="20.100000000000001" customHeight="1" x14ac:dyDescent="0.2"/>
    <row r="69" ht="20.100000000000001" customHeight="1" x14ac:dyDescent="0.2"/>
    <row r="70" ht="20.100000000000001" customHeight="1" x14ac:dyDescent="0.2"/>
    <row r="71" ht="20.100000000000001" customHeight="1" x14ac:dyDescent="0.2"/>
    <row r="72" ht="20.100000000000001" customHeight="1" x14ac:dyDescent="0.2"/>
    <row r="73" ht="20.100000000000001" customHeight="1" x14ac:dyDescent="0.2"/>
    <row r="74" ht="20.100000000000001" customHeight="1" x14ac:dyDescent="0.2"/>
    <row r="75" ht="20.100000000000001" customHeight="1" x14ac:dyDescent="0.2"/>
    <row r="76" ht="20.100000000000001" customHeight="1" x14ac:dyDescent="0.2"/>
    <row r="77" ht="20.100000000000001" customHeight="1" x14ac:dyDescent="0.2"/>
    <row r="78" ht="20.100000000000001" customHeight="1" x14ac:dyDescent="0.2"/>
    <row r="79" ht="20.100000000000001" customHeight="1" x14ac:dyDescent="0.2"/>
    <row r="80" ht="20.100000000000001" customHeight="1" x14ac:dyDescent="0.2"/>
    <row r="81" ht="20.100000000000001" customHeight="1" x14ac:dyDescent="0.2"/>
    <row r="82" ht="20.100000000000001" customHeight="1" x14ac:dyDescent="0.2"/>
    <row r="83" ht="20.100000000000001" customHeight="1" x14ac:dyDescent="0.2"/>
    <row r="84" ht="20.100000000000001" customHeight="1" x14ac:dyDescent="0.2"/>
    <row r="85" ht="20.100000000000001" customHeight="1" x14ac:dyDescent="0.2"/>
    <row r="86" ht="20.100000000000001" customHeight="1" x14ac:dyDescent="0.2"/>
    <row r="87" ht="20.100000000000001" customHeight="1" x14ac:dyDescent="0.2"/>
    <row r="88" ht="20.100000000000001" customHeight="1" x14ac:dyDescent="0.2"/>
    <row r="89" ht="20.100000000000001" customHeight="1" x14ac:dyDescent="0.2"/>
    <row r="90" ht="20.100000000000001" customHeight="1" x14ac:dyDescent="0.2"/>
    <row r="91" ht="20.100000000000001" customHeight="1" x14ac:dyDescent="0.2"/>
    <row r="92" ht="20.100000000000001" customHeight="1" x14ac:dyDescent="0.2"/>
    <row r="93" ht="20.100000000000001" customHeight="1" x14ac:dyDescent="0.2"/>
    <row r="94" ht="20.100000000000001" customHeight="1" x14ac:dyDescent="0.2"/>
    <row r="95" ht="20.100000000000001" customHeight="1" x14ac:dyDescent="0.2"/>
    <row r="96" ht="20.100000000000001" customHeight="1" x14ac:dyDescent="0.2"/>
    <row r="97" ht="20.100000000000001" customHeight="1" x14ac:dyDescent="0.2"/>
    <row r="98" ht="20.100000000000001" customHeight="1" x14ac:dyDescent="0.2"/>
    <row r="99" ht="20.100000000000001" customHeight="1" x14ac:dyDescent="0.2"/>
    <row r="100" ht="20.100000000000001" customHeight="1" x14ac:dyDescent="0.2"/>
    <row r="101" ht="20.100000000000001" customHeight="1" x14ac:dyDescent="0.2"/>
    <row r="102" ht="20.100000000000001" customHeight="1" x14ac:dyDescent="0.2"/>
    <row r="103" ht="20.100000000000001" customHeight="1" x14ac:dyDescent="0.2"/>
    <row r="104" ht="20.100000000000001" customHeight="1" x14ac:dyDescent="0.2"/>
    <row r="105" ht="20.100000000000001" customHeight="1" x14ac:dyDescent="0.2"/>
    <row r="106" ht="20.100000000000001" customHeight="1" x14ac:dyDescent="0.2"/>
    <row r="107" ht="20.100000000000001" customHeight="1" x14ac:dyDescent="0.2"/>
    <row r="108" ht="20.100000000000001" customHeight="1" x14ac:dyDescent="0.2"/>
    <row r="109" ht="20.100000000000001" customHeight="1" x14ac:dyDescent="0.2"/>
    <row r="110" ht="20.100000000000001" customHeight="1" x14ac:dyDescent="0.2"/>
    <row r="111" ht="20.100000000000001" customHeight="1" x14ac:dyDescent="0.2"/>
    <row r="112" ht="20.100000000000001" customHeight="1" x14ac:dyDescent="0.2"/>
    <row r="113" ht="20.100000000000001" customHeight="1" x14ac:dyDescent="0.2"/>
    <row r="114" ht="20.100000000000001" customHeight="1" x14ac:dyDescent="0.2"/>
    <row r="115" ht="20.100000000000001" customHeight="1" x14ac:dyDescent="0.2"/>
    <row r="116" ht="20.100000000000001" customHeight="1" x14ac:dyDescent="0.2"/>
    <row r="117" ht="20.100000000000001" customHeight="1" x14ac:dyDescent="0.2"/>
    <row r="118" ht="20.100000000000001" customHeight="1" x14ac:dyDescent="0.2"/>
    <row r="119" ht="20.100000000000001" customHeight="1" x14ac:dyDescent="0.2"/>
    <row r="120" ht="20.100000000000001" customHeight="1" x14ac:dyDescent="0.2"/>
    <row r="121" ht="20.100000000000001" customHeight="1" x14ac:dyDescent="0.2"/>
    <row r="122" ht="20.100000000000001" customHeight="1" x14ac:dyDescent="0.2"/>
    <row r="123" ht="20.100000000000001" customHeight="1" x14ac:dyDescent="0.2"/>
    <row r="124" ht="20.100000000000001" customHeight="1" x14ac:dyDescent="0.2"/>
    <row r="125" ht="20.100000000000001" customHeight="1" x14ac:dyDescent="0.2"/>
    <row r="126" ht="20.100000000000001" customHeight="1" x14ac:dyDescent="0.2"/>
    <row r="127" ht="20.100000000000001" customHeight="1" x14ac:dyDescent="0.2"/>
    <row r="128" ht="20.100000000000001" customHeight="1" x14ac:dyDescent="0.2"/>
    <row r="129" ht="20.100000000000001" customHeight="1" x14ac:dyDescent="0.2"/>
    <row r="130" ht="20.100000000000001" customHeight="1" x14ac:dyDescent="0.2"/>
    <row r="131" ht="20.100000000000001" customHeight="1" x14ac:dyDescent="0.2"/>
    <row r="132" ht="20.100000000000001" customHeight="1" x14ac:dyDescent="0.2"/>
    <row r="133" ht="20.100000000000001" customHeight="1" x14ac:dyDescent="0.2"/>
    <row r="134" ht="20.100000000000001" customHeight="1" x14ac:dyDescent="0.2"/>
    <row r="135" ht="20.100000000000001" customHeight="1" x14ac:dyDescent="0.2"/>
    <row r="136" ht="20.100000000000001" customHeight="1" x14ac:dyDescent="0.2"/>
    <row r="137" ht="20.100000000000001" customHeight="1" x14ac:dyDescent="0.2"/>
    <row r="138" ht="20.100000000000001" customHeight="1" x14ac:dyDescent="0.2"/>
    <row r="139" ht="20.100000000000001" customHeight="1" x14ac:dyDescent="0.2"/>
    <row r="140" ht="20.100000000000001" customHeight="1" x14ac:dyDescent="0.2"/>
    <row r="141" ht="20.100000000000001" customHeight="1" x14ac:dyDescent="0.2"/>
    <row r="142" ht="20.100000000000001" customHeight="1" x14ac:dyDescent="0.2"/>
    <row r="143" ht="20.100000000000001" customHeight="1" x14ac:dyDescent="0.2"/>
    <row r="144" ht="20.100000000000001" customHeight="1" x14ac:dyDescent="0.2"/>
    <row r="145" ht="20.100000000000001" customHeight="1" x14ac:dyDescent="0.2"/>
    <row r="146" ht="20.100000000000001" customHeight="1" x14ac:dyDescent="0.2"/>
    <row r="147" ht="20.100000000000001" customHeight="1" x14ac:dyDescent="0.2"/>
    <row r="148" ht="20.100000000000001" customHeight="1" x14ac:dyDescent="0.2"/>
    <row r="149" ht="20.100000000000001" customHeight="1" x14ac:dyDescent="0.2"/>
    <row r="150" ht="20.100000000000001" customHeight="1" x14ac:dyDescent="0.2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9">
      <formula>#REF!="G"</formula>
    </cfRule>
    <cfRule type="expression" dxfId="26" priority="198">
      <formula>#REF!="E"</formula>
    </cfRule>
    <cfRule type="expression" dxfId="25" priority="197">
      <formula>#REF!="P"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4">
      <formula>#REF!="G"</formula>
    </cfRule>
    <cfRule type="expression" dxfId="21" priority="183">
      <formula>#REF!="E"</formula>
    </cfRule>
    <cfRule type="expression" dxfId="20" priority="182">
      <formula>#REF!="P"</formula>
    </cfRule>
  </conditionalFormatting>
  <conditionalFormatting sqref="O9">
    <cfRule type="expression" dxfId="19" priority="64">
      <formula>#REF!="G"</formula>
    </cfRule>
    <cfRule type="expression" dxfId="18" priority="63">
      <formula>#REF!="E"</formula>
    </cfRule>
    <cfRule type="expression" dxfId="17" priority="62">
      <formula>#REF!="P"</formula>
    </cfRule>
  </conditionalFormatting>
  <conditionalFormatting sqref="U9">
    <cfRule type="expression" dxfId="16" priority="61">
      <formula>#REF!="G"</formula>
    </cfRule>
    <cfRule type="expression" dxfId="15" priority="60">
      <formula>#REF!="E"</formula>
    </cfRule>
    <cfRule type="expression" dxfId="14" priority="59">
      <formula>#REF!="P"</formula>
    </cfRule>
  </conditionalFormatting>
  <conditionalFormatting sqref="Z9">
    <cfRule type="expression" dxfId="13" priority="58">
      <formula>#REF!="G"</formula>
    </cfRule>
    <cfRule type="expression" dxfId="12" priority="57">
      <formula>#REF!="E"</formula>
    </cfRule>
    <cfRule type="expression" dxfId="11" priority="56">
      <formula>#REF!="P"</formula>
    </cfRule>
  </conditionalFormatting>
  <conditionalFormatting sqref="AF9">
    <cfRule type="expression" dxfId="10" priority="55">
      <formula>#REF!="G"</formula>
    </cfRule>
    <cfRule type="expression" dxfId="9" priority="54">
      <formula>#REF!="E"</formula>
    </cfRule>
    <cfRule type="expression" dxfId="8" priority="53">
      <formula>#REF!="P"</formula>
    </cfRule>
  </conditionalFormatting>
  <conditionalFormatting sqref="AK9">
    <cfRule type="expression" dxfId="7" priority="52">
      <formula>#REF!="G"</formula>
    </cfRule>
    <cfRule type="expression" dxfId="6" priority="51">
      <formula>#REF!="E"</formula>
    </cfRule>
    <cfRule type="expression" dxfId="5" priority="50">
      <formula>#REF!="P"</formula>
    </cfRule>
  </conditionalFormatting>
  <conditionalFormatting sqref="AQ9">
    <cfRule type="expression" dxfId="4" priority="49">
      <formula>#REF!="G"</formula>
    </cfRule>
    <cfRule type="expression" dxfId="3" priority="48">
      <formula>#REF!="E"</formula>
    </cfRule>
    <cfRule type="expression" dxfId="2" priority="47">
      <formula>#REF!="P"</formula>
    </cfRule>
  </conditionalFormatting>
  <conditionalFormatting sqref="AW31:AW34">
    <cfRule type="expression" dxfId="1" priority="2">
      <formula>AND($L34&lt;&gt;"",$L35="")</formula>
    </cfRule>
    <cfRule type="expression" dxfId="0" priority="1">
      <formula>$L34&lt;&gt;""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2025-06-13T19:27:55Z</dcterms:modified>
</cp:coreProperties>
</file>