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Sheet1!$A$12:$H$50</definedName>
  </definedNames>
  <calcPr/>
</workbook>
</file>

<file path=xl/sharedStrings.xml><?xml version="1.0" encoding="utf-8"?>
<sst xmlns="http://schemas.openxmlformats.org/spreadsheetml/2006/main" count="46" uniqueCount="41">
  <si>
    <t>LEKAN STOCK WATCHLST</t>
  </si>
  <si>
    <t>Single Stock Analysis</t>
  </si>
  <si>
    <t>12 Month Trend Line</t>
  </si>
  <si>
    <t>Stock Overview</t>
  </si>
  <si>
    <t>BAC</t>
  </si>
  <si>
    <t xml:space="preserve">Stock Price </t>
  </si>
  <si>
    <t>Signal</t>
  </si>
  <si>
    <t>52 Week High</t>
  </si>
  <si>
    <t>52 Week Low</t>
  </si>
  <si>
    <t>Market Cap</t>
  </si>
  <si>
    <t>EPS</t>
  </si>
  <si>
    <t>PE</t>
  </si>
  <si>
    <t>Master Watchlist</t>
  </si>
  <si>
    <t>Ticker</t>
  </si>
  <si>
    <t>Price</t>
  </si>
  <si>
    <t>% Change</t>
  </si>
  <si>
    <t>Target Buy</t>
  </si>
  <si>
    <t>Target Sell</t>
  </si>
  <si>
    <t>AAPL</t>
  </si>
  <si>
    <t>TSLA</t>
  </si>
  <si>
    <t>AMD</t>
  </si>
  <si>
    <t>TGT</t>
  </si>
  <si>
    <t>WMT</t>
  </si>
  <si>
    <t>GS</t>
  </si>
  <si>
    <t>MSFT</t>
  </si>
  <si>
    <t>AMZN</t>
  </si>
  <si>
    <t>DV</t>
  </si>
  <si>
    <t>META</t>
  </si>
  <si>
    <t>JNJ</t>
  </si>
  <si>
    <t>PYPL</t>
  </si>
  <si>
    <t>LUV</t>
  </si>
  <si>
    <t>BBBY</t>
  </si>
  <si>
    <t>MS</t>
  </si>
  <si>
    <t>GOOG</t>
  </si>
  <si>
    <t>NVDA</t>
  </si>
  <si>
    <t>F</t>
  </si>
  <si>
    <t>GM</t>
  </si>
  <si>
    <t>JPM</t>
  </si>
  <si>
    <t>C</t>
  </si>
  <si>
    <t>WFC</t>
  </si>
  <si>
    <t>MCD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</si>
</sst>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1C4587"/>
        <bgColor rgb="FF1C4587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right"/>
    </xf>
    <xf borderId="0" fillId="3" fontId="2" numFmtId="0" xfId="0" applyAlignment="1" applyFont="1">
      <alignment readingOrder="0"/>
    </xf>
    <xf borderId="0" fillId="4" fontId="3" numFmtId="0" xfId="0" applyAlignment="1" applyFill="1" applyFont="1">
      <alignment horizontal="center" readingOrder="0"/>
    </xf>
    <xf borderId="0" fillId="4" fontId="3" numFmtId="0" xfId="0" applyAlignment="1" applyFont="1">
      <alignment readingOrder="0"/>
    </xf>
    <xf borderId="0" fillId="5" fontId="4" numFmtId="0" xfId="0" applyFill="1" applyFont="1"/>
    <xf borderId="0" fillId="6" fontId="3" numFmtId="0" xfId="0" applyAlignment="1" applyFill="1" applyFont="1">
      <alignment horizontal="center" readingOrder="0"/>
    </xf>
    <xf borderId="0" fillId="6" fontId="3" numFmtId="164" xfId="0" applyAlignment="1" applyFont="1" applyNumberFormat="1">
      <alignment horizontal="center"/>
    </xf>
    <xf borderId="0" fillId="6" fontId="3" numFmtId="0" xfId="0" applyAlignment="1" applyFont="1">
      <alignment horizontal="center"/>
    </xf>
    <xf borderId="0" fillId="6" fontId="3" numFmtId="165" xfId="0" applyAlignment="1" applyFont="1" applyNumberFormat="1">
      <alignment horizontal="center"/>
    </xf>
    <xf borderId="0" fillId="6" fontId="3" numFmtId="0" xfId="0" applyFont="1"/>
    <xf borderId="0" fillId="7" fontId="5" numFmtId="0" xfId="0" applyAlignment="1" applyFill="1" applyFont="1">
      <alignment horizontal="center" readingOrder="0"/>
    </xf>
    <xf borderId="0" fillId="6" fontId="6" numFmtId="0" xfId="0" applyAlignment="1" applyFont="1">
      <alignment readingOrder="0"/>
    </xf>
    <xf borderId="0" fillId="6" fontId="6" numFmtId="0" xfId="0" applyFont="1"/>
    <xf borderId="0" fillId="6" fontId="6" numFmtId="164" xfId="0" applyFont="1" applyNumberFormat="1"/>
    <xf borderId="0" fillId="6" fontId="6" numFmtId="10" xfId="0" applyFont="1" applyNumberFormat="1"/>
    <xf borderId="0" fillId="0" fontId="4" numFmtId="0" xfId="0" applyFont="1"/>
    <xf borderId="0" fillId="0" fontId="4" numFmtId="10" xfId="0" applyFont="1" applyNumberFormat="1"/>
  </cellXfs>
  <cellStyles count="1">
    <cellStyle xfId="0" name="Normal" builtinId="0"/>
  </cellStyles>
  <dxfs count="8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6AA84F"/>
      </font>
      <fill>
        <patternFill patternType="solid">
          <fgColor rgb="FFB7E1CD"/>
          <bgColor rgb="FFB7E1CD"/>
        </patternFill>
      </fill>
      <border/>
    </dxf>
    <dxf>
      <font>
        <color theme="5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5" max="5" width="15.0"/>
    <col customWidth="1" min="6" max="6" width="15.38"/>
    <col customWidth="1" min="7" max="7" width="12.88"/>
    <col customWidth="1" min="8" max="8" width="12.75"/>
  </cols>
  <sheetData>
    <row r="1">
      <c r="A1" s="1" t="s">
        <v>0</v>
      </c>
    </row>
    <row r="2">
      <c r="A2" s="2" t="s">
        <v>1</v>
      </c>
      <c r="C2" s="3" t="str">
        <f>IFERROR(__xludf.DUMMYFUNCTION("GOOGLEFINANCE(B3,""Name"")"),"Bank of America Corp")</f>
        <v>Bank of America Corp</v>
      </c>
      <c r="F2" s="4" t="s">
        <v>2</v>
      </c>
    </row>
    <row r="3">
      <c r="A3" s="5" t="s">
        <v>3</v>
      </c>
      <c r="B3" s="6" t="s">
        <v>4</v>
      </c>
      <c r="C3" s="7" t="str">
        <f>IFERROR(__xludf.DUMMYFUNCTION("SPARKLINE(GOOGLEFINANCE(B3,""price"",today()-364,today()))"),"")</f>
        <v/>
      </c>
    </row>
    <row r="4">
      <c r="A4" s="8" t="s">
        <v>5</v>
      </c>
      <c r="B4" s="9">
        <f>IFERROR(__xludf.DUMMYFUNCTION("GOOGLEFINANCE(B3,""Price"")"),26.7)</f>
        <v>26.7</v>
      </c>
    </row>
    <row r="5">
      <c r="A5" s="8" t="s">
        <v>6</v>
      </c>
      <c r="B5" s="10" t="str">
        <f>if(B4&lt;((B6-B7)*0.8+B7),"Buy",if(B4&gt;((B6-B7)*0.4+B7),"Sell","Hold"))</f>
        <v>Buy</v>
      </c>
    </row>
    <row r="6">
      <c r="A6" s="8" t="s">
        <v>7</v>
      </c>
      <c r="B6" s="9">
        <f>IFERROR(__xludf.DUMMYFUNCTION("GOOGLEFINANCE(B3,""high52"")"),38.6)</f>
        <v>38.6</v>
      </c>
    </row>
    <row r="7">
      <c r="A7" s="8" t="s">
        <v>8</v>
      </c>
      <c r="B7" s="11">
        <f>IFERROR(__xludf.DUMMYFUNCTION("GOOGLEFINANCE(B3,""low52"")"),26.32)</f>
        <v>26.32</v>
      </c>
    </row>
    <row r="8">
      <c r="A8" s="8" t="s">
        <v>9</v>
      </c>
      <c r="B8" s="10" t="str">
        <f>IFERROR(__xludf.DUMMYFUNCTION("""$""&amp;TRUNC(GOOGLEFINANCE(B3,""Marketcap"")/100000000)&amp;""B"""),"$2121B")</f>
        <v>$2121B</v>
      </c>
    </row>
    <row r="9">
      <c r="A9" s="8" t="s">
        <v>10</v>
      </c>
      <c r="B9" s="12">
        <f>IFERROR(__xludf.DUMMYFUNCTION("GOOGLEFINANCE(B3,""EPS"")"),3.47)</f>
        <v>3.47</v>
      </c>
    </row>
    <row r="10">
      <c r="A10" s="8" t="s">
        <v>11</v>
      </c>
      <c r="B10" s="12">
        <f>IFERROR(__xludf.DUMMYFUNCTION("GOOGLEFINANCE(B3,""PE"")"),7.68)</f>
        <v>7.68</v>
      </c>
    </row>
    <row r="11">
      <c r="A11" s="13" t="s">
        <v>12</v>
      </c>
    </row>
    <row r="12">
      <c r="A12" s="5" t="s">
        <v>13</v>
      </c>
      <c r="B12" s="5" t="s">
        <v>6</v>
      </c>
      <c r="C12" s="5" t="s">
        <v>14</v>
      </c>
      <c r="D12" s="5" t="s">
        <v>15</v>
      </c>
      <c r="E12" s="5" t="s">
        <v>8</v>
      </c>
      <c r="F12" s="5" t="s">
        <v>7</v>
      </c>
      <c r="G12" s="5" t="s">
        <v>16</v>
      </c>
      <c r="H12" s="5" t="s">
        <v>17</v>
      </c>
    </row>
    <row r="13">
      <c r="A13" s="14" t="s">
        <v>18</v>
      </c>
      <c r="B13" s="15" t="str">
        <f t="shared" ref="B13:B120" si="1">IF(isblank(A13),"",if(C13&gt;H13,"Sell",if(C13&lt;G13,"Buy","Hold")))</f>
        <v>Hold</v>
      </c>
      <c r="C13" s="16">
        <f>IFERROR(__xludf.DUMMYFUNCTION("IF(ISBLANK(A13),"""",GOOGLEFINANCE(A13,""Price""))"),173.75)</f>
        <v>173.75</v>
      </c>
      <c r="D13" s="17">
        <f>IFERROR(__xludf.DUMMYFUNCTION("IF(ISBLANK(A13),"""",GOOGLEFINANCE(A13,""changepct"")/100)"),0.0148)</f>
        <v>0.0148</v>
      </c>
      <c r="E13" s="16">
        <f>IFERROR(__xludf.DUMMYFUNCTION("IF(ISBLANK(A13),"""",GOOGLEFINANCE(A13,""low52""))"),124.17)</f>
        <v>124.17</v>
      </c>
      <c r="F13" s="16">
        <f>IFERROR(__xludf.DUMMYFUNCTION("IF(ISBLANK(A13),"""",GOOGLEFINANCE(A13,""high52""))"),198.23)</f>
        <v>198.23</v>
      </c>
      <c r="G13" s="16">
        <f t="shared" ref="G13:G120" si="2">IF(ISBLANK(A13),"",((F13-E13)*0.4)+E13)</f>
        <v>153.794</v>
      </c>
      <c r="H13" s="16">
        <f t="shared" ref="H13:H120" si="3">IF(ISBLANK(A13),"",((F13-E13)*0.8)+E13)</f>
        <v>183.418</v>
      </c>
    </row>
    <row r="14">
      <c r="A14" s="14" t="s">
        <v>19</v>
      </c>
      <c r="B14" s="15" t="str">
        <f t="shared" si="1"/>
        <v>Hold</v>
      </c>
      <c r="C14" s="16">
        <f>IFERROR(__xludf.DUMMYFUNCTION("IF(ISBLANK(A14),"""",GOOGLEFINANCE(A14,""Price""))"),251.6)</f>
        <v>251.6</v>
      </c>
      <c r="D14" s="17">
        <f>IFERROR(__xludf.DUMMYFUNCTION("IF(ISBLANK(A14),"""",GOOGLEFINANCE(A14,""changepct"")/100)"),0.0055000000000000005)</f>
        <v>0.0055</v>
      </c>
      <c r="E14" s="16">
        <f>IFERROR(__xludf.DUMMYFUNCTION("IF(ISBLANK(A14),"""",GOOGLEFINANCE(A14,""low52""))"),101.81)</f>
        <v>101.81</v>
      </c>
      <c r="F14" s="16">
        <f>IFERROR(__xludf.DUMMYFUNCTION("IF(ISBLANK(A14),"""",GOOGLEFINANCE(A14,""high52""))"),299.29)</f>
        <v>299.29</v>
      </c>
      <c r="G14" s="16">
        <f t="shared" si="2"/>
        <v>180.802</v>
      </c>
      <c r="H14" s="16">
        <f t="shared" si="3"/>
        <v>259.794</v>
      </c>
    </row>
    <row r="15">
      <c r="A15" s="14" t="s">
        <v>20</v>
      </c>
      <c r="B15" s="15" t="str">
        <f t="shared" si="1"/>
        <v>Hold</v>
      </c>
      <c r="C15" s="16">
        <f>IFERROR(__xludf.DUMMYFUNCTION("IF(ISBLANK(A15),"""",GOOGLEFINANCE(A15,""Price""))"),103.27)</f>
        <v>103.27</v>
      </c>
      <c r="D15" s="17">
        <f>IFERROR(__xludf.DUMMYFUNCTION("IF(ISBLANK(A15),"""",GOOGLEFINANCE(A15,""changepct"")/100)"),0.0044)</f>
        <v>0.0044</v>
      </c>
      <c r="E15" s="16">
        <f>IFERROR(__xludf.DUMMYFUNCTION("IF(ISBLANK(A15),"""",GOOGLEFINANCE(A15,""low52""))"),54.57)</f>
        <v>54.57</v>
      </c>
      <c r="F15" s="16">
        <f>IFERROR(__xludf.DUMMYFUNCTION("IF(ISBLANK(A15),"""",GOOGLEFINANCE(A15,""high52""))"),132.83)</f>
        <v>132.83</v>
      </c>
      <c r="G15" s="16">
        <f t="shared" si="2"/>
        <v>85.874</v>
      </c>
      <c r="H15" s="16">
        <f t="shared" si="3"/>
        <v>117.178</v>
      </c>
    </row>
    <row r="16">
      <c r="A16" s="14" t="s">
        <v>21</v>
      </c>
      <c r="B16" s="15" t="str">
        <f t="shared" si="1"/>
        <v>Buy</v>
      </c>
      <c r="C16" s="16">
        <f>IFERROR(__xludf.DUMMYFUNCTION("IF(ISBLANK(A16),"""",GOOGLEFINANCE(A16,""Price""))"),106.69)</f>
        <v>106.69</v>
      </c>
      <c r="D16" s="17">
        <f>IFERROR(__xludf.DUMMYFUNCTION("IF(ISBLANK(A16),"""",GOOGLEFINANCE(A16,""changepct"")/100)"),-0.0351)</f>
        <v>-0.0351</v>
      </c>
      <c r="E16" s="16">
        <f>IFERROR(__xludf.DUMMYFUNCTION("IF(ISBLANK(A16),"""",GOOGLEFINANCE(A16,""low52""))"),105.75)</f>
        <v>105.75</v>
      </c>
      <c r="F16" s="16">
        <f>IFERROR(__xludf.DUMMYFUNCTION("IF(ISBLANK(A16),"""",GOOGLEFINANCE(A16,""high52""))"),181.7)</f>
        <v>181.7</v>
      </c>
      <c r="G16" s="16">
        <f t="shared" si="2"/>
        <v>136.13</v>
      </c>
      <c r="H16" s="16">
        <f t="shared" si="3"/>
        <v>166.51</v>
      </c>
    </row>
    <row r="17">
      <c r="A17" s="14" t="s">
        <v>22</v>
      </c>
      <c r="B17" s="15" t="str">
        <f t="shared" si="1"/>
        <v>Sell</v>
      </c>
      <c r="C17" s="16">
        <f>IFERROR(__xludf.DUMMYFUNCTION("IF(ISBLANK(A17),"""",GOOGLEFINANCE(A17,""Price""))"),160.1)</f>
        <v>160.1</v>
      </c>
      <c r="D17" s="17">
        <f>IFERROR(__xludf.DUMMYFUNCTION("IF(ISBLANK(A17),"""",GOOGLEFINANCE(A17,""changepct"")/100)"),0.0011)</f>
        <v>0.0011</v>
      </c>
      <c r="E17" s="16">
        <f>IFERROR(__xludf.DUMMYFUNCTION("IF(ISBLANK(A17),"""",GOOGLEFINANCE(A17,""low52""))"),128.07)</f>
        <v>128.07</v>
      </c>
      <c r="F17" s="16">
        <f>IFERROR(__xludf.DUMMYFUNCTION("IF(ISBLANK(A17),"""",GOOGLEFINANCE(A17,""high52""))"),165.85)</f>
        <v>165.85</v>
      </c>
      <c r="G17" s="16">
        <f t="shared" si="2"/>
        <v>143.182</v>
      </c>
      <c r="H17" s="16">
        <f t="shared" si="3"/>
        <v>158.294</v>
      </c>
    </row>
    <row r="18">
      <c r="A18" s="14" t="s">
        <v>4</v>
      </c>
      <c r="B18" s="15" t="str">
        <f t="shared" si="1"/>
        <v>Buy</v>
      </c>
      <c r="C18" s="16">
        <f>IFERROR(__xludf.DUMMYFUNCTION("IF(ISBLANK(A18),"""",GOOGLEFINANCE(A18,""Price""))"),26.7)</f>
        <v>26.7</v>
      </c>
      <c r="D18" s="17">
        <f>IFERROR(__xludf.DUMMYFUNCTION("IF(ISBLANK(A18),"""",GOOGLEFINANCE(A18,""changepct"")/100)"),-0.0248)</f>
        <v>-0.0248</v>
      </c>
      <c r="E18" s="16">
        <f>IFERROR(__xludf.DUMMYFUNCTION("IF(ISBLANK(A18),"""",GOOGLEFINANCE(A18,""low52""))"),26.32)</f>
        <v>26.32</v>
      </c>
      <c r="F18" s="16">
        <f>IFERROR(__xludf.DUMMYFUNCTION("IF(ISBLANK(A18),"""",GOOGLEFINANCE(A18,""high52""))"),38.6)</f>
        <v>38.6</v>
      </c>
      <c r="G18" s="16">
        <f t="shared" si="2"/>
        <v>31.232</v>
      </c>
      <c r="H18" s="16">
        <f t="shared" si="3"/>
        <v>36.144</v>
      </c>
    </row>
    <row r="19">
      <c r="A19" s="14" t="s">
        <v>23</v>
      </c>
      <c r="B19" s="15" t="str">
        <f t="shared" si="1"/>
        <v>Buy</v>
      </c>
      <c r="C19" s="16">
        <f>IFERROR(__xludf.DUMMYFUNCTION("IF(ISBLANK(A19),"""",GOOGLEFINANCE(A19,""Price""))"),318.5)</f>
        <v>318.5</v>
      </c>
      <c r="D19" s="17">
        <f>IFERROR(__xludf.DUMMYFUNCTION("IF(ISBLANK(A19),"""",GOOGLEFINANCE(A19,""changepct"")/100)"),-0.015700000000000002)</f>
        <v>-0.0157</v>
      </c>
      <c r="E19" s="16">
        <f>IFERROR(__xludf.DUMMYFUNCTION("IF(ISBLANK(A19),"""",GOOGLEFINANCE(A19,""low52""))"),287.75)</f>
        <v>287.75</v>
      </c>
      <c r="F19" s="16">
        <f>IFERROR(__xludf.DUMMYFUNCTION("IF(ISBLANK(A19),"""",GOOGLEFINANCE(A19,""high52""))"),389.58)</f>
        <v>389.58</v>
      </c>
      <c r="G19" s="16">
        <f t="shared" si="2"/>
        <v>328.482</v>
      </c>
      <c r="H19" s="16">
        <f t="shared" si="3"/>
        <v>369.214</v>
      </c>
    </row>
    <row r="20">
      <c r="A20" s="14" t="s">
        <v>24</v>
      </c>
      <c r="B20" s="15" t="str">
        <f t="shared" si="1"/>
        <v>Hold</v>
      </c>
      <c r="C20" s="16">
        <f>IFERROR(__xludf.DUMMYFUNCTION("IF(ISBLANK(A20),"""",GOOGLEFINANCE(A20,""Price""))"),321.8)</f>
        <v>321.8</v>
      </c>
      <c r="D20" s="17">
        <f>IFERROR(__xludf.DUMMYFUNCTION("IF(ISBLANK(A20),"""",GOOGLEFINANCE(A20,""changepct"")/100)"),0.0192)</f>
        <v>0.0192</v>
      </c>
      <c r="E20" s="16">
        <f>IFERROR(__xludf.DUMMYFUNCTION("IF(ISBLANK(A20),"""",GOOGLEFINANCE(A20,""low52""))"),213.43)</f>
        <v>213.43</v>
      </c>
      <c r="F20" s="16">
        <f>IFERROR(__xludf.DUMMYFUNCTION("IF(ISBLANK(A20),"""",GOOGLEFINANCE(A20,""high52""))"),366.78)</f>
        <v>366.78</v>
      </c>
      <c r="G20" s="16">
        <f t="shared" si="2"/>
        <v>274.77</v>
      </c>
      <c r="H20" s="16">
        <f t="shared" si="3"/>
        <v>336.11</v>
      </c>
    </row>
    <row r="21">
      <c r="A21" s="14" t="s">
        <v>25</v>
      </c>
      <c r="B21" s="15" t="str">
        <f t="shared" si="1"/>
        <v>Hold</v>
      </c>
      <c r="C21" s="16">
        <f>IFERROR(__xludf.DUMMYFUNCTION("IF(ISBLANK(A21),"""",GOOGLEFINANCE(A21,""Price""))"),129.46)</f>
        <v>129.46</v>
      </c>
      <c r="D21" s="17">
        <f>IFERROR(__xludf.DUMMYFUNCTION("IF(ISBLANK(A21),"""",GOOGLEFINANCE(A21,""changepct"")/100)"),0.0184)</f>
        <v>0.0184</v>
      </c>
      <c r="E21" s="16">
        <f>IFERROR(__xludf.DUMMYFUNCTION("IF(ISBLANK(A21),"""",GOOGLEFINANCE(A21,""low52""))"),81.43)</f>
        <v>81.43</v>
      </c>
      <c r="F21" s="16">
        <f>IFERROR(__xludf.DUMMYFUNCTION("IF(ISBLANK(A21),"""",GOOGLEFINANCE(A21,""high52""))"),145.86)</f>
        <v>145.86</v>
      </c>
      <c r="G21" s="16">
        <f t="shared" si="2"/>
        <v>107.202</v>
      </c>
      <c r="H21" s="16">
        <f t="shared" si="3"/>
        <v>132.974</v>
      </c>
    </row>
    <row r="22">
      <c r="A22" s="14" t="s">
        <v>26</v>
      </c>
      <c r="B22" s="15" t="str">
        <f t="shared" si="1"/>
        <v>Buy</v>
      </c>
      <c r="C22" s="16">
        <f>IFERROR(__xludf.DUMMYFUNCTION("IF(ISBLANK(A22),"""",GOOGLEFINANCE(A22,""Price""))"),27.88)</f>
        <v>27.88</v>
      </c>
      <c r="D22" s="17">
        <f>IFERROR(__xludf.DUMMYFUNCTION("IF(ISBLANK(A22),"""",GOOGLEFINANCE(A22,""changepct"")/100)"),-0.0025)</f>
        <v>-0.0025</v>
      </c>
      <c r="E22" s="16">
        <f>IFERROR(__xludf.DUMMYFUNCTION("IF(ISBLANK(A22),"""",GOOGLEFINANCE(A22,""low52""))"),20.38)</f>
        <v>20.38</v>
      </c>
      <c r="F22" s="16">
        <f>IFERROR(__xludf.DUMMYFUNCTION("IF(ISBLANK(A22),"""",GOOGLEFINANCE(A22,""high52""))"),42.51)</f>
        <v>42.51</v>
      </c>
      <c r="G22" s="16">
        <f t="shared" si="2"/>
        <v>29.232</v>
      </c>
      <c r="H22" s="16">
        <f t="shared" si="3"/>
        <v>38.084</v>
      </c>
    </row>
    <row r="23">
      <c r="A23" s="14" t="s">
        <v>27</v>
      </c>
      <c r="B23" s="15" t="str">
        <f t="shared" si="1"/>
        <v>Sell</v>
      </c>
      <c r="C23" s="16">
        <f>IFERROR(__xludf.DUMMYFUNCTION("IF(ISBLANK(A23),"""",GOOGLEFINANCE(A23,""Price""))"),306.82)</f>
        <v>306.82</v>
      </c>
      <c r="D23" s="17">
        <f>IFERROR(__xludf.DUMMYFUNCTION("IF(ISBLANK(A23),"""",GOOGLEFINANCE(A23,""changepct"")/100)"),0.022000000000000002)</f>
        <v>0.022</v>
      </c>
      <c r="E23" s="16">
        <f>IFERROR(__xludf.DUMMYFUNCTION("IF(ISBLANK(A23),"""",GOOGLEFINANCE(A23,""low52""))"),88.09)</f>
        <v>88.09</v>
      </c>
      <c r="F23" s="16">
        <f>IFERROR(__xludf.DUMMYFUNCTION("IF(ISBLANK(A23),"""",GOOGLEFINANCE(A23,""high52""))"),326.2)</f>
        <v>326.2</v>
      </c>
      <c r="G23" s="16">
        <f t="shared" si="2"/>
        <v>183.334</v>
      </c>
      <c r="H23" s="16">
        <f t="shared" si="3"/>
        <v>278.578</v>
      </c>
    </row>
    <row r="24">
      <c r="A24" s="14" t="s">
        <v>28</v>
      </c>
      <c r="B24" s="15" t="str">
        <f t="shared" si="1"/>
        <v>Buy</v>
      </c>
      <c r="C24" s="16">
        <f>IFERROR(__xludf.DUMMYFUNCTION("IF(ISBLANK(A24),"""",GOOGLEFINANCE(A24,""Price""))"),155.15)</f>
        <v>155.15</v>
      </c>
      <c r="D24" s="17">
        <f>IFERROR(__xludf.DUMMYFUNCTION("IF(ISBLANK(A24),"""",GOOGLEFINANCE(A24,""changepct"")/100)"),-0.0039000000000000003)</f>
        <v>-0.0039</v>
      </c>
      <c r="E24" s="16">
        <f>IFERROR(__xludf.DUMMYFUNCTION("IF(ISBLANK(A24),"""",GOOGLEFINANCE(A24,""low52""))"),150.11)</f>
        <v>150.11</v>
      </c>
      <c r="F24" s="16">
        <f>IFERROR(__xludf.DUMMYFUNCTION("IF(ISBLANK(A24),"""",GOOGLEFINANCE(A24,""high52""))"),181.04)</f>
        <v>181.04</v>
      </c>
      <c r="G24" s="16">
        <f t="shared" si="2"/>
        <v>162.482</v>
      </c>
      <c r="H24" s="16">
        <f t="shared" si="3"/>
        <v>174.854</v>
      </c>
    </row>
    <row r="25">
      <c r="A25" s="14" t="s">
        <v>26</v>
      </c>
      <c r="B25" s="15" t="str">
        <f t="shared" si="1"/>
        <v>Buy</v>
      </c>
      <c r="C25" s="16">
        <f>IFERROR(__xludf.DUMMYFUNCTION("IF(ISBLANK(A25),"""",GOOGLEFINANCE(A25,""Price""))"),27.88)</f>
        <v>27.88</v>
      </c>
      <c r="D25" s="17">
        <f>IFERROR(__xludf.DUMMYFUNCTION("IF(ISBLANK(A25),"""",GOOGLEFINANCE(A25,""changepct"")/100)"),-0.0025)</f>
        <v>-0.0025</v>
      </c>
      <c r="E25" s="16">
        <f>IFERROR(__xludf.DUMMYFUNCTION("IF(ISBLANK(A25),"""",GOOGLEFINANCE(A25,""low52""))"),20.38)</f>
        <v>20.38</v>
      </c>
      <c r="F25" s="16">
        <f>IFERROR(__xludf.DUMMYFUNCTION("IF(ISBLANK(A25),"""",GOOGLEFINANCE(A25,""high52""))"),42.51)</f>
        <v>42.51</v>
      </c>
      <c r="G25" s="16">
        <f t="shared" si="2"/>
        <v>29.232</v>
      </c>
      <c r="H25" s="16">
        <f t="shared" si="3"/>
        <v>38.084</v>
      </c>
    </row>
    <row r="26">
      <c r="A26" s="14" t="s">
        <v>29</v>
      </c>
      <c r="B26" s="15" t="str">
        <f t="shared" si="1"/>
        <v>Buy</v>
      </c>
      <c r="C26" s="16">
        <f>IFERROR(__xludf.DUMMYFUNCTION("IF(ISBLANK(A26),"""",GOOGLEFINANCE(A26,""Price""))"),58.56)</f>
        <v>58.56</v>
      </c>
      <c r="D26" s="17">
        <f>IFERROR(__xludf.DUMMYFUNCTION("IF(ISBLANK(A26),"""",GOOGLEFINANCE(A26,""changepct"")/100)"),0.0017000000000000001)</f>
        <v>0.0017</v>
      </c>
      <c r="E26" s="16">
        <f>IFERROR(__xludf.DUMMYFUNCTION("IF(ISBLANK(A26),"""",GOOGLEFINANCE(A26,""low52""))"),56.53)</f>
        <v>56.53</v>
      </c>
      <c r="F26" s="16">
        <f>IFERROR(__xludf.DUMMYFUNCTION("IF(ISBLANK(A26),"""",GOOGLEFINANCE(A26,""high52""))"),95.57)</f>
        <v>95.57</v>
      </c>
      <c r="G26" s="16">
        <f t="shared" si="2"/>
        <v>72.146</v>
      </c>
      <c r="H26" s="16">
        <f t="shared" si="3"/>
        <v>87.762</v>
      </c>
    </row>
    <row r="27">
      <c r="A27" s="14" t="s">
        <v>30</v>
      </c>
      <c r="B27" s="15" t="str">
        <f t="shared" si="1"/>
        <v>Buy</v>
      </c>
      <c r="C27" s="16">
        <f>IFERROR(__xludf.DUMMYFUNCTION("IF(ISBLANK(A27),"""",GOOGLEFINANCE(A27,""Price""))"),27.19)</f>
        <v>27.19</v>
      </c>
      <c r="D27" s="17">
        <f>IFERROR(__xludf.DUMMYFUNCTION("IF(ISBLANK(A27),"""",GOOGLEFINANCE(A27,""changepct"")/100)"),0.0044)</f>
        <v>0.0044</v>
      </c>
      <c r="E27" s="16">
        <f>IFERROR(__xludf.DUMMYFUNCTION("IF(ISBLANK(A27),"""",GOOGLEFINANCE(A27,""low52""))"),26.46)</f>
        <v>26.46</v>
      </c>
      <c r="F27" s="16">
        <f>IFERROR(__xludf.DUMMYFUNCTION("IF(ISBLANK(A27),"""",GOOGLEFINANCE(A27,""high52""))"),40.38)</f>
        <v>40.38</v>
      </c>
      <c r="G27" s="16">
        <f t="shared" si="2"/>
        <v>32.028</v>
      </c>
      <c r="H27" s="16">
        <f t="shared" si="3"/>
        <v>37.596</v>
      </c>
    </row>
    <row r="28">
      <c r="A28" s="14" t="s">
        <v>31</v>
      </c>
      <c r="B28" s="15" t="str">
        <f t="shared" si="1"/>
        <v>#N/A</v>
      </c>
      <c r="C28" s="16" t="str">
        <f>IFERROR(__xludf.DUMMYFUNCTION("IF(ISBLANK(A28),"""",GOOGLEFINANCE(A28,""Price""))"),"#N/A")</f>
        <v>#N/A</v>
      </c>
      <c r="D28" s="17" t="str">
        <f>IFERROR(__xludf.DUMMYFUNCTION("IF(ISBLANK(A28),"""",GOOGLEFINANCE(A28,""changepct"")/100)"),"#N/A")</f>
        <v>#N/A</v>
      </c>
      <c r="E28" s="16" t="str">
        <f>IFERROR(__xludf.DUMMYFUNCTION("IF(ISBLANK(A28),"""",GOOGLEFINANCE(A28,""low52""))"),"#N/A")</f>
        <v>#N/A</v>
      </c>
      <c r="F28" s="16" t="str">
        <f>IFERROR(__xludf.DUMMYFUNCTION("IF(ISBLANK(A28),"""",GOOGLEFINANCE(A28,""high52""))"),"#N/A")</f>
        <v>#N/A</v>
      </c>
      <c r="G28" s="15" t="str">
        <f t="shared" si="2"/>
        <v>#N/A</v>
      </c>
      <c r="H28" s="15" t="str">
        <f t="shared" si="3"/>
        <v>#N/A</v>
      </c>
    </row>
    <row r="29">
      <c r="A29" s="14" t="s">
        <v>32</v>
      </c>
      <c r="B29" s="15" t="str">
        <f t="shared" si="1"/>
        <v>Buy</v>
      </c>
      <c r="C29" s="16">
        <f>IFERROR(__xludf.DUMMYFUNCTION("IF(ISBLANK(A29),"""",GOOGLEFINANCE(A29,""Price""))"),80.41)</f>
        <v>80.41</v>
      </c>
      <c r="D29" s="17">
        <f>IFERROR(__xludf.DUMMYFUNCTION("IF(ISBLANK(A29),"""",GOOGLEFINANCE(A29,""changepct"")/100)"),-0.0154)</f>
        <v>-0.0154</v>
      </c>
      <c r="E29" s="16">
        <f>IFERROR(__xludf.DUMMYFUNCTION("IF(ISBLANK(A29),"""",GOOGLEFINANCE(A29,""low52""))"),74.67)</f>
        <v>74.67</v>
      </c>
      <c r="F29" s="16">
        <f>IFERROR(__xludf.DUMMYFUNCTION("IF(ISBLANK(A29),"""",GOOGLEFINANCE(A29,""high52""))"),100.99)</f>
        <v>100.99</v>
      </c>
      <c r="G29" s="16">
        <f t="shared" si="2"/>
        <v>85.198</v>
      </c>
      <c r="H29" s="16">
        <f t="shared" si="3"/>
        <v>95.726</v>
      </c>
    </row>
    <row r="30">
      <c r="A30" s="14" t="s">
        <v>33</v>
      </c>
      <c r="B30" s="15" t="str">
        <f t="shared" si="1"/>
        <v>Sell</v>
      </c>
      <c r="C30" s="16">
        <f>IFERROR(__xludf.DUMMYFUNCTION("IF(ISBLANK(A30),"""",GOOGLEFINANCE(A30,""Price""))"),135.17)</f>
        <v>135.17</v>
      </c>
      <c r="D30" s="17">
        <f>IFERROR(__xludf.DUMMYFUNCTION("IF(ISBLANK(A30),"""",GOOGLEFINANCE(A30,""changepct"")/100)"),0.0252)</f>
        <v>0.0252</v>
      </c>
      <c r="E30" s="16">
        <f>IFERROR(__xludf.DUMMYFUNCTION("IF(ISBLANK(A30),"""",GOOGLEFINANCE(A30,""low52""))"),83.45)</f>
        <v>83.45</v>
      </c>
      <c r="F30" s="16">
        <f>IFERROR(__xludf.DUMMYFUNCTION("IF(ISBLANK(A30),"""",GOOGLEFINANCE(A30,""high52""))"),139.93)</f>
        <v>139.93</v>
      </c>
      <c r="G30" s="16">
        <f t="shared" si="2"/>
        <v>106.042</v>
      </c>
      <c r="H30" s="16">
        <f t="shared" si="3"/>
        <v>128.634</v>
      </c>
    </row>
    <row r="31">
      <c r="A31" s="14" t="s">
        <v>34</v>
      </c>
      <c r="B31" s="15" t="str">
        <f t="shared" si="1"/>
        <v>Sell</v>
      </c>
      <c r="C31" s="16">
        <f>IFERROR(__xludf.DUMMYFUNCTION("IF(ISBLANK(A31),"""",GOOGLEFINANCE(A31,""Price""))"),447.82)</f>
        <v>447.82</v>
      </c>
      <c r="D31" s="17">
        <f>IFERROR(__xludf.DUMMYFUNCTION("IF(ISBLANK(A31),"""",GOOGLEFINANCE(A31,""changepct"")/100)"),0.029500000000000002)</f>
        <v>0.0295</v>
      </c>
      <c r="E31" s="16">
        <f>IFERROR(__xludf.DUMMYFUNCTION("IF(ISBLANK(A31),"""",GOOGLEFINANCE(A31,""low52""))"),108.13)</f>
        <v>108.13</v>
      </c>
      <c r="F31" s="16">
        <f>IFERROR(__xludf.DUMMYFUNCTION("IF(ISBLANK(A31),"""",GOOGLEFINANCE(A31,""high52""))"),502.66)</f>
        <v>502.66</v>
      </c>
      <c r="G31" s="16">
        <f t="shared" si="2"/>
        <v>265.942</v>
      </c>
      <c r="H31" s="16">
        <f t="shared" si="3"/>
        <v>423.754</v>
      </c>
    </row>
    <row r="32">
      <c r="A32" s="14" t="s">
        <v>35</v>
      </c>
      <c r="B32" s="15" t="str">
        <f t="shared" si="1"/>
        <v>Buy</v>
      </c>
      <c r="C32" s="16">
        <f>IFERROR(__xludf.DUMMYFUNCTION("IF(ISBLANK(A32),"""",GOOGLEFINANCE(A32,""Price""))"),12.31)</f>
        <v>12.31</v>
      </c>
      <c r="D32" s="17">
        <f>IFERROR(__xludf.DUMMYFUNCTION("IF(ISBLANK(A32),"""",GOOGLEFINANCE(A32,""changepct"")/100)"),-0.0089)</f>
        <v>-0.0089</v>
      </c>
      <c r="E32" s="16">
        <f>IFERROR(__xludf.DUMMYFUNCTION("IF(ISBLANK(A32),"""",GOOGLEFINANCE(A32,""low52""))"),10.9)</f>
        <v>10.9</v>
      </c>
      <c r="F32" s="16">
        <f>IFERROR(__xludf.DUMMYFUNCTION("IF(ISBLANK(A32),"""",GOOGLEFINANCE(A32,""high52""))"),15.42)</f>
        <v>15.42</v>
      </c>
      <c r="G32" s="16">
        <f t="shared" si="2"/>
        <v>12.708</v>
      </c>
      <c r="H32" s="16">
        <f t="shared" si="3"/>
        <v>14.516</v>
      </c>
    </row>
    <row r="33">
      <c r="A33" s="14" t="s">
        <v>36</v>
      </c>
      <c r="B33" s="15" t="str">
        <f t="shared" si="1"/>
        <v>Buy</v>
      </c>
      <c r="C33" s="16">
        <f>IFERROR(__xludf.DUMMYFUNCTION("IF(ISBLANK(A33),"""",GOOGLEFINANCE(A33,""Price""))"),32.47)</f>
        <v>32.47</v>
      </c>
      <c r="D33" s="17">
        <f>IFERROR(__xludf.DUMMYFUNCTION("IF(ISBLANK(A33),"""",GOOGLEFINANCE(A33,""changepct"")/100)"),-0.0152)</f>
        <v>-0.0152</v>
      </c>
      <c r="E33" s="16">
        <f>IFERROR(__xludf.DUMMYFUNCTION("IF(ISBLANK(A33),"""",GOOGLEFINANCE(A33,""low52""))"),31.11)</f>
        <v>31.11</v>
      </c>
      <c r="F33" s="16">
        <f>IFERROR(__xludf.DUMMYFUNCTION("IF(ISBLANK(A33),"""",GOOGLEFINANCE(A33,""high52""))"),43.63)</f>
        <v>43.63</v>
      </c>
      <c r="G33" s="16">
        <f t="shared" si="2"/>
        <v>36.118</v>
      </c>
      <c r="H33" s="16">
        <f t="shared" si="3"/>
        <v>41.126</v>
      </c>
    </row>
    <row r="34">
      <c r="A34" s="14" t="s">
        <v>37</v>
      </c>
      <c r="B34" s="15" t="str">
        <f t="shared" si="1"/>
        <v>Hold</v>
      </c>
      <c r="C34" s="16">
        <f>IFERROR(__xludf.DUMMYFUNCTION("IF(ISBLANK(A34),"""",GOOGLEFINANCE(A34,""Price""))"),143.77)</f>
        <v>143.77</v>
      </c>
      <c r="D34" s="17">
        <f>IFERROR(__xludf.DUMMYFUNCTION("IF(ISBLANK(A34),"""",GOOGLEFINANCE(A34,""changepct"")/100)"),-0.0086)</f>
        <v>-0.0086</v>
      </c>
      <c r="E34" s="16">
        <f>IFERROR(__xludf.DUMMYFUNCTION("IF(ISBLANK(A34),"""",GOOGLEFINANCE(A34,""low52""))"),101.28)</f>
        <v>101.28</v>
      </c>
      <c r="F34" s="16">
        <f>IFERROR(__xludf.DUMMYFUNCTION("IF(ISBLANK(A34),"""",GOOGLEFINANCE(A34,""high52""))"),159.38)</f>
        <v>159.38</v>
      </c>
      <c r="G34" s="16">
        <f t="shared" si="2"/>
        <v>124.52</v>
      </c>
      <c r="H34" s="16">
        <f t="shared" si="3"/>
        <v>147.76</v>
      </c>
    </row>
    <row r="35">
      <c r="A35" s="14" t="s">
        <v>38</v>
      </c>
      <c r="B35" s="15" t="str">
        <f t="shared" si="1"/>
        <v>Buy</v>
      </c>
      <c r="C35" s="16">
        <f>IFERROR(__xludf.DUMMYFUNCTION("IF(ISBLANK(A35),"""",GOOGLEFINANCE(A35,""Price""))"),40.5)</f>
        <v>40.5</v>
      </c>
      <c r="D35" s="17">
        <f>IFERROR(__xludf.DUMMYFUNCTION("IF(ISBLANK(A35),"""",GOOGLEFINANCE(A35,""changepct"")/100)"),-0.015300000000000001)</f>
        <v>-0.0153</v>
      </c>
      <c r="E35" s="16">
        <f>IFERROR(__xludf.DUMMYFUNCTION("IF(ISBLANK(A35),"""",GOOGLEFINANCE(A35,""low52""))"),39.94)</f>
        <v>39.94</v>
      </c>
      <c r="F35" s="16">
        <f>IFERROR(__xludf.DUMMYFUNCTION("IF(ISBLANK(A35),"""",GOOGLEFINANCE(A35,""high52""))"),53.23)</f>
        <v>53.23</v>
      </c>
      <c r="G35" s="16">
        <f t="shared" si="2"/>
        <v>45.256</v>
      </c>
      <c r="H35" s="16">
        <f t="shared" si="3"/>
        <v>50.572</v>
      </c>
    </row>
    <row r="36">
      <c r="A36" s="14" t="s">
        <v>39</v>
      </c>
      <c r="B36" s="15" t="str">
        <f t="shared" si="1"/>
        <v>Buy</v>
      </c>
      <c r="C36" s="16">
        <f>IFERROR(__xludf.DUMMYFUNCTION("IF(ISBLANK(A36),"""",GOOGLEFINANCE(A36,""Price""))"),39.61)</f>
        <v>39.61</v>
      </c>
      <c r="D36" s="17">
        <f>IFERROR(__xludf.DUMMYFUNCTION("IF(ISBLANK(A36),"""",GOOGLEFINANCE(A36,""changepct"")/100)"),-0.030600000000000002)</f>
        <v>-0.0306</v>
      </c>
      <c r="E36" s="16">
        <f>IFERROR(__xludf.DUMMYFUNCTION("IF(ISBLANK(A36),"""",GOOGLEFINANCE(A36,""low52""))"),35.25)</f>
        <v>35.25</v>
      </c>
      <c r="F36" s="16">
        <f>IFERROR(__xludf.DUMMYFUNCTION("IF(ISBLANK(A36),"""",GOOGLEFINANCE(A36,""high52""))"),48.84)</f>
        <v>48.84</v>
      </c>
      <c r="G36" s="16">
        <f t="shared" si="2"/>
        <v>40.686</v>
      </c>
      <c r="H36" s="16">
        <f t="shared" si="3"/>
        <v>46.122</v>
      </c>
    </row>
    <row r="37">
      <c r="A37" s="14" t="s">
        <v>40</v>
      </c>
      <c r="B37" s="15" t="str">
        <f t="shared" si="1"/>
        <v>Buy</v>
      </c>
      <c r="C37" s="16">
        <f>IFERROR(__xludf.DUMMYFUNCTION("IF(ISBLANK(A37),"""",GOOGLEFINANCE(A37,""Price""))"),257.75)</f>
        <v>257.75</v>
      </c>
      <c r="D37" s="17">
        <f>IFERROR(__xludf.DUMMYFUNCTION("IF(ISBLANK(A37),"""",GOOGLEFINANCE(A37,""changepct"")/100)"),-0.0216)</f>
        <v>-0.0216</v>
      </c>
      <c r="E37" s="16">
        <f>IFERROR(__xludf.DUMMYFUNCTION("IF(ISBLANK(A37),"""",GOOGLEFINANCE(A37,""low52""))"),231.71)</f>
        <v>231.71</v>
      </c>
      <c r="F37" s="16">
        <f>IFERROR(__xludf.DUMMYFUNCTION("IF(ISBLANK(A37),"""",GOOGLEFINANCE(A37,""high52""))"),299.35)</f>
        <v>299.35</v>
      </c>
      <c r="G37" s="16">
        <f t="shared" si="2"/>
        <v>258.766</v>
      </c>
      <c r="H37" s="16">
        <f t="shared" si="3"/>
        <v>285.822</v>
      </c>
    </row>
    <row r="38">
      <c r="A38" s="15"/>
      <c r="B38" s="15" t="str">
        <f t="shared" si="1"/>
        <v/>
      </c>
      <c r="C38" s="16" t="str">
        <f>IFERROR(__xludf.DUMMYFUNCTION("IF(ISBLANK(A38),"""",GOOGLEFINANCE(A38,""Price""))"),"")</f>
        <v/>
      </c>
      <c r="D38" s="17" t="str">
        <f>IFERROR(__xludf.DUMMYFUNCTION("IF(ISBLANK(A38),"""",GOOGLEFINANCE(A38,""changepct"")/100)"),"")</f>
        <v/>
      </c>
      <c r="E38" s="16" t="str">
        <f>IFERROR(__xludf.DUMMYFUNCTION("IF(ISBLANK(A38),"""",GOOGLEFINANCE(A38,""low52""))"),"")</f>
        <v/>
      </c>
      <c r="F38" s="16" t="str">
        <f>IFERROR(__xludf.DUMMYFUNCTION("IF(ISBLANK(A38),"""",GOOGLEFINANCE(A38,""high52""))"),"")</f>
        <v/>
      </c>
      <c r="G38" s="15" t="str">
        <f t="shared" si="2"/>
        <v/>
      </c>
      <c r="H38" s="15" t="str">
        <f t="shared" si="3"/>
        <v/>
      </c>
    </row>
    <row r="39">
      <c r="A39" s="15"/>
      <c r="B39" s="15" t="str">
        <f t="shared" si="1"/>
        <v/>
      </c>
      <c r="C39" s="16" t="str">
        <f>IFERROR(__xludf.DUMMYFUNCTION("IF(ISBLANK(A39),"""",GOOGLEFINANCE(A39,""Price""))"),"")</f>
        <v/>
      </c>
      <c r="D39" s="17" t="str">
        <f>IFERROR(__xludf.DUMMYFUNCTION("IF(ISBLANK(A39),"""",GOOGLEFINANCE(A39,""changepct"")/100)"),"")</f>
        <v/>
      </c>
      <c r="E39" s="16" t="str">
        <f>IFERROR(__xludf.DUMMYFUNCTION("IF(ISBLANK(A39),"""",GOOGLEFINANCE(A39,""low52""))"),"")</f>
        <v/>
      </c>
      <c r="F39" s="16" t="str">
        <f>IFERROR(__xludf.DUMMYFUNCTION("IF(ISBLANK(A39),"""",GOOGLEFINANCE(A39,""high52""))"),"")</f>
        <v/>
      </c>
      <c r="G39" s="15" t="str">
        <f t="shared" si="2"/>
        <v/>
      </c>
      <c r="H39" s="15" t="str">
        <f t="shared" si="3"/>
        <v/>
      </c>
    </row>
    <row r="40">
      <c r="A40" s="15"/>
      <c r="B40" s="15" t="str">
        <f t="shared" si="1"/>
        <v/>
      </c>
      <c r="C40" s="16" t="str">
        <f>IFERROR(__xludf.DUMMYFUNCTION("IF(ISBLANK(A40),"""",GOOGLEFINANCE(A40,""Price""))"),"")</f>
        <v/>
      </c>
      <c r="D40" s="17" t="str">
        <f>IFERROR(__xludf.DUMMYFUNCTION("IF(ISBLANK(A40),"""",GOOGLEFINANCE(A40,""changepct"")/100)"),"")</f>
        <v/>
      </c>
      <c r="E40" s="16" t="str">
        <f>IFERROR(__xludf.DUMMYFUNCTION("IF(ISBLANK(A40),"""",GOOGLEFINANCE(A40,""low52""))"),"")</f>
        <v/>
      </c>
      <c r="F40" s="16" t="str">
        <f>IFERROR(__xludf.DUMMYFUNCTION("IF(ISBLANK(A40),"""",GOOGLEFINANCE(A40,""high52""))"),"")</f>
        <v/>
      </c>
      <c r="G40" s="15" t="str">
        <f t="shared" si="2"/>
        <v/>
      </c>
      <c r="H40" s="15" t="str">
        <f t="shared" si="3"/>
        <v/>
      </c>
    </row>
    <row r="41">
      <c r="A41" s="15"/>
      <c r="B41" s="15" t="str">
        <f t="shared" si="1"/>
        <v/>
      </c>
      <c r="C41" s="16" t="str">
        <f>IFERROR(__xludf.DUMMYFUNCTION("IF(ISBLANK(A41),"""",GOOGLEFINANCE(A41,""Price""))"),"")</f>
        <v/>
      </c>
      <c r="D41" s="17" t="str">
        <f>IFERROR(__xludf.DUMMYFUNCTION("IF(ISBLANK(A41),"""",GOOGLEFINANCE(A41,""changepct"")/100)"),"")</f>
        <v/>
      </c>
      <c r="E41" s="16" t="str">
        <f>IFERROR(__xludf.DUMMYFUNCTION("IF(ISBLANK(A41),"""",GOOGLEFINANCE(A41,""low52""))"),"")</f>
        <v/>
      </c>
      <c r="F41" s="16" t="str">
        <f>IFERROR(__xludf.DUMMYFUNCTION("IF(ISBLANK(A41),"""",GOOGLEFINANCE(A41,""high52""))"),"")</f>
        <v/>
      </c>
      <c r="G41" s="15" t="str">
        <f t="shared" si="2"/>
        <v/>
      </c>
      <c r="H41" s="15" t="str">
        <f t="shared" si="3"/>
        <v/>
      </c>
    </row>
    <row r="42">
      <c r="A42" s="15"/>
      <c r="B42" s="15" t="str">
        <f t="shared" si="1"/>
        <v/>
      </c>
      <c r="C42" s="16" t="str">
        <f>IFERROR(__xludf.DUMMYFUNCTION("IF(ISBLANK(A42),"""",GOOGLEFINANCE(A42,""Price""))"),"")</f>
        <v/>
      </c>
      <c r="D42" s="17" t="str">
        <f>IFERROR(__xludf.DUMMYFUNCTION("IF(ISBLANK(A42),"""",GOOGLEFINANCE(A42,""changepct"")/100)"),"")</f>
        <v/>
      </c>
      <c r="E42" s="16" t="str">
        <f>IFERROR(__xludf.DUMMYFUNCTION("IF(ISBLANK(A42),"""",GOOGLEFINANCE(A42,""low52""))"),"")</f>
        <v/>
      </c>
      <c r="F42" s="16" t="str">
        <f>IFERROR(__xludf.DUMMYFUNCTION("IF(ISBLANK(A42),"""",GOOGLEFINANCE(A42,""high52""))"),"")</f>
        <v/>
      </c>
      <c r="G42" s="15" t="str">
        <f t="shared" si="2"/>
        <v/>
      </c>
      <c r="H42" s="15" t="str">
        <f t="shared" si="3"/>
        <v/>
      </c>
    </row>
    <row r="43">
      <c r="A43" s="15"/>
      <c r="B43" s="15" t="str">
        <f t="shared" si="1"/>
        <v/>
      </c>
      <c r="C43" s="16" t="str">
        <f>IFERROR(__xludf.DUMMYFUNCTION("IF(ISBLANK(A43),"""",GOOGLEFINANCE(A43,""Price""))"),"")</f>
        <v/>
      </c>
      <c r="D43" s="17" t="str">
        <f>IFERROR(__xludf.DUMMYFUNCTION("IF(ISBLANK(A43),"""",GOOGLEFINANCE(A43,""changepct"")/100)"),"")</f>
        <v/>
      </c>
      <c r="E43" s="16" t="str">
        <f>IFERROR(__xludf.DUMMYFUNCTION("IF(ISBLANK(A43),"""",GOOGLEFINANCE(A43,""low52""))"),"")</f>
        <v/>
      </c>
      <c r="F43" s="16" t="str">
        <f>IFERROR(__xludf.DUMMYFUNCTION("IF(ISBLANK(A43),"""",GOOGLEFINANCE(A43,""high52""))"),"")</f>
        <v/>
      </c>
      <c r="G43" s="15" t="str">
        <f t="shared" si="2"/>
        <v/>
      </c>
      <c r="H43" s="15" t="str">
        <f t="shared" si="3"/>
        <v/>
      </c>
    </row>
    <row r="44">
      <c r="A44" s="15"/>
      <c r="B44" s="15" t="str">
        <f t="shared" si="1"/>
        <v/>
      </c>
      <c r="C44" s="16" t="str">
        <f>IFERROR(__xludf.DUMMYFUNCTION("IF(ISBLANK(A44),"""",GOOGLEFINANCE(A44,""Price""))"),"")</f>
        <v/>
      </c>
      <c r="D44" s="17" t="str">
        <f>IFERROR(__xludf.DUMMYFUNCTION("IF(ISBLANK(A44),"""",GOOGLEFINANCE(A44,""changepct"")/100)"),"")</f>
        <v/>
      </c>
      <c r="E44" s="16" t="str">
        <f>IFERROR(__xludf.DUMMYFUNCTION("IF(ISBLANK(A44),"""",GOOGLEFINANCE(A44,""low52""))"),"")</f>
        <v/>
      </c>
      <c r="F44" s="16" t="str">
        <f>IFERROR(__xludf.DUMMYFUNCTION("IF(ISBLANK(A44),"""",GOOGLEFINANCE(A44,""high52""))"),"")</f>
        <v/>
      </c>
      <c r="G44" s="15" t="str">
        <f t="shared" si="2"/>
        <v/>
      </c>
      <c r="H44" s="15" t="str">
        <f t="shared" si="3"/>
        <v/>
      </c>
    </row>
    <row r="45">
      <c r="A45" s="15"/>
      <c r="B45" s="15" t="str">
        <f t="shared" si="1"/>
        <v/>
      </c>
      <c r="C45" s="16" t="str">
        <f>IFERROR(__xludf.DUMMYFUNCTION("IF(ISBLANK(A45),"""",GOOGLEFINANCE(A45,""Price""))"),"")</f>
        <v/>
      </c>
      <c r="D45" s="17" t="str">
        <f>IFERROR(__xludf.DUMMYFUNCTION("IF(ISBLANK(A45),"""",GOOGLEFINANCE(A45,""changepct"")/100)"),"")</f>
        <v/>
      </c>
      <c r="E45" s="16" t="str">
        <f>IFERROR(__xludf.DUMMYFUNCTION("IF(ISBLANK(A45),"""",GOOGLEFINANCE(A45,""low52""))"),"")</f>
        <v/>
      </c>
      <c r="F45" s="16" t="str">
        <f>IFERROR(__xludf.DUMMYFUNCTION("IF(ISBLANK(A45),"""",GOOGLEFINANCE(A45,""high52""))"),"")</f>
        <v/>
      </c>
      <c r="G45" s="15" t="str">
        <f t="shared" si="2"/>
        <v/>
      </c>
      <c r="H45" s="15" t="str">
        <f t="shared" si="3"/>
        <v/>
      </c>
    </row>
    <row r="46">
      <c r="A46" s="15"/>
      <c r="B46" s="15" t="str">
        <f t="shared" si="1"/>
        <v/>
      </c>
      <c r="C46" s="16" t="str">
        <f>IFERROR(__xludf.DUMMYFUNCTION("IF(ISBLANK(A46),"""",GOOGLEFINANCE(A46,""Price""))"),"")</f>
        <v/>
      </c>
      <c r="D46" s="17" t="str">
        <f>IFERROR(__xludf.DUMMYFUNCTION("IF(ISBLANK(A46),"""",GOOGLEFINANCE(A46,""changepct"")/100)"),"")</f>
        <v/>
      </c>
      <c r="E46" s="16" t="str">
        <f>IFERROR(__xludf.DUMMYFUNCTION("IF(ISBLANK(A46),"""",GOOGLEFINANCE(A46,""low52""))"),"")</f>
        <v/>
      </c>
      <c r="F46" s="16" t="str">
        <f>IFERROR(__xludf.DUMMYFUNCTION("IF(ISBLANK(A46),"""",GOOGLEFINANCE(A46,""high52""))"),"")</f>
        <v/>
      </c>
      <c r="G46" s="15" t="str">
        <f t="shared" si="2"/>
        <v/>
      </c>
      <c r="H46" s="15" t="str">
        <f t="shared" si="3"/>
        <v/>
      </c>
    </row>
    <row r="47">
      <c r="A47" s="15"/>
      <c r="B47" s="15" t="str">
        <f t="shared" si="1"/>
        <v/>
      </c>
      <c r="C47" s="16" t="str">
        <f>IFERROR(__xludf.DUMMYFUNCTION("IF(ISBLANK(A47),"""",GOOGLEFINANCE(A47,""Price""))"),"")</f>
        <v/>
      </c>
      <c r="D47" s="17" t="str">
        <f>IFERROR(__xludf.DUMMYFUNCTION("IF(ISBLANK(A47),"""",GOOGLEFINANCE(A47,""changepct"")/100)"),"")</f>
        <v/>
      </c>
      <c r="E47" s="16" t="str">
        <f>IFERROR(__xludf.DUMMYFUNCTION("IF(ISBLANK(A47),"""",GOOGLEFINANCE(A47,""low52""))"),"")</f>
        <v/>
      </c>
      <c r="F47" s="16" t="str">
        <f>IFERROR(__xludf.DUMMYFUNCTION("IF(ISBLANK(A47),"""",GOOGLEFINANCE(A47,""high52""))"),"")</f>
        <v/>
      </c>
      <c r="G47" s="15" t="str">
        <f t="shared" si="2"/>
        <v/>
      </c>
      <c r="H47" s="15" t="str">
        <f t="shared" si="3"/>
        <v/>
      </c>
    </row>
    <row r="48">
      <c r="A48" s="15"/>
      <c r="B48" s="15" t="str">
        <f t="shared" si="1"/>
        <v/>
      </c>
      <c r="C48" s="16" t="str">
        <f>IFERROR(__xludf.DUMMYFUNCTION("IF(ISBLANK(A48),"""",GOOGLEFINANCE(A48,""Price""))"),"")</f>
        <v/>
      </c>
      <c r="D48" s="17" t="str">
        <f>IFERROR(__xludf.DUMMYFUNCTION("IF(ISBLANK(A48),"""",GOOGLEFINANCE(A48,""changepct"")/100)"),"")</f>
        <v/>
      </c>
      <c r="E48" s="16" t="str">
        <f>IFERROR(__xludf.DUMMYFUNCTION("IF(ISBLANK(A48),"""",GOOGLEFINANCE(A48,""low52""))"),"")</f>
        <v/>
      </c>
      <c r="F48" s="16" t="str">
        <f>IFERROR(__xludf.DUMMYFUNCTION("IF(ISBLANK(A48),"""",GOOGLEFINANCE(A48,""high52""))"),"")</f>
        <v/>
      </c>
      <c r="G48" s="15" t="str">
        <f t="shared" si="2"/>
        <v/>
      </c>
      <c r="H48" s="15" t="str">
        <f t="shared" si="3"/>
        <v/>
      </c>
    </row>
    <row r="49">
      <c r="A49" s="15"/>
      <c r="B49" s="15" t="str">
        <f t="shared" si="1"/>
        <v/>
      </c>
      <c r="C49" s="16" t="str">
        <f>IFERROR(__xludf.DUMMYFUNCTION("IF(ISBLANK(A49),"""",GOOGLEFINANCE(A49,""Price""))"),"")</f>
        <v/>
      </c>
      <c r="D49" s="17" t="str">
        <f>IFERROR(__xludf.DUMMYFUNCTION("IF(ISBLANK(A49),"""",GOOGLEFINANCE(A49,""changepct"")/100)"),"")</f>
        <v/>
      </c>
      <c r="E49" s="16" t="str">
        <f>IFERROR(__xludf.DUMMYFUNCTION("IF(ISBLANK(A49),"""",GOOGLEFINANCE(A49,""low52""))"),"")</f>
        <v/>
      </c>
      <c r="F49" s="16" t="str">
        <f>IFERROR(__xludf.DUMMYFUNCTION("IF(ISBLANK(A49),"""",GOOGLEFINANCE(A49,""high52""))"),"")</f>
        <v/>
      </c>
      <c r="G49" s="15" t="str">
        <f t="shared" si="2"/>
        <v/>
      </c>
      <c r="H49" s="15" t="str">
        <f t="shared" si="3"/>
        <v/>
      </c>
    </row>
    <row r="50">
      <c r="A50" s="15"/>
      <c r="B50" s="15" t="str">
        <f t="shared" si="1"/>
        <v/>
      </c>
      <c r="C50" s="16" t="str">
        <f>IFERROR(__xludf.DUMMYFUNCTION("IF(ISBLANK(A50),"""",GOOGLEFINANCE(A50,""Price""))"),"")</f>
        <v/>
      </c>
      <c r="D50" s="17" t="str">
        <f>IFERROR(__xludf.DUMMYFUNCTION("IF(ISBLANK(A50),"""",GOOGLEFINANCE(A50,""changepct"")/100)"),"")</f>
        <v/>
      </c>
      <c r="E50" s="16" t="str">
        <f>IFERROR(__xludf.DUMMYFUNCTION("IF(ISBLANK(A50),"""",GOOGLEFINANCE(A50,""low52""))"),"")</f>
        <v/>
      </c>
      <c r="F50" s="16" t="str">
        <f>IFERROR(__xludf.DUMMYFUNCTION("IF(ISBLANK(A50),"""",GOOGLEFINANCE(A50,""high52""))"),"")</f>
        <v/>
      </c>
      <c r="G50" s="15" t="str">
        <f t="shared" si="2"/>
        <v/>
      </c>
      <c r="H50" s="15" t="str">
        <f t="shared" si="3"/>
        <v/>
      </c>
    </row>
    <row r="51">
      <c r="B51" s="18" t="str">
        <f t="shared" si="1"/>
        <v/>
      </c>
      <c r="C51" s="18" t="str">
        <f>IFERROR(__xludf.DUMMYFUNCTION("IF(ISBLANK(A51),"""",GOOGLEFINANCE(A51,""Price""))"),"")</f>
        <v/>
      </c>
      <c r="D51" s="19" t="str">
        <f>IFERROR(__xludf.DUMMYFUNCTION("IF(ISBLANK(A51),"""",GOOGLEFINANCE(A51,""changepct"")/100)"),"")</f>
        <v/>
      </c>
      <c r="E51" s="18" t="str">
        <f>IFERROR(__xludf.DUMMYFUNCTION("IF(ISBLANK(A51),"""",GOOGLEFINANCE(A51,""low52""))"),"")</f>
        <v/>
      </c>
      <c r="F51" s="18" t="str">
        <f>IFERROR(__xludf.DUMMYFUNCTION("IF(ISBLANK(A51),"""",GOOGLEFINANCE(A51,""high52""))"),"")</f>
        <v/>
      </c>
      <c r="G51" s="18" t="str">
        <f t="shared" si="2"/>
        <v/>
      </c>
      <c r="H51" s="18" t="str">
        <f t="shared" si="3"/>
        <v/>
      </c>
    </row>
    <row r="52">
      <c r="B52" s="18" t="str">
        <f t="shared" si="1"/>
        <v/>
      </c>
      <c r="C52" s="18" t="str">
        <f>IFERROR(__xludf.DUMMYFUNCTION("IF(ISBLANK(A52),"""",GOOGLEFINANCE(A52,""Price""))"),"")</f>
        <v/>
      </c>
      <c r="D52" s="19" t="str">
        <f>IFERROR(__xludf.DUMMYFUNCTION("IF(ISBLANK(A52),"""",GOOGLEFINANCE(A52,""changepct"")/100)"),"")</f>
        <v/>
      </c>
      <c r="E52" s="18" t="str">
        <f>IFERROR(__xludf.DUMMYFUNCTION("IF(ISBLANK(A52),"""",GOOGLEFINANCE(A52,""low52""))"),"")</f>
        <v/>
      </c>
      <c r="F52" s="18" t="str">
        <f>IFERROR(__xludf.DUMMYFUNCTION("IF(ISBLANK(A52),"""",GOOGLEFINANCE(A52,""high52""))"),"")</f>
        <v/>
      </c>
      <c r="G52" s="18" t="str">
        <f t="shared" si="2"/>
        <v/>
      </c>
      <c r="H52" s="18" t="str">
        <f t="shared" si="3"/>
        <v/>
      </c>
    </row>
    <row r="53">
      <c r="B53" s="18" t="str">
        <f t="shared" si="1"/>
        <v/>
      </c>
      <c r="C53" s="18" t="str">
        <f>IFERROR(__xludf.DUMMYFUNCTION("IF(ISBLANK(A53),"""",GOOGLEFINANCE(A53,""Price""))"),"")</f>
        <v/>
      </c>
      <c r="D53" s="19" t="str">
        <f>IFERROR(__xludf.DUMMYFUNCTION("IF(ISBLANK(A53),"""",GOOGLEFINANCE(A53,""changepct"")/100)"),"")</f>
        <v/>
      </c>
      <c r="E53" s="18" t="str">
        <f>IFERROR(__xludf.DUMMYFUNCTION("IF(ISBLANK(A53),"""",GOOGLEFINANCE(A53,""low52""))"),"")</f>
        <v/>
      </c>
      <c r="F53" s="18" t="str">
        <f>IFERROR(__xludf.DUMMYFUNCTION("IF(ISBLANK(A53),"""",GOOGLEFINANCE(A53,""high52""))"),"")</f>
        <v/>
      </c>
      <c r="G53" s="18" t="str">
        <f t="shared" si="2"/>
        <v/>
      </c>
      <c r="H53" s="18" t="str">
        <f t="shared" si="3"/>
        <v/>
      </c>
    </row>
    <row r="54">
      <c r="B54" s="18" t="str">
        <f t="shared" si="1"/>
        <v/>
      </c>
      <c r="C54" s="18" t="str">
        <f>IFERROR(__xludf.DUMMYFUNCTION("IF(ISBLANK(A54),"""",GOOGLEFINANCE(A54,""Price""))"),"")</f>
        <v/>
      </c>
      <c r="D54" s="19" t="str">
        <f>IFERROR(__xludf.DUMMYFUNCTION("IF(ISBLANK(A54),"""",GOOGLEFINANCE(A54,""changepct"")/100)"),"")</f>
        <v/>
      </c>
      <c r="E54" s="18" t="str">
        <f>IFERROR(__xludf.DUMMYFUNCTION("IF(ISBLANK(A54),"""",GOOGLEFINANCE(A54,""low52""))"),"")</f>
        <v/>
      </c>
      <c r="F54" s="18" t="str">
        <f>IFERROR(__xludf.DUMMYFUNCTION("IF(ISBLANK(A54),"""",GOOGLEFINANCE(A54,""high52""))"),"")</f>
        <v/>
      </c>
      <c r="G54" s="18" t="str">
        <f t="shared" si="2"/>
        <v/>
      </c>
      <c r="H54" s="18" t="str">
        <f t="shared" si="3"/>
        <v/>
      </c>
    </row>
    <row r="55">
      <c r="B55" s="18" t="str">
        <f t="shared" si="1"/>
        <v/>
      </c>
      <c r="C55" s="18" t="str">
        <f>IFERROR(__xludf.DUMMYFUNCTION("IF(ISBLANK(A55),"""",GOOGLEFINANCE(A55,""Price""))"),"")</f>
        <v/>
      </c>
      <c r="D55" s="19" t="str">
        <f>IFERROR(__xludf.DUMMYFUNCTION("IF(ISBLANK(A55),"""",GOOGLEFINANCE(A55,""changepct"")/100)"),"")</f>
        <v/>
      </c>
      <c r="E55" s="18" t="str">
        <f>IFERROR(__xludf.DUMMYFUNCTION("IF(ISBLANK(A55),"""",GOOGLEFINANCE(A55,""low52""))"),"")</f>
        <v/>
      </c>
      <c r="F55" s="18" t="str">
        <f>IFERROR(__xludf.DUMMYFUNCTION("IF(ISBLANK(A55),"""",GOOGLEFINANCE(A55,""high52""))"),"")</f>
        <v/>
      </c>
      <c r="G55" s="18" t="str">
        <f t="shared" si="2"/>
        <v/>
      </c>
      <c r="H55" s="18" t="str">
        <f t="shared" si="3"/>
        <v/>
      </c>
    </row>
    <row r="56">
      <c r="B56" s="18" t="str">
        <f t="shared" si="1"/>
        <v/>
      </c>
      <c r="C56" s="18" t="str">
        <f>IFERROR(__xludf.DUMMYFUNCTION("IF(ISBLANK(A56),"""",GOOGLEFINANCE(A56,""Price""))"),"")</f>
        <v/>
      </c>
      <c r="D56" s="19" t="str">
        <f>IFERROR(__xludf.DUMMYFUNCTION("IF(ISBLANK(A56),"""",GOOGLEFINANCE(A56,""changepct"")/100)"),"")</f>
        <v/>
      </c>
      <c r="E56" s="18" t="str">
        <f>IFERROR(__xludf.DUMMYFUNCTION("IF(ISBLANK(A56),"""",GOOGLEFINANCE(A56,""low52""))"),"")</f>
        <v/>
      </c>
      <c r="F56" s="18" t="str">
        <f>IFERROR(__xludf.DUMMYFUNCTION("IF(ISBLANK(A56),"""",GOOGLEFINANCE(A56,""high52""))"),"")</f>
        <v/>
      </c>
      <c r="G56" s="18" t="str">
        <f t="shared" si="2"/>
        <v/>
      </c>
      <c r="H56" s="18" t="str">
        <f t="shared" si="3"/>
        <v/>
      </c>
    </row>
    <row r="57">
      <c r="B57" s="18" t="str">
        <f t="shared" si="1"/>
        <v/>
      </c>
      <c r="C57" s="18" t="str">
        <f>IFERROR(__xludf.DUMMYFUNCTION("IF(ISBLANK(A57),"""",GOOGLEFINANCE(A57,""Price""))"),"")</f>
        <v/>
      </c>
      <c r="D57" s="19" t="str">
        <f>IFERROR(__xludf.DUMMYFUNCTION("IF(ISBLANK(A57),"""",GOOGLEFINANCE(A57,""changepct"")/100)"),"")</f>
        <v/>
      </c>
      <c r="E57" s="18" t="str">
        <f>IFERROR(__xludf.DUMMYFUNCTION("IF(ISBLANK(A57),"""",GOOGLEFINANCE(A57,""low52""))"),"")</f>
        <v/>
      </c>
      <c r="F57" s="18" t="str">
        <f>IFERROR(__xludf.DUMMYFUNCTION("IF(ISBLANK(A57),"""",GOOGLEFINANCE(A57,""high52""))"),"")</f>
        <v/>
      </c>
      <c r="G57" s="18" t="str">
        <f t="shared" si="2"/>
        <v/>
      </c>
      <c r="H57" s="18" t="str">
        <f t="shared" si="3"/>
        <v/>
      </c>
    </row>
    <row r="58">
      <c r="B58" s="18" t="str">
        <f t="shared" si="1"/>
        <v/>
      </c>
      <c r="C58" s="18" t="str">
        <f>IFERROR(__xludf.DUMMYFUNCTION("IF(ISBLANK(A58),"""",GOOGLEFINANCE(A58,""Price""))"),"")</f>
        <v/>
      </c>
      <c r="D58" s="19" t="str">
        <f>IFERROR(__xludf.DUMMYFUNCTION("IF(ISBLANK(A58),"""",GOOGLEFINANCE(A58,""changepct"")/100)"),"")</f>
        <v/>
      </c>
      <c r="E58" s="18" t="str">
        <f>IFERROR(__xludf.DUMMYFUNCTION("IF(ISBLANK(A58),"""",GOOGLEFINANCE(A58,""low52""))"),"")</f>
        <v/>
      </c>
      <c r="F58" s="18" t="str">
        <f>IFERROR(__xludf.DUMMYFUNCTION("IF(ISBLANK(A58),"""",GOOGLEFINANCE(A58,""high52""))"),"")</f>
        <v/>
      </c>
      <c r="G58" s="18" t="str">
        <f t="shared" si="2"/>
        <v/>
      </c>
      <c r="H58" s="18" t="str">
        <f t="shared" si="3"/>
        <v/>
      </c>
    </row>
    <row r="59">
      <c r="B59" s="18" t="str">
        <f t="shared" si="1"/>
        <v/>
      </c>
      <c r="C59" s="18" t="str">
        <f>IFERROR(__xludf.DUMMYFUNCTION("IF(ISBLANK(A59),"""",GOOGLEFINANCE(A59,""Price""))"),"")</f>
        <v/>
      </c>
      <c r="D59" s="19" t="str">
        <f>IFERROR(__xludf.DUMMYFUNCTION("IF(ISBLANK(A59),"""",GOOGLEFINANCE(A59,""changepct"")/100)"),"")</f>
        <v/>
      </c>
      <c r="E59" s="18" t="str">
        <f>IFERROR(__xludf.DUMMYFUNCTION("IF(ISBLANK(A59),"""",GOOGLEFINANCE(A59,""low52""))"),"")</f>
        <v/>
      </c>
      <c r="F59" s="18" t="str">
        <f>IFERROR(__xludf.DUMMYFUNCTION("IF(ISBLANK(A59),"""",GOOGLEFINANCE(A59,""high52""))"),"")</f>
        <v/>
      </c>
      <c r="G59" s="18" t="str">
        <f t="shared" si="2"/>
        <v/>
      </c>
      <c r="H59" s="18" t="str">
        <f t="shared" si="3"/>
        <v/>
      </c>
    </row>
    <row r="60">
      <c r="B60" s="18" t="str">
        <f t="shared" si="1"/>
        <v/>
      </c>
      <c r="C60" s="18" t="str">
        <f>IFERROR(__xludf.DUMMYFUNCTION("IF(ISBLANK(A60),"""",GOOGLEFINANCE(A60,""Price""))"),"")</f>
        <v/>
      </c>
      <c r="D60" s="19" t="str">
        <f>IFERROR(__xludf.DUMMYFUNCTION("IF(ISBLANK(A60),"""",GOOGLEFINANCE(A60,""changepct"")/100)"),"")</f>
        <v/>
      </c>
      <c r="E60" s="18" t="str">
        <f>IFERROR(__xludf.DUMMYFUNCTION("IF(ISBLANK(A60),"""",GOOGLEFINANCE(A60,""low52""))"),"")</f>
        <v/>
      </c>
      <c r="F60" s="18" t="str">
        <f>IFERROR(__xludf.DUMMYFUNCTION("IF(ISBLANK(A60),"""",GOOGLEFINANCE(A60,""high52""))"),"")</f>
        <v/>
      </c>
      <c r="G60" s="18" t="str">
        <f t="shared" si="2"/>
        <v/>
      </c>
      <c r="H60" s="18" t="str">
        <f t="shared" si="3"/>
        <v/>
      </c>
    </row>
    <row r="61">
      <c r="B61" s="18" t="str">
        <f t="shared" si="1"/>
        <v/>
      </c>
      <c r="C61" s="18" t="str">
        <f>IFERROR(__xludf.DUMMYFUNCTION("IF(ISBLANK(A61),"""",GOOGLEFINANCE(A61,""Price""))"),"")</f>
        <v/>
      </c>
      <c r="D61" s="19" t="str">
        <f>IFERROR(__xludf.DUMMYFUNCTION("IF(ISBLANK(A61),"""",GOOGLEFINANCE(A61,""changepct"")/100)"),"")</f>
        <v/>
      </c>
      <c r="E61" s="18" t="str">
        <f>IFERROR(__xludf.DUMMYFUNCTION("IF(ISBLANK(A61),"""",GOOGLEFINANCE(A61,""low52""))"),"")</f>
        <v/>
      </c>
      <c r="F61" s="18" t="str">
        <f>IFERROR(__xludf.DUMMYFUNCTION("IF(ISBLANK(A61),"""",GOOGLEFINANCE(A61,""high52""))"),"")</f>
        <v/>
      </c>
      <c r="G61" s="18" t="str">
        <f t="shared" si="2"/>
        <v/>
      </c>
      <c r="H61" s="18" t="str">
        <f t="shared" si="3"/>
        <v/>
      </c>
    </row>
    <row r="62">
      <c r="B62" s="18" t="str">
        <f t="shared" si="1"/>
        <v/>
      </c>
      <c r="C62" s="18" t="str">
        <f>IFERROR(__xludf.DUMMYFUNCTION("IF(ISBLANK(A62),"""",GOOGLEFINANCE(A62,""Price""))"),"")</f>
        <v/>
      </c>
      <c r="D62" s="19" t="str">
        <f>IFERROR(__xludf.DUMMYFUNCTION("IF(ISBLANK(A62),"""",GOOGLEFINANCE(A62,""changepct"")/100)"),"")</f>
        <v/>
      </c>
      <c r="E62" s="18" t="str">
        <f>IFERROR(__xludf.DUMMYFUNCTION("IF(ISBLANK(A62),"""",GOOGLEFINANCE(A62,""low52""))"),"")</f>
        <v/>
      </c>
      <c r="F62" s="18" t="str">
        <f>IFERROR(__xludf.DUMMYFUNCTION("IF(ISBLANK(A62),"""",GOOGLEFINANCE(A62,""high52""))"),"")</f>
        <v/>
      </c>
      <c r="G62" s="18" t="str">
        <f t="shared" si="2"/>
        <v/>
      </c>
      <c r="H62" s="18" t="str">
        <f t="shared" si="3"/>
        <v/>
      </c>
    </row>
    <row r="63">
      <c r="B63" s="18" t="str">
        <f t="shared" si="1"/>
        <v/>
      </c>
      <c r="C63" s="18" t="str">
        <f>IFERROR(__xludf.DUMMYFUNCTION("IF(ISBLANK(A63),"""",GOOGLEFINANCE(A63,""Price""))"),"")</f>
        <v/>
      </c>
      <c r="D63" s="19" t="str">
        <f>IFERROR(__xludf.DUMMYFUNCTION("IF(ISBLANK(A63),"""",GOOGLEFINANCE(A63,""changepct"")/100)"),"")</f>
        <v/>
      </c>
      <c r="E63" s="18" t="str">
        <f>IFERROR(__xludf.DUMMYFUNCTION("IF(ISBLANK(A63),"""",GOOGLEFINANCE(A63,""low52""))"),"")</f>
        <v/>
      </c>
      <c r="F63" s="18" t="str">
        <f>IFERROR(__xludf.DUMMYFUNCTION("IF(ISBLANK(A63),"""",GOOGLEFINANCE(A63,""high52""))"),"")</f>
        <v/>
      </c>
      <c r="G63" s="18" t="str">
        <f t="shared" si="2"/>
        <v/>
      </c>
      <c r="H63" s="18" t="str">
        <f t="shared" si="3"/>
        <v/>
      </c>
    </row>
    <row r="64">
      <c r="B64" s="18" t="str">
        <f t="shared" si="1"/>
        <v/>
      </c>
      <c r="C64" s="18" t="str">
        <f>IFERROR(__xludf.DUMMYFUNCTION("IF(ISBLANK(A64),"""",GOOGLEFINANCE(A64,""Price""))"),"")</f>
        <v/>
      </c>
      <c r="D64" s="19" t="str">
        <f>IFERROR(__xludf.DUMMYFUNCTION("IF(ISBLANK(A64),"""",GOOGLEFINANCE(A64,""changepct"")/100)"),"")</f>
        <v/>
      </c>
      <c r="E64" s="18" t="str">
        <f>IFERROR(__xludf.DUMMYFUNCTION("IF(ISBLANK(A64),"""",GOOGLEFINANCE(A64,""low52""))"),"")</f>
        <v/>
      </c>
      <c r="F64" s="18" t="str">
        <f>IFERROR(__xludf.DUMMYFUNCTION("IF(ISBLANK(A64),"""",GOOGLEFINANCE(A64,""high52""))"),"")</f>
        <v/>
      </c>
      <c r="G64" s="18" t="str">
        <f t="shared" si="2"/>
        <v/>
      </c>
      <c r="H64" s="18" t="str">
        <f t="shared" si="3"/>
        <v/>
      </c>
    </row>
    <row r="65">
      <c r="B65" s="18" t="str">
        <f t="shared" si="1"/>
        <v/>
      </c>
      <c r="C65" s="18" t="str">
        <f>IFERROR(__xludf.DUMMYFUNCTION("IF(ISBLANK(A65),"""",GOOGLEFINANCE(A65,""Price""))"),"")</f>
        <v/>
      </c>
      <c r="D65" s="19" t="str">
        <f>IFERROR(__xludf.DUMMYFUNCTION("IF(ISBLANK(A65),"""",GOOGLEFINANCE(A65,""changepct"")/100)"),"")</f>
        <v/>
      </c>
      <c r="E65" s="18" t="str">
        <f>IFERROR(__xludf.DUMMYFUNCTION("IF(ISBLANK(A65),"""",GOOGLEFINANCE(A65,""low52""))"),"")</f>
        <v/>
      </c>
      <c r="F65" s="18" t="str">
        <f>IFERROR(__xludf.DUMMYFUNCTION("IF(ISBLANK(A65),"""",GOOGLEFINANCE(A65,""high52""))"),"")</f>
        <v/>
      </c>
      <c r="G65" s="18" t="str">
        <f t="shared" si="2"/>
        <v/>
      </c>
      <c r="H65" s="18" t="str">
        <f t="shared" si="3"/>
        <v/>
      </c>
    </row>
    <row r="66">
      <c r="B66" s="18" t="str">
        <f t="shared" si="1"/>
        <v/>
      </c>
      <c r="C66" s="18" t="str">
        <f>IFERROR(__xludf.DUMMYFUNCTION("IF(ISBLANK(A66),"""",GOOGLEFINANCE(A66,""Price""))"),"")</f>
        <v/>
      </c>
      <c r="D66" s="19" t="str">
        <f>IFERROR(__xludf.DUMMYFUNCTION("IF(ISBLANK(A66),"""",GOOGLEFINANCE(A66,""changepct"")/100)"),"")</f>
        <v/>
      </c>
      <c r="E66" s="18" t="str">
        <f>IFERROR(__xludf.DUMMYFUNCTION("IF(ISBLANK(A66),"""",GOOGLEFINANCE(A66,""low52""))"),"")</f>
        <v/>
      </c>
      <c r="F66" s="18" t="str">
        <f>IFERROR(__xludf.DUMMYFUNCTION("IF(ISBLANK(A66),"""",GOOGLEFINANCE(A66,""high52""))"),"")</f>
        <v/>
      </c>
      <c r="G66" s="18" t="str">
        <f t="shared" si="2"/>
        <v/>
      </c>
      <c r="H66" s="18" t="str">
        <f t="shared" si="3"/>
        <v/>
      </c>
    </row>
    <row r="67">
      <c r="B67" s="18" t="str">
        <f t="shared" si="1"/>
        <v/>
      </c>
      <c r="C67" s="18" t="str">
        <f>IFERROR(__xludf.DUMMYFUNCTION("IF(ISBLANK(A67),"""",GOOGLEFINANCE(A67,""Price""))"),"")</f>
        <v/>
      </c>
      <c r="D67" s="19" t="str">
        <f>IFERROR(__xludf.DUMMYFUNCTION("IF(ISBLANK(A67),"""",GOOGLEFINANCE(A67,""changepct"")/100)"),"")</f>
        <v/>
      </c>
      <c r="E67" s="18" t="str">
        <f>IFERROR(__xludf.DUMMYFUNCTION("IF(ISBLANK(A67),"""",GOOGLEFINANCE(A67,""low52""))"),"")</f>
        <v/>
      </c>
      <c r="F67" s="18" t="str">
        <f>IFERROR(__xludf.DUMMYFUNCTION("IF(ISBLANK(A67),"""",GOOGLEFINANCE(A67,""high52""))"),"")</f>
        <v/>
      </c>
      <c r="G67" s="18" t="str">
        <f t="shared" si="2"/>
        <v/>
      </c>
      <c r="H67" s="18" t="str">
        <f t="shared" si="3"/>
        <v/>
      </c>
    </row>
    <row r="68">
      <c r="B68" s="18" t="str">
        <f t="shared" si="1"/>
        <v/>
      </c>
      <c r="C68" s="18" t="str">
        <f>IFERROR(__xludf.DUMMYFUNCTION("IF(ISBLANK(A68),"""",GOOGLEFINANCE(A68,""Price""))"),"")</f>
        <v/>
      </c>
      <c r="D68" s="19" t="str">
        <f>IFERROR(__xludf.DUMMYFUNCTION("IF(ISBLANK(A68),"""",GOOGLEFINANCE(A68,""changepct"")/100)"),"")</f>
        <v/>
      </c>
      <c r="E68" s="18" t="str">
        <f>IFERROR(__xludf.DUMMYFUNCTION("IF(ISBLANK(A68),"""",GOOGLEFINANCE(A68,""low52""))"),"")</f>
        <v/>
      </c>
      <c r="F68" s="18" t="str">
        <f>IFERROR(__xludf.DUMMYFUNCTION("IF(ISBLANK(A68),"""",GOOGLEFINANCE(A68,""high52""))"),"")</f>
        <v/>
      </c>
      <c r="G68" s="18" t="str">
        <f t="shared" si="2"/>
        <v/>
      </c>
      <c r="H68" s="18" t="str">
        <f t="shared" si="3"/>
        <v/>
      </c>
    </row>
    <row r="69">
      <c r="B69" s="18" t="str">
        <f t="shared" si="1"/>
        <v/>
      </c>
      <c r="C69" s="18" t="str">
        <f>IFERROR(__xludf.DUMMYFUNCTION("IF(ISBLANK(A69),"""",GOOGLEFINANCE(A69,""Price""))"),"")</f>
        <v/>
      </c>
      <c r="D69" s="19" t="str">
        <f>IFERROR(__xludf.DUMMYFUNCTION("IF(ISBLANK(A69),"""",GOOGLEFINANCE(A69,""changepct"")/100)"),"")</f>
        <v/>
      </c>
      <c r="E69" s="18" t="str">
        <f>IFERROR(__xludf.DUMMYFUNCTION("IF(ISBLANK(A69),"""",GOOGLEFINANCE(A69,""low52""))"),"")</f>
        <v/>
      </c>
      <c r="F69" s="18" t="str">
        <f>IFERROR(__xludf.DUMMYFUNCTION("IF(ISBLANK(A69),"""",GOOGLEFINANCE(A69,""high52""))"),"")</f>
        <v/>
      </c>
      <c r="G69" s="18" t="str">
        <f t="shared" si="2"/>
        <v/>
      </c>
      <c r="H69" s="18" t="str">
        <f t="shared" si="3"/>
        <v/>
      </c>
    </row>
    <row r="70">
      <c r="B70" s="18" t="str">
        <f t="shared" si="1"/>
        <v/>
      </c>
      <c r="C70" s="18" t="str">
        <f>IFERROR(__xludf.DUMMYFUNCTION("IF(ISBLANK(A70),"""",GOOGLEFINANCE(A70,""Price""))"),"")</f>
        <v/>
      </c>
      <c r="D70" s="19" t="str">
        <f>IFERROR(__xludf.DUMMYFUNCTION("IF(ISBLANK(A70),"""",GOOGLEFINANCE(A70,""changepct"")/100)"),"")</f>
        <v/>
      </c>
      <c r="E70" s="18" t="str">
        <f>IFERROR(__xludf.DUMMYFUNCTION("IF(ISBLANK(A70),"""",GOOGLEFINANCE(A70,""low52""))"),"")</f>
        <v/>
      </c>
      <c r="F70" s="18" t="str">
        <f>IFERROR(__xludf.DUMMYFUNCTION("IF(ISBLANK(A70),"""",GOOGLEFINANCE(A70,""high52""))"),"")</f>
        <v/>
      </c>
      <c r="G70" s="18" t="str">
        <f t="shared" si="2"/>
        <v/>
      </c>
      <c r="H70" s="18" t="str">
        <f t="shared" si="3"/>
        <v/>
      </c>
    </row>
    <row r="71">
      <c r="B71" s="18" t="str">
        <f t="shared" si="1"/>
        <v/>
      </c>
      <c r="C71" s="18" t="str">
        <f>IFERROR(__xludf.DUMMYFUNCTION("IF(ISBLANK(A71),"""",GOOGLEFINANCE(A71,""Price""))"),"")</f>
        <v/>
      </c>
      <c r="D71" s="19" t="str">
        <f>IFERROR(__xludf.DUMMYFUNCTION("IF(ISBLANK(A71),"""",GOOGLEFINANCE(A71,""changepct"")/100)"),"")</f>
        <v/>
      </c>
      <c r="E71" s="18" t="str">
        <f>IFERROR(__xludf.DUMMYFUNCTION("IF(ISBLANK(A71),"""",GOOGLEFINANCE(A71,""low52""))"),"")</f>
        <v/>
      </c>
      <c r="F71" s="18" t="str">
        <f>IFERROR(__xludf.DUMMYFUNCTION("IF(ISBLANK(A71),"""",GOOGLEFINANCE(A71,""high52""))"),"")</f>
        <v/>
      </c>
      <c r="G71" s="18" t="str">
        <f t="shared" si="2"/>
        <v/>
      </c>
      <c r="H71" s="18" t="str">
        <f t="shared" si="3"/>
        <v/>
      </c>
    </row>
    <row r="72">
      <c r="B72" s="18" t="str">
        <f t="shared" si="1"/>
        <v/>
      </c>
      <c r="C72" s="18" t="str">
        <f>IFERROR(__xludf.DUMMYFUNCTION("IF(ISBLANK(A72),"""",GOOGLEFINANCE(A72,""Price""))"),"")</f>
        <v/>
      </c>
      <c r="D72" s="19" t="str">
        <f>IFERROR(__xludf.DUMMYFUNCTION("IF(ISBLANK(A72),"""",GOOGLEFINANCE(A72,""changepct"")/100)"),"")</f>
        <v/>
      </c>
      <c r="E72" s="18" t="str">
        <f>IFERROR(__xludf.DUMMYFUNCTION("IF(ISBLANK(A72),"""",GOOGLEFINANCE(A72,""low52""))"),"")</f>
        <v/>
      </c>
      <c r="F72" s="18" t="str">
        <f>IFERROR(__xludf.DUMMYFUNCTION("IF(ISBLANK(A72),"""",GOOGLEFINANCE(A72,""high52""))"),"")</f>
        <v/>
      </c>
      <c r="G72" s="18" t="str">
        <f t="shared" si="2"/>
        <v/>
      </c>
      <c r="H72" s="18" t="str">
        <f t="shared" si="3"/>
        <v/>
      </c>
    </row>
    <row r="73">
      <c r="B73" s="18" t="str">
        <f t="shared" si="1"/>
        <v/>
      </c>
      <c r="C73" s="18" t="str">
        <f>IFERROR(__xludf.DUMMYFUNCTION("IF(ISBLANK(A73),"""",GOOGLEFINANCE(A73,""Price""))"),"")</f>
        <v/>
      </c>
      <c r="D73" s="19" t="str">
        <f>IFERROR(__xludf.DUMMYFUNCTION("IF(ISBLANK(A73),"""",GOOGLEFINANCE(A73,""changepct"")/100)"),"")</f>
        <v/>
      </c>
      <c r="E73" s="18" t="str">
        <f>IFERROR(__xludf.DUMMYFUNCTION("IF(ISBLANK(A73),"""",GOOGLEFINANCE(A73,""low52""))"),"")</f>
        <v/>
      </c>
      <c r="F73" s="18" t="str">
        <f>IFERROR(__xludf.DUMMYFUNCTION("IF(ISBLANK(A73),"""",GOOGLEFINANCE(A73,""high52""))"),"")</f>
        <v/>
      </c>
      <c r="G73" s="18" t="str">
        <f t="shared" si="2"/>
        <v/>
      </c>
      <c r="H73" s="18" t="str">
        <f t="shared" si="3"/>
        <v/>
      </c>
    </row>
    <row r="74">
      <c r="B74" s="18" t="str">
        <f t="shared" si="1"/>
        <v/>
      </c>
      <c r="C74" s="18" t="str">
        <f>IFERROR(__xludf.DUMMYFUNCTION("IF(ISBLANK(A74),"""",GOOGLEFINANCE(A74,""Price""))"),"")</f>
        <v/>
      </c>
      <c r="D74" s="19" t="str">
        <f>IFERROR(__xludf.DUMMYFUNCTION("IF(ISBLANK(A74),"""",GOOGLEFINANCE(A74,""changepct"")/100)"),"")</f>
        <v/>
      </c>
      <c r="E74" s="18" t="str">
        <f>IFERROR(__xludf.DUMMYFUNCTION("IF(ISBLANK(A74),"""",GOOGLEFINANCE(A74,""low52""))"),"")</f>
        <v/>
      </c>
      <c r="F74" s="18" t="str">
        <f>IFERROR(__xludf.DUMMYFUNCTION("IF(ISBLANK(A74),"""",GOOGLEFINANCE(A74,""high52""))"),"")</f>
        <v/>
      </c>
      <c r="G74" s="18" t="str">
        <f t="shared" si="2"/>
        <v/>
      </c>
      <c r="H74" s="18" t="str">
        <f t="shared" si="3"/>
        <v/>
      </c>
    </row>
    <row r="75">
      <c r="B75" s="18" t="str">
        <f t="shared" si="1"/>
        <v/>
      </c>
      <c r="C75" s="18" t="str">
        <f>IFERROR(__xludf.DUMMYFUNCTION("IF(ISBLANK(A75),"""",GOOGLEFINANCE(A75,""Price""))"),"")</f>
        <v/>
      </c>
      <c r="D75" s="19" t="str">
        <f>IFERROR(__xludf.DUMMYFUNCTION("IF(ISBLANK(A75),"""",GOOGLEFINANCE(A75,""changepct"")/100)"),"")</f>
        <v/>
      </c>
      <c r="E75" s="18" t="str">
        <f>IFERROR(__xludf.DUMMYFUNCTION("IF(ISBLANK(A75),"""",GOOGLEFINANCE(A75,""low52""))"),"")</f>
        <v/>
      </c>
      <c r="F75" s="18" t="str">
        <f>IFERROR(__xludf.DUMMYFUNCTION("IF(ISBLANK(A75),"""",GOOGLEFINANCE(A75,""high52""))"),"")</f>
        <v/>
      </c>
      <c r="G75" s="18" t="str">
        <f t="shared" si="2"/>
        <v/>
      </c>
      <c r="H75" s="18" t="str">
        <f t="shared" si="3"/>
        <v/>
      </c>
    </row>
    <row r="76">
      <c r="B76" s="18" t="str">
        <f t="shared" si="1"/>
        <v/>
      </c>
      <c r="C76" s="18" t="str">
        <f>IFERROR(__xludf.DUMMYFUNCTION("IF(ISBLANK(A76),"""",GOOGLEFINANCE(A76,""Price""))"),"")</f>
        <v/>
      </c>
      <c r="D76" s="19" t="str">
        <f>IFERROR(__xludf.DUMMYFUNCTION("IF(ISBLANK(A76),"""",GOOGLEFINANCE(A76,""changepct"")/100)"),"")</f>
        <v/>
      </c>
      <c r="E76" s="18" t="str">
        <f>IFERROR(__xludf.DUMMYFUNCTION("IF(ISBLANK(A76),"""",GOOGLEFINANCE(A76,""low52""))"),"")</f>
        <v/>
      </c>
      <c r="F76" s="18" t="str">
        <f>IFERROR(__xludf.DUMMYFUNCTION("IF(ISBLANK(A76),"""",GOOGLEFINANCE(A76,""high52""))"),"")</f>
        <v/>
      </c>
      <c r="G76" s="18" t="str">
        <f t="shared" si="2"/>
        <v/>
      </c>
      <c r="H76" s="18" t="str">
        <f t="shared" si="3"/>
        <v/>
      </c>
    </row>
    <row r="77">
      <c r="B77" s="18" t="str">
        <f t="shared" si="1"/>
        <v/>
      </c>
      <c r="C77" s="18" t="str">
        <f>IFERROR(__xludf.DUMMYFUNCTION("IF(ISBLANK(A77),"""",GOOGLEFINANCE(A77,""Price""))"),"")</f>
        <v/>
      </c>
      <c r="D77" s="19" t="str">
        <f>IFERROR(__xludf.DUMMYFUNCTION("IF(ISBLANK(A77),"""",GOOGLEFINANCE(A77,""changepct"")/100)"),"")</f>
        <v/>
      </c>
      <c r="E77" s="18" t="str">
        <f>IFERROR(__xludf.DUMMYFUNCTION("IF(ISBLANK(A77),"""",GOOGLEFINANCE(A77,""low52""))"),"")</f>
        <v/>
      </c>
      <c r="F77" s="18" t="str">
        <f>IFERROR(__xludf.DUMMYFUNCTION("IF(ISBLANK(A77),"""",GOOGLEFINANCE(A77,""high52""))"),"")</f>
        <v/>
      </c>
      <c r="G77" s="18" t="str">
        <f t="shared" si="2"/>
        <v/>
      </c>
      <c r="H77" s="18" t="str">
        <f t="shared" si="3"/>
        <v/>
      </c>
    </row>
    <row r="78">
      <c r="B78" s="18" t="str">
        <f t="shared" si="1"/>
        <v/>
      </c>
      <c r="C78" s="18" t="str">
        <f>IFERROR(__xludf.DUMMYFUNCTION("IF(ISBLANK(A78),"""",GOOGLEFINANCE(A78,""Price""))"),"")</f>
        <v/>
      </c>
      <c r="D78" s="19" t="str">
        <f>IFERROR(__xludf.DUMMYFUNCTION("IF(ISBLANK(A78),"""",GOOGLEFINANCE(A78,""changepct"")/100)"),"")</f>
        <v/>
      </c>
      <c r="E78" s="18" t="str">
        <f>IFERROR(__xludf.DUMMYFUNCTION("IF(ISBLANK(A78),"""",GOOGLEFINANCE(A78,""low52""))"),"")</f>
        <v/>
      </c>
      <c r="F78" s="18" t="str">
        <f>IFERROR(__xludf.DUMMYFUNCTION("IF(ISBLANK(A78),"""",GOOGLEFINANCE(A78,""high52""))"),"")</f>
        <v/>
      </c>
      <c r="G78" s="18" t="str">
        <f t="shared" si="2"/>
        <v/>
      </c>
      <c r="H78" s="18" t="str">
        <f t="shared" si="3"/>
        <v/>
      </c>
    </row>
    <row r="79">
      <c r="B79" s="18" t="str">
        <f t="shared" si="1"/>
        <v/>
      </c>
      <c r="C79" s="18" t="str">
        <f>IFERROR(__xludf.DUMMYFUNCTION("IF(ISBLANK(A79),"""",GOOGLEFINANCE(A79,""Price""))"),"")</f>
        <v/>
      </c>
      <c r="D79" s="19" t="str">
        <f>IFERROR(__xludf.DUMMYFUNCTION("IF(ISBLANK(A79),"""",GOOGLEFINANCE(A79,""changepct"")/100)"),"")</f>
        <v/>
      </c>
      <c r="E79" s="18" t="str">
        <f>IFERROR(__xludf.DUMMYFUNCTION("IF(ISBLANK(A79),"""",GOOGLEFINANCE(A79,""low52""))"),"")</f>
        <v/>
      </c>
      <c r="F79" s="18" t="str">
        <f>IFERROR(__xludf.DUMMYFUNCTION("IF(ISBLANK(A79),"""",GOOGLEFINANCE(A79,""high52""))"),"")</f>
        <v/>
      </c>
      <c r="G79" s="18" t="str">
        <f t="shared" si="2"/>
        <v/>
      </c>
      <c r="H79" s="18" t="str">
        <f t="shared" si="3"/>
        <v/>
      </c>
    </row>
    <row r="80">
      <c r="B80" s="18" t="str">
        <f t="shared" si="1"/>
        <v/>
      </c>
      <c r="C80" s="18" t="str">
        <f>IFERROR(__xludf.DUMMYFUNCTION("IF(ISBLANK(A80),"""",GOOGLEFINANCE(A80,""Price""))"),"")</f>
        <v/>
      </c>
      <c r="D80" s="19" t="str">
        <f>IFERROR(__xludf.DUMMYFUNCTION("IF(ISBLANK(A80),"""",GOOGLEFINANCE(A80,""changepct"")/100)"),"")</f>
        <v/>
      </c>
      <c r="E80" s="18" t="str">
        <f>IFERROR(__xludf.DUMMYFUNCTION("IF(ISBLANK(A80),"""",GOOGLEFINANCE(A80,""low52""))"),"")</f>
        <v/>
      </c>
      <c r="F80" s="18" t="str">
        <f>IFERROR(__xludf.DUMMYFUNCTION("IF(ISBLANK(A80),"""",GOOGLEFINANCE(A80,""high52""))"),"")</f>
        <v/>
      </c>
      <c r="G80" s="18" t="str">
        <f t="shared" si="2"/>
        <v/>
      </c>
      <c r="H80" s="18" t="str">
        <f t="shared" si="3"/>
        <v/>
      </c>
    </row>
    <row r="81">
      <c r="B81" s="18" t="str">
        <f t="shared" si="1"/>
        <v/>
      </c>
      <c r="C81" s="18" t="str">
        <f>IFERROR(__xludf.DUMMYFUNCTION("IF(ISBLANK(A81),"""",GOOGLEFINANCE(A81,""Price""))"),"")</f>
        <v/>
      </c>
      <c r="D81" s="19" t="str">
        <f>IFERROR(__xludf.DUMMYFUNCTION("IF(ISBLANK(A81),"""",GOOGLEFINANCE(A81,""changepct"")/100)"),"")</f>
        <v/>
      </c>
      <c r="E81" s="18" t="str">
        <f>IFERROR(__xludf.DUMMYFUNCTION("IF(ISBLANK(A81),"""",GOOGLEFINANCE(A81,""low52""))"),"")</f>
        <v/>
      </c>
      <c r="F81" s="18" t="str">
        <f>IFERROR(__xludf.DUMMYFUNCTION("IF(ISBLANK(A81),"""",GOOGLEFINANCE(A81,""high52""))"),"")</f>
        <v/>
      </c>
      <c r="G81" s="18" t="str">
        <f t="shared" si="2"/>
        <v/>
      </c>
      <c r="H81" s="18" t="str">
        <f t="shared" si="3"/>
        <v/>
      </c>
    </row>
    <row r="82">
      <c r="B82" s="18" t="str">
        <f t="shared" si="1"/>
        <v/>
      </c>
      <c r="C82" s="18" t="str">
        <f>IFERROR(__xludf.DUMMYFUNCTION("IF(ISBLANK(A82),"""",GOOGLEFINANCE(A82,""Price""))"),"")</f>
        <v/>
      </c>
      <c r="D82" s="19" t="str">
        <f>IFERROR(__xludf.DUMMYFUNCTION("IF(ISBLANK(A82),"""",GOOGLEFINANCE(A82,""changepct"")/100)"),"")</f>
        <v/>
      </c>
      <c r="E82" s="18" t="str">
        <f>IFERROR(__xludf.DUMMYFUNCTION("IF(ISBLANK(A82),"""",GOOGLEFINANCE(A82,""low52""))"),"")</f>
        <v/>
      </c>
      <c r="F82" s="18" t="str">
        <f>IFERROR(__xludf.DUMMYFUNCTION("IF(ISBLANK(A82),"""",GOOGLEFINANCE(A82,""high52""))"),"")</f>
        <v/>
      </c>
      <c r="G82" s="18" t="str">
        <f t="shared" si="2"/>
        <v/>
      </c>
      <c r="H82" s="18" t="str">
        <f t="shared" si="3"/>
        <v/>
      </c>
    </row>
    <row r="83">
      <c r="B83" s="18" t="str">
        <f t="shared" si="1"/>
        <v/>
      </c>
      <c r="C83" s="18" t="str">
        <f>IFERROR(__xludf.DUMMYFUNCTION("IF(ISBLANK(A83),"""",GOOGLEFINANCE(A83,""Price""))"),"")</f>
        <v/>
      </c>
      <c r="D83" s="19" t="str">
        <f>IFERROR(__xludf.DUMMYFUNCTION("IF(ISBLANK(A83),"""",GOOGLEFINANCE(A83,""changepct"")/100)"),"")</f>
        <v/>
      </c>
      <c r="E83" s="18" t="str">
        <f>IFERROR(__xludf.DUMMYFUNCTION("IF(ISBLANK(A83),"""",GOOGLEFINANCE(A83,""low52""))"),"")</f>
        <v/>
      </c>
      <c r="F83" s="18" t="str">
        <f>IFERROR(__xludf.DUMMYFUNCTION("IF(ISBLANK(A83),"""",GOOGLEFINANCE(A83,""high52""))"),"")</f>
        <v/>
      </c>
      <c r="G83" s="18" t="str">
        <f t="shared" si="2"/>
        <v/>
      </c>
      <c r="H83" s="18" t="str">
        <f t="shared" si="3"/>
        <v/>
      </c>
    </row>
    <row r="84">
      <c r="B84" s="18" t="str">
        <f t="shared" si="1"/>
        <v/>
      </c>
      <c r="C84" s="18" t="str">
        <f>IFERROR(__xludf.DUMMYFUNCTION("IF(ISBLANK(A84),"""",GOOGLEFINANCE(A84,""Price""))"),"")</f>
        <v/>
      </c>
      <c r="D84" s="19" t="str">
        <f>IFERROR(__xludf.DUMMYFUNCTION("IF(ISBLANK(A84),"""",GOOGLEFINANCE(A84,""changepct"")/100)"),"")</f>
        <v/>
      </c>
      <c r="E84" s="18" t="str">
        <f>IFERROR(__xludf.DUMMYFUNCTION("IF(ISBLANK(A84),"""",GOOGLEFINANCE(A84,""low52""))"),"")</f>
        <v/>
      </c>
      <c r="F84" s="18" t="str">
        <f>IFERROR(__xludf.DUMMYFUNCTION("IF(ISBLANK(A84),"""",GOOGLEFINANCE(A84,""high52""))"),"")</f>
        <v/>
      </c>
      <c r="G84" s="18" t="str">
        <f t="shared" si="2"/>
        <v/>
      </c>
      <c r="H84" s="18" t="str">
        <f t="shared" si="3"/>
        <v/>
      </c>
    </row>
    <row r="85">
      <c r="B85" s="18" t="str">
        <f t="shared" si="1"/>
        <v/>
      </c>
      <c r="C85" s="18" t="str">
        <f>IFERROR(__xludf.DUMMYFUNCTION("IF(ISBLANK(A85),"""",GOOGLEFINANCE(A85,""Price""))"),"")</f>
        <v/>
      </c>
      <c r="D85" s="19" t="str">
        <f>IFERROR(__xludf.DUMMYFUNCTION("IF(ISBLANK(A85),"""",GOOGLEFINANCE(A85,""changepct"")/100)"),"")</f>
        <v/>
      </c>
      <c r="E85" s="18" t="str">
        <f>IFERROR(__xludf.DUMMYFUNCTION("IF(ISBLANK(A85),"""",GOOGLEFINANCE(A85,""low52""))"),"")</f>
        <v/>
      </c>
      <c r="F85" s="18" t="str">
        <f>IFERROR(__xludf.DUMMYFUNCTION("IF(ISBLANK(A85),"""",GOOGLEFINANCE(A85,""high52""))"),"")</f>
        <v/>
      </c>
      <c r="G85" s="18" t="str">
        <f t="shared" si="2"/>
        <v/>
      </c>
      <c r="H85" s="18" t="str">
        <f t="shared" si="3"/>
        <v/>
      </c>
    </row>
    <row r="86">
      <c r="B86" s="18" t="str">
        <f t="shared" si="1"/>
        <v/>
      </c>
      <c r="C86" s="18" t="str">
        <f>IFERROR(__xludf.DUMMYFUNCTION("IF(ISBLANK(A86),"""",GOOGLEFINANCE(A86,""Price""))"),"")</f>
        <v/>
      </c>
      <c r="D86" s="19" t="str">
        <f>IFERROR(__xludf.DUMMYFUNCTION("IF(ISBLANK(A86),"""",GOOGLEFINANCE(A86,""changepct"")/100)"),"")</f>
        <v/>
      </c>
      <c r="E86" s="18" t="str">
        <f>IFERROR(__xludf.DUMMYFUNCTION("IF(ISBLANK(A86),"""",GOOGLEFINANCE(A86,""low52""))"),"")</f>
        <v/>
      </c>
      <c r="F86" s="18" t="str">
        <f>IFERROR(__xludf.DUMMYFUNCTION("IF(ISBLANK(A86),"""",GOOGLEFINANCE(A86,""high52""))"),"")</f>
        <v/>
      </c>
      <c r="G86" s="18" t="str">
        <f t="shared" si="2"/>
        <v/>
      </c>
      <c r="H86" s="18" t="str">
        <f t="shared" si="3"/>
        <v/>
      </c>
    </row>
    <row r="87">
      <c r="B87" s="18" t="str">
        <f t="shared" si="1"/>
        <v/>
      </c>
      <c r="C87" s="18" t="str">
        <f>IFERROR(__xludf.DUMMYFUNCTION("IF(ISBLANK(A87),"""",GOOGLEFINANCE(A87,""Price""))"),"")</f>
        <v/>
      </c>
      <c r="D87" s="19" t="str">
        <f>IFERROR(__xludf.DUMMYFUNCTION("IF(ISBLANK(A87),"""",GOOGLEFINANCE(A87,""changepct"")/100)"),"")</f>
        <v/>
      </c>
      <c r="E87" s="18" t="str">
        <f>IFERROR(__xludf.DUMMYFUNCTION("IF(ISBLANK(A87),"""",GOOGLEFINANCE(A87,""low52""))"),"")</f>
        <v/>
      </c>
      <c r="F87" s="18" t="str">
        <f>IFERROR(__xludf.DUMMYFUNCTION("IF(ISBLANK(A87),"""",GOOGLEFINANCE(A87,""high52""))"),"")</f>
        <v/>
      </c>
      <c r="G87" s="18" t="str">
        <f t="shared" si="2"/>
        <v/>
      </c>
      <c r="H87" s="18" t="str">
        <f t="shared" si="3"/>
        <v/>
      </c>
    </row>
    <row r="88">
      <c r="B88" s="18" t="str">
        <f t="shared" si="1"/>
        <v/>
      </c>
      <c r="C88" s="18" t="str">
        <f>IFERROR(__xludf.DUMMYFUNCTION("IF(ISBLANK(A88),"""",GOOGLEFINANCE(A88,""Price""))"),"")</f>
        <v/>
      </c>
      <c r="D88" s="19" t="str">
        <f>IFERROR(__xludf.DUMMYFUNCTION("IF(ISBLANK(A88),"""",GOOGLEFINANCE(A88,""changepct"")/100)"),"")</f>
        <v/>
      </c>
      <c r="E88" s="18" t="str">
        <f>IFERROR(__xludf.DUMMYFUNCTION("IF(ISBLANK(A88),"""",GOOGLEFINANCE(A88,""low52""))"),"")</f>
        <v/>
      </c>
      <c r="F88" s="18" t="str">
        <f>IFERROR(__xludf.DUMMYFUNCTION("IF(ISBLANK(A88),"""",GOOGLEFINANCE(A88,""high52""))"),"")</f>
        <v/>
      </c>
      <c r="G88" s="18" t="str">
        <f t="shared" si="2"/>
        <v/>
      </c>
      <c r="H88" s="18" t="str">
        <f t="shared" si="3"/>
        <v/>
      </c>
    </row>
    <row r="89">
      <c r="B89" s="18" t="str">
        <f t="shared" si="1"/>
        <v/>
      </c>
      <c r="C89" s="18" t="str">
        <f>IFERROR(__xludf.DUMMYFUNCTION("IF(ISBLANK(A89),"""",GOOGLEFINANCE(A89,""Price""))"),"")</f>
        <v/>
      </c>
      <c r="D89" s="19" t="str">
        <f>IFERROR(__xludf.DUMMYFUNCTION("IF(ISBLANK(A89),"""",GOOGLEFINANCE(A89,""changepct"")/100)"),"")</f>
        <v/>
      </c>
      <c r="E89" s="18" t="str">
        <f>IFERROR(__xludf.DUMMYFUNCTION("IF(ISBLANK(A89),"""",GOOGLEFINANCE(A89,""low52""))"),"")</f>
        <v/>
      </c>
      <c r="F89" s="18" t="str">
        <f>IFERROR(__xludf.DUMMYFUNCTION("IF(ISBLANK(A89),"""",GOOGLEFINANCE(A89,""high52""))"),"")</f>
        <v/>
      </c>
      <c r="G89" s="18" t="str">
        <f t="shared" si="2"/>
        <v/>
      </c>
      <c r="H89" s="18" t="str">
        <f t="shared" si="3"/>
        <v/>
      </c>
    </row>
    <row r="90">
      <c r="B90" s="18" t="str">
        <f t="shared" si="1"/>
        <v/>
      </c>
      <c r="C90" s="18" t="str">
        <f>IFERROR(__xludf.DUMMYFUNCTION("IF(ISBLANK(A90),"""",GOOGLEFINANCE(A90,""Price""))"),"")</f>
        <v/>
      </c>
      <c r="D90" s="19" t="str">
        <f>IFERROR(__xludf.DUMMYFUNCTION("IF(ISBLANK(A90),"""",GOOGLEFINANCE(A90,""changepct"")/100)"),"")</f>
        <v/>
      </c>
      <c r="E90" s="18" t="str">
        <f>IFERROR(__xludf.DUMMYFUNCTION("IF(ISBLANK(A90),"""",GOOGLEFINANCE(A90,""low52""))"),"")</f>
        <v/>
      </c>
      <c r="F90" s="18" t="str">
        <f>IFERROR(__xludf.DUMMYFUNCTION("IF(ISBLANK(A90),"""",GOOGLEFINANCE(A90,""high52""))"),"")</f>
        <v/>
      </c>
      <c r="G90" s="18" t="str">
        <f t="shared" si="2"/>
        <v/>
      </c>
      <c r="H90" s="18" t="str">
        <f t="shared" si="3"/>
        <v/>
      </c>
    </row>
    <row r="91">
      <c r="B91" s="18" t="str">
        <f t="shared" si="1"/>
        <v/>
      </c>
      <c r="C91" s="18" t="str">
        <f>IFERROR(__xludf.DUMMYFUNCTION("IF(ISBLANK(A91),"""",GOOGLEFINANCE(A91,""Price""))"),"")</f>
        <v/>
      </c>
      <c r="D91" s="19" t="str">
        <f>IFERROR(__xludf.DUMMYFUNCTION("IF(ISBLANK(A91),"""",GOOGLEFINANCE(A91,""changepct"")/100)"),"")</f>
        <v/>
      </c>
      <c r="E91" s="18" t="str">
        <f>IFERROR(__xludf.DUMMYFUNCTION("IF(ISBLANK(A91),"""",GOOGLEFINANCE(A91,""low52""))"),"")</f>
        <v/>
      </c>
      <c r="F91" s="18" t="str">
        <f>IFERROR(__xludf.DUMMYFUNCTION("IF(ISBLANK(A91),"""",GOOGLEFINANCE(A91,""high52""))"),"")</f>
        <v/>
      </c>
      <c r="G91" s="18" t="str">
        <f t="shared" si="2"/>
        <v/>
      </c>
      <c r="H91" s="18" t="str">
        <f t="shared" si="3"/>
        <v/>
      </c>
    </row>
    <row r="92">
      <c r="B92" s="18" t="str">
        <f t="shared" si="1"/>
        <v/>
      </c>
      <c r="C92" s="18" t="str">
        <f>IFERROR(__xludf.DUMMYFUNCTION("IF(ISBLANK(A92),"""",GOOGLEFINANCE(A92,""Price""))"),"")</f>
        <v/>
      </c>
      <c r="D92" s="19" t="str">
        <f>IFERROR(__xludf.DUMMYFUNCTION("IF(ISBLANK(A92),"""",GOOGLEFINANCE(A92,""changepct"")/100)"),"")</f>
        <v/>
      </c>
      <c r="E92" s="18" t="str">
        <f>IFERROR(__xludf.DUMMYFUNCTION("IF(ISBLANK(A92),"""",GOOGLEFINANCE(A92,""low52""))"),"")</f>
        <v/>
      </c>
      <c r="F92" s="18" t="str">
        <f>IFERROR(__xludf.DUMMYFUNCTION("IF(ISBLANK(A92),"""",GOOGLEFINANCE(A92,""high52""))"),"")</f>
        <v/>
      </c>
      <c r="G92" s="18" t="str">
        <f t="shared" si="2"/>
        <v/>
      </c>
      <c r="H92" s="18" t="str">
        <f t="shared" si="3"/>
        <v/>
      </c>
    </row>
    <row r="93">
      <c r="B93" s="18" t="str">
        <f t="shared" si="1"/>
        <v/>
      </c>
      <c r="C93" s="18" t="str">
        <f>IFERROR(__xludf.DUMMYFUNCTION("IF(ISBLANK(A93),"""",GOOGLEFINANCE(A93,""Price""))"),"")</f>
        <v/>
      </c>
      <c r="D93" s="19" t="str">
        <f>IFERROR(__xludf.DUMMYFUNCTION("IF(ISBLANK(A93),"""",GOOGLEFINANCE(A93,""changepct"")/100)"),"")</f>
        <v/>
      </c>
      <c r="E93" s="18" t="str">
        <f>IFERROR(__xludf.DUMMYFUNCTION("IF(ISBLANK(A93),"""",GOOGLEFINANCE(A93,""low52""))"),"")</f>
        <v/>
      </c>
      <c r="F93" s="18" t="str">
        <f>IFERROR(__xludf.DUMMYFUNCTION("IF(ISBLANK(A93),"""",GOOGLEFINANCE(A93,""high52""))"),"")</f>
        <v/>
      </c>
      <c r="G93" s="18" t="str">
        <f t="shared" si="2"/>
        <v/>
      </c>
      <c r="H93" s="18" t="str">
        <f t="shared" si="3"/>
        <v/>
      </c>
    </row>
    <row r="94">
      <c r="B94" s="18" t="str">
        <f t="shared" si="1"/>
        <v/>
      </c>
      <c r="C94" s="18" t="str">
        <f>IFERROR(__xludf.DUMMYFUNCTION("IF(ISBLANK(A94),"""",GOOGLEFINANCE(A94,""Price""))"),"")</f>
        <v/>
      </c>
      <c r="D94" s="19" t="str">
        <f>IFERROR(__xludf.DUMMYFUNCTION("IF(ISBLANK(A94),"""",GOOGLEFINANCE(A94,""changepct"")/100)"),"")</f>
        <v/>
      </c>
      <c r="E94" s="18" t="str">
        <f>IFERROR(__xludf.DUMMYFUNCTION("IF(ISBLANK(A94),"""",GOOGLEFINANCE(A94,""low52""))"),"")</f>
        <v/>
      </c>
      <c r="F94" s="18" t="str">
        <f>IFERROR(__xludf.DUMMYFUNCTION("IF(ISBLANK(A94),"""",GOOGLEFINANCE(A94,""high52""))"),"")</f>
        <v/>
      </c>
      <c r="G94" s="18" t="str">
        <f t="shared" si="2"/>
        <v/>
      </c>
      <c r="H94" s="18" t="str">
        <f t="shared" si="3"/>
        <v/>
      </c>
    </row>
    <row r="95">
      <c r="B95" s="18" t="str">
        <f t="shared" si="1"/>
        <v/>
      </c>
      <c r="C95" s="18" t="str">
        <f>IFERROR(__xludf.DUMMYFUNCTION("IF(ISBLANK(A95),"""",GOOGLEFINANCE(A95,""Price""))"),"")</f>
        <v/>
      </c>
      <c r="D95" s="19" t="str">
        <f>IFERROR(__xludf.DUMMYFUNCTION("IF(ISBLANK(A95),"""",GOOGLEFINANCE(A95,""changepct"")/100)"),"")</f>
        <v/>
      </c>
      <c r="E95" s="18" t="str">
        <f>IFERROR(__xludf.DUMMYFUNCTION("IF(ISBLANK(A95),"""",GOOGLEFINANCE(A95,""low52""))"),"")</f>
        <v/>
      </c>
      <c r="F95" s="18" t="str">
        <f>IFERROR(__xludf.DUMMYFUNCTION("IF(ISBLANK(A95),"""",GOOGLEFINANCE(A95,""high52""))"),"")</f>
        <v/>
      </c>
      <c r="G95" s="18" t="str">
        <f t="shared" si="2"/>
        <v/>
      </c>
      <c r="H95" s="18" t="str">
        <f t="shared" si="3"/>
        <v/>
      </c>
    </row>
    <row r="96">
      <c r="B96" s="18" t="str">
        <f t="shared" si="1"/>
        <v/>
      </c>
      <c r="C96" s="18" t="str">
        <f>IFERROR(__xludf.DUMMYFUNCTION("IF(ISBLANK(A96),"""",GOOGLEFINANCE(A96,""Price""))"),"")</f>
        <v/>
      </c>
      <c r="D96" s="19" t="str">
        <f>IFERROR(__xludf.DUMMYFUNCTION("IF(ISBLANK(A96),"""",GOOGLEFINANCE(A96,""changepct"")/100)"),"")</f>
        <v/>
      </c>
      <c r="E96" s="18" t="str">
        <f>IFERROR(__xludf.DUMMYFUNCTION("IF(ISBLANK(A96),"""",GOOGLEFINANCE(A96,""low52""))"),"")</f>
        <v/>
      </c>
      <c r="F96" s="18" t="str">
        <f>IFERROR(__xludf.DUMMYFUNCTION("IF(ISBLANK(A96),"""",GOOGLEFINANCE(A96,""high52""))"),"")</f>
        <v/>
      </c>
      <c r="G96" s="18" t="str">
        <f t="shared" si="2"/>
        <v/>
      </c>
      <c r="H96" s="18" t="str">
        <f t="shared" si="3"/>
        <v/>
      </c>
    </row>
    <row r="97">
      <c r="B97" s="18" t="str">
        <f t="shared" si="1"/>
        <v/>
      </c>
      <c r="C97" s="18" t="str">
        <f>IFERROR(__xludf.DUMMYFUNCTION("IF(ISBLANK(A97),"""",GOOGLEFINANCE(A97,""Price""))"),"")</f>
        <v/>
      </c>
      <c r="D97" s="19" t="str">
        <f>IFERROR(__xludf.DUMMYFUNCTION("IF(ISBLANK(A97),"""",GOOGLEFINANCE(A97,""changepct"")/100)"),"")</f>
        <v/>
      </c>
      <c r="E97" s="18" t="str">
        <f>IFERROR(__xludf.DUMMYFUNCTION("IF(ISBLANK(A97),"""",GOOGLEFINANCE(A97,""low52""))"),"")</f>
        <v/>
      </c>
      <c r="F97" s="18" t="str">
        <f>IFERROR(__xludf.DUMMYFUNCTION("IF(ISBLANK(A97),"""",GOOGLEFINANCE(A97,""high52""))"),"")</f>
        <v/>
      </c>
      <c r="G97" s="18" t="str">
        <f t="shared" si="2"/>
        <v/>
      </c>
      <c r="H97" s="18" t="str">
        <f t="shared" si="3"/>
        <v/>
      </c>
    </row>
    <row r="98">
      <c r="B98" s="18" t="str">
        <f t="shared" si="1"/>
        <v/>
      </c>
      <c r="C98" s="18" t="str">
        <f>IFERROR(__xludf.DUMMYFUNCTION("IF(ISBLANK(A98),"""",GOOGLEFINANCE(A98,""Price""))"),"")</f>
        <v/>
      </c>
      <c r="D98" s="19" t="str">
        <f>IFERROR(__xludf.DUMMYFUNCTION("IF(ISBLANK(A98),"""",GOOGLEFINANCE(A98,""changepct"")/100)"),"")</f>
        <v/>
      </c>
      <c r="E98" s="18" t="str">
        <f>IFERROR(__xludf.DUMMYFUNCTION("IF(ISBLANK(A98),"""",GOOGLEFINANCE(A98,""low52""))"),"")</f>
        <v/>
      </c>
      <c r="F98" s="18" t="str">
        <f>IFERROR(__xludf.DUMMYFUNCTION("IF(ISBLANK(A98),"""",GOOGLEFINANCE(A98,""high52""))"),"")</f>
        <v/>
      </c>
      <c r="G98" s="18" t="str">
        <f t="shared" si="2"/>
        <v/>
      </c>
      <c r="H98" s="18" t="str">
        <f t="shared" si="3"/>
        <v/>
      </c>
    </row>
    <row r="99">
      <c r="B99" s="18" t="str">
        <f t="shared" si="1"/>
        <v/>
      </c>
      <c r="C99" s="18" t="str">
        <f>IFERROR(__xludf.DUMMYFUNCTION("IF(ISBLANK(A99),"""",GOOGLEFINANCE(A99,""Price""))"),"")</f>
        <v/>
      </c>
      <c r="D99" s="19" t="str">
        <f>IFERROR(__xludf.DUMMYFUNCTION("IF(ISBLANK(A99),"""",GOOGLEFINANCE(A99,""changepct"")/100)"),"")</f>
        <v/>
      </c>
      <c r="E99" s="18" t="str">
        <f>IFERROR(__xludf.DUMMYFUNCTION("IF(ISBLANK(A99),"""",GOOGLEFINANCE(A99,""low52""))"),"")</f>
        <v/>
      </c>
      <c r="F99" s="18" t="str">
        <f>IFERROR(__xludf.DUMMYFUNCTION("IF(ISBLANK(A99),"""",GOOGLEFINANCE(A99,""high52""))"),"")</f>
        <v/>
      </c>
      <c r="G99" s="18" t="str">
        <f t="shared" si="2"/>
        <v/>
      </c>
      <c r="H99" s="18" t="str">
        <f t="shared" si="3"/>
        <v/>
      </c>
    </row>
    <row r="100">
      <c r="B100" s="18" t="str">
        <f t="shared" si="1"/>
        <v/>
      </c>
      <c r="C100" s="18" t="str">
        <f>IFERROR(__xludf.DUMMYFUNCTION("IF(ISBLANK(A100),"""",GOOGLEFINANCE(A100,""Price""))"),"")</f>
        <v/>
      </c>
      <c r="D100" s="19" t="str">
        <f>IFERROR(__xludf.DUMMYFUNCTION("IF(ISBLANK(A100),"""",GOOGLEFINANCE(A100,""changepct"")/100)"),"")</f>
        <v/>
      </c>
      <c r="E100" s="18" t="str">
        <f>IFERROR(__xludf.DUMMYFUNCTION("IF(ISBLANK(A100),"""",GOOGLEFINANCE(A100,""low52""))"),"")</f>
        <v/>
      </c>
      <c r="F100" s="18" t="str">
        <f>IFERROR(__xludf.DUMMYFUNCTION("IF(ISBLANK(A100),"""",GOOGLEFINANCE(A100,""high52""))"),"")</f>
        <v/>
      </c>
      <c r="G100" s="18" t="str">
        <f t="shared" si="2"/>
        <v/>
      </c>
      <c r="H100" s="18" t="str">
        <f t="shared" si="3"/>
        <v/>
      </c>
    </row>
    <row r="101">
      <c r="B101" s="18" t="str">
        <f t="shared" si="1"/>
        <v/>
      </c>
      <c r="C101" s="18" t="str">
        <f>IFERROR(__xludf.DUMMYFUNCTION("IF(ISBLANK(A101),"""",GOOGLEFINANCE(A101,""Price""))"),"")</f>
        <v/>
      </c>
      <c r="D101" s="19" t="str">
        <f>IFERROR(__xludf.DUMMYFUNCTION("IF(ISBLANK(A101),"""",GOOGLEFINANCE(A101,""changepct"")/100)"),"")</f>
        <v/>
      </c>
      <c r="E101" s="18" t="str">
        <f>IFERROR(__xludf.DUMMYFUNCTION("IF(ISBLANK(A101),"""",GOOGLEFINANCE(A101,""low52""))"),"")</f>
        <v/>
      </c>
      <c r="F101" s="18" t="str">
        <f>IFERROR(__xludf.DUMMYFUNCTION("IF(ISBLANK(A101),"""",GOOGLEFINANCE(A101,""high52""))"),"")</f>
        <v/>
      </c>
      <c r="G101" s="18" t="str">
        <f t="shared" si="2"/>
        <v/>
      </c>
      <c r="H101" s="18" t="str">
        <f t="shared" si="3"/>
        <v/>
      </c>
    </row>
    <row r="102">
      <c r="B102" s="18" t="str">
        <f t="shared" si="1"/>
        <v/>
      </c>
      <c r="C102" s="18" t="str">
        <f>IFERROR(__xludf.DUMMYFUNCTION("IF(ISBLANK(A102),"""",GOOGLEFINANCE(A102,""Price""))"),"")</f>
        <v/>
      </c>
      <c r="D102" s="19" t="str">
        <f>IFERROR(__xludf.DUMMYFUNCTION("IF(ISBLANK(A102),"""",GOOGLEFINANCE(A102,""changepct"")/100)"),"")</f>
        <v/>
      </c>
      <c r="E102" s="18" t="str">
        <f>IFERROR(__xludf.DUMMYFUNCTION("IF(ISBLANK(A102),"""",GOOGLEFINANCE(A102,""low52""))"),"")</f>
        <v/>
      </c>
      <c r="F102" s="18" t="str">
        <f>IFERROR(__xludf.DUMMYFUNCTION("IF(ISBLANK(A102),"""",GOOGLEFINANCE(A102,""high52""))"),"")</f>
        <v/>
      </c>
      <c r="G102" s="18" t="str">
        <f t="shared" si="2"/>
        <v/>
      </c>
      <c r="H102" s="18" t="str">
        <f t="shared" si="3"/>
        <v/>
      </c>
    </row>
    <row r="103">
      <c r="B103" s="18" t="str">
        <f t="shared" si="1"/>
        <v/>
      </c>
      <c r="C103" s="18" t="str">
        <f>IFERROR(__xludf.DUMMYFUNCTION("IF(ISBLANK(A103),"""",GOOGLEFINANCE(A103,""Price""))"),"")</f>
        <v/>
      </c>
      <c r="D103" s="19" t="str">
        <f>IFERROR(__xludf.DUMMYFUNCTION("IF(ISBLANK(A103),"""",GOOGLEFINANCE(A103,""changepct"")/100)"),"")</f>
        <v/>
      </c>
      <c r="E103" s="18" t="str">
        <f>IFERROR(__xludf.DUMMYFUNCTION("IF(ISBLANK(A103),"""",GOOGLEFINANCE(A103,""low52""))"),"")</f>
        <v/>
      </c>
      <c r="F103" s="18" t="str">
        <f>IFERROR(__xludf.DUMMYFUNCTION("IF(ISBLANK(A103),"""",GOOGLEFINANCE(A103,""high52""))"),"")</f>
        <v/>
      </c>
      <c r="G103" s="18" t="str">
        <f t="shared" si="2"/>
        <v/>
      </c>
      <c r="H103" s="18" t="str">
        <f t="shared" si="3"/>
        <v/>
      </c>
    </row>
    <row r="104">
      <c r="B104" s="18" t="str">
        <f t="shared" si="1"/>
        <v/>
      </c>
      <c r="C104" s="18" t="str">
        <f>IFERROR(__xludf.DUMMYFUNCTION("IF(ISBLANK(A104),"""",GOOGLEFINANCE(A104,""Price""))"),"")</f>
        <v/>
      </c>
      <c r="D104" s="19" t="str">
        <f>IFERROR(__xludf.DUMMYFUNCTION("IF(ISBLANK(A104),"""",GOOGLEFINANCE(A104,""changepct"")/100)"),"")</f>
        <v/>
      </c>
      <c r="E104" s="18" t="str">
        <f>IFERROR(__xludf.DUMMYFUNCTION("IF(ISBLANK(A104),"""",GOOGLEFINANCE(A104,""low52""))"),"")</f>
        <v/>
      </c>
      <c r="F104" s="18" t="str">
        <f>IFERROR(__xludf.DUMMYFUNCTION("IF(ISBLANK(A104),"""",GOOGLEFINANCE(A104,""high52""))"),"")</f>
        <v/>
      </c>
      <c r="G104" s="18" t="str">
        <f t="shared" si="2"/>
        <v/>
      </c>
      <c r="H104" s="18" t="str">
        <f t="shared" si="3"/>
        <v/>
      </c>
    </row>
    <row r="105">
      <c r="B105" s="18" t="str">
        <f t="shared" si="1"/>
        <v/>
      </c>
      <c r="C105" s="18" t="str">
        <f>IFERROR(__xludf.DUMMYFUNCTION("IF(ISBLANK(A105),"""",GOOGLEFINANCE(A105,""Price""))"),"")</f>
        <v/>
      </c>
      <c r="D105" s="19" t="str">
        <f>IFERROR(__xludf.DUMMYFUNCTION("IF(ISBLANK(A105),"""",GOOGLEFINANCE(A105,""changepct"")/100)"),"")</f>
        <v/>
      </c>
      <c r="E105" s="18" t="str">
        <f>IFERROR(__xludf.DUMMYFUNCTION("IF(ISBLANK(A105),"""",GOOGLEFINANCE(A105,""low52""))"),"")</f>
        <v/>
      </c>
      <c r="F105" s="18" t="str">
        <f>IFERROR(__xludf.DUMMYFUNCTION("IF(ISBLANK(A105),"""",GOOGLEFINANCE(A105,""high52""))"),"")</f>
        <v/>
      </c>
      <c r="G105" s="18" t="str">
        <f t="shared" si="2"/>
        <v/>
      </c>
      <c r="H105" s="18" t="str">
        <f t="shared" si="3"/>
        <v/>
      </c>
    </row>
    <row r="106">
      <c r="B106" s="18" t="str">
        <f t="shared" si="1"/>
        <v/>
      </c>
      <c r="C106" s="18" t="str">
        <f>IFERROR(__xludf.DUMMYFUNCTION("IF(ISBLANK(A106),"""",GOOGLEFINANCE(A106,""Price""))"),"")</f>
        <v/>
      </c>
      <c r="D106" s="19" t="str">
        <f>IFERROR(__xludf.DUMMYFUNCTION("IF(ISBLANK(A106),"""",GOOGLEFINANCE(A106,""changepct"")/100)"),"")</f>
        <v/>
      </c>
      <c r="E106" s="18" t="str">
        <f>IFERROR(__xludf.DUMMYFUNCTION("IF(ISBLANK(A106),"""",GOOGLEFINANCE(A106,""low52""))"),"")</f>
        <v/>
      </c>
      <c r="F106" s="18" t="str">
        <f>IFERROR(__xludf.DUMMYFUNCTION("IF(ISBLANK(A106),"""",GOOGLEFINANCE(A106,""high52""))"),"")</f>
        <v/>
      </c>
      <c r="G106" s="18" t="str">
        <f t="shared" si="2"/>
        <v/>
      </c>
      <c r="H106" s="18" t="str">
        <f t="shared" si="3"/>
        <v/>
      </c>
    </row>
    <row r="107">
      <c r="B107" s="18" t="str">
        <f t="shared" si="1"/>
        <v/>
      </c>
      <c r="C107" s="18" t="str">
        <f>IFERROR(__xludf.DUMMYFUNCTION("IF(ISBLANK(A107),"""",GOOGLEFINANCE(A107,""Price""))"),"")</f>
        <v/>
      </c>
      <c r="D107" s="19" t="str">
        <f>IFERROR(__xludf.DUMMYFUNCTION("IF(ISBLANK(A107),"""",GOOGLEFINANCE(A107,""changepct"")/100)"),"")</f>
        <v/>
      </c>
      <c r="E107" s="18" t="str">
        <f>IFERROR(__xludf.DUMMYFUNCTION("IF(ISBLANK(A107),"""",GOOGLEFINANCE(A107,""low52""))"),"")</f>
        <v/>
      </c>
      <c r="F107" s="18" t="str">
        <f>IFERROR(__xludf.DUMMYFUNCTION("IF(ISBLANK(A107),"""",GOOGLEFINANCE(A107,""high52""))"),"")</f>
        <v/>
      </c>
      <c r="G107" s="18" t="str">
        <f t="shared" si="2"/>
        <v/>
      </c>
      <c r="H107" s="18" t="str">
        <f t="shared" si="3"/>
        <v/>
      </c>
    </row>
    <row r="108">
      <c r="B108" s="18" t="str">
        <f t="shared" si="1"/>
        <v/>
      </c>
      <c r="C108" s="18" t="str">
        <f>IFERROR(__xludf.DUMMYFUNCTION("IF(ISBLANK(A108),"""",GOOGLEFINANCE(A108,""Price""))"),"")</f>
        <v/>
      </c>
      <c r="D108" s="19" t="str">
        <f>IFERROR(__xludf.DUMMYFUNCTION("IF(ISBLANK(A108),"""",GOOGLEFINANCE(A108,""changepct"")/100)"),"")</f>
        <v/>
      </c>
      <c r="E108" s="18" t="str">
        <f>IFERROR(__xludf.DUMMYFUNCTION("IF(ISBLANK(A108),"""",GOOGLEFINANCE(A108,""low52""))"),"")</f>
        <v/>
      </c>
      <c r="F108" s="18" t="str">
        <f>IFERROR(__xludf.DUMMYFUNCTION("IF(ISBLANK(A108),"""",GOOGLEFINANCE(A108,""high52""))"),"")</f>
        <v/>
      </c>
      <c r="G108" s="18" t="str">
        <f t="shared" si="2"/>
        <v/>
      </c>
      <c r="H108" s="18" t="str">
        <f t="shared" si="3"/>
        <v/>
      </c>
    </row>
    <row r="109">
      <c r="B109" s="18" t="str">
        <f t="shared" si="1"/>
        <v/>
      </c>
      <c r="C109" s="18" t="str">
        <f>IFERROR(__xludf.DUMMYFUNCTION("IF(ISBLANK(A109),"""",GOOGLEFINANCE(A109,""Price""))"),"")</f>
        <v/>
      </c>
      <c r="D109" s="19" t="str">
        <f>IFERROR(__xludf.DUMMYFUNCTION("IF(ISBLANK(A109),"""",GOOGLEFINANCE(A109,""changepct"")/100)"),"")</f>
        <v/>
      </c>
      <c r="E109" s="18" t="str">
        <f>IFERROR(__xludf.DUMMYFUNCTION("IF(ISBLANK(A109),"""",GOOGLEFINANCE(A109,""low52""))"),"")</f>
        <v/>
      </c>
      <c r="F109" s="18" t="str">
        <f>IFERROR(__xludf.DUMMYFUNCTION("IF(ISBLANK(A109),"""",GOOGLEFINANCE(A109,""high52""))"),"")</f>
        <v/>
      </c>
      <c r="G109" s="18" t="str">
        <f t="shared" si="2"/>
        <v/>
      </c>
      <c r="H109" s="18" t="str">
        <f t="shared" si="3"/>
        <v/>
      </c>
    </row>
    <row r="110">
      <c r="B110" s="18" t="str">
        <f t="shared" si="1"/>
        <v/>
      </c>
      <c r="C110" s="18" t="str">
        <f>IFERROR(__xludf.DUMMYFUNCTION("IF(ISBLANK(A110),"""",GOOGLEFINANCE(A110,""Price""))"),"")</f>
        <v/>
      </c>
      <c r="D110" s="19" t="str">
        <f>IFERROR(__xludf.DUMMYFUNCTION("IF(ISBLANK(A110),"""",GOOGLEFINANCE(A110,""changepct"")/100)"),"")</f>
        <v/>
      </c>
      <c r="E110" s="18" t="str">
        <f>IFERROR(__xludf.DUMMYFUNCTION("IF(ISBLANK(A110),"""",GOOGLEFINANCE(A110,""low52""))"),"")</f>
        <v/>
      </c>
      <c r="F110" s="18" t="str">
        <f>IFERROR(__xludf.DUMMYFUNCTION("IF(ISBLANK(A110),"""",GOOGLEFINANCE(A110,""high52""))"),"")</f>
        <v/>
      </c>
      <c r="G110" s="18" t="str">
        <f t="shared" si="2"/>
        <v/>
      </c>
      <c r="H110" s="18" t="str">
        <f t="shared" si="3"/>
        <v/>
      </c>
    </row>
    <row r="111">
      <c r="B111" s="18" t="str">
        <f t="shared" si="1"/>
        <v/>
      </c>
      <c r="C111" s="18" t="str">
        <f>IFERROR(__xludf.DUMMYFUNCTION("IF(ISBLANK(A111),"""",GOOGLEFINANCE(A111,""Price""))"),"")</f>
        <v/>
      </c>
      <c r="D111" s="19" t="str">
        <f>IFERROR(__xludf.DUMMYFUNCTION("IF(ISBLANK(A111),"""",GOOGLEFINANCE(A111,""changepct"")/100)"),"")</f>
        <v/>
      </c>
      <c r="E111" s="18" t="str">
        <f>IFERROR(__xludf.DUMMYFUNCTION("IF(ISBLANK(A111),"""",GOOGLEFINANCE(A111,""low52""))"),"")</f>
        <v/>
      </c>
      <c r="F111" s="18" t="str">
        <f>IFERROR(__xludf.DUMMYFUNCTION("IF(ISBLANK(A111),"""",GOOGLEFINANCE(A111,""high52""))"),"")</f>
        <v/>
      </c>
      <c r="G111" s="18" t="str">
        <f t="shared" si="2"/>
        <v/>
      </c>
      <c r="H111" s="18" t="str">
        <f t="shared" si="3"/>
        <v/>
      </c>
    </row>
    <row r="112">
      <c r="B112" s="18" t="str">
        <f t="shared" si="1"/>
        <v/>
      </c>
      <c r="C112" s="18" t="str">
        <f>IFERROR(__xludf.DUMMYFUNCTION("IF(ISBLANK(A112),"""",GOOGLEFINANCE(A112,""Price""))"),"")</f>
        <v/>
      </c>
      <c r="D112" s="19" t="str">
        <f>IFERROR(__xludf.DUMMYFUNCTION("IF(ISBLANK(A112),"""",GOOGLEFINANCE(A112,""changepct"")/100)"),"")</f>
        <v/>
      </c>
      <c r="E112" s="18" t="str">
        <f>IFERROR(__xludf.DUMMYFUNCTION("IF(ISBLANK(A112),"""",GOOGLEFINANCE(A112,""low52""))"),"")</f>
        <v/>
      </c>
      <c r="F112" s="18" t="str">
        <f>IFERROR(__xludf.DUMMYFUNCTION("IF(ISBLANK(A112),"""",GOOGLEFINANCE(A112,""high52""))"),"")</f>
        <v/>
      </c>
      <c r="G112" s="18" t="str">
        <f t="shared" si="2"/>
        <v/>
      </c>
      <c r="H112" s="18" t="str">
        <f t="shared" si="3"/>
        <v/>
      </c>
    </row>
    <row r="113">
      <c r="B113" s="18" t="str">
        <f t="shared" si="1"/>
        <v/>
      </c>
      <c r="C113" s="18" t="str">
        <f>IFERROR(__xludf.DUMMYFUNCTION("IF(ISBLANK(A113),"""",GOOGLEFINANCE(A113,""Price""))"),"")</f>
        <v/>
      </c>
      <c r="D113" s="19" t="str">
        <f>IFERROR(__xludf.DUMMYFUNCTION("IF(ISBLANK(A113),"""",GOOGLEFINANCE(A113,""changepct"")/100)"),"")</f>
        <v/>
      </c>
      <c r="E113" s="18" t="str">
        <f>IFERROR(__xludf.DUMMYFUNCTION("IF(ISBLANK(A113),"""",GOOGLEFINANCE(A113,""low52""))"),"")</f>
        <v/>
      </c>
      <c r="F113" s="18" t="str">
        <f>IFERROR(__xludf.DUMMYFUNCTION("IF(ISBLANK(A113),"""",GOOGLEFINANCE(A113,""high52""))"),"")</f>
        <v/>
      </c>
      <c r="G113" s="18" t="str">
        <f t="shared" si="2"/>
        <v/>
      </c>
      <c r="H113" s="18" t="str">
        <f t="shared" si="3"/>
        <v/>
      </c>
    </row>
    <row r="114">
      <c r="B114" s="18" t="str">
        <f t="shared" si="1"/>
        <v/>
      </c>
      <c r="C114" s="18" t="str">
        <f>IFERROR(__xludf.DUMMYFUNCTION("IF(ISBLANK(A114),"""",GOOGLEFINANCE(A114,""Price""))"),"")</f>
        <v/>
      </c>
      <c r="D114" s="19" t="str">
        <f>IFERROR(__xludf.DUMMYFUNCTION("IF(ISBLANK(A114),"""",GOOGLEFINANCE(A114,""changepct"")/100)"),"")</f>
        <v/>
      </c>
      <c r="E114" s="18" t="str">
        <f>IFERROR(__xludf.DUMMYFUNCTION("IF(ISBLANK(A114),"""",GOOGLEFINANCE(A114,""low52""))"),"")</f>
        <v/>
      </c>
      <c r="F114" s="18" t="str">
        <f>IFERROR(__xludf.DUMMYFUNCTION("IF(ISBLANK(A114),"""",GOOGLEFINANCE(A114,""high52""))"),"")</f>
        <v/>
      </c>
      <c r="G114" s="18" t="str">
        <f t="shared" si="2"/>
        <v/>
      </c>
      <c r="H114" s="18" t="str">
        <f t="shared" si="3"/>
        <v/>
      </c>
    </row>
    <row r="115">
      <c r="B115" s="18" t="str">
        <f t="shared" si="1"/>
        <v/>
      </c>
      <c r="C115" s="18" t="str">
        <f>IFERROR(__xludf.DUMMYFUNCTION("IF(ISBLANK(A115),"""",GOOGLEFINANCE(A115,""Price""))"),"")</f>
        <v/>
      </c>
      <c r="D115" s="19" t="str">
        <f>IFERROR(__xludf.DUMMYFUNCTION("IF(ISBLANK(A115),"""",GOOGLEFINANCE(A115,""changepct"")/100)"),"")</f>
        <v/>
      </c>
      <c r="E115" s="18" t="str">
        <f>IFERROR(__xludf.DUMMYFUNCTION("IF(ISBLANK(A115),"""",GOOGLEFINANCE(A115,""low52""))"),"")</f>
        <v/>
      </c>
      <c r="F115" s="18" t="str">
        <f>IFERROR(__xludf.DUMMYFUNCTION("IF(ISBLANK(A115),"""",GOOGLEFINANCE(A115,""high52""))"),"")</f>
        <v/>
      </c>
      <c r="G115" s="18" t="str">
        <f t="shared" si="2"/>
        <v/>
      </c>
      <c r="H115" s="18" t="str">
        <f t="shared" si="3"/>
        <v/>
      </c>
    </row>
    <row r="116">
      <c r="B116" s="18" t="str">
        <f t="shared" si="1"/>
        <v/>
      </c>
      <c r="C116" s="18" t="str">
        <f>IFERROR(__xludf.DUMMYFUNCTION("IF(ISBLANK(A116),"""",GOOGLEFINANCE(A116,""Price""))"),"")</f>
        <v/>
      </c>
      <c r="D116" s="19" t="str">
        <f>IFERROR(__xludf.DUMMYFUNCTION("IF(ISBLANK(A116),"""",GOOGLEFINANCE(A116,""changepct"")/100)"),"")</f>
        <v/>
      </c>
      <c r="E116" s="18" t="str">
        <f>IFERROR(__xludf.DUMMYFUNCTION("IF(ISBLANK(A116),"""",GOOGLEFINANCE(A116,""low52""))"),"")</f>
        <v/>
      </c>
      <c r="F116" s="18" t="str">
        <f>IFERROR(__xludf.DUMMYFUNCTION("IF(ISBLANK(A116),"""",GOOGLEFINANCE(A116,""high52""))"),"")</f>
        <v/>
      </c>
      <c r="G116" s="18" t="str">
        <f t="shared" si="2"/>
        <v/>
      </c>
      <c r="H116" s="18" t="str">
        <f t="shared" si="3"/>
        <v/>
      </c>
    </row>
    <row r="117">
      <c r="B117" s="18" t="str">
        <f t="shared" si="1"/>
        <v/>
      </c>
      <c r="C117" s="18" t="str">
        <f>IFERROR(__xludf.DUMMYFUNCTION("IF(ISBLANK(A117),"""",GOOGLEFINANCE(A117,""Price""))"),"")</f>
        <v/>
      </c>
      <c r="D117" s="19" t="str">
        <f>IFERROR(__xludf.DUMMYFUNCTION("IF(ISBLANK(A117),"""",GOOGLEFINANCE(A117,""changepct"")/100)"),"")</f>
        <v/>
      </c>
      <c r="E117" s="18" t="str">
        <f>IFERROR(__xludf.DUMMYFUNCTION("IF(ISBLANK(A117),"""",GOOGLEFINANCE(A117,""low52""))"),"")</f>
        <v/>
      </c>
      <c r="F117" s="18" t="str">
        <f>IFERROR(__xludf.DUMMYFUNCTION("IF(ISBLANK(A117),"""",GOOGLEFINANCE(A117,""high52""))"),"")</f>
        <v/>
      </c>
      <c r="G117" s="18" t="str">
        <f t="shared" si="2"/>
        <v/>
      </c>
      <c r="H117" s="18" t="str">
        <f t="shared" si="3"/>
        <v/>
      </c>
    </row>
    <row r="118">
      <c r="B118" s="18" t="str">
        <f t="shared" si="1"/>
        <v/>
      </c>
      <c r="C118" s="18" t="str">
        <f>IFERROR(__xludf.DUMMYFUNCTION("IF(ISBLANK(A118),"""",GOOGLEFINANCE(A118,""Price""))"),"")</f>
        <v/>
      </c>
      <c r="D118" s="19" t="str">
        <f>IFERROR(__xludf.DUMMYFUNCTION("IF(ISBLANK(A118),"""",GOOGLEFINANCE(A118,""changepct"")/100)"),"")</f>
        <v/>
      </c>
      <c r="E118" s="18" t="str">
        <f>IFERROR(__xludf.DUMMYFUNCTION("IF(ISBLANK(A118),"""",GOOGLEFINANCE(A118,""low52""))"),"")</f>
        <v/>
      </c>
      <c r="F118" s="18" t="str">
        <f>IFERROR(__xludf.DUMMYFUNCTION("IF(ISBLANK(A118),"""",GOOGLEFINANCE(A118,""high52""))"),"")</f>
        <v/>
      </c>
      <c r="G118" s="18" t="str">
        <f t="shared" si="2"/>
        <v/>
      </c>
      <c r="H118" s="18" t="str">
        <f t="shared" si="3"/>
        <v/>
      </c>
    </row>
    <row r="119">
      <c r="B119" s="18" t="str">
        <f t="shared" si="1"/>
        <v/>
      </c>
      <c r="C119" s="18" t="str">
        <f>IFERROR(__xludf.DUMMYFUNCTION("IF(ISBLANK(A119),"""",GOOGLEFINANCE(A119,""Price""))"),"")</f>
        <v/>
      </c>
      <c r="D119" s="19" t="str">
        <f>IFERROR(__xludf.DUMMYFUNCTION("IF(ISBLANK(A119),"""",GOOGLEFINANCE(A119,""changepct"")/100)"),"")</f>
        <v/>
      </c>
      <c r="E119" s="18" t="str">
        <f>IFERROR(__xludf.DUMMYFUNCTION("IF(ISBLANK(A119),"""",GOOGLEFINANCE(A119,""low52""))"),"")</f>
        <v/>
      </c>
      <c r="F119" s="18" t="str">
        <f>IFERROR(__xludf.DUMMYFUNCTION("IF(ISBLANK(A119),"""",GOOGLEFINANCE(A119,""high52""))"),"")</f>
        <v/>
      </c>
      <c r="G119" s="18" t="str">
        <f t="shared" si="2"/>
        <v/>
      </c>
      <c r="H119" s="18" t="str">
        <f t="shared" si="3"/>
        <v/>
      </c>
    </row>
    <row r="120">
      <c r="B120" s="18" t="str">
        <f t="shared" si="1"/>
        <v/>
      </c>
      <c r="C120" s="18" t="str">
        <f>IFERROR(__xludf.DUMMYFUNCTION("IF(ISBLANK(A120),"""",GOOGLEFINANCE(A120,""Price""))"),"")</f>
        <v/>
      </c>
      <c r="D120" s="19" t="str">
        <f>IFERROR(__xludf.DUMMYFUNCTION("IF(ISBLANK(A120),"""",GOOGLEFINANCE(A120,""changepct"")/100)"),"")</f>
        <v/>
      </c>
      <c r="E120" s="18" t="str">
        <f>IFERROR(__xludf.DUMMYFUNCTION("IF(ISBLANK(A120),"""",GOOGLEFINANCE(A120,""low52""))"),"")</f>
        <v/>
      </c>
      <c r="F120" s="18" t="str">
        <f>IFERROR(__xludf.DUMMYFUNCTION("IF(ISBLANK(A120),"""",GOOGLEFINANCE(A120,""high52""))"),"")</f>
        <v/>
      </c>
      <c r="G120" s="18" t="str">
        <f t="shared" si="2"/>
        <v/>
      </c>
      <c r="H120" s="18" t="str">
        <f t="shared" si="3"/>
        <v/>
      </c>
    </row>
  </sheetData>
  <autoFilter ref="$A$12:$H$50"/>
  <mergeCells count="6">
    <mergeCell ref="A1:H1"/>
    <mergeCell ref="A2:B2"/>
    <mergeCell ref="C2:E2"/>
    <mergeCell ref="F2:H2"/>
    <mergeCell ref="C3:H10"/>
    <mergeCell ref="A11:H11"/>
  </mergeCells>
  <conditionalFormatting sqref="B13:B50">
    <cfRule type="cellIs" dxfId="0" priority="1" operator="equal">
      <formula>"Buy"</formula>
    </cfRule>
  </conditionalFormatting>
  <conditionalFormatting sqref="B13:B50">
    <cfRule type="cellIs" dxfId="1" priority="2" operator="equal">
      <formula>"Hold"</formula>
    </cfRule>
  </conditionalFormatting>
  <conditionalFormatting sqref="B13:B50">
    <cfRule type="cellIs" dxfId="2" priority="3" operator="equal">
      <formula>"Sell"</formula>
    </cfRule>
  </conditionalFormatting>
  <conditionalFormatting sqref="B13:B50">
    <cfRule type="notContainsBlanks" dxfId="3" priority="4">
      <formula>LEN(TRIM(B13))&gt;0</formula>
    </cfRule>
  </conditionalFormatting>
  <conditionalFormatting sqref="B3">
    <cfRule type="notContainsBlanks" dxfId="3" priority="5">
      <formula>LEN(TRIM(B3))&gt;0</formula>
    </cfRule>
  </conditionalFormatting>
  <conditionalFormatting sqref="D13:D50">
    <cfRule type="cellIs" dxfId="4" priority="6" operator="greaterThan">
      <formula>0</formula>
    </cfRule>
  </conditionalFormatting>
  <conditionalFormatting sqref="D13:D50">
    <cfRule type="cellIs" dxfId="5" priority="7" operator="lessThan">
      <formula>0</formula>
    </cfRule>
  </conditionalFormatting>
  <conditionalFormatting sqref="D13:D50">
    <cfRule type="notContainsBlanks" dxfId="3" priority="8">
      <formula>LEN(TRIM(D13))&gt;0</formula>
    </cfRule>
  </conditionalFormatting>
  <conditionalFormatting sqref="B5">
    <cfRule type="cellIs" dxfId="6" priority="9" operator="greaterThan">
      <formula>0</formula>
    </cfRule>
  </conditionalFormatting>
  <conditionalFormatting sqref="B5">
    <cfRule type="cellIs" dxfId="7" priority="10" operator="lessThan">
      <formula>0</formula>
    </cfRule>
  </conditionalFormatting>
  <conditionalFormatting sqref="B5">
    <cfRule type="notContainsBlanks" dxfId="3" priority="11">
      <formula>LEN(TRIM(B5))&gt;0</formula>
    </cfRule>
  </conditionalFormatting>
  <dataValidations>
    <dataValidation type="list" allowBlank="1" showErrorMessage="1" sqref="B3">
      <formula1>$A$13:$A$50</formula1>
    </dataValidation>
  </dataValidations>
  <drawing r:id="rId1"/>
</worksheet>
</file>