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60"/>
  </bookViews>
  <sheets>
    <sheet name="Adj-Loop-E" sheetId="3" r:id="rId1"/>
  </sheets>
  <calcPr calcId="145621"/>
</workbook>
</file>

<file path=xl/calcChain.xml><?xml version="1.0" encoding="utf-8"?>
<calcChain xmlns="http://schemas.openxmlformats.org/spreadsheetml/2006/main">
  <c r="H9" i="3" l="1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7" i="3"/>
  <c r="E107" i="3" l="1"/>
  <c r="H105" i="3"/>
  <c r="E106" i="3"/>
  <c r="E104" i="3"/>
  <c r="C104" i="3"/>
  <c r="B104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6" i="3"/>
  <c r="D58" i="3"/>
  <c r="D60" i="3"/>
  <c r="D62" i="3"/>
  <c r="D64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6" i="3"/>
  <c r="D104" i="3" l="1"/>
  <c r="E105" i="3" s="1"/>
  <c r="F10" i="3" l="1"/>
  <c r="F26" i="3"/>
  <c r="F42" i="3"/>
  <c r="F58" i="3"/>
  <c r="F74" i="3"/>
  <c r="F90" i="3"/>
  <c r="F12" i="3"/>
  <c r="F28" i="3"/>
  <c r="F44" i="3"/>
  <c r="F60" i="3"/>
  <c r="F76" i="3"/>
  <c r="F92" i="3"/>
  <c r="F14" i="3"/>
  <c r="F30" i="3"/>
  <c r="F46" i="3"/>
  <c r="F62" i="3"/>
  <c r="F78" i="3"/>
  <c r="F94" i="3"/>
  <c r="F16" i="3"/>
  <c r="F32" i="3"/>
  <c r="F48" i="3"/>
  <c r="F64" i="3"/>
  <c r="F80" i="3"/>
  <c r="F96" i="3"/>
  <c r="F20" i="3"/>
  <c r="F36" i="3"/>
  <c r="F52" i="3"/>
  <c r="F68" i="3"/>
  <c r="F84" i="3"/>
  <c r="F100" i="3"/>
  <c r="F24" i="3"/>
  <c r="F6" i="3"/>
  <c r="G7" i="3" s="1"/>
  <c r="F18" i="3"/>
  <c r="F34" i="3"/>
  <c r="F50" i="3"/>
  <c r="F66" i="3"/>
  <c r="F82" i="3"/>
  <c r="F98" i="3"/>
  <c r="F40" i="3"/>
  <c r="F22" i="3"/>
  <c r="F38" i="3"/>
  <c r="F54" i="3"/>
  <c r="F70" i="3"/>
  <c r="F86" i="3"/>
  <c r="F102" i="3"/>
  <c r="F8" i="3"/>
  <c r="F56" i="3"/>
  <c r="F72" i="3"/>
  <c r="F88" i="3"/>
  <c r="G9" i="3" l="1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G33" i="3" s="1"/>
  <c r="G35" i="3" s="1"/>
  <c r="G37" i="3" s="1"/>
  <c r="G39" i="3" s="1"/>
  <c r="G41" i="3" s="1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G65" i="3" s="1"/>
  <c r="G67" i="3" s="1"/>
  <c r="G69" i="3" s="1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97" i="3" s="1"/>
  <c r="G99" i="3" s="1"/>
  <c r="G101" i="3" s="1"/>
  <c r="G103" i="3" s="1"/>
</calcChain>
</file>

<file path=xl/sharedStrings.xml><?xml version="1.0" encoding="utf-8"?>
<sst xmlns="http://schemas.openxmlformats.org/spreadsheetml/2006/main" count="75" uniqueCount="71">
  <si>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</si>
  <si>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</si>
  <si>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</si>
  <si>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</si>
  <si>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</si>
  <si>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</si>
  <si>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</si>
  <si>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</si>
  <si>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</si>
  <si>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</si>
  <si>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</si>
  <si>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</si>
  <si>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</si>
  <si>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</si>
  <si>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</si>
  <si>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</si>
  <si>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</si>
  <si>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TP-3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</si>
  <si>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</si>
  <si>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</si>
  <si>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</si>
  <si>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</si>
  <si>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</si>
  <si>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</si>
  <si>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</si>
  <si>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</si>
  <si>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</si>
  <si>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</si>
  <si>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</si>
  <si>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</si>
  <si>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</si>
  <si>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</si>
  <si>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</si>
  <si>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</si>
  <si>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</si>
  <si>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TP-4</t>
  </si>
  <si>
    <t>STATION</t>
  </si>
  <si>
    <t>DIFF IN HEIGHT</t>
  </si>
  <si>
    <t>MEAN</t>
  </si>
  <si>
    <t>DISTANCE</t>
  </si>
  <si>
    <t>ADJ.</t>
  </si>
  <si>
    <t>Elevation
(MSL.)</t>
  </si>
  <si>
    <t>Remarks</t>
  </si>
  <si>
    <t>FORWARD</t>
  </si>
  <si>
    <t>BACKWARD</t>
  </si>
  <si>
    <t>(M.)</t>
  </si>
  <si>
    <t>Fix</t>
  </si>
  <si>
    <t>Fix=197.671</t>
  </si>
  <si>
    <t>Error (FW&amp;BW)</t>
  </si>
  <si>
    <t>=</t>
  </si>
  <si>
    <t>mm.</t>
  </si>
  <si>
    <t>Allowable Error</t>
  </si>
  <si>
    <t>OK</t>
  </si>
  <si>
    <t>SUM</t>
  </si>
  <si>
    <t>Fix(FS)-Fix(BS)</t>
  </si>
  <si>
    <t xml:space="preserve">LEVELLING                                                          </t>
  </si>
  <si>
    <t>GPSท.ลป.685</t>
  </si>
  <si>
    <t>GPS.จท.ลป.684</t>
  </si>
  <si>
    <t xml:space="preserve"> FROM หมุด GPS.จท.ลป.685  TO  หมุด GPS.จท.ลป.684</t>
  </si>
  <si>
    <t>MD 216-3</t>
  </si>
  <si>
    <t>MD 216-4</t>
  </si>
  <si>
    <t>GPS 217-1</t>
  </si>
  <si>
    <t>GPS 217-2</t>
  </si>
  <si>
    <t>MD 217-1</t>
  </si>
  <si>
    <t>MD 217-2</t>
  </si>
  <si>
    <t>MD 217-3</t>
  </si>
  <si>
    <t>MD 217-4</t>
  </si>
  <si>
    <t>GPS 218-1</t>
  </si>
  <si>
    <t>GPS 218-2</t>
  </si>
  <si>
    <t>MD 218-1</t>
  </si>
  <si>
    <t>MD 218-2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</si>
</sst>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0.000"/>
    <numFmt numFmtId="188" formatCode="0.0000"/>
    <numFmt numFmtId="189" formatCode="0.0"/>
    <numFmt numFmtId="190" formatCode="0.00000"/>
  </numFmts>
  <fonts count="40" x14ac:knownFonts="1">
    <font>
      <sz val="11"/>
      <color indexed="8"/>
      <name val="Tahoma"/>
      <family val="2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9"/>
      <name val="Tahoma"/>
      <family val="2"/>
      <charset val="222"/>
    </font>
    <font>
      <sz val="11"/>
      <color indexed="8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52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sz val="11"/>
      <color indexed="8"/>
      <name val="Tahoma"/>
      <family val="2"/>
      <charset val="222"/>
    </font>
    <font>
      <sz val="10"/>
      <name val="Arial"/>
      <family val="2"/>
      <charset val="222"/>
    </font>
    <font>
      <sz val="11"/>
      <color indexed="8"/>
      <name val="Tahoma"/>
      <family val="2"/>
    </font>
    <font>
      <sz val="14"/>
      <name val="Angsana New"/>
      <family val="1"/>
    </font>
    <font>
      <sz val="10"/>
      <name val="Arial"/>
      <family val="2"/>
    </font>
    <font>
      <sz val="14"/>
      <color indexed="8"/>
      <name val="Angsana New"/>
      <family val="1"/>
    </font>
    <font>
      <sz val="14"/>
      <color theme="1"/>
      <name val="Angsana New"/>
      <family val="1"/>
    </font>
    <font>
      <sz val="14"/>
      <color indexed="8"/>
      <name val="Tahoma"/>
      <family val="2"/>
      <charset val="222"/>
    </font>
    <font>
      <b/>
      <sz val="14"/>
      <name val="Angsana New"/>
      <family val="1"/>
    </font>
    <font>
      <sz val="14"/>
      <color rgb="FF0070C0"/>
      <name val="Angsana New"/>
      <family val="1"/>
    </font>
    <font>
      <b/>
      <sz val="14"/>
      <color rgb="FF0070C0"/>
      <name val="Angsana New"/>
      <family val="1"/>
    </font>
    <font>
      <u/>
      <sz val="14"/>
      <name val="Angsana New"/>
      <family val="1"/>
    </font>
    <font>
      <sz val="14"/>
      <color rgb="FFFF00FF"/>
      <name val="Angsana New"/>
      <family val="1"/>
    </font>
    <font>
      <sz val="14"/>
      <name val="Arial"/>
      <family val="2"/>
    </font>
    <font>
      <sz val="14"/>
      <name val="Arial"/>
      <family val="2"/>
      <charset val="222"/>
    </font>
    <font>
      <sz val="14"/>
      <color rgb="FFFF0000"/>
      <name val="Angsana New"/>
      <family val="1"/>
    </font>
    <font>
      <sz val="8"/>
      <name val="Symbol"/>
      <family val="1"/>
      <charset val="2"/>
    </font>
    <font>
      <sz val="14"/>
      <color rgb="FF7030A0"/>
      <name val="Angsana New"/>
      <family val="1"/>
    </font>
    <font>
      <sz val="14"/>
      <name val="Cordia New"/>
      <charset val="222"/>
    </font>
    <font>
      <sz val="14"/>
      <name val="Cordia New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8" fillId="3" borderId="0" applyNumberFormat="0" applyBorder="0" applyAlignment="0" applyProtection="0"/>
    <xf numFmtId="0" fontId="10" fillId="7" borderId="1" applyNumberFormat="0" applyAlignment="0" applyProtection="0"/>
    <xf numFmtId="0" fontId="13" fillId="20" borderId="2" applyNumberFormat="0" applyAlignment="0" applyProtection="0"/>
    <xf numFmtId="0" fontId="12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5" fillId="7" borderId="1" applyNumberFormat="0" applyAlignment="0" applyProtection="0"/>
    <xf numFmtId="0" fontId="6" fillId="0" borderId="6" applyNumberFormat="0" applyFill="0" applyAlignment="0" applyProtection="0"/>
    <xf numFmtId="0" fontId="16" fillId="21" borderId="0" applyNumberFormat="0" applyBorder="0" applyAlignment="0" applyProtection="0"/>
    <xf numFmtId="0" fontId="20" fillId="0" borderId="0"/>
    <xf numFmtId="0" fontId="4" fillId="22" borderId="7" applyNumberFormat="0" applyFont="0" applyAlignment="0" applyProtection="0"/>
    <xf numFmtId="0" fontId="19" fillId="7" borderId="8" applyNumberFormat="0" applyAlignment="0" applyProtection="0"/>
    <xf numFmtId="0" fontId="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22" fillId="0" borderId="0"/>
    <xf numFmtId="0" fontId="4" fillId="22" borderId="29" applyNumberFormat="0" applyFont="0" applyAlignment="0" applyProtection="0"/>
    <xf numFmtId="0" fontId="15" fillId="7" borderId="21" applyNumberFormat="0" applyAlignment="0" applyProtection="0"/>
    <xf numFmtId="0" fontId="15" fillId="7" borderId="28" applyNumberFormat="0" applyAlignment="0" applyProtection="0"/>
    <xf numFmtId="0" fontId="10" fillId="7" borderId="21" applyNumberFormat="0" applyAlignment="0" applyProtection="0"/>
    <xf numFmtId="0" fontId="10" fillId="7" borderId="28" applyNumberFormat="0" applyAlignment="0" applyProtection="0"/>
    <xf numFmtId="0" fontId="4" fillId="0" borderId="0"/>
    <xf numFmtId="0" fontId="21" fillId="0" borderId="0"/>
    <xf numFmtId="0" fontId="10" fillId="7" borderId="17" applyNumberFormat="0" applyAlignment="0" applyProtection="0"/>
    <xf numFmtId="0" fontId="15" fillId="7" borderId="17" applyNumberFormat="0" applyAlignment="0" applyProtection="0"/>
    <xf numFmtId="0" fontId="4" fillId="0" borderId="0"/>
    <xf numFmtId="0" fontId="4" fillId="22" borderId="18" applyNumberFormat="0" applyFont="0" applyAlignment="0" applyProtection="0"/>
    <xf numFmtId="0" fontId="19" fillId="7" borderId="19" applyNumberFormat="0" applyAlignment="0" applyProtection="0"/>
    <xf numFmtId="0" fontId="17" fillId="0" borderId="20" applyNumberFormat="0" applyFill="0" applyAlignment="0" applyProtection="0"/>
    <xf numFmtId="0" fontId="17" fillId="0" borderId="31" applyNumberFormat="0" applyFill="0" applyAlignment="0" applyProtection="0"/>
    <xf numFmtId="0" fontId="19" fillId="7" borderId="22" applyNumberFormat="0" applyAlignment="0" applyProtection="0"/>
    <xf numFmtId="0" fontId="17" fillId="0" borderId="23" applyNumberFormat="0" applyFill="0" applyAlignment="0" applyProtection="0"/>
    <xf numFmtId="0" fontId="2" fillId="0" borderId="0"/>
    <xf numFmtId="0" fontId="19" fillId="7" borderId="30" applyNumberFormat="0" applyAlignment="0" applyProtection="0"/>
    <xf numFmtId="0" fontId="10" fillId="7" borderId="24" applyNumberFormat="0" applyAlignment="0" applyProtection="0"/>
    <xf numFmtId="0" fontId="15" fillId="7" borderId="24" applyNumberFormat="0" applyAlignment="0" applyProtection="0"/>
    <xf numFmtId="0" fontId="4" fillId="22" borderId="25" applyNumberFormat="0" applyFont="0" applyAlignment="0" applyProtection="0"/>
    <xf numFmtId="0" fontId="19" fillId="7" borderId="26" applyNumberFormat="0" applyAlignment="0" applyProtection="0"/>
    <xf numFmtId="0" fontId="17" fillId="0" borderId="27" applyNumberFormat="0" applyFill="0" applyAlignment="0" applyProtection="0"/>
    <xf numFmtId="0" fontId="19" fillId="7" borderId="39" applyNumberFormat="0" applyAlignment="0" applyProtection="0"/>
    <xf numFmtId="0" fontId="4" fillId="22" borderId="38" applyNumberFormat="0" applyFont="0" applyAlignment="0" applyProtection="0"/>
    <xf numFmtId="0" fontId="15" fillId="7" borderId="37" applyNumberFormat="0" applyAlignment="0" applyProtection="0"/>
    <xf numFmtId="0" fontId="10" fillId="7" borderId="37" applyNumberFormat="0" applyAlignment="0" applyProtection="0"/>
    <xf numFmtId="0" fontId="10" fillId="7" borderId="33" applyNumberFormat="0" applyAlignment="0" applyProtection="0"/>
    <xf numFmtId="0" fontId="15" fillId="7" borderId="33" applyNumberFormat="0" applyAlignment="0" applyProtection="0"/>
    <xf numFmtId="0" fontId="4" fillId="22" borderId="34" applyNumberFormat="0" applyFont="0" applyAlignment="0" applyProtection="0"/>
    <xf numFmtId="0" fontId="19" fillId="7" borderId="35" applyNumberFormat="0" applyAlignment="0" applyProtection="0"/>
    <xf numFmtId="0" fontId="17" fillId="0" borderId="36" applyNumberFormat="0" applyFill="0" applyAlignment="0" applyProtection="0"/>
    <xf numFmtId="0" fontId="17" fillId="0" borderId="40" applyNumberFormat="0" applyFill="0" applyAlignment="0" applyProtection="0"/>
    <xf numFmtId="0" fontId="3" fillId="17" borderId="0" applyNumberFormat="0" applyBorder="0" applyAlignment="0" applyProtection="0"/>
    <xf numFmtId="0" fontId="19" fillId="7" borderId="47" applyNumberFormat="0" applyAlignment="0" applyProtection="0"/>
    <xf numFmtId="0" fontId="4" fillId="22" borderId="46" applyNumberFormat="0" applyFont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5" fillId="7" borderId="45" applyNumberFormat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10" fillId="7" borderId="45" applyNumberFormat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1" fillId="0" borderId="0"/>
    <xf numFmtId="0" fontId="10" fillId="7" borderId="50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7" borderId="41" applyNumberFormat="0" applyAlignment="0" applyProtection="0"/>
    <xf numFmtId="0" fontId="5" fillId="0" borderId="0" applyNumberFormat="0" applyFill="0" applyBorder="0" applyAlignment="0" applyProtection="0"/>
    <xf numFmtId="0" fontId="13" fillId="20" borderId="2" applyNumberFormat="0" applyAlignment="0" applyProtection="0"/>
    <xf numFmtId="0" fontId="6" fillId="0" borderId="6" applyNumberFormat="0" applyFill="0" applyAlignment="0" applyProtection="0"/>
    <xf numFmtId="0" fontId="14" fillId="4" borderId="0" applyNumberFormat="0" applyBorder="0" applyAlignment="0" applyProtection="0"/>
    <xf numFmtId="0" fontId="15" fillId="7" borderId="50" applyNumberFormat="0" applyAlignment="0" applyProtection="0"/>
    <xf numFmtId="0" fontId="16" fillId="21" borderId="0" applyNumberFormat="0" applyBorder="0" applyAlignment="0" applyProtection="0"/>
    <xf numFmtId="0" fontId="17" fillId="0" borderId="53" applyNumberFormat="0" applyFill="0" applyAlignment="0" applyProtection="0"/>
    <xf numFmtId="0" fontId="15" fillId="7" borderId="41" applyNumberFormat="0" applyAlignment="0" applyProtection="0"/>
    <xf numFmtId="0" fontId="18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4" fillId="22" borderId="42" applyNumberFormat="0" applyFont="0" applyAlignment="0" applyProtection="0"/>
    <xf numFmtId="0" fontId="19" fillId="7" borderId="43" applyNumberFormat="0" applyAlignment="0" applyProtection="0"/>
    <xf numFmtId="0" fontId="19" fillId="7" borderId="52" applyNumberFormat="0" applyAlignment="0" applyProtection="0"/>
    <xf numFmtId="0" fontId="17" fillId="0" borderId="44" applyNumberFormat="0" applyFill="0" applyAlignment="0" applyProtection="0"/>
    <xf numFmtId="0" fontId="4" fillId="5" borderId="0" applyNumberFormat="0" applyBorder="0" applyAlignment="0" applyProtection="0"/>
    <xf numFmtId="0" fontId="3" fillId="19" borderId="0" applyNumberFormat="0" applyBorder="0" applyAlignment="0" applyProtection="0"/>
    <xf numFmtId="0" fontId="3" fillId="13" borderId="0" applyNumberFormat="0" applyBorder="0" applyAlignment="0" applyProtection="0"/>
    <xf numFmtId="0" fontId="17" fillId="0" borderId="48" applyNumberFormat="0" applyFill="0" applyAlignment="0" applyProtection="0"/>
    <xf numFmtId="0" fontId="24" fillId="0" borderId="0"/>
    <xf numFmtId="0" fontId="4" fillId="3" borderId="0" applyNumberFormat="0" applyBorder="0" applyAlignment="0" applyProtection="0"/>
    <xf numFmtId="0" fontId="21" fillId="22" borderId="51" applyNumberFormat="0" applyFon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7" fillId="0" borderId="53" applyNumberFormat="0" applyFill="0" applyAlignment="0" applyProtection="0"/>
    <xf numFmtId="0" fontId="19" fillId="7" borderId="52" applyNumberFormat="0" applyAlignment="0" applyProtection="0"/>
    <xf numFmtId="0" fontId="4" fillId="22" borderId="51" applyNumberFormat="0" applyFont="0" applyAlignment="0" applyProtection="0"/>
    <xf numFmtId="0" fontId="15" fillId="7" borderId="62" applyNumberFormat="0" applyAlignment="0" applyProtection="0"/>
    <xf numFmtId="0" fontId="15" fillId="7" borderId="54" applyNumberFormat="0" applyAlignment="0" applyProtection="0"/>
    <xf numFmtId="0" fontId="10" fillId="7" borderId="62" applyNumberFormat="0" applyAlignment="0" applyProtection="0"/>
    <xf numFmtId="0" fontId="10" fillId="7" borderId="54" applyNumberFormat="0" applyAlignment="0" applyProtection="0"/>
    <xf numFmtId="0" fontId="10" fillId="7" borderId="58" applyNumberFormat="0" applyAlignment="0" applyProtection="0"/>
    <xf numFmtId="0" fontId="10" fillId="7" borderId="54" applyNumberFormat="0" applyAlignment="0" applyProtection="0"/>
    <xf numFmtId="0" fontId="15" fillId="7" borderId="58" applyNumberFormat="0" applyAlignment="0" applyProtection="0"/>
    <xf numFmtId="0" fontId="15" fillId="7" borderId="54" applyNumberFormat="0" applyAlignment="0" applyProtection="0"/>
    <xf numFmtId="0" fontId="10" fillId="7" borderId="58" applyNumberFormat="0" applyAlignment="0" applyProtection="0"/>
    <xf numFmtId="0" fontId="19" fillId="7" borderId="56" applyNumberFormat="0" applyAlignment="0" applyProtection="0"/>
    <xf numFmtId="0" fontId="17" fillId="0" borderId="57" applyNumberFormat="0" applyFill="0" applyAlignment="0" applyProtection="0"/>
    <xf numFmtId="0" fontId="17" fillId="0" borderId="65" applyNumberFormat="0" applyFill="0" applyAlignment="0" applyProtection="0"/>
    <xf numFmtId="0" fontId="15" fillId="7" borderId="58" applyNumberFormat="0" applyAlignment="0" applyProtection="0"/>
    <xf numFmtId="0" fontId="17" fillId="0" borderId="61" applyNumberFormat="0" applyFill="0" applyAlignment="0" applyProtection="0"/>
    <xf numFmtId="0" fontId="19" fillId="7" borderId="64" applyNumberFormat="0" applyAlignment="0" applyProtection="0"/>
    <xf numFmtId="0" fontId="21" fillId="22" borderId="63" applyNumberFormat="0" applyFont="0" applyAlignment="0" applyProtection="0"/>
    <xf numFmtId="0" fontId="19" fillId="7" borderId="60" applyNumberFormat="0" applyAlignment="0" applyProtection="0"/>
    <xf numFmtId="0" fontId="21" fillId="22" borderId="59" applyNumberFormat="0" applyFont="0" applyAlignment="0" applyProtection="0"/>
    <xf numFmtId="0" fontId="4" fillId="22" borderId="59" applyNumberFormat="0" applyFont="0" applyAlignment="0" applyProtection="0"/>
    <xf numFmtId="0" fontId="19" fillId="7" borderId="60" applyNumberFormat="0" applyAlignment="0" applyProtection="0"/>
    <xf numFmtId="0" fontId="17" fillId="0" borderId="61" applyNumberFormat="0" applyFill="0" applyAlignment="0" applyProtection="0"/>
    <xf numFmtId="0" fontId="1" fillId="0" borderId="0"/>
    <xf numFmtId="0" fontId="38" fillId="0" borderId="0"/>
    <xf numFmtId="43" fontId="38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8" fillId="3" borderId="0" applyNumberFormat="0" applyBorder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3" fillId="20" borderId="2" applyNumberFormat="0" applyAlignment="0" applyProtection="0"/>
    <xf numFmtId="43" fontId="3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6" fillId="0" borderId="6" applyNumberFormat="0" applyFill="0" applyAlignment="0" applyProtection="0"/>
    <xf numFmtId="0" fontId="16" fillId="21" borderId="0" applyNumberFormat="0" applyBorder="0" applyAlignment="0" applyProtection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4" fillId="22" borderId="63" applyNumberFormat="0" applyFon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19" fillId="7" borderId="64" applyNumberFormat="0" applyAlignment="0" applyProtection="0"/>
    <xf numFmtId="0" fontId="5" fillId="0" borderId="0" applyNumberFormat="0" applyFill="0" applyBorder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7" fillId="0" borderId="65" applyNumberFormat="0" applyFill="0" applyAlignment="0" applyProtection="0"/>
    <xf numFmtId="0" fontId="11" fillId="0" borderId="0" applyNumberFormat="0" applyFill="0" applyBorder="0" applyAlignment="0" applyProtection="0"/>
    <xf numFmtId="0" fontId="10" fillId="7" borderId="62" applyNumberFormat="0" applyAlignment="0" applyProtection="0"/>
    <xf numFmtId="0" fontId="10" fillId="7" borderId="62" applyNumberFormat="0" applyAlignment="0" applyProtection="0"/>
    <xf numFmtId="0" fontId="15" fillId="7" borderId="62" applyNumberFormat="0" applyAlignment="0" applyProtection="0"/>
    <xf numFmtId="0" fontId="15" fillId="7" borderId="62" applyNumberFormat="0" applyAlignment="0" applyProtection="0"/>
    <xf numFmtId="0" fontId="17" fillId="0" borderId="65" applyNumberFormat="0" applyFill="0" applyAlignment="0" applyProtection="0"/>
    <xf numFmtId="0" fontId="19" fillId="7" borderId="64" applyNumberFormat="0" applyAlignment="0" applyProtection="0"/>
    <xf numFmtId="0" fontId="21" fillId="22" borderId="63" applyNumberFormat="0" applyFont="0" applyAlignment="0" applyProtection="0"/>
  </cellStyleXfs>
  <cellXfs count="63">
    <xf numFmtId="0" fontId="0" fillId="0" borderId="0" xfId="0"/>
    <xf numFmtId="187" fontId="25" fillId="0" borderId="0" xfId="54" applyNumberFormat="1" applyFont="1" applyBorder="1" applyAlignment="1">
      <alignment horizontal="left" vertical="center"/>
    </xf>
    <xf numFmtId="187" fontId="25" fillId="0" borderId="0" xfId="54" applyNumberFormat="1" applyFont="1" applyBorder="1" applyAlignment="1">
      <alignment horizontal="right" vertical="center"/>
    </xf>
    <xf numFmtId="0" fontId="25" fillId="0" borderId="0" xfId="54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12" xfId="50" applyFont="1" applyBorder="1" applyAlignment="1">
      <alignment horizontal="center" vertical="center"/>
    </xf>
    <xf numFmtId="187" fontId="28" fillId="0" borderId="12" xfId="5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2" fontId="25" fillId="0" borderId="15" xfId="54" applyNumberFormat="1" applyFont="1" applyBorder="1" applyAlignment="1">
      <alignment horizontal="center" vertical="center"/>
    </xf>
    <xf numFmtId="187" fontId="25" fillId="0" borderId="15" xfId="54" applyNumberFormat="1" applyFont="1" applyBorder="1" applyAlignment="1">
      <alignment horizontal="center" vertical="center"/>
    </xf>
    <xf numFmtId="0" fontId="25" fillId="0" borderId="0" xfId="54" applyFont="1" applyAlignment="1">
      <alignment horizontal="center" vertical="center"/>
    </xf>
    <xf numFmtId="2" fontId="25" fillId="0" borderId="0" xfId="54" applyNumberFormat="1" applyFont="1" applyAlignment="1">
      <alignment horizontal="center" vertical="center"/>
    </xf>
    <xf numFmtId="188" fontId="23" fillId="0" borderId="16" xfId="44" applyNumberFormat="1" applyFont="1" applyBorder="1" applyAlignment="1">
      <alignment horizontal="left" vertical="center"/>
    </xf>
    <xf numFmtId="2" fontId="23" fillId="0" borderId="0" xfId="54" quotePrefix="1" applyNumberFormat="1" applyFont="1" applyAlignment="1">
      <alignment horizontal="center" vertical="center"/>
    </xf>
    <xf numFmtId="187" fontId="25" fillId="0" borderId="0" xfId="54" applyNumberFormat="1" applyFont="1" applyAlignment="1">
      <alignment horizontal="center" vertical="center"/>
    </xf>
    <xf numFmtId="0" fontId="23" fillId="0" borderId="0" xfId="54" applyFont="1" applyAlignment="1">
      <alignment horizontal="center" vertical="center"/>
    </xf>
    <xf numFmtId="188" fontId="23" fillId="0" borderId="0" xfId="44" applyNumberFormat="1" applyFont="1" applyAlignment="1">
      <alignment horizontal="left" vertical="center"/>
    </xf>
    <xf numFmtId="188" fontId="31" fillId="0" borderId="0" xfId="44" applyNumberFormat="1" applyFont="1" applyAlignment="1">
      <alignment horizontal="center" vertical="center"/>
    </xf>
    <xf numFmtId="187" fontId="23" fillId="0" borderId="0" xfId="44" applyNumberFormat="1" applyFont="1" applyAlignment="1">
      <alignment horizontal="center" vertical="center"/>
    </xf>
    <xf numFmtId="187" fontId="23" fillId="0" borderId="32" xfId="54" applyNumberFormat="1" applyFont="1" applyBorder="1" applyAlignment="1">
      <alignment horizontal="center" vertical="center"/>
    </xf>
    <xf numFmtId="187" fontId="23" fillId="0" borderId="49" xfId="54" applyNumberFormat="1" applyFont="1" applyBorder="1" applyAlignment="1">
      <alignment horizontal="center" vertical="center"/>
    </xf>
    <xf numFmtId="0" fontId="23" fillId="0" borderId="32" xfId="54" applyFont="1" applyBorder="1" applyAlignment="1">
      <alignment horizontal="center" vertical="center"/>
    </xf>
    <xf numFmtId="190" fontId="32" fillId="0" borderId="49" xfId="54" applyNumberFormat="1" applyFont="1" applyBorder="1" applyAlignment="1">
      <alignment horizontal="center" vertical="center"/>
    </xf>
    <xf numFmtId="187" fontId="30" fillId="0" borderId="32" xfId="54" applyNumberFormat="1" applyFont="1" applyBorder="1" applyAlignment="1">
      <alignment horizontal="center" vertical="center"/>
    </xf>
    <xf numFmtId="187" fontId="29" fillId="0" borderId="32" xfId="54" applyNumberFormat="1" applyFont="1" applyBorder="1" applyAlignment="1">
      <alignment horizontal="center" vertical="center"/>
    </xf>
    <xf numFmtId="0" fontId="33" fillId="0" borderId="0" xfId="125" applyFont="1" applyAlignment="1">
      <alignment horizontal="left"/>
    </xf>
    <xf numFmtId="187" fontId="33" fillId="0" borderId="0" xfId="125" applyNumberFormat="1" applyFont="1" applyAlignment="1">
      <alignment horizontal="center"/>
    </xf>
    <xf numFmtId="0" fontId="34" fillId="0" borderId="0" xfId="125" applyFont="1"/>
    <xf numFmtId="0" fontId="34" fillId="0" borderId="0" xfId="125" applyFont="1" applyAlignment="1">
      <alignment horizontal="left"/>
    </xf>
    <xf numFmtId="187" fontId="27" fillId="0" borderId="0" xfId="0" applyNumberFormat="1" applyFont="1"/>
    <xf numFmtId="0" fontId="23" fillId="0" borderId="32" xfId="0" applyFont="1" applyBorder="1" applyAlignment="1">
      <alignment horizontal="center" vertical="center"/>
    </xf>
    <xf numFmtId="187" fontId="26" fillId="0" borderId="32" xfId="0" applyNumberFormat="1" applyFont="1" applyBorder="1" applyAlignment="1">
      <alignment horizontal="center" vertical="center"/>
    </xf>
    <xf numFmtId="187" fontId="35" fillId="0" borderId="15" xfId="54" applyNumberFormat="1" applyFont="1" applyBorder="1" applyAlignment="1">
      <alignment horizontal="center" vertical="center"/>
    </xf>
    <xf numFmtId="187" fontId="32" fillId="0" borderId="15" xfId="54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189" fontId="36" fillId="0" borderId="0" xfId="44" applyNumberFormat="1" applyFont="1" applyAlignment="1">
      <alignment horizontal="center" vertical="center"/>
    </xf>
    <xf numFmtId="189" fontId="23" fillId="23" borderId="55" xfId="51" applyNumberFormat="1" applyFont="1" applyFill="1" applyBorder="1" applyAlignment="1">
      <alignment horizontal="center" vertical="center"/>
    </xf>
    <xf numFmtId="187" fontId="23" fillId="23" borderId="55" xfId="51" applyNumberFormat="1" applyFont="1" applyFill="1" applyBorder="1" applyAlignment="1">
      <alignment horizontal="center" vertical="center"/>
    </xf>
    <xf numFmtId="187" fontId="23" fillId="23" borderId="12" xfId="51" applyNumberFormat="1" applyFont="1" applyFill="1" applyBorder="1" applyAlignment="1">
      <alignment horizontal="center" vertical="center"/>
    </xf>
    <xf numFmtId="189" fontId="23" fillId="23" borderId="14" xfId="51" applyNumberFormat="1" applyFont="1" applyFill="1" applyBorder="1" applyAlignment="1">
      <alignment horizontal="center" vertical="center"/>
    </xf>
    <xf numFmtId="187" fontId="23" fillId="23" borderId="14" xfId="51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5" fillId="0" borderId="0" xfId="54" applyFont="1" applyAlignment="1">
      <alignment horizontal="center" vertical="center"/>
    </xf>
    <xf numFmtId="0" fontId="35" fillId="0" borderId="66" xfId="54" applyFont="1" applyBorder="1" applyAlignment="1">
      <alignment horizontal="center" vertical="center"/>
    </xf>
    <xf numFmtId="187" fontId="35" fillId="0" borderId="66" xfId="54" applyNumberFormat="1" applyFont="1" applyBorder="1" applyAlignment="1">
      <alignment horizontal="center" vertical="center"/>
    </xf>
    <xf numFmtId="0" fontId="25" fillId="0" borderId="0" xfId="0" applyFont="1"/>
    <xf numFmtId="0" fontId="37" fillId="0" borderId="0" xfId="54" applyFont="1" applyAlignment="1">
      <alignment horizontal="right" vertical="center"/>
    </xf>
    <xf numFmtId="0" fontId="27" fillId="0" borderId="0" xfId="54" applyFont="1" applyAlignment="1">
      <alignment vertical="center"/>
    </xf>
    <xf numFmtId="0" fontId="35" fillId="0" borderId="0" xfId="54" applyFont="1" applyAlignment="1">
      <alignment horizontal="right" vertical="center"/>
    </xf>
    <xf numFmtId="188" fontId="35" fillId="0" borderId="0" xfId="44" quotePrefix="1" applyNumberFormat="1" applyFont="1" applyAlignment="1">
      <alignment horizontal="center" vertical="center"/>
    </xf>
    <xf numFmtId="0" fontId="25" fillId="23" borderId="67" xfId="43" applyFont="1" applyFill="1" applyBorder="1" applyAlignment="1">
      <alignment horizontal="center" vertical="center" wrapText="1"/>
    </xf>
    <xf numFmtId="0" fontId="25" fillId="23" borderId="68" xfId="43" applyFont="1" applyFill="1" applyBorder="1" applyAlignment="1">
      <alignment horizontal="center" vertical="center" wrapText="1"/>
    </xf>
    <xf numFmtId="0" fontId="25" fillId="23" borderId="69" xfId="43" applyFont="1" applyFill="1" applyBorder="1" applyAlignment="1">
      <alignment horizontal="center" vertical="center" wrapText="1"/>
    </xf>
    <xf numFmtId="0" fontId="25" fillId="23" borderId="70" xfId="43" applyFont="1" applyFill="1" applyBorder="1" applyAlignment="1">
      <alignment horizontal="center" vertical="center" wrapText="1"/>
    </xf>
    <xf numFmtId="0" fontId="25" fillId="23" borderId="71" xfId="43" applyFont="1" applyFill="1" applyBorder="1" applyAlignment="1">
      <alignment horizontal="center" vertical="center" wrapText="1"/>
    </xf>
    <xf numFmtId="0" fontId="25" fillId="23" borderId="72" xfId="43" applyFont="1" applyFill="1" applyBorder="1" applyAlignment="1">
      <alignment horizontal="center" vertical="center" wrapText="1"/>
    </xf>
    <xf numFmtId="187" fontId="23" fillId="23" borderId="13" xfId="51" applyNumberFormat="1" applyFont="1" applyFill="1" applyBorder="1" applyAlignment="1">
      <alignment horizontal="center" vertical="center"/>
    </xf>
    <xf numFmtId="187" fontId="23" fillId="23" borderId="14" xfId="51" applyNumberFormat="1" applyFont="1" applyFill="1" applyBorder="1" applyAlignment="1">
      <alignment horizontal="center" vertical="center"/>
    </xf>
    <xf numFmtId="187" fontId="23" fillId="23" borderId="10" xfId="51" applyNumberFormat="1" applyFont="1" applyFill="1" applyBorder="1" applyAlignment="1">
      <alignment horizontal="center" vertical="center"/>
    </xf>
    <xf numFmtId="187" fontId="23" fillId="23" borderId="11" xfId="51" applyNumberFormat="1" applyFont="1" applyFill="1" applyBorder="1" applyAlignment="1">
      <alignment horizontal="center" vertical="center"/>
    </xf>
    <xf numFmtId="187" fontId="23" fillId="23" borderId="13" xfId="51" applyNumberFormat="1" applyFont="1" applyFill="1" applyBorder="1" applyAlignment="1">
      <alignment horizontal="center" vertical="center" wrapText="1"/>
    </xf>
    <xf numFmtId="187" fontId="23" fillId="23" borderId="14" xfId="51" applyNumberFormat="1" applyFont="1" applyFill="1" applyBorder="1" applyAlignment="1">
      <alignment horizontal="center" vertical="center" wrapText="1"/>
    </xf>
  </cellXfs>
  <cellStyles count="263">
    <cellStyle name="20% - Accent1" xfId="1"/>
    <cellStyle name="20% - Accent1 2" xfId="159"/>
    <cellStyle name="20% - Accent2" xfId="2"/>
    <cellStyle name="20% - Accent2 2" xfId="160"/>
    <cellStyle name="20% - Accent3" xfId="3"/>
    <cellStyle name="20% - Accent3 2" xfId="161"/>
    <cellStyle name="20% - Accent4" xfId="4"/>
    <cellStyle name="20% - Accent4 2" xfId="162"/>
    <cellStyle name="20% - Accent5" xfId="5"/>
    <cellStyle name="20% - Accent5 2" xfId="163"/>
    <cellStyle name="20% - Accent6" xfId="6"/>
    <cellStyle name="20% - Accent6 2" xfId="164"/>
    <cellStyle name="20% - ส่วนที่ถูกเน้น1" xfId="81"/>
    <cellStyle name="20% - ส่วนที่ถูกเน้น2" xfId="126"/>
    <cellStyle name="20% - ส่วนที่ถูกเน้น3" xfId="82"/>
    <cellStyle name="20% - ส่วนที่ถูกเน้น4" xfId="121"/>
    <cellStyle name="20% - ส่วนที่ถูกเน้น5" xfId="83"/>
    <cellStyle name="20% - ส่วนที่ถูกเน้น6" xfId="84"/>
    <cellStyle name="40% - Accent1" xfId="7"/>
    <cellStyle name="40% - Accent1 2" xfId="165"/>
    <cellStyle name="40% - Accent2" xfId="8"/>
    <cellStyle name="40% - Accent2 2" xfId="166"/>
    <cellStyle name="40% - Accent3" xfId="9"/>
    <cellStyle name="40% - Accent3 2" xfId="167"/>
    <cellStyle name="40% - Accent4" xfId="10"/>
    <cellStyle name="40% - Accent4 2" xfId="168"/>
    <cellStyle name="40% - Accent5" xfId="11"/>
    <cellStyle name="40% - Accent5 2" xfId="169"/>
    <cellStyle name="40% - Accent6" xfId="12"/>
    <cellStyle name="40% - Accent6 2" xfId="170"/>
    <cellStyle name="40% - ส่วนที่ถูกเน้น1" xfId="86"/>
    <cellStyle name="40% - ส่วนที่ถูกเน้น2" xfId="87"/>
    <cellStyle name="40% - ส่วนที่ถูกเน้น3" xfId="88"/>
    <cellStyle name="40% - ส่วนที่ถูกเน้น4" xfId="89"/>
    <cellStyle name="40% - ส่วนที่ถูกเน้น5" xfId="90"/>
    <cellStyle name="40% - ส่วนที่ถูกเน้น6" xfId="91"/>
    <cellStyle name="60% - Accent1" xfId="13"/>
    <cellStyle name="60% - Accent1 2" xfId="171"/>
    <cellStyle name="60% - Accent2" xfId="14"/>
    <cellStyle name="60% - Accent2 2" xfId="172"/>
    <cellStyle name="60% - Accent3" xfId="15"/>
    <cellStyle name="60% - Accent3 2" xfId="173"/>
    <cellStyle name="60% - Accent4" xfId="16"/>
    <cellStyle name="60% - Accent4 2" xfId="174"/>
    <cellStyle name="60% - Accent5" xfId="17"/>
    <cellStyle name="60% - Accent5 2" xfId="175"/>
    <cellStyle name="60% - Accent6" xfId="18"/>
    <cellStyle name="60% - Accent6 2" xfId="176"/>
    <cellStyle name="60% - ส่วนที่ถูกเน้น1" xfId="92"/>
    <cellStyle name="60% - ส่วนที่ถูกเน้น2" xfId="94"/>
    <cellStyle name="60% - ส่วนที่ถูกเน้น3" xfId="95"/>
    <cellStyle name="60% - ส่วนที่ถูกเน้น4" xfId="96"/>
    <cellStyle name="60% - ส่วนที่ถูกเน้น5" xfId="97"/>
    <cellStyle name="60% - ส่วนที่ถูกเน้น6" xfId="98"/>
    <cellStyle name="Accent1" xfId="19"/>
    <cellStyle name="Accent1 2" xfId="177"/>
    <cellStyle name="Accent2" xfId="20"/>
    <cellStyle name="Accent2 2" xfId="178"/>
    <cellStyle name="Accent3" xfId="21"/>
    <cellStyle name="Accent3 2" xfId="179"/>
    <cellStyle name="Accent4" xfId="22"/>
    <cellStyle name="Accent4 2" xfId="180"/>
    <cellStyle name="Accent5" xfId="23"/>
    <cellStyle name="Accent5 2" xfId="181"/>
    <cellStyle name="Accent6" xfId="24"/>
    <cellStyle name="Accent6 2" xfId="182"/>
    <cellStyle name="Bad" xfId="25"/>
    <cellStyle name="Bad 2" xfId="183"/>
    <cellStyle name="Calculation" xfId="26"/>
    <cellStyle name="Calculation 10" xfId="139"/>
    <cellStyle name="Calculation 10 2" xfId="184"/>
    <cellStyle name="Calculation 11" xfId="185"/>
    <cellStyle name="Calculation 2" xfId="52"/>
    <cellStyle name="Calculation 2 2" xfId="63"/>
    <cellStyle name="Calculation 2 2 2" xfId="187"/>
    <cellStyle name="Calculation 2 3" xfId="186"/>
    <cellStyle name="Calculation 3" xfId="48"/>
    <cellStyle name="Calculation 3 2" xfId="188"/>
    <cellStyle name="Calculation 4" xfId="49"/>
    <cellStyle name="Calculation 4 2" xfId="189"/>
    <cellStyle name="Calculation 5" xfId="72"/>
    <cellStyle name="Calculation 5 2" xfId="190"/>
    <cellStyle name="Calculation 6" xfId="71"/>
    <cellStyle name="Calculation 6 2" xfId="191"/>
    <cellStyle name="Calculation 7" xfId="104"/>
    <cellStyle name="Calculation 7 2" xfId="192"/>
    <cellStyle name="Calculation 8" xfId="93"/>
    <cellStyle name="Calculation 8 2" xfId="193"/>
    <cellStyle name="Calculation 9" xfId="138"/>
    <cellStyle name="Calculation 9 2" xfId="194"/>
    <cellStyle name="Check Cell" xfId="27"/>
    <cellStyle name="Check Cell 2" xfId="195"/>
    <cellStyle name="Comma 2" xfId="158"/>
    <cellStyle name="Comma 2 2" xfId="196"/>
    <cellStyle name="Explanatory Text" xfId="28"/>
    <cellStyle name="Explanatory Text 2" xfId="197"/>
    <cellStyle name="Good" xfId="29"/>
    <cellStyle name="Good 2" xfId="198"/>
    <cellStyle name="Heading 1" xfId="30"/>
    <cellStyle name="Heading 1 2" xfId="199"/>
    <cellStyle name="Heading 2" xfId="31"/>
    <cellStyle name="Heading 2 2" xfId="200"/>
    <cellStyle name="Heading 3" xfId="32"/>
    <cellStyle name="Heading 3 2" xfId="201"/>
    <cellStyle name="Heading 4" xfId="33"/>
    <cellStyle name="Heading 4 2" xfId="202"/>
    <cellStyle name="Input" xfId="34"/>
    <cellStyle name="Input 10" xfId="141"/>
    <cellStyle name="Input 10 2" xfId="203"/>
    <cellStyle name="Input 11" xfId="204"/>
    <cellStyle name="Input 2" xfId="53"/>
    <cellStyle name="Input 2 2" xfId="64"/>
    <cellStyle name="Input 2 2 2" xfId="206"/>
    <cellStyle name="Input 2 3" xfId="205"/>
    <cellStyle name="Input 3" xfId="46"/>
    <cellStyle name="Input 3 2" xfId="207"/>
    <cellStyle name="Input 4" xfId="47"/>
    <cellStyle name="Input 4 2" xfId="208"/>
    <cellStyle name="Input 5" xfId="73"/>
    <cellStyle name="Input 5 2" xfId="209"/>
    <cellStyle name="Input 6" xfId="70"/>
    <cellStyle name="Input 6 2" xfId="210"/>
    <cellStyle name="Input 7" xfId="112"/>
    <cellStyle name="Input 7 2" xfId="211"/>
    <cellStyle name="Input 8" xfId="85"/>
    <cellStyle name="Input 8 2" xfId="212"/>
    <cellStyle name="Input 9" xfId="136"/>
    <cellStyle name="Input 9 2" xfId="213"/>
    <cellStyle name="Linked Cell" xfId="35"/>
    <cellStyle name="Linked Cell 2" xfId="214"/>
    <cellStyle name="Neutral" xfId="36"/>
    <cellStyle name="Neutral 2" xfId="215"/>
    <cellStyle name="Normal" xfId="0" builtinId="0"/>
    <cellStyle name="Normal 2" xfId="37"/>
    <cellStyle name="Normal 2 2" xfId="44"/>
    <cellStyle name="Normal 2 3" xfId="54"/>
    <cellStyle name="Normal 2 4" xfId="50"/>
    <cellStyle name="Normal 2 5" xfId="99"/>
    <cellStyle name="Normal 2 5 2" xfId="216"/>
    <cellStyle name="Normal 3" xfId="61"/>
    <cellStyle name="Normal 3 2" xfId="100"/>
    <cellStyle name="Normal 3 3" xfId="217"/>
    <cellStyle name="Normal 4" xfId="125"/>
    <cellStyle name="Normal 5" xfId="156"/>
    <cellStyle name="Normal 5 2" xfId="218"/>
    <cellStyle name="Normal 6" xfId="157"/>
    <cellStyle name="Normal 6 2" xfId="219"/>
    <cellStyle name="Normal_ELEV_1" xfId="51"/>
    <cellStyle name="Normal_LEVELING-P029" xfId="43"/>
    <cellStyle name="Note" xfId="38"/>
    <cellStyle name="Note 10" xfId="220"/>
    <cellStyle name="Note 2" xfId="55"/>
    <cellStyle name="Note 2 2" xfId="65"/>
    <cellStyle name="Note 2 2 2" xfId="222"/>
    <cellStyle name="Note 2 3" xfId="221"/>
    <cellStyle name="Note 3" xfId="45"/>
    <cellStyle name="Note 3 2" xfId="223"/>
    <cellStyle name="Note 4" xfId="74"/>
    <cellStyle name="Note 4 2" xfId="224"/>
    <cellStyle name="Note 5" xfId="69"/>
    <cellStyle name="Note 5 2" xfId="225"/>
    <cellStyle name="Note 6" xfId="117"/>
    <cellStyle name="Note 6 2" xfId="226"/>
    <cellStyle name="Note 7" xfId="80"/>
    <cellStyle name="Note 7 2" xfId="227"/>
    <cellStyle name="Note 8" xfId="134"/>
    <cellStyle name="Note 8 2" xfId="228"/>
    <cellStyle name="Note 9" xfId="153"/>
    <cellStyle name="Note 9 2" xfId="229"/>
    <cellStyle name="Output" xfId="39"/>
    <cellStyle name="Output 10" xfId="144"/>
    <cellStyle name="Output 10 2" xfId="230"/>
    <cellStyle name="Output 11" xfId="154"/>
    <cellStyle name="Output 11 2" xfId="231"/>
    <cellStyle name="Output 12" xfId="232"/>
    <cellStyle name="Output 2" xfId="56"/>
    <cellStyle name="Output 2 2" xfId="66"/>
    <cellStyle name="Output 2 2 2" xfId="234"/>
    <cellStyle name="Output 2 3" xfId="233"/>
    <cellStyle name="Output 3" xfId="59"/>
    <cellStyle name="Output 3 2" xfId="235"/>
    <cellStyle name="Output 4" xfId="62"/>
    <cellStyle name="Output 4 2" xfId="236"/>
    <cellStyle name="Output 5" xfId="75"/>
    <cellStyle name="Output 5 2" xfId="237"/>
    <cellStyle name="Output 6" xfId="68"/>
    <cellStyle name="Output 6 2" xfId="238"/>
    <cellStyle name="Output 7" xfId="118"/>
    <cellStyle name="Output 7 2" xfId="239"/>
    <cellStyle name="Output 8" xfId="79"/>
    <cellStyle name="Output 8 2" xfId="240"/>
    <cellStyle name="Output 9" xfId="133"/>
    <cellStyle name="Output 9 2" xfId="241"/>
    <cellStyle name="Title" xfId="40"/>
    <cellStyle name="Title 2" xfId="242"/>
    <cellStyle name="Total" xfId="41"/>
    <cellStyle name="Total 10" xfId="145"/>
    <cellStyle name="Total 10 2" xfId="243"/>
    <cellStyle name="Total 11" xfId="155"/>
    <cellStyle name="Total 11 2" xfId="244"/>
    <cellStyle name="Total 12" xfId="245"/>
    <cellStyle name="Total 2" xfId="57"/>
    <cellStyle name="Total 2 2" xfId="67"/>
    <cellStyle name="Total 2 2 2" xfId="247"/>
    <cellStyle name="Total 2 3" xfId="246"/>
    <cellStyle name="Total 3" xfId="60"/>
    <cellStyle name="Total 3 2" xfId="248"/>
    <cellStyle name="Total 4" xfId="58"/>
    <cellStyle name="Total 4 2" xfId="249"/>
    <cellStyle name="Total 5" xfId="76"/>
    <cellStyle name="Total 5 2" xfId="250"/>
    <cellStyle name="Total 6" xfId="77"/>
    <cellStyle name="Total 6 2" xfId="251"/>
    <cellStyle name="Total 7" xfId="120"/>
    <cellStyle name="Total 7 2" xfId="252"/>
    <cellStyle name="Total 8" xfId="124"/>
    <cellStyle name="Total 8 2" xfId="253"/>
    <cellStyle name="Total 9" xfId="132"/>
    <cellStyle name="Total 9 2" xfId="254"/>
    <cellStyle name="Warning Text" xfId="42"/>
    <cellStyle name="Warning Text 2" xfId="255"/>
    <cellStyle name="การคำนวณ" xfId="101"/>
    <cellStyle name="การคำนวณ 2" xfId="140"/>
    <cellStyle name="การคำนวณ 2 2" xfId="256"/>
    <cellStyle name="การคำนวณ 3" xfId="143"/>
    <cellStyle name="การคำนวณ 3 2" xfId="257"/>
    <cellStyle name="การคำนวณ 4" xfId="137"/>
    <cellStyle name="ข้อความเตือน" xfId="102"/>
    <cellStyle name="ข้อความอธิบาย" xfId="103"/>
    <cellStyle name="ชื่อเรื่อง" xfId="105"/>
    <cellStyle name="เซลล์ตรวจสอบ" xfId="106"/>
    <cellStyle name="เซลล์ที่มีการเชื่อมโยง" xfId="107"/>
    <cellStyle name="ดี" xfId="108"/>
    <cellStyle name="ป้อนค่า" xfId="109"/>
    <cellStyle name="ป้อนค่า 2" xfId="142"/>
    <cellStyle name="ป้อนค่า 2 2" xfId="258"/>
    <cellStyle name="ป้อนค่า 3" xfId="147"/>
    <cellStyle name="ป้อนค่า 3 2" xfId="259"/>
    <cellStyle name="ป้อนค่า 4" xfId="135"/>
    <cellStyle name="ปานกลาง" xfId="110"/>
    <cellStyle name="ผลรวม" xfId="111"/>
    <cellStyle name="ผลรวม 2" xfId="148"/>
    <cellStyle name="ผลรวม 2 2" xfId="260"/>
    <cellStyle name="ผลรวม 3" xfId="146"/>
    <cellStyle name="แย่" xfId="113"/>
    <cellStyle name="ส่วนที่ถูกเน้น1" xfId="114"/>
    <cellStyle name="ส่วนที่ถูกเน้น2" xfId="78"/>
    <cellStyle name="ส่วนที่ถูกเน้น3" xfId="115"/>
    <cellStyle name="ส่วนที่ถูกเน้น4" xfId="123"/>
    <cellStyle name="ส่วนที่ถูกเน้น5" xfId="116"/>
    <cellStyle name="ส่วนที่ถูกเน้น6" xfId="122"/>
    <cellStyle name="แสดงผล" xfId="119"/>
    <cellStyle name="แสดงผล 2" xfId="151"/>
    <cellStyle name="แสดงผล 2 2" xfId="261"/>
    <cellStyle name="แสดงผล 3" xfId="149"/>
    <cellStyle name="หมายเหตุ" xfId="127"/>
    <cellStyle name="หมายเหตุ 2" xfId="152"/>
    <cellStyle name="หมายเหตุ 2 2" xfId="262"/>
    <cellStyle name="หมายเหตุ 3" xfId="150"/>
    <cellStyle name="หัวเรื่อง 1" xfId="128"/>
    <cellStyle name="หัวเรื่อง 2" xfId="129"/>
    <cellStyle name="หัวเรื่อง 3" xfId="130"/>
    <cellStyle name="หัวเรื่อง 4" xfId="1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08"/>
  <sheetViews>
    <sheetView tabSelected="1" workbookViewId="0">
      <selection activeCell="N17" sqref="N17"/>
    </sheetView>
  </sheetViews>
  <sheetFormatPr defaultRowHeight="21" x14ac:dyDescent="0.45"/>
  <cols>
    <col min="1" max="3" width="10.625" style="5" customWidth="1"/>
    <col min="4" max="4" width="9.625" style="5" customWidth="1"/>
    <col min="5" max="5" width="10.375" style="5" customWidth="1"/>
    <col min="6" max="6" width="10.875" style="5" bestFit="1" customWidth="1"/>
    <col min="7" max="7" width="10.25" style="46" customWidth="1"/>
    <col min="8" max="8" width="10.625" style="5" customWidth="1"/>
    <col min="9" max="9" width="9.625" style="42" customWidth="1"/>
    <col min="10" max="16384" width="9" style="5"/>
  </cols>
  <sheetData>
    <row r="1" spans="1:251" s="4" customFormat="1" ht="18" customHeight="1" x14ac:dyDescent="0.2">
      <c r="A1" s="51" t="s">
        <v>55</v>
      </c>
      <c r="B1" s="52"/>
      <c r="C1" s="52"/>
      <c r="D1" s="52"/>
      <c r="E1" s="52"/>
      <c r="F1" s="52"/>
      <c r="G1" s="52"/>
      <c r="H1" s="53"/>
      <c r="I1" s="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pans="1:251" s="4" customFormat="1" ht="18" customHeight="1" thickBot="1" x14ac:dyDescent="0.25">
      <c r="A2" s="54" t="s">
        <v>58</v>
      </c>
      <c r="B2" s="55"/>
      <c r="C2" s="55"/>
      <c r="D2" s="55"/>
      <c r="E2" s="55"/>
      <c r="F2" s="55"/>
      <c r="G2" s="55"/>
      <c r="H2" s="56"/>
      <c r="I2" s="1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</row>
    <row r="3" spans="1:251" ht="18" customHeight="1" x14ac:dyDescent="0.25">
      <c r="A3" s="57" t="s">
        <v>36</v>
      </c>
      <c r="B3" s="59" t="s">
        <v>37</v>
      </c>
      <c r="C3" s="60"/>
      <c r="D3" s="57" t="s">
        <v>38</v>
      </c>
      <c r="E3" s="37" t="s">
        <v>39</v>
      </c>
      <c r="F3" s="38" t="s">
        <v>40</v>
      </c>
      <c r="G3" s="61" t="s">
        <v>41</v>
      </c>
      <c r="H3" s="57" t="s">
        <v>42</v>
      </c>
    </row>
    <row r="4" spans="1:251" ht="18" customHeight="1" x14ac:dyDescent="0.25">
      <c r="A4" s="58"/>
      <c r="B4" s="39" t="s">
        <v>43</v>
      </c>
      <c r="C4" s="39" t="s">
        <v>44</v>
      </c>
      <c r="D4" s="58"/>
      <c r="E4" s="40" t="s">
        <v>45</v>
      </c>
      <c r="F4" s="41"/>
      <c r="G4" s="62"/>
      <c r="H4" s="58"/>
      <c r="I4" s="43" t="s">
        <v>46</v>
      </c>
    </row>
    <row r="5" spans="1:251" ht="15" customHeight="1" x14ac:dyDescent="0.25">
      <c r="A5" s="6" t="s">
        <v>56</v>
      </c>
      <c r="B5" s="20"/>
      <c r="C5" s="20"/>
      <c r="D5" s="20"/>
      <c r="E5" s="21"/>
      <c r="F5" s="21"/>
      <c r="G5" s="7">
        <v>197.67099999999999</v>
      </c>
      <c r="H5" s="6" t="s">
        <v>47</v>
      </c>
      <c r="I5" s="44">
        <v>197.67099999999999</v>
      </c>
    </row>
    <row r="6" spans="1:251" ht="15" customHeight="1" x14ac:dyDescent="0.25">
      <c r="A6" s="22"/>
      <c r="B6" s="20">
        <v>-0.436</v>
      </c>
      <c r="C6" s="20">
        <v>0.435</v>
      </c>
      <c r="D6" s="20">
        <f>(B6-C6)/2</f>
        <v>-0.4355</v>
      </c>
      <c r="E6" s="21">
        <v>68.352999999999994</v>
      </c>
      <c r="F6" s="23">
        <f>-$E$105*E6/$E$104</f>
        <v>3.1351595811044926E-4</v>
      </c>
      <c r="G6" s="24"/>
      <c r="H6" s="22"/>
    </row>
    <row r="7" spans="1:251" ht="15" customHeight="1" x14ac:dyDescent="0.25">
      <c r="A7" s="22" t="s">
        <v>0</v>
      </c>
      <c r="B7" s="20"/>
      <c r="C7" s="20"/>
      <c r="D7" s="20"/>
      <c r="E7" s="21"/>
      <c r="F7" s="23"/>
      <c r="G7" s="25">
        <f>G5+D6+F6</f>
        <v>197.23581351595811</v>
      </c>
      <c r="H7" s="22" t="str">
        <f>+A7</f>
        <v>E-15</v>
      </c>
      <c r="M7" s="26"/>
    </row>
    <row r="8" spans="1:251" ht="15" customHeight="1" x14ac:dyDescent="0.25">
      <c r="A8" s="22"/>
      <c r="B8" s="20">
        <v>-0.19900000000000001</v>
      </c>
      <c r="C8" s="20">
        <v>0.19900000000000001</v>
      </c>
      <c r="D8" s="20">
        <f t="shared" ref="D8" si="0">(B8-C8)/2</f>
        <v>-0.19900000000000001</v>
      </c>
      <c r="E8" s="21">
        <v>58.274000000000001</v>
      </c>
      <c r="F8" s="23">
        <f t="shared" ref="F8" si="1">-$E$105*E8/$E$104</f>
        <v>2.6728642404763976E-4</v>
      </c>
      <c r="G8" s="24"/>
      <c r="H8" s="22"/>
      <c r="M8" s="26"/>
      <c r="N8" s="27"/>
    </row>
    <row r="9" spans="1:251" ht="15" customHeight="1" x14ac:dyDescent="0.25">
      <c r="A9" s="22" t="s">
        <v>1</v>
      </c>
      <c r="B9" s="20"/>
      <c r="C9" s="20"/>
      <c r="D9" s="20"/>
      <c r="E9" s="21"/>
      <c r="F9" s="23"/>
      <c r="G9" s="25">
        <f t="shared" ref="G9" si="2">G7+D8+F8</f>
        <v>197.03708080238215</v>
      </c>
      <c r="H9" s="22" t="str">
        <f t="shared" ref="H9" si="3">+A9</f>
        <v>E-16</v>
      </c>
      <c r="M9" s="26"/>
    </row>
    <row r="10" spans="1:251" ht="15" customHeight="1" x14ac:dyDescent="0.25">
      <c r="A10" s="22"/>
      <c r="B10" s="20">
        <v>0.33</v>
      </c>
      <c r="C10" s="20">
        <v>-0.33</v>
      </c>
      <c r="D10" s="20">
        <f t="shared" ref="D10" si="4">(B10-C10)/2</f>
        <v>0.33</v>
      </c>
      <c r="E10" s="21">
        <v>46.683</v>
      </c>
      <c r="F10" s="23">
        <f t="shared" ref="F10" si="5">-$E$105*E10/$E$104</f>
        <v>2.1412177186765909E-4</v>
      </c>
      <c r="G10" s="24"/>
      <c r="H10" s="22"/>
      <c r="M10" s="26"/>
      <c r="N10" s="27"/>
    </row>
    <row r="11" spans="1:251" ht="15" customHeight="1" x14ac:dyDescent="0.25">
      <c r="A11" s="22" t="s">
        <v>2</v>
      </c>
      <c r="B11" s="20"/>
      <c r="C11" s="20"/>
      <c r="D11" s="20"/>
      <c r="E11" s="21"/>
      <c r="F11" s="23"/>
      <c r="G11" s="25">
        <f t="shared" ref="G11" si="6">G9+D10+F10</f>
        <v>197.36729492415404</v>
      </c>
      <c r="H11" s="22" t="str">
        <f t="shared" ref="H11" si="7">+A11</f>
        <v>E-17</v>
      </c>
      <c r="M11" s="26"/>
      <c r="N11" s="27"/>
    </row>
    <row r="12" spans="1:251" ht="15" customHeight="1" x14ac:dyDescent="0.25">
      <c r="A12" s="22"/>
      <c r="B12" s="20">
        <v>-0.16600000000000001</v>
      </c>
      <c r="C12" s="20">
        <v>0.16700000000000001</v>
      </c>
      <c r="D12" s="20">
        <f t="shared" ref="D12" si="8">(B12-C12)/2</f>
        <v>-0.16650000000000001</v>
      </c>
      <c r="E12" s="21">
        <v>24.946000000000002</v>
      </c>
      <c r="F12" s="23">
        <f t="shared" ref="F12" si="9">-$E$105*E12/$E$104</f>
        <v>1.1442027549666099E-4</v>
      </c>
      <c r="G12" s="24"/>
      <c r="H12" s="22"/>
      <c r="M12" s="26"/>
      <c r="N12" s="27"/>
    </row>
    <row r="13" spans="1:251" ht="15" customHeight="1" x14ac:dyDescent="0.25">
      <c r="A13" s="22" t="s">
        <v>3</v>
      </c>
      <c r="B13" s="20"/>
      <c r="C13" s="20"/>
      <c r="D13" s="20"/>
      <c r="E13" s="21"/>
      <c r="F13" s="23"/>
      <c r="G13" s="25">
        <f t="shared" ref="G13" si="10">G11+D12+F12</f>
        <v>197.20090934442953</v>
      </c>
      <c r="H13" s="22" t="str">
        <f t="shared" ref="H13" si="11">+A13</f>
        <v>E-18</v>
      </c>
      <c r="M13" s="26"/>
      <c r="N13" s="27"/>
    </row>
    <row r="14" spans="1:251" ht="15" customHeight="1" x14ac:dyDescent="0.25">
      <c r="A14" s="22"/>
      <c r="B14" s="20">
        <v>-0.98799999999999999</v>
      </c>
      <c r="C14" s="20">
        <v>0.98899999999999999</v>
      </c>
      <c r="D14" s="20">
        <f t="shared" ref="D14" si="12">(B14-C14)/2</f>
        <v>-0.98849999999999993</v>
      </c>
      <c r="E14" s="21">
        <v>24.83</v>
      </c>
      <c r="F14" s="23">
        <f t="shared" ref="F14" si="13">-$E$105*E14/$E$104</f>
        <v>1.1388821617021133E-4</v>
      </c>
      <c r="G14" s="24"/>
      <c r="H14" s="22"/>
      <c r="M14" s="26"/>
      <c r="N14" s="27"/>
    </row>
    <row r="15" spans="1:251" ht="15" customHeight="1" x14ac:dyDescent="0.25">
      <c r="A15" s="22" t="s">
        <v>4</v>
      </c>
      <c r="B15" s="20"/>
      <c r="C15" s="20"/>
      <c r="D15" s="20"/>
      <c r="E15" s="21"/>
      <c r="F15" s="23"/>
      <c r="G15" s="25">
        <f t="shared" ref="G15" si="14">G13+D14+F14</f>
        <v>196.21252323264571</v>
      </c>
      <c r="H15" s="22" t="str">
        <f t="shared" ref="H15" si="15">+A15</f>
        <v>E-19</v>
      </c>
      <c r="M15" s="26"/>
      <c r="N15" s="27"/>
    </row>
    <row r="16" spans="1:251" ht="15" customHeight="1" x14ac:dyDescent="0.25">
      <c r="A16" s="22"/>
      <c r="B16" s="20">
        <v>-1.2999999999999999E-2</v>
      </c>
      <c r="C16" s="20">
        <v>1.2999999999999999E-2</v>
      </c>
      <c r="D16" s="20">
        <f t="shared" ref="D16" si="16">(B16-C16)/2</f>
        <v>-1.2999999999999999E-2</v>
      </c>
      <c r="E16" s="21">
        <v>44.631999999999998</v>
      </c>
      <c r="F16" s="23">
        <f t="shared" ref="F16" si="17">-$E$105*E16/$E$104</f>
        <v>2.0471441256982975E-4</v>
      </c>
      <c r="G16" s="24"/>
      <c r="H16" s="22"/>
      <c r="M16" s="26"/>
      <c r="N16" s="27"/>
    </row>
    <row r="17" spans="1:14" ht="15" customHeight="1" x14ac:dyDescent="0.25">
      <c r="A17" s="22" t="s">
        <v>5</v>
      </c>
      <c r="B17" s="20"/>
      <c r="C17" s="20"/>
      <c r="D17" s="20"/>
      <c r="E17" s="21"/>
      <c r="F17" s="23"/>
      <c r="G17" s="25">
        <f t="shared" ref="G17" si="18">G15+D16+F16</f>
        <v>196.19972794705828</v>
      </c>
      <c r="H17" s="22" t="str">
        <f t="shared" ref="H17" si="19">+A17</f>
        <v>E-20</v>
      </c>
      <c r="M17" s="26"/>
      <c r="N17" s="27"/>
    </row>
    <row r="18" spans="1:14" ht="15" customHeight="1" x14ac:dyDescent="0.25">
      <c r="A18" s="22"/>
      <c r="B18" s="20">
        <v>8.5999999999999993E-2</v>
      </c>
      <c r="C18" s="20">
        <v>-8.5999999999999993E-2</v>
      </c>
      <c r="D18" s="20">
        <f t="shared" ref="D18" si="20">(B18-C18)/2</f>
        <v>8.5999999999999993E-2</v>
      </c>
      <c r="E18" s="21">
        <v>35.872</v>
      </c>
      <c r="F18" s="23">
        <f t="shared" ref="F18" si="21">-$E$105*E18/$E$104</f>
        <v>1.6453475998621915E-4</v>
      </c>
      <c r="G18" s="24"/>
      <c r="H18" s="22"/>
      <c r="M18" s="26"/>
      <c r="N18" s="27"/>
    </row>
    <row r="19" spans="1:14" ht="15" customHeight="1" x14ac:dyDescent="0.25">
      <c r="A19" s="22" t="s">
        <v>6</v>
      </c>
      <c r="B19" s="20"/>
      <c r="C19" s="20"/>
      <c r="D19" s="20"/>
      <c r="E19" s="21"/>
      <c r="F19" s="23"/>
      <c r="G19" s="25">
        <f t="shared" ref="G19" si="22">G17+D18+F18</f>
        <v>196.28589248181828</v>
      </c>
      <c r="H19" s="22" t="str">
        <f t="shared" ref="H19" si="23">+A19</f>
        <v>E-21</v>
      </c>
      <c r="M19" s="26"/>
      <c r="N19" s="27"/>
    </row>
    <row r="20" spans="1:14" ht="15" customHeight="1" x14ac:dyDescent="0.25">
      <c r="A20" s="22"/>
      <c r="B20" s="20">
        <v>-0.58799999999999997</v>
      </c>
      <c r="C20" s="20">
        <v>0.58899999999999997</v>
      </c>
      <c r="D20" s="20">
        <f t="shared" ref="D20" si="24">(B20-C20)/2</f>
        <v>-0.58850000000000002</v>
      </c>
      <c r="E20" s="21">
        <v>27.202000000000002</v>
      </c>
      <c r="F20" s="23">
        <f t="shared" ref="F20" si="25">-$E$105*E20/$E$104</f>
        <v>1.2476791205244016E-4</v>
      </c>
      <c r="G20" s="24"/>
      <c r="H20" s="22"/>
      <c r="M20" s="26"/>
      <c r="N20" s="27"/>
    </row>
    <row r="21" spans="1:14" ht="15" customHeight="1" x14ac:dyDescent="0.25">
      <c r="A21" s="22" t="s">
        <v>7</v>
      </c>
      <c r="B21" s="20"/>
      <c r="C21" s="20"/>
      <c r="D21" s="20"/>
      <c r="E21" s="21"/>
      <c r="F21" s="23"/>
      <c r="G21" s="25">
        <f t="shared" ref="G21" si="26">G19+D20+F20</f>
        <v>195.69751724973031</v>
      </c>
      <c r="H21" s="22" t="str">
        <f t="shared" ref="H21" si="27">+A21</f>
        <v>E-22</v>
      </c>
      <c r="M21" s="26"/>
      <c r="N21" s="27"/>
    </row>
    <row r="22" spans="1:14" ht="15" customHeight="1" x14ac:dyDescent="0.25">
      <c r="A22" s="22"/>
      <c r="B22" s="20">
        <v>-0.86199999999999999</v>
      </c>
      <c r="C22" s="20">
        <v>0.86099999999999999</v>
      </c>
      <c r="D22" s="20">
        <f t="shared" ref="D22" si="28">(B22-C22)/2</f>
        <v>-0.86149999999999993</v>
      </c>
      <c r="E22" s="21">
        <v>50.417999999999999</v>
      </c>
      <c r="F22" s="23">
        <f t="shared" ref="F22" si="29">-$E$105*E22/$E$104</f>
        <v>2.3125316483567116E-4</v>
      </c>
      <c r="G22" s="24"/>
      <c r="H22" s="22"/>
      <c r="M22" s="26"/>
      <c r="N22" s="27"/>
    </row>
    <row r="23" spans="1:14" ht="15" customHeight="1" x14ac:dyDescent="0.25">
      <c r="A23" s="22" t="s">
        <v>59</v>
      </c>
      <c r="B23" s="20"/>
      <c r="C23" s="20"/>
      <c r="D23" s="20"/>
      <c r="E23" s="21"/>
      <c r="F23" s="23"/>
      <c r="G23" s="25">
        <f t="shared" ref="G23" si="30">G21+D22+F22</f>
        <v>194.83624850289513</v>
      </c>
      <c r="H23" s="22" t="str">
        <f t="shared" ref="H23" si="31">+A23</f>
        <v>MD 216-3</v>
      </c>
      <c r="M23" s="28"/>
      <c r="N23" s="27"/>
    </row>
    <row r="24" spans="1:14" ht="15" customHeight="1" x14ac:dyDescent="0.25">
      <c r="A24" s="22"/>
      <c r="B24" s="20">
        <v>-0.03</v>
      </c>
      <c r="C24" s="20">
        <v>2.9000000000000001E-2</v>
      </c>
      <c r="D24" s="20">
        <f t="shared" ref="D24" si="32">(B24-C24)/2</f>
        <v>-2.9499999999999998E-2</v>
      </c>
      <c r="E24" s="21">
        <v>28.542999999999999</v>
      </c>
      <c r="F24" s="23">
        <f t="shared" ref="F24" si="33">-$E$105*E24/$E$104</f>
        <v>1.3091870133493123E-4</v>
      </c>
      <c r="G24" s="24"/>
      <c r="H24" s="22"/>
      <c r="M24" s="28"/>
      <c r="N24" s="27"/>
    </row>
    <row r="25" spans="1:14" ht="15" customHeight="1" x14ac:dyDescent="0.25">
      <c r="A25" s="22" t="s">
        <v>60</v>
      </c>
      <c r="B25" s="20"/>
      <c r="C25" s="20"/>
      <c r="D25" s="20"/>
      <c r="E25" s="21"/>
      <c r="F25" s="23"/>
      <c r="G25" s="25">
        <f t="shared" ref="G25" si="34">G23+D24+F24</f>
        <v>194.80687942159645</v>
      </c>
      <c r="H25" s="22" t="str">
        <f t="shared" ref="H25" si="35">+A25</f>
        <v>MD 216-4</v>
      </c>
      <c r="M25" s="28"/>
      <c r="N25" s="27"/>
    </row>
    <row r="26" spans="1:14" ht="15" customHeight="1" x14ac:dyDescent="0.25">
      <c r="A26" s="22"/>
      <c r="B26" s="20">
        <v>1.375</v>
      </c>
      <c r="C26" s="20">
        <v>-1.3759999999999999</v>
      </c>
      <c r="D26" s="20">
        <f t="shared" ref="D26" si="36">(B26-C26)/2</f>
        <v>1.3754999999999999</v>
      </c>
      <c r="E26" s="21">
        <v>66.180000000000007</v>
      </c>
      <c r="F26" s="23">
        <f t="shared" ref="F26" si="37">-$E$105*E26/$E$104</f>
        <v>3.0354901917618149E-4</v>
      </c>
      <c r="G26" s="24"/>
      <c r="H26" s="22"/>
      <c r="M26" s="28"/>
      <c r="N26" s="27"/>
    </row>
    <row r="27" spans="1:14" ht="15" customHeight="1" x14ac:dyDescent="0.25">
      <c r="A27" s="22" t="s">
        <v>8</v>
      </c>
      <c r="B27" s="20"/>
      <c r="C27" s="20"/>
      <c r="D27" s="20"/>
      <c r="E27" s="21"/>
      <c r="F27" s="23"/>
      <c r="G27" s="25">
        <f t="shared" ref="G27" si="38">G25+D26+F26</f>
        <v>196.18268297061562</v>
      </c>
      <c r="H27" s="22" t="str">
        <f t="shared" ref="H27" si="39">+A27</f>
        <v>E-23</v>
      </c>
      <c r="M27" s="29"/>
      <c r="N27" s="27"/>
    </row>
    <row r="28" spans="1:14" ht="15" customHeight="1" x14ac:dyDescent="0.25">
      <c r="A28" s="22"/>
      <c r="B28" s="20">
        <v>-2.0470000000000002</v>
      </c>
      <c r="C28" s="20">
        <v>2.0470000000000002</v>
      </c>
      <c r="D28" s="20">
        <f t="shared" ref="D28" si="40">(B28-C28)/2</f>
        <v>-2.0470000000000002</v>
      </c>
      <c r="E28" s="21">
        <v>36.640999999999998</v>
      </c>
      <c r="F28" s="23">
        <f t="shared" ref="F28" si="41">-$E$105*E28/$E$104</f>
        <v>1.6806194638311372E-4</v>
      </c>
      <c r="G28" s="24"/>
      <c r="H28" s="22"/>
      <c r="M28" s="29"/>
      <c r="N28" s="27"/>
    </row>
    <row r="29" spans="1:14" ht="15" customHeight="1" x14ac:dyDescent="0.25">
      <c r="A29" s="22" t="s">
        <v>9</v>
      </c>
      <c r="B29" s="20"/>
      <c r="C29" s="20"/>
      <c r="D29" s="20"/>
      <c r="E29" s="21"/>
      <c r="F29" s="23"/>
      <c r="G29" s="25">
        <f t="shared" ref="G29" si="42">G27+D28+F28</f>
        <v>194.13585103256202</v>
      </c>
      <c r="H29" s="22" t="str">
        <f t="shared" ref="H29" si="43">+A29</f>
        <v>E-24</v>
      </c>
      <c r="M29" s="29"/>
      <c r="N29" s="27"/>
    </row>
    <row r="30" spans="1:14" ht="15" customHeight="1" x14ac:dyDescent="0.25">
      <c r="A30" s="22"/>
      <c r="B30" s="20">
        <v>-0.28799999999999998</v>
      </c>
      <c r="C30" s="20">
        <v>0.28899999999999998</v>
      </c>
      <c r="D30" s="20">
        <f t="shared" ref="D30" si="44">(B30-C30)/2</f>
        <v>-0.28849999999999998</v>
      </c>
      <c r="E30" s="21">
        <v>35.747999999999998</v>
      </c>
      <c r="F30" s="23">
        <f t="shared" ref="F30" si="45">-$E$105*E30/$E$104</f>
        <v>1.6396600691311776E-4</v>
      </c>
      <c r="G30" s="24"/>
      <c r="H30" s="22"/>
      <c r="I30" s="5"/>
      <c r="L30" s="29"/>
      <c r="M30" s="27"/>
    </row>
    <row r="31" spans="1:14" ht="15" customHeight="1" x14ac:dyDescent="0.25">
      <c r="A31" s="22" t="s">
        <v>61</v>
      </c>
      <c r="B31" s="20"/>
      <c r="C31" s="20"/>
      <c r="D31" s="20"/>
      <c r="E31" s="21"/>
      <c r="F31" s="23"/>
      <c r="G31" s="25">
        <f t="shared" ref="G31" si="46">G29+D30+F30</f>
        <v>193.84751499856893</v>
      </c>
      <c r="H31" s="22" t="str">
        <f t="shared" ref="H31" si="47">+A31</f>
        <v>GPS 217-1</v>
      </c>
      <c r="I31" s="5"/>
      <c r="L31" s="26"/>
      <c r="M31" s="27"/>
    </row>
    <row r="32" spans="1:14" ht="15" customHeight="1" x14ac:dyDescent="0.25">
      <c r="A32" s="22"/>
      <c r="B32" s="20">
        <v>0.12</v>
      </c>
      <c r="C32" s="20">
        <v>-0.121</v>
      </c>
      <c r="D32" s="20">
        <f t="shared" ref="D32" si="48">(B32-C32)/2</f>
        <v>0.1205</v>
      </c>
      <c r="E32" s="21">
        <v>30.951000000000001</v>
      </c>
      <c r="F32" s="23">
        <f t="shared" ref="F32" si="49">-$E$105*E32/$E$104</f>
        <v>1.4196351907709269E-4</v>
      </c>
      <c r="G32" s="24"/>
      <c r="H32" s="22"/>
      <c r="I32" s="5"/>
      <c r="M32" s="27"/>
    </row>
    <row r="33" spans="1:14" ht="15" customHeight="1" x14ac:dyDescent="0.25">
      <c r="A33" s="22" t="s">
        <v>62</v>
      </c>
      <c r="B33" s="20"/>
      <c r="C33" s="20"/>
      <c r="D33" s="20"/>
      <c r="E33" s="21"/>
      <c r="F33" s="23"/>
      <c r="G33" s="25">
        <f t="shared" ref="G33" si="50">G31+D32+F32</f>
        <v>193.96815696208799</v>
      </c>
      <c r="H33" s="22" t="str">
        <f t="shared" ref="H33" si="51">+A33</f>
        <v>GPS 217-2</v>
      </c>
      <c r="I33" s="5"/>
      <c r="L33" s="26"/>
      <c r="M33" s="27"/>
    </row>
    <row r="34" spans="1:14" ht="15" customHeight="1" x14ac:dyDescent="0.25">
      <c r="A34" s="22"/>
      <c r="B34" s="20">
        <v>6.4000000000000001E-2</v>
      </c>
      <c r="C34" s="20">
        <v>-6.3E-2</v>
      </c>
      <c r="D34" s="20">
        <f t="shared" ref="D34" si="52">(B34-C34)/2</f>
        <v>6.3500000000000001E-2</v>
      </c>
      <c r="E34" s="21">
        <v>151.53</v>
      </c>
      <c r="F34" s="23">
        <f t="shared" ref="F34" si="53">-$E$105*E34/$E$104</f>
        <v>6.9502542876649707E-4</v>
      </c>
      <c r="G34" s="24"/>
      <c r="H34" s="22"/>
      <c r="M34" s="26"/>
      <c r="N34" s="27"/>
    </row>
    <row r="35" spans="1:14" ht="15" customHeight="1" x14ac:dyDescent="0.25">
      <c r="A35" s="22" t="s">
        <v>10</v>
      </c>
      <c r="B35" s="20"/>
      <c r="C35" s="20"/>
      <c r="D35" s="20"/>
      <c r="E35" s="21"/>
      <c r="F35" s="23"/>
      <c r="G35" s="25">
        <f t="shared" ref="G35" si="54">G33+D34+F34</f>
        <v>194.03235198751676</v>
      </c>
      <c r="H35" s="22" t="str">
        <f t="shared" ref="H35" si="55">+A35</f>
        <v>E-25</v>
      </c>
      <c r="M35" s="29"/>
      <c r="N35" s="27"/>
    </row>
    <row r="36" spans="1:14" ht="15" customHeight="1" x14ac:dyDescent="0.25">
      <c r="A36" s="22"/>
      <c r="B36" s="20">
        <v>0.316</v>
      </c>
      <c r="C36" s="20">
        <v>-0.317</v>
      </c>
      <c r="D36" s="20">
        <f t="shared" ref="D36" si="56">(B36-C36)/2</f>
        <v>0.3165</v>
      </c>
      <c r="E36" s="21">
        <v>52.436</v>
      </c>
      <c r="F36" s="23">
        <f t="shared" ref="F36" si="57">-$E$105*E36/$E$104</f>
        <v>2.405091624285623E-4</v>
      </c>
      <c r="G36" s="24"/>
      <c r="H36" s="22"/>
      <c r="M36" s="29"/>
      <c r="N36" s="27"/>
    </row>
    <row r="37" spans="1:14" ht="15" customHeight="1" x14ac:dyDescent="0.25">
      <c r="A37" s="22" t="s">
        <v>11</v>
      </c>
      <c r="B37" s="20"/>
      <c r="C37" s="20"/>
      <c r="D37" s="20"/>
      <c r="E37" s="21"/>
      <c r="F37" s="23"/>
      <c r="G37" s="25">
        <f t="shared" ref="G37" si="58">G35+D36+F36</f>
        <v>194.34909249667919</v>
      </c>
      <c r="H37" s="22" t="str">
        <f t="shared" ref="H37" si="59">+A37</f>
        <v>E-26</v>
      </c>
      <c r="M37" s="29"/>
      <c r="N37" s="27"/>
    </row>
    <row r="38" spans="1:14" ht="15" customHeight="1" x14ac:dyDescent="0.25">
      <c r="A38" s="22"/>
      <c r="B38" s="20">
        <v>-0.214</v>
      </c>
      <c r="C38" s="20">
        <v>0.214</v>
      </c>
      <c r="D38" s="20">
        <f t="shared" ref="D38" si="60">(B38-C38)/2</f>
        <v>-0.214</v>
      </c>
      <c r="E38" s="21">
        <v>102.687</v>
      </c>
      <c r="F38" s="23">
        <f t="shared" ref="F38" si="61">-$E$105*E38/$E$104</f>
        <v>4.7099634530287923E-4</v>
      </c>
      <c r="G38" s="24"/>
      <c r="H38" s="22"/>
      <c r="M38" s="29"/>
      <c r="N38" s="27"/>
    </row>
    <row r="39" spans="1:14" ht="15" customHeight="1" x14ac:dyDescent="0.25">
      <c r="A39" s="22" t="s">
        <v>12</v>
      </c>
      <c r="B39" s="20"/>
      <c r="C39" s="20"/>
      <c r="D39" s="20"/>
      <c r="E39" s="21"/>
      <c r="F39" s="23"/>
      <c r="G39" s="25">
        <f t="shared" ref="G39" si="62">G37+D38+F38</f>
        <v>194.13556349302451</v>
      </c>
      <c r="H39" s="22" t="str">
        <f t="shared" ref="H39" si="63">+A39</f>
        <v>E-27</v>
      </c>
      <c r="M39" s="29"/>
      <c r="N39" s="27"/>
    </row>
    <row r="40" spans="1:14" ht="15" customHeight="1" x14ac:dyDescent="0.25">
      <c r="A40" s="22"/>
      <c r="B40" s="20">
        <v>-0.06</v>
      </c>
      <c r="C40" s="20">
        <v>0.06</v>
      </c>
      <c r="D40" s="20">
        <f t="shared" ref="D40" si="64">(B40-C40)/2</f>
        <v>-0.06</v>
      </c>
      <c r="E40" s="21">
        <v>106.408</v>
      </c>
      <c r="F40" s="23">
        <f t="shared" ref="F40" si="65">-$E$105*E40/$E$104</f>
        <v>4.8806352421425084E-4</v>
      </c>
      <c r="G40" s="24"/>
      <c r="H40" s="22"/>
      <c r="M40" s="29"/>
      <c r="N40" s="27"/>
    </row>
    <row r="41" spans="1:14" ht="15" customHeight="1" x14ac:dyDescent="0.25">
      <c r="A41" s="22" t="s">
        <v>13</v>
      </c>
      <c r="B41" s="20"/>
      <c r="C41" s="20"/>
      <c r="D41" s="20"/>
      <c r="E41" s="21"/>
      <c r="F41" s="23"/>
      <c r="G41" s="25">
        <f t="shared" ref="G41" si="66">G39+D40+F40</f>
        <v>194.07605155654872</v>
      </c>
      <c r="H41" s="22" t="str">
        <f t="shared" ref="H41" si="67">+A41</f>
        <v>E-28</v>
      </c>
      <c r="M41" s="29"/>
      <c r="N41" s="27"/>
    </row>
    <row r="42" spans="1:14" ht="15" customHeight="1" x14ac:dyDescent="0.25">
      <c r="A42" s="22"/>
      <c r="B42" s="20">
        <v>-0.55000000000000004</v>
      </c>
      <c r="C42" s="20">
        <v>0.55000000000000004</v>
      </c>
      <c r="D42" s="20">
        <f t="shared" ref="D42" si="68">(B42-C42)/2</f>
        <v>-0.55000000000000004</v>
      </c>
      <c r="E42" s="21">
        <v>104.608</v>
      </c>
      <c r="F42" s="23">
        <f t="shared" ref="F42" si="69">-$E$105*E42/$E$104</f>
        <v>4.7980743121761853E-4</v>
      </c>
      <c r="G42" s="24"/>
      <c r="H42" s="22"/>
      <c r="M42" s="29"/>
      <c r="N42" s="27"/>
    </row>
    <row r="43" spans="1:14" ht="15" customHeight="1" x14ac:dyDescent="0.25">
      <c r="A43" s="22" t="s">
        <v>14</v>
      </c>
      <c r="B43" s="20"/>
      <c r="C43" s="20"/>
      <c r="D43" s="20"/>
      <c r="E43" s="21"/>
      <c r="F43" s="23"/>
      <c r="G43" s="25">
        <f t="shared" ref="G43" si="70">G41+D42+F42</f>
        <v>193.52653136397993</v>
      </c>
      <c r="H43" s="22" t="str">
        <f t="shared" ref="H43" si="71">+A43</f>
        <v>E-29</v>
      </c>
      <c r="M43" s="29"/>
      <c r="N43" s="27"/>
    </row>
    <row r="44" spans="1:14" ht="15" customHeight="1" x14ac:dyDescent="0.25">
      <c r="A44" s="22"/>
      <c r="B44" s="20">
        <v>-1.19</v>
      </c>
      <c r="C44" s="20">
        <v>1.1890000000000001</v>
      </c>
      <c r="D44" s="20">
        <f t="shared" ref="D44" si="72">(B44-C44)/2</f>
        <v>-1.1895</v>
      </c>
      <c r="E44" s="21">
        <v>104.907</v>
      </c>
      <c r="F44" s="23">
        <f t="shared" ref="F44" si="73">-$E$105*E44/$E$104</f>
        <v>4.8117885999872574E-4</v>
      </c>
      <c r="G44" s="24"/>
      <c r="H44" s="22"/>
      <c r="M44" s="29"/>
      <c r="N44" s="27"/>
    </row>
    <row r="45" spans="1:14" ht="15" customHeight="1" x14ac:dyDescent="0.25">
      <c r="A45" s="22" t="s">
        <v>63</v>
      </c>
      <c r="B45" s="20"/>
      <c r="C45" s="20"/>
      <c r="D45" s="20"/>
      <c r="E45" s="21"/>
      <c r="F45" s="23"/>
      <c r="G45" s="25">
        <f t="shared" ref="G45" si="74">G43+D44+F44</f>
        <v>192.3375125428399</v>
      </c>
      <c r="H45" s="22" t="str">
        <f t="shared" ref="H45" si="75">+A45</f>
        <v>MD 217-1</v>
      </c>
      <c r="M45" s="28"/>
      <c r="N45" s="27"/>
    </row>
    <row r="46" spans="1:14" ht="15" customHeight="1" x14ac:dyDescent="0.25">
      <c r="A46" s="22"/>
      <c r="B46" s="20">
        <v>-1.21</v>
      </c>
      <c r="C46" s="20">
        <v>1.21</v>
      </c>
      <c r="D46" s="20">
        <f t="shared" ref="D46" si="76">(B46-C46)/2</f>
        <v>-1.21</v>
      </c>
      <c r="E46" s="21">
        <v>51.401000000000003</v>
      </c>
      <c r="F46" s="23">
        <f t="shared" ref="F46" si="77">-$E$105*E46/$E$104</f>
        <v>2.3576190895549873E-4</v>
      </c>
      <c r="G46" s="24"/>
      <c r="H46" s="22"/>
      <c r="M46" s="28"/>
      <c r="N46" s="27"/>
    </row>
    <row r="47" spans="1:14" ht="15" customHeight="1" x14ac:dyDescent="0.25">
      <c r="A47" s="22" t="s">
        <v>64</v>
      </c>
      <c r="B47" s="20"/>
      <c r="C47" s="20"/>
      <c r="D47" s="20"/>
      <c r="E47" s="21"/>
      <c r="F47" s="23"/>
      <c r="G47" s="25">
        <f t="shared" ref="G47" si="78">G45+D46+F46</f>
        <v>191.12774830474885</v>
      </c>
      <c r="H47" s="22" t="str">
        <f t="shared" ref="H47" si="79">+A47</f>
        <v>MD 217-2</v>
      </c>
      <c r="M47" s="28"/>
      <c r="N47" s="27"/>
    </row>
    <row r="48" spans="1:14" ht="15" customHeight="1" x14ac:dyDescent="0.25">
      <c r="A48" s="22"/>
      <c r="B48" s="20">
        <v>0.113</v>
      </c>
      <c r="C48" s="20">
        <v>-0.113</v>
      </c>
      <c r="D48" s="20">
        <f t="shared" ref="D48" si="80">(B48-C48)/2</f>
        <v>0.113</v>
      </c>
      <c r="E48" s="21">
        <v>53.002000000000002</v>
      </c>
      <c r="F48" s="23">
        <f t="shared" ref="F48" si="81">-$E$105*E48/$E$104</f>
        <v>2.4310524500417003E-4</v>
      </c>
      <c r="G48" s="24"/>
      <c r="H48" s="22"/>
      <c r="M48" s="28"/>
      <c r="N48" s="27"/>
    </row>
    <row r="49" spans="1:15" ht="15" customHeight="1" x14ac:dyDescent="0.25">
      <c r="A49" s="22" t="s">
        <v>15</v>
      </c>
      <c r="B49" s="20"/>
      <c r="C49" s="20"/>
      <c r="D49" s="20"/>
      <c r="E49" s="21"/>
      <c r="F49" s="23"/>
      <c r="G49" s="25">
        <f t="shared" ref="G49" si="82">G47+D48+F48</f>
        <v>191.24099140999385</v>
      </c>
      <c r="H49" s="22" t="str">
        <f t="shared" ref="H49" si="83">+A49</f>
        <v>E-30</v>
      </c>
      <c r="M49" s="29"/>
      <c r="N49" s="27"/>
    </row>
    <row r="50" spans="1:15" ht="15" customHeight="1" x14ac:dyDescent="0.25">
      <c r="A50" s="22"/>
      <c r="B50" s="20">
        <v>0.38800000000000001</v>
      </c>
      <c r="C50" s="20">
        <v>-0.38700000000000001</v>
      </c>
      <c r="D50" s="20">
        <f t="shared" ref="D50" si="84">(B50-C50)/2</f>
        <v>0.38750000000000001</v>
      </c>
      <c r="E50" s="21">
        <v>22.067</v>
      </c>
      <c r="F50" s="23">
        <f t="shared" ref="F50" si="85">-$E$105*E50/$E$104</f>
        <v>1.0121511342038073E-4</v>
      </c>
      <c r="G50" s="24"/>
      <c r="H50" s="22"/>
      <c r="M50" s="29"/>
      <c r="N50" s="27"/>
    </row>
    <row r="51" spans="1:15" ht="15" customHeight="1" x14ac:dyDescent="0.25">
      <c r="A51" s="22" t="s">
        <v>16</v>
      </c>
      <c r="B51" s="20"/>
      <c r="C51" s="20"/>
      <c r="D51" s="20"/>
      <c r="E51" s="21"/>
      <c r="F51" s="23"/>
      <c r="G51" s="25">
        <f t="shared" ref="G51" si="86">G49+D50+F50</f>
        <v>191.62859262510727</v>
      </c>
      <c r="H51" s="22" t="str">
        <f t="shared" ref="H51" si="87">+A51</f>
        <v>E-31</v>
      </c>
      <c r="M51" s="29"/>
      <c r="N51" s="27"/>
    </row>
    <row r="52" spans="1:15" ht="15" customHeight="1" x14ac:dyDescent="0.25">
      <c r="A52" s="22"/>
      <c r="B52" s="20">
        <v>1.6459999999999999</v>
      </c>
      <c r="C52" s="20">
        <v>-1.6459999999999999</v>
      </c>
      <c r="D52" s="20">
        <f t="shared" ref="D52" si="88">(B52-C52)/2</f>
        <v>1.6459999999999999</v>
      </c>
      <c r="E52" s="21">
        <v>12.568</v>
      </c>
      <c r="F52" s="23">
        <f t="shared" ref="F52" si="89">-$E$105*E52/$E$104</f>
        <v>5.764587598981942E-5</v>
      </c>
      <c r="G52" s="24"/>
      <c r="H52" s="22"/>
      <c r="M52" s="29"/>
      <c r="N52" s="27"/>
      <c r="O52" s="30"/>
    </row>
    <row r="53" spans="1:15" ht="15" customHeight="1" x14ac:dyDescent="0.25">
      <c r="A53" s="22" t="s">
        <v>17</v>
      </c>
      <c r="B53" s="20"/>
      <c r="C53" s="20"/>
      <c r="D53" s="20"/>
      <c r="E53" s="21"/>
      <c r="F53" s="23"/>
      <c r="G53" s="25">
        <f t="shared" ref="G53" si="90">G51+D52+F52</f>
        <v>193.27465027098324</v>
      </c>
      <c r="H53" s="22" t="str">
        <f t="shared" ref="H53" si="91">+A53</f>
        <v>TP-3</v>
      </c>
      <c r="M53" s="29"/>
      <c r="N53" s="27"/>
    </row>
    <row r="54" spans="1:15" ht="15" customHeight="1" x14ac:dyDescent="0.25">
      <c r="A54" s="22"/>
      <c r="B54" s="20">
        <v>1.81</v>
      </c>
      <c r="C54" s="20">
        <v>-1.81</v>
      </c>
      <c r="D54" s="20">
        <f t="shared" ref="D54" si="92">(B54-C54)/2</f>
        <v>1.81</v>
      </c>
      <c r="E54" s="21">
        <v>12.569000000000001</v>
      </c>
      <c r="F54" s="23">
        <f t="shared" ref="F54" si="93">-$E$105*E54/$E$104</f>
        <v>5.7650462708150887E-5</v>
      </c>
      <c r="G54" s="24"/>
      <c r="H54" s="22"/>
      <c r="M54" s="29"/>
      <c r="N54" s="27"/>
    </row>
    <row r="55" spans="1:15" ht="15" customHeight="1" x14ac:dyDescent="0.25">
      <c r="A55" s="22" t="s">
        <v>18</v>
      </c>
      <c r="B55" s="20"/>
      <c r="C55" s="20"/>
      <c r="D55" s="20"/>
      <c r="E55" s="21"/>
      <c r="F55" s="23"/>
      <c r="G55" s="25">
        <f t="shared" ref="G55" si="94">G53+D54+F54</f>
        <v>195.08470792144595</v>
      </c>
      <c r="H55" s="22" t="str">
        <f t="shared" ref="H55" si="95">+A55</f>
        <v>E-32</v>
      </c>
      <c r="M55" s="29"/>
      <c r="N55" s="27"/>
    </row>
    <row r="56" spans="1:15" ht="15" customHeight="1" x14ac:dyDescent="0.25">
      <c r="A56" s="22"/>
      <c r="B56" s="20">
        <v>0.21</v>
      </c>
      <c r="C56" s="20">
        <v>-0.20899999999999999</v>
      </c>
      <c r="D56" s="20">
        <f t="shared" ref="D56" si="96">(B56-C56)/2</f>
        <v>0.20949999999999999</v>
      </c>
      <c r="E56" s="21">
        <v>44.319000000000003</v>
      </c>
      <c r="F56" s="23">
        <f t="shared" ref="F56" si="97">-$E$105*E56/$E$104</f>
        <v>2.0327876973208202E-4</v>
      </c>
      <c r="G56" s="24"/>
      <c r="H56" s="22"/>
      <c r="M56" s="29"/>
      <c r="N56" s="27"/>
    </row>
    <row r="57" spans="1:15" ht="15" customHeight="1" x14ac:dyDescent="0.25">
      <c r="A57" s="22" t="s">
        <v>19</v>
      </c>
      <c r="B57" s="20"/>
      <c r="C57" s="20"/>
      <c r="D57" s="20"/>
      <c r="E57" s="21"/>
      <c r="F57" s="23"/>
      <c r="G57" s="25">
        <f t="shared" ref="G57" si="98">G55+D56+F56</f>
        <v>195.29441120021568</v>
      </c>
      <c r="H57" s="22" t="str">
        <f t="shared" ref="H57" si="99">+A57</f>
        <v>E-33</v>
      </c>
      <c r="M57" s="29"/>
      <c r="N57" s="27"/>
    </row>
    <row r="58" spans="1:15" ht="15" customHeight="1" x14ac:dyDescent="0.25">
      <c r="A58" s="22"/>
      <c r="B58" s="20">
        <v>0.17599999999999999</v>
      </c>
      <c r="C58" s="20">
        <v>-0.17599999999999999</v>
      </c>
      <c r="D58" s="20">
        <f t="shared" ref="D58" si="100">(B58-C58)/2</f>
        <v>0.17599999999999999</v>
      </c>
      <c r="E58" s="21">
        <v>69.866</v>
      </c>
      <c r="F58" s="23">
        <f t="shared" ref="F58" si="101">-$E$105*E58/$E$104</f>
        <v>3.2045566294595186E-4</v>
      </c>
      <c r="G58" s="24"/>
      <c r="H58" s="22"/>
      <c r="M58" s="29"/>
      <c r="N58" s="27"/>
    </row>
    <row r="59" spans="1:15" ht="15" customHeight="1" x14ac:dyDescent="0.25">
      <c r="A59" s="22" t="s">
        <v>20</v>
      </c>
      <c r="B59" s="20"/>
      <c r="C59" s="20"/>
      <c r="D59" s="20"/>
      <c r="E59" s="21"/>
      <c r="F59" s="23"/>
      <c r="G59" s="25">
        <f t="shared" ref="G59" si="102">G57+D58+F58</f>
        <v>195.47073165587861</v>
      </c>
      <c r="H59" s="22" t="str">
        <f t="shared" ref="H59" si="103">+A59</f>
        <v>E-34</v>
      </c>
      <c r="M59" s="29"/>
      <c r="N59" s="27"/>
    </row>
    <row r="60" spans="1:15" ht="15" customHeight="1" x14ac:dyDescent="0.25">
      <c r="A60" s="22"/>
      <c r="B60" s="20">
        <v>-0.52200000000000002</v>
      </c>
      <c r="C60" s="20">
        <v>0.52100000000000002</v>
      </c>
      <c r="D60" s="20">
        <f t="shared" ref="D60" si="104">(B60-C60)/2</f>
        <v>-0.52150000000000007</v>
      </c>
      <c r="E60" s="21">
        <v>51.524000000000001</v>
      </c>
      <c r="F60" s="23">
        <f t="shared" ref="F60" si="105">-$E$105*E60/$E$104</f>
        <v>2.3632607531026857E-4</v>
      </c>
      <c r="G60" s="24"/>
      <c r="H60" s="22"/>
      <c r="M60" s="29"/>
      <c r="N60" s="27"/>
    </row>
    <row r="61" spans="1:15" ht="15" customHeight="1" x14ac:dyDescent="0.25">
      <c r="A61" s="22" t="s">
        <v>21</v>
      </c>
      <c r="B61" s="20"/>
      <c r="C61" s="20"/>
      <c r="D61" s="20"/>
      <c r="E61" s="21"/>
      <c r="F61" s="23"/>
      <c r="G61" s="25">
        <f t="shared" ref="G61" si="106">G59+D60+F60</f>
        <v>194.94946798195392</v>
      </c>
      <c r="H61" s="22" t="str">
        <f t="shared" ref="H61" si="107">+A61</f>
        <v>E-35</v>
      </c>
      <c r="M61" s="29"/>
      <c r="N61" s="27"/>
    </row>
    <row r="62" spans="1:15" ht="15" customHeight="1" x14ac:dyDescent="0.25">
      <c r="A62" s="22"/>
      <c r="B62" s="20">
        <v>0.16600000000000001</v>
      </c>
      <c r="C62" s="20">
        <v>-0.16600000000000001</v>
      </c>
      <c r="D62" s="20">
        <f t="shared" ref="D62" si="108">(B62-C62)/2</f>
        <v>0.16600000000000001</v>
      </c>
      <c r="E62" s="21">
        <v>59.36</v>
      </c>
      <c r="F62" s="23">
        <f t="shared" ref="F62" si="109">-$E$105*E62/$E$104</f>
        <v>2.7226760015560791E-4</v>
      </c>
      <c r="G62" s="24"/>
      <c r="H62" s="22"/>
      <c r="M62" s="29"/>
      <c r="N62" s="27"/>
    </row>
    <row r="63" spans="1:15" ht="15" customHeight="1" x14ac:dyDescent="0.25">
      <c r="A63" s="22" t="s">
        <v>22</v>
      </c>
      <c r="B63" s="20"/>
      <c r="C63" s="20"/>
      <c r="D63" s="20"/>
      <c r="E63" s="21"/>
      <c r="F63" s="23"/>
      <c r="G63" s="25">
        <f t="shared" ref="G63" si="110">G61+D62+F62</f>
        <v>195.11574024955408</v>
      </c>
      <c r="H63" s="22" t="str">
        <f t="shared" ref="H63" si="111">+A63</f>
        <v>E-36</v>
      </c>
      <c r="M63" s="29"/>
      <c r="N63" s="27"/>
    </row>
    <row r="64" spans="1:15" ht="15" customHeight="1" x14ac:dyDescent="0.25">
      <c r="A64" s="22"/>
      <c r="B64" s="20">
        <v>3.4000000000000002E-2</v>
      </c>
      <c r="C64" s="20">
        <v>-3.4000000000000002E-2</v>
      </c>
      <c r="D64" s="20">
        <f t="shared" ref="D64" si="112">(B64-C64)/2</f>
        <v>3.4000000000000002E-2</v>
      </c>
      <c r="E64" s="21">
        <v>51.954999999999998</v>
      </c>
      <c r="F64" s="23">
        <f t="shared" ref="F64" si="113">-$E$105*E64/$E$104</f>
        <v>2.3830295091112886E-4</v>
      </c>
      <c r="G64" s="24"/>
      <c r="H64" s="22"/>
      <c r="M64" s="29"/>
      <c r="N64" s="27"/>
    </row>
    <row r="65" spans="1:14" ht="15" customHeight="1" x14ac:dyDescent="0.25">
      <c r="A65" s="22" t="s">
        <v>23</v>
      </c>
      <c r="B65" s="20"/>
      <c r="C65" s="20"/>
      <c r="D65" s="20"/>
      <c r="E65" s="21"/>
      <c r="F65" s="23"/>
      <c r="G65" s="25">
        <f t="shared" ref="G65" si="114">G63+D64+F64</f>
        <v>195.14997855250499</v>
      </c>
      <c r="H65" s="22" t="str">
        <f t="shared" ref="H65" si="115">+A65</f>
        <v>E-37</v>
      </c>
      <c r="M65" s="29"/>
      <c r="N65" s="27"/>
    </row>
    <row r="66" spans="1:14" ht="15" customHeight="1" x14ac:dyDescent="0.25">
      <c r="A66" s="22"/>
      <c r="B66" s="20">
        <v>-1.02</v>
      </c>
      <c r="C66" s="20">
        <v>1.0189999999999999</v>
      </c>
      <c r="D66" s="20">
        <f t="shared" ref="D66" si="116">(B66-C66)/2</f>
        <v>-1.0194999999999999</v>
      </c>
      <c r="E66" s="21">
        <v>50.594000000000001</v>
      </c>
      <c r="F66" s="23">
        <f t="shared" ref="F66" si="117">-$E$105*E66/$E$104</f>
        <v>2.3206042726200854E-4</v>
      </c>
      <c r="G66" s="24"/>
      <c r="H66" s="22"/>
      <c r="M66" s="29"/>
      <c r="N66" s="27"/>
    </row>
    <row r="67" spans="1:14" ht="15" customHeight="1" x14ac:dyDescent="0.25">
      <c r="A67" s="22" t="s">
        <v>24</v>
      </c>
      <c r="B67" s="20"/>
      <c r="C67" s="20"/>
      <c r="D67" s="20"/>
      <c r="E67" s="21"/>
      <c r="F67" s="23"/>
      <c r="G67" s="25">
        <f t="shared" ref="G67" si="118">G65+D66+F66</f>
        <v>194.13071061293226</v>
      </c>
      <c r="H67" s="22" t="str">
        <f t="shared" ref="H67" si="119">+A67</f>
        <v>E-38</v>
      </c>
      <c r="M67" s="29"/>
      <c r="N67" s="27"/>
    </row>
    <row r="68" spans="1:14" ht="15" customHeight="1" x14ac:dyDescent="0.25">
      <c r="A68" s="22"/>
      <c r="B68" s="20">
        <v>0.55500000000000005</v>
      </c>
      <c r="C68" s="20">
        <v>-0.55500000000000005</v>
      </c>
      <c r="D68" s="20">
        <f t="shared" ref="D68" si="120">(B68-C68)/2</f>
        <v>0.55500000000000005</v>
      </c>
      <c r="E68" s="21">
        <v>92.680999999999997</v>
      </c>
      <c r="F68" s="23">
        <f t="shared" ref="F68" si="121">-$E$105*E68/$E$104</f>
        <v>4.2510164167826651E-4</v>
      </c>
      <c r="G68" s="24"/>
      <c r="H68" s="22"/>
      <c r="M68" s="29"/>
      <c r="N68" s="27"/>
    </row>
    <row r="69" spans="1:14" ht="15" customHeight="1" x14ac:dyDescent="0.25">
      <c r="A69" s="22" t="s">
        <v>65</v>
      </c>
      <c r="B69" s="20"/>
      <c r="C69" s="20"/>
      <c r="D69" s="20"/>
      <c r="E69" s="21"/>
      <c r="F69" s="23"/>
      <c r="G69" s="25">
        <f t="shared" ref="G69" si="122">G67+D68+F68</f>
        <v>194.68613571457394</v>
      </c>
      <c r="H69" s="22" t="str">
        <f t="shared" ref="H69" si="123">+A69</f>
        <v>MD 217-3</v>
      </c>
      <c r="M69" s="28"/>
      <c r="N69" s="27"/>
    </row>
    <row r="70" spans="1:14" ht="15" customHeight="1" x14ac:dyDescent="0.25">
      <c r="A70" s="22"/>
      <c r="B70" s="20">
        <v>1.01</v>
      </c>
      <c r="C70" s="20">
        <v>-1.01</v>
      </c>
      <c r="D70" s="20">
        <f t="shared" ref="D70" si="124">(B70-C70)/2</f>
        <v>1.01</v>
      </c>
      <c r="E70" s="21">
        <v>61.393999999999998</v>
      </c>
      <c r="F70" s="23">
        <f t="shared" ref="F70" si="125">-$E$105*E70/$E$104</f>
        <v>2.8159698524180243E-4</v>
      </c>
      <c r="G70" s="24"/>
      <c r="H70" s="22"/>
      <c r="M70" s="28"/>
      <c r="N70" s="27"/>
    </row>
    <row r="71" spans="1:14" ht="15" customHeight="1" x14ac:dyDescent="0.25">
      <c r="A71" s="22" t="s">
        <v>66</v>
      </c>
      <c r="B71" s="20"/>
      <c r="C71" s="20"/>
      <c r="D71" s="20"/>
      <c r="E71" s="21"/>
      <c r="F71" s="23"/>
      <c r="G71" s="25">
        <f t="shared" ref="G71" si="126">G69+D70+F70</f>
        <v>195.69641731155917</v>
      </c>
      <c r="H71" s="22" t="str">
        <f t="shared" ref="H71" si="127">+A71</f>
        <v>MD 217-4</v>
      </c>
      <c r="M71" s="28"/>
      <c r="N71" s="27"/>
    </row>
    <row r="72" spans="1:14" ht="15" customHeight="1" x14ac:dyDescent="0.25">
      <c r="A72" s="22"/>
      <c r="B72" s="20">
        <v>-8.9999999999999993E-3</v>
      </c>
      <c r="C72" s="20">
        <v>0.01</v>
      </c>
      <c r="D72" s="20">
        <f t="shared" ref="D72" si="128">(B72-C72)/2</f>
        <v>-9.4999999999999998E-3</v>
      </c>
      <c r="E72" s="21">
        <v>54.895000000000003</v>
      </c>
      <c r="F72" s="23">
        <f t="shared" ref="F72" si="129">-$E$105*E72/$E$104</f>
        <v>2.5178790280562833E-4</v>
      </c>
      <c r="G72" s="24"/>
      <c r="H72" s="22"/>
      <c r="M72" s="28"/>
      <c r="N72" s="27"/>
    </row>
    <row r="73" spans="1:14" ht="15" customHeight="1" x14ac:dyDescent="0.25">
      <c r="A73" s="22" t="s">
        <v>25</v>
      </c>
      <c r="B73" s="20"/>
      <c r="C73" s="20"/>
      <c r="D73" s="20"/>
      <c r="E73" s="21"/>
      <c r="F73" s="23"/>
      <c r="G73" s="25">
        <f t="shared" ref="G73" si="130">G71+D72+F72</f>
        <v>195.68716909946198</v>
      </c>
      <c r="H73" s="22" t="str">
        <f t="shared" ref="H73" si="131">+A73</f>
        <v>E-39</v>
      </c>
      <c r="M73" s="29"/>
      <c r="N73" s="27"/>
    </row>
    <row r="74" spans="1:14" ht="15" customHeight="1" x14ac:dyDescent="0.25">
      <c r="A74" s="31"/>
      <c r="B74" s="32">
        <v>-0.13</v>
      </c>
      <c r="C74" s="32">
        <v>0.13100000000000001</v>
      </c>
      <c r="D74" s="20">
        <f t="shared" ref="D74" si="132">(B74-C74)/2</f>
        <v>-0.1305</v>
      </c>
      <c r="E74" s="21">
        <v>98.247</v>
      </c>
      <c r="F74" s="23">
        <f t="shared" ref="F74" si="133">-$E$105*E74/$E$104</f>
        <v>4.5063131591118616E-4</v>
      </c>
      <c r="G74" s="24"/>
      <c r="H74" s="22"/>
      <c r="M74" s="29"/>
      <c r="N74" s="27"/>
    </row>
    <row r="75" spans="1:14" ht="15" customHeight="1" x14ac:dyDescent="0.25">
      <c r="A75" s="31" t="s">
        <v>26</v>
      </c>
      <c r="B75" s="32"/>
      <c r="C75" s="32"/>
      <c r="D75" s="20"/>
      <c r="E75" s="21"/>
      <c r="F75" s="23"/>
      <c r="G75" s="25">
        <f t="shared" ref="G75" si="134">G73+D74+F74</f>
        <v>195.55711973077788</v>
      </c>
      <c r="H75" s="22" t="str">
        <f t="shared" ref="H75" si="135">+A75</f>
        <v>E-40</v>
      </c>
      <c r="M75" s="29"/>
      <c r="N75" s="27"/>
    </row>
    <row r="76" spans="1:14" ht="15" customHeight="1" x14ac:dyDescent="0.25">
      <c r="A76" s="31"/>
      <c r="B76" s="32">
        <v>-1.3149999999999999</v>
      </c>
      <c r="C76" s="32">
        <v>1.3140000000000001</v>
      </c>
      <c r="D76" s="20">
        <f t="shared" ref="D76" si="136">(B76-C76)/2</f>
        <v>-1.3145</v>
      </c>
      <c r="E76" s="21">
        <v>106.224</v>
      </c>
      <c r="F76" s="23">
        <f t="shared" ref="F76" si="137">-$E$105*E76/$E$104</f>
        <v>4.8721956804126181E-4</v>
      </c>
      <c r="G76" s="24"/>
      <c r="H76" s="22"/>
      <c r="M76" s="29"/>
      <c r="N76" s="27"/>
    </row>
    <row r="77" spans="1:14" ht="15" customHeight="1" x14ac:dyDescent="0.25">
      <c r="A77" s="31" t="s">
        <v>27</v>
      </c>
      <c r="B77" s="32"/>
      <c r="C77" s="32"/>
      <c r="D77" s="20"/>
      <c r="E77" s="21"/>
      <c r="F77" s="23"/>
      <c r="G77" s="25">
        <f t="shared" ref="G77" si="138">G75+D76+F76</f>
        <v>194.24310695034592</v>
      </c>
      <c r="H77" s="22" t="str">
        <f t="shared" ref="H77" si="139">+A77</f>
        <v>E-41</v>
      </c>
      <c r="M77" s="29"/>
      <c r="N77" s="27"/>
    </row>
    <row r="78" spans="1:14" ht="15" customHeight="1" x14ac:dyDescent="0.25">
      <c r="A78" s="31"/>
      <c r="B78" s="32">
        <v>-0.16200000000000001</v>
      </c>
      <c r="C78" s="32">
        <v>0.16200000000000001</v>
      </c>
      <c r="D78" s="20">
        <f t="shared" ref="D78" si="140">(B78-C78)/2</f>
        <v>-0.16200000000000001</v>
      </c>
      <c r="E78" s="21">
        <v>102.749</v>
      </c>
      <c r="F78" s="23">
        <f t="shared" ref="F78" si="141">-$E$105*E78/$E$104</f>
        <v>4.7128072183942989E-4</v>
      </c>
      <c r="G78" s="24"/>
      <c r="H78" s="22"/>
      <c r="I78" s="5"/>
      <c r="L78" s="29"/>
      <c r="M78" s="27"/>
    </row>
    <row r="79" spans="1:14" ht="15" customHeight="1" x14ac:dyDescent="0.25">
      <c r="A79" s="31" t="s">
        <v>67</v>
      </c>
      <c r="B79" s="32"/>
      <c r="C79" s="32"/>
      <c r="D79" s="20"/>
      <c r="E79" s="21"/>
      <c r="F79" s="23"/>
      <c r="G79" s="25">
        <f t="shared" ref="G79" si="142">G77+D78+F78</f>
        <v>194.08157823106774</v>
      </c>
      <c r="H79" s="22" t="str">
        <f t="shared" ref="H79" si="143">+A79</f>
        <v>GPS 218-1</v>
      </c>
      <c r="I79" s="5"/>
      <c r="L79" s="26"/>
      <c r="M79" s="27"/>
    </row>
    <row r="80" spans="1:14" ht="15" customHeight="1" x14ac:dyDescent="0.25">
      <c r="A80" s="31"/>
      <c r="B80" s="32">
        <v>4.0000000000000001E-3</v>
      </c>
      <c r="C80" s="32">
        <v>-4.0000000000000001E-3</v>
      </c>
      <c r="D80" s="20">
        <f t="shared" ref="D80" si="144">(B80-C80)/2</f>
        <v>4.0000000000000001E-3</v>
      </c>
      <c r="E80" s="21">
        <v>27.311</v>
      </c>
      <c r="F80" s="23">
        <f t="shared" ref="F80" si="145">-$E$105*E80/$E$104</f>
        <v>1.2526786435056956E-4</v>
      </c>
      <c r="G80" s="24"/>
      <c r="H80" s="22"/>
      <c r="I80" s="5"/>
      <c r="M80" s="27"/>
    </row>
    <row r="81" spans="1:14" ht="15" customHeight="1" x14ac:dyDescent="0.25">
      <c r="A81" s="31" t="s">
        <v>35</v>
      </c>
      <c r="B81" s="32"/>
      <c r="C81" s="32"/>
      <c r="D81" s="20"/>
      <c r="E81" s="21"/>
      <c r="F81" s="23"/>
      <c r="G81" s="25">
        <f t="shared" ref="G81" si="146">G79+D80+F80</f>
        <v>194.08570349893208</v>
      </c>
      <c r="H81" s="22" t="str">
        <f t="shared" ref="H81" si="147">+A81</f>
        <v>TP-4</v>
      </c>
      <c r="I81" s="5"/>
      <c r="M81" s="27"/>
      <c r="N81" s="30"/>
    </row>
    <row r="82" spans="1:14" ht="15" customHeight="1" x14ac:dyDescent="0.25">
      <c r="A82" s="31"/>
      <c r="B82" s="32">
        <v>0.28899999999999998</v>
      </c>
      <c r="C82" s="32">
        <v>-0.28899999999999998</v>
      </c>
      <c r="D82" s="20">
        <f t="shared" ref="D82" si="148">(B82-C82)/2</f>
        <v>0.28899999999999998</v>
      </c>
      <c r="E82" s="21">
        <v>27.311</v>
      </c>
      <c r="F82" s="23">
        <f t="shared" ref="F82" si="149">-$E$105*E82/$E$104</f>
        <v>1.2526786435056956E-4</v>
      </c>
      <c r="G82" s="24"/>
      <c r="H82" s="22"/>
      <c r="I82" s="5"/>
      <c r="M82" s="27"/>
    </row>
    <row r="83" spans="1:14" ht="15" customHeight="1" x14ac:dyDescent="0.25">
      <c r="A83" s="31" t="s">
        <v>68</v>
      </c>
      <c r="B83" s="32"/>
      <c r="C83" s="32"/>
      <c r="D83" s="20"/>
      <c r="E83" s="21"/>
      <c r="F83" s="23"/>
      <c r="G83" s="25">
        <f t="shared" ref="G83" si="150">G81+D82+F82</f>
        <v>194.37482876679641</v>
      </c>
      <c r="H83" s="22" t="str">
        <f t="shared" ref="H83" si="151">+A83</f>
        <v>GPS 218-2</v>
      </c>
      <c r="I83" s="5"/>
      <c r="L83" s="26"/>
      <c r="M83" s="27"/>
    </row>
    <row r="84" spans="1:14" ht="15" customHeight="1" x14ac:dyDescent="0.25">
      <c r="A84" s="31"/>
      <c r="B84" s="32">
        <v>1.4999999999999999E-2</v>
      </c>
      <c r="C84" s="32">
        <v>-1.4999999999999999E-2</v>
      </c>
      <c r="D84" s="20">
        <f t="shared" ref="D84" si="152">(B84-C84)/2</f>
        <v>1.4999999999999999E-2</v>
      </c>
      <c r="E84" s="21">
        <v>146.38399999999999</v>
      </c>
      <c r="F84" s="23">
        <f t="shared" ref="F84" si="153">-$E$105*E84/$E$104</f>
        <v>6.7142217623279157E-4</v>
      </c>
      <c r="G84" s="24"/>
      <c r="H84" s="22"/>
      <c r="M84" s="26"/>
      <c r="N84" s="27"/>
    </row>
    <row r="85" spans="1:14" ht="15" customHeight="1" x14ac:dyDescent="0.25">
      <c r="A85" s="31" t="s">
        <v>28</v>
      </c>
      <c r="B85" s="32"/>
      <c r="C85" s="32"/>
      <c r="D85" s="20"/>
      <c r="E85" s="21"/>
      <c r="F85" s="23"/>
      <c r="G85" s="25">
        <f t="shared" ref="G85" si="154">G83+D84+F84</f>
        <v>194.39050018897262</v>
      </c>
      <c r="H85" s="22" t="str">
        <f t="shared" ref="H85" si="155">+A85</f>
        <v>E-42</v>
      </c>
      <c r="M85" s="29"/>
      <c r="N85" s="27"/>
    </row>
    <row r="86" spans="1:14" ht="15" customHeight="1" x14ac:dyDescent="0.25">
      <c r="A86" s="31"/>
      <c r="B86" s="32">
        <v>-2E-3</v>
      </c>
      <c r="C86" s="32">
        <v>2E-3</v>
      </c>
      <c r="D86" s="20">
        <f t="shared" ref="D86" si="156">(B86-C86)/2</f>
        <v>-2E-3</v>
      </c>
      <c r="E86" s="21">
        <v>51.689</v>
      </c>
      <c r="F86" s="23">
        <f t="shared" ref="F86" si="157">-$E$105*E86/$E$104</f>
        <v>2.3708288383495987E-4</v>
      </c>
      <c r="G86" s="24"/>
      <c r="H86" s="22"/>
      <c r="M86" s="29"/>
      <c r="N86" s="27"/>
    </row>
    <row r="87" spans="1:14" ht="15" customHeight="1" x14ac:dyDescent="0.25">
      <c r="A87" s="31" t="s">
        <v>29</v>
      </c>
      <c r="B87" s="32"/>
      <c r="C87" s="32"/>
      <c r="D87" s="20"/>
      <c r="E87" s="21"/>
      <c r="F87" s="23"/>
      <c r="G87" s="25">
        <f t="shared" ref="G87" si="158">G85+D86+F86</f>
        <v>194.38873727185646</v>
      </c>
      <c r="H87" s="22" t="str">
        <f t="shared" ref="H87" si="159">+A87</f>
        <v>E-43</v>
      </c>
      <c r="M87" s="29"/>
      <c r="N87" s="27"/>
    </row>
    <row r="88" spans="1:14" ht="15" customHeight="1" x14ac:dyDescent="0.25">
      <c r="A88" s="31"/>
      <c r="B88" s="32">
        <v>-4.0000000000000001E-3</v>
      </c>
      <c r="C88" s="32">
        <v>5.0000000000000001E-3</v>
      </c>
      <c r="D88" s="20">
        <f t="shared" ref="D88" si="160">(B88-C88)/2</f>
        <v>-4.5000000000000005E-3</v>
      </c>
      <c r="E88" s="21">
        <v>51.704000000000001</v>
      </c>
      <c r="F88" s="23">
        <f t="shared" ref="F88" si="161">-$E$105*E88/$E$104</f>
        <v>2.3715168460993182E-4</v>
      </c>
      <c r="G88" s="24"/>
      <c r="H88" s="22"/>
      <c r="M88" s="29"/>
      <c r="N88" s="27"/>
    </row>
    <row r="89" spans="1:14" ht="15" customHeight="1" x14ac:dyDescent="0.25">
      <c r="A89" s="31" t="s">
        <v>30</v>
      </c>
      <c r="B89" s="32"/>
      <c r="C89" s="32"/>
      <c r="D89" s="20"/>
      <c r="E89" s="21"/>
      <c r="F89" s="23"/>
      <c r="G89" s="25">
        <f t="shared" ref="G89" si="162">G87+D88+F88</f>
        <v>194.38447442354106</v>
      </c>
      <c r="H89" s="22" t="str">
        <f t="shared" ref="H89" si="163">+A89</f>
        <v>E-44</v>
      </c>
      <c r="M89" s="29"/>
      <c r="N89" s="27"/>
    </row>
    <row r="90" spans="1:14" ht="15" customHeight="1" x14ac:dyDescent="0.25">
      <c r="A90" s="31"/>
      <c r="B90" s="32">
        <v>0.01</v>
      </c>
      <c r="C90" s="32">
        <v>-8.9999999999999993E-3</v>
      </c>
      <c r="D90" s="20">
        <f t="shared" ref="D90" si="164">(B90-C90)/2</f>
        <v>9.4999999999999998E-3</v>
      </c>
      <c r="E90" s="21">
        <v>51.113999999999997</v>
      </c>
      <c r="F90" s="23">
        <f t="shared" ref="F90" si="165">-$E$105*E90/$E$104</f>
        <v>2.3444552079436898E-4</v>
      </c>
      <c r="G90" s="24"/>
      <c r="H90" s="22"/>
      <c r="M90" s="29"/>
      <c r="N90" s="27"/>
    </row>
    <row r="91" spans="1:14" ht="15" customHeight="1" x14ac:dyDescent="0.25">
      <c r="A91" s="31" t="s">
        <v>31</v>
      </c>
      <c r="B91" s="32"/>
      <c r="C91" s="32"/>
      <c r="D91" s="20"/>
      <c r="E91" s="21"/>
      <c r="F91" s="23"/>
      <c r="G91" s="25">
        <f t="shared" ref="G91" si="166">G89+D90+F90</f>
        <v>194.39420886906186</v>
      </c>
      <c r="H91" s="22" t="str">
        <f t="shared" ref="H91" si="167">+A91</f>
        <v>E-45</v>
      </c>
      <c r="M91" s="29"/>
      <c r="N91" s="27"/>
    </row>
    <row r="92" spans="1:14" ht="15" customHeight="1" x14ac:dyDescent="0.25">
      <c r="A92" s="31"/>
      <c r="B92" s="32">
        <v>-1.0999999999999999E-2</v>
      </c>
      <c r="C92" s="32">
        <v>1.2E-2</v>
      </c>
      <c r="D92" s="20">
        <f t="shared" ref="D92" si="168">(B92-C92)/2</f>
        <v>-1.15E-2</v>
      </c>
      <c r="E92" s="21">
        <v>102.512</v>
      </c>
      <c r="F92" s="23">
        <f t="shared" ref="F92" si="169">-$E$105*E92/$E$104</f>
        <v>4.7019366959487335E-4</v>
      </c>
      <c r="G92" s="24"/>
      <c r="H92" s="22"/>
      <c r="M92" s="29"/>
      <c r="N92" s="27"/>
    </row>
    <row r="93" spans="1:14" ht="15" customHeight="1" x14ac:dyDescent="0.25">
      <c r="A93" s="31" t="s">
        <v>32</v>
      </c>
      <c r="B93" s="32"/>
      <c r="C93" s="32"/>
      <c r="D93" s="20"/>
      <c r="E93" s="21"/>
      <c r="F93" s="23"/>
      <c r="G93" s="25">
        <f t="shared" ref="G93" si="170">G91+D92+F92</f>
        <v>194.38317906273144</v>
      </c>
      <c r="H93" s="22" t="str">
        <f t="shared" ref="H93" si="171">+A93</f>
        <v>E-46</v>
      </c>
      <c r="M93" s="29"/>
      <c r="N93" s="27"/>
    </row>
    <row r="94" spans="1:14" ht="15" customHeight="1" x14ac:dyDescent="0.25">
      <c r="A94" s="31"/>
      <c r="B94" s="32">
        <v>0.03</v>
      </c>
      <c r="C94" s="32">
        <v>-0.03</v>
      </c>
      <c r="D94" s="20">
        <f t="shared" ref="D94" si="172">(B94-C94)/2</f>
        <v>0.03</v>
      </c>
      <c r="E94" s="21">
        <v>102.404</v>
      </c>
      <c r="F94" s="23">
        <f t="shared" ref="F94" si="173">-$E$105*E94/$E$104</f>
        <v>4.6969830401507538E-4</v>
      </c>
      <c r="G94" s="24"/>
      <c r="H94" s="22"/>
      <c r="M94" s="29"/>
      <c r="N94" s="27"/>
    </row>
    <row r="95" spans="1:14" ht="15" customHeight="1" x14ac:dyDescent="0.25">
      <c r="A95" s="31" t="s">
        <v>69</v>
      </c>
      <c r="B95" s="32"/>
      <c r="C95" s="32"/>
      <c r="D95" s="20"/>
      <c r="E95" s="21"/>
      <c r="F95" s="23"/>
      <c r="G95" s="25">
        <f t="shared" ref="G95" si="174">G93+D94+F94</f>
        <v>194.41364876103546</v>
      </c>
      <c r="H95" s="22" t="str">
        <f t="shared" ref="H95" si="175">+A95</f>
        <v>MD 218-1</v>
      </c>
      <c r="M95" s="28"/>
      <c r="N95" s="27"/>
    </row>
    <row r="96" spans="1:14" ht="15" customHeight="1" x14ac:dyDescent="0.25">
      <c r="A96" s="31"/>
      <c r="B96" s="32">
        <v>1.4E-2</v>
      </c>
      <c r="C96" s="32">
        <v>-1.2999999999999999E-2</v>
      </c>
      <c r="D96" s="20">
        <f t="shared" ref="D96" si="176">(B96-C96)/2</f>
        <v>1.35E-2</v>
      </c>
      <c r="E96" s="21">
        <v>127.315</v>
      </c>
      <c r="F96" s="23">
        <f t="shared" ref="F96" si="177">-$E$105*E96/$E$104</f>
        <v>5.8395804437013515E-4</v>
      </c>
      <c r="G96" s="24"/>
      <c r="H96" s="22"/>
      <c r="M96" s="28"/>
      <c r="N96" s="27"/>
    </row>
    <row r="97" spans="1:14" ht="15" customHeight="1" x14ac:dyDescent="0.25">
      <c r="A97" s="31" t="s">
        <v>70</v>
      </c>
      <c r="B97" s="32"/>
      <c r="C97" s="32"/>
      <c r="D97" s="20"/>
      <c r="E97" s="21"/>
      <c r="F97" s="23"/>
      <c r="G97" s="25">
        <f t="shared" ref="G97" si="178">G95+D96+F96</f>
        <v>194.42773271907981</v>
      </c>
      <c r="H97" s="22" t="str">
        <f t="shared" ref="H97" si="179">+A97</f>
        <v>MD 218-2</v>
      </c>
      <c r="M97" s="28"/>
      <c r="N97" s="27"/>
    </row>
    <row r="98" spans="1:14" ht="15" customHeight="1" x14ac:dyDescent="0.25">
      <c r="A98" s="31"/>
      <c r="B98" s="32">
        <v>1.2999999999999999E-2</v>
      </c>
      <c r="C98" s="32">
        <v>-1.2E-2</v>
      </c>
      <c r="D98" s="20">
        <f t="shared" ref="D98" si="180">(B98-C98)/2</f>
        <v>1.2500000000000001E-2</v>
      </c>
      <c r="E98" s="21">
        <v>103.64400000000001</v>
      </c>
      <c r="F98" s="23">
        <f t="shared" ref="F98" si="181">-$E$105*E98/$E$104</f>
        <v>4.7538583474608881E-4</v>
      </c>
      <c r="G98" s="24"/>
      <c r="H98" s="22"/>
      <c r="M98" s="28"/>
      <c r="N98" s="27"/>
    </row>
    <row r="99" spans="1:14" ht="15" customHeight="1" x14ac:dyDescent="0.25">
      <c r="A99" s="31" t="s">
        <v>33</v>
      </c>
      <c r="B99" s="32"/>
      <c r="C99" s="32"/>
      <c r="D99" s="20"/>
      <c r="E99" s="21"/>
      <c r="F99" s="23"/>
      <c r="G99" s="25">
        <f t="shared" ref="G99" si="182">G97+D98+F98</f>
        <v>194.44070810491453</v>
      </c>
      <c r="H99" s="22" t="str">
        <f t="shared" ref="H99" si="183">+A99</f>
        <v>E-47</v>
      </c>
      <c r="M99" s="29"/>
      <c r="N99" s="27"/>
    </row>
    <row r="100" spans="1:14" ht="15" customHeight="1" x14ac:dyDescent="0.25">
      <c r="A100" s="31"/>
      <c r="B100" s="32">
        <v>1.9E-2</v>
      </c>
      <c r="C100" s="32">
        <v>-1.7999999999999999E-2</v>
      </c>
      <c r="D100" s="20">
        <f t="shared" ref="D100" si="184">(B100-C100)/2</f>
        <v>1.8499999999999999E-2</v>
      </c>
      <c r="E100" s="21">
        <v>103.11199999999999</v>
      </c>
      <c r="F100" s="23">
        <f t="shared" ref="F100" si="185">-$E$105*E100/$E$104</f>
        <v>4.7294570059375077E-4</v>
      </c>
      <c r="G100" s="24"/>
      <c r="H100" s="22"/>
      <c r="M100" s="29"/>
      <c r="N100" s="27"/>
    </row>
    <row r="101" spans="1:14" s="8" customFormat="1" ht="15" customHeight="1" x14ac:dyDescent="0.2">
      <c r="A101" s="31" t="s">
        <v>34</v>
      </c>
      <c r="B101" s="32"/>
      <c r="C101" s="32"/>
      <c r="D101" s="20"/>
      <c r="E101" s="21"/>
      <c r="F101" s="23"/>
      <c r="G101" s="25">
        <f t="shared" ref="G101" si="186">G99+D100+F100</f>
        <v>194.45968105061513</v>
      </c>
      <c r="H101" s="22" t="str">
        <f t="shared" ref="H101" si="187">+A101</f>
        <v>E-48</v>
      </c>
      <c r="I101" s="42"/>
    </row>
    <row r="102" spans="1:14" s="8" customFormat="1" ht="15" customHeight="1" x14ac:dyDescent="0.2">
      <c r="A102" s="31"/>
      <c r="B102" s="32">
        <v>-0.61099999999999999</v>
      </c>
      <c r="C102" s="32">
        <v>0.61</v>
      </c>
      <c r="D102" s="20">
        <f t="shared" ref="D102" si="188">(B102-C102)/2</f>
        <v>-0.61050000000000004</v>
      </c>
      <c r="E102" s="21">
        <v>178.548</v>
      </c>
      <c r="F102" s="23">
        <f t="shared" ref="F102" si="189">-$E$105*E102/$E$104</f>
        <v>8.1894938464594825E-4</v>
      </c>
      <c r="G102" s="24"/>
      <c r="H102" s="22"/>
      <c r="I102" s="43" t="s">
        <v>46</v>
      </c>
    </row>
    <row r="103" spans="1:14" s="8" customFormat="1" ht="15" customHeight="1" x14ac:dyDescent="0.2">
      <c r="A103" s="31" t="s">
        <v>57</v>
      </c>
      <c r="B103" s="32"/>
      <c r="C103" s="32"/>
      <c r="D103" s="20"/>
      <c r="E103" s="21"/>
      <c r="F103" s="21"/>
      <c r="G103" s="25">
        <f t="shared" ref="G103" si="190">G101+D102+F102</f>
        <v>193.84999999999977</v>
      </c>
      <c r="H103" s="22" t="str">
        <f t="shared" ref="H103" si="191">+A103</f>
        <v>GPS.จท.ลป.684</v>
      </c>
      <c r="I103" s="45">
        <v>193.85</v>
      </c>
    </row>
    <row r="104" spans="1:14" s="8" customFormat="1" ht="15" customHeight="1" thickBot="1" x14ac:dyDescent="0.25">
      <c r="A104" s="9" t="s">
        <v>53</v>
      </c>
      <c r="B104" s="10">
        <f>SUM(B6:B103)</f>
        <v>-3.8339999999999996</v>
      </c>
      <c r="C104" s="10">
        <f>SUM(C6:C103)</f>
        <v>3.8379999999999992</v>
      </c>
      <c r="D104" s="33">
        <f>SUM(D6:D103)</f>
        <v>-3.8359999999999994</v>
      </c>
      <c r="E104" s="34">
        <f>SUM(E6:E102)</f>
        <v>3270.3119999999999</v>
      </c>
      <c r="F104" s="11"/>
      <c r="G104" s="35"/>
      <c r="H104" s="47" t="s">
        <v>54</v>
      </c>
      <c r="I104" s="42"/>
    </row>
    <row r="105" spans="1:14" s="8" customFormat="1" ht="15" customHeight="1" thickTop="1" x14ac:dyDescent="0.2">
      <c r="A105" s="12"/>
      <c r="B105" s="13" t="s">
        <v>48</v>
      </c>
      <c r="C105" s="48"/>
      <c r="D105" s="14" t="s">
        <v>49</v>
      </c>
      <c r="E105" s="50">
        <f>+D104-H105</f>
        <v>-1.5000000000001457E-2</v>
      </c>
      <c r="F105" s="15" t="s">
        <v>50</v>
      </c>
      <c r="G105" s="35"/>
      <c r="H105" s="49">
        <f>I103-I5</f>
        <v>-3.820999999999998</v>
      </c>
      <c r="I105" s="42"/>
    </row>
    <row r="106" spans="1:14" s="8" customFormat="1" ht="15" customHeight="1" x14ac:dyDescent="0.2">
      <c r="A106" s="16"/>
      <c r="B106" s="17" t="s">
        <v>51</v>
      </c>
      <c r="C106" s="48"/>
      <c r="D106" s="14" t="s">
        <v>49</v>
      </c>
      <c r="E106" s="36" t="str">
        <f>"0.012 Ö"&amp;TEXT(3270/1000,"0.000")</f>
        <v>0.012 Ö3.270</v>
      </c>
      <c r="F106" s="15" t="s">
        <v>50</v>
      </c>
      <c r="G106" s="35"/>
      <c r="I106" s="42"/>
    </row>
    <row r="107" spans="1:14" s="8" customFormat="1" ht="15" customHeight="1" x14ac:dyDescent="0.2">
      <c r="A107" s="18"/>
      <c r="B107" s="18"/>
      <c r="C107" s="18"/>
      <c r="D107" s="14" t="s">
        <v>49</v>
      </c>
      <c r="E107" s="19">
        <f>0.012*SQRT(3270.312/1000)</f>
        <v>2.170080477770352E-2</v>
      </c>
      <c r="F107" s="15" t="s">
        <v>52</v>
      </c>
      <c r="G107" s="35"/>
      <c r="I107" s="42"/>
    </row>
    <row r="108" spans="1:14" ht="15" customHeight="1" x14ac:dyDescent="0.45">
      <c r="A108" s="18"/>
      <c r="B108" s="18"/>
      <c r="C108" s="18"/>
      <c r="D108" s="14"/>
      <c r="E108" s="19"/>
      <c r="F108" s="15"/>
    </row>
  </sheetData>
  <sortState ref="F6:H23">
    <sortCondition descending="1" ref="F6:F23"/>
  </sortState>
  <mergeCells count="7">
    <mergeCell ref="A1:H1"/>
    <mergeCell ref="A2:H2"/>
    <mergeCell ref="A3:A4"/>
    <mergeCell ref="B3:C3"/>
    <mergeCell ref="D3:D4"/>
    <mergeCell ref="G3:G4"/>
    <mergeCell ref="H3:H4"/>
  </mergeCells>
  <printOptions horizontalCentered="1"/>
  <pageMargins left="0.39370078740157483" right="0.19685039370078741" top="0.59055118110236227" bottom="0.19685039370078741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Adj-Loop-E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Rat</cp:lastModifiedBy>
  <cp:lastPrinted>2021-08-26T04:33:12Z</cp:lastPrinted>
  <dcterms:created xsi:type="dcterms:W3CDTF">2020-07-24T08:16:18Z</dcterms:created>
  <dcterms:modified xsi:type="dcterms:W3CDTF">2022-06-27T02:34:16Z</dcterms:modified>
</cp:coreProperties>
</file>