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DieseArbeitsmappe"/>
  <xr:revisionPtr revIDLastSave="0" documentId="13_ncr:1_{C649A473-7E1D-4FE0-82FE-CB02CDB27084}" xr6:coauthVersionLast="45" xr6:coauthVersionMax="45" xr10:uidLastSave="{00000000-0000-0000-0000-000000000000}"/>
  <bookViews>
    <workbookView xWindow="-108" yWindow="-108" windowWidth="23256" windowHeight="12576" tabRatio="636" xr2:uid="{00000000-000D-0000-FFFF-FFFF00000000}"/>
  </bookViews>
  <sheets>
    <sheet name="Openiban" sheetId="16" r:id="rId1"/>
    <sheet name="AVQ - QAVD" sheetId="1" r:id="rId2"/>
    <sheet name="AVQ - QAVDA" sheetId="10" r:id="rId3"/>
    <sheet name="AVQ - QAVW" sheetId="11" r:id="rId4"/>
    <sheet name="AVQ - QAVWA" sheetId="14" r:id="rId5"/>
    <sheet name="AVQ - QAVM" sheetId="12" r:id="rId6"/>
    <sheet name="AVQ - QAVMA" sheetId="13" r:id="rId7"/>
    <sheet name="AVQ - QAVTS" sheetId="15" r:id="rId8"/>
    <sheet name="CBQ" sheetId="2" r:id="rId9"/>
    <sheet name="JEQ" sheetId="4" r:id="rId10"/>
    <sheet name="YFQ" sheetId="9" r:id="rId11"/>
  </sheets>
  <definedNames>
    <definedName name="AVQB_1">#REF!</definedName>
    <definedName name="AVQB_2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6" l="1" a="1"/>
  <c r="A8" i="16" s="1"/>
  <c r="D5" i="16" l="1" a="1"/>
  <c r="D5" i="16" s="1"/>
  <c r="B2" i="16" a="1"/>
  <c r="B2" i="16" s="1"/>
  <c r="I20" i="15" l="1"/>
  <c r="I19" i="15"/>
  <c r="I15" i="15"/>
  <c r="I14" i="15"/>
  <c r="I13" i="15"/>
  <c r="I9" i="15"/>
  <c r="I8" i="15"/>
  <c r="I7" i="15"/>
  <c r="I6" i="15"/>
  <c r="I5" i="15"/>
  <c r="I4" i="15"/>
  <c r="I2" i="15"/>
  <c r="I3" i="15"/>
  <c r="I12" i="15"/>
  <c r="I11" i="15"/>
  <c r="I10" i="15"/>
  <c r="F16" i="13" l="1"/>
  <c r="F15" i="13"/>
  <c r="F18" i="13"/>
  <c r="F13" i="13"/>
  <c r="F11" i="13"/>
  <c r="F10" i="13"/>
  <c r="F9" i="13"/>
  <c r="F6" i="13"/>
  <c r="F5" i="13"/>
  <c r="F4" i="13"/>
  <c r="F3" i="13"/>
  <c r="F2" i="13"/>
  <c r="F16" i="12"/>
  <c r="F15" i="12"/>
  <c r="F14" i="12"/>
  <c r="F13" i="12"/>
  <c r="F11" i="12"/>
  <c r="F16" i="14"/>
  <c r="F15" i="14"/>
  <c r="F13" i="14"/>
  <c r="F14" i="11"/>
  <c r="F13" i="11"/>
  <c r="D12" i="11"/>
  <c r="F10" i="12"/>
  <c r="F9" i="12"/>
  <c r="F8" i="12"/>
  <c r="F7" i="12"/>
  <c r="F6" i="12"/>
  <c r="F5" i="12"/>
  <c r="F4" i="12"/>
  <c r="F3" i="12"/>
  <c r="F2" i="12"/>
  <c r="F11" i="11"/>
  <c r="F16" i="11" l="1"/>
  <c r="F15" i="11"/>
  <c r="F12" i="11"/>
  <c r="F10" i="11"/>
  <c r="F9" i="11"/>
  <c r="F8" i="11"/>
  <c r="F7" i="11"/>
  <c r="G19" i="10"/>
  <c r="G18" i="10"/>
  <c r="F6" i="11"/>
  <c r="F5" i="11"/>
  <c r="F4" i="11"/>
  <c r="F3" i="11"/>
  <c r="F2" i="11"/>
  <c r="F8" i="14"/>
  <c r="F7" i="14"/>
  <c r="G14" i="10"/>
  <c r="G13" i="10"/>
  <c r="G12" i="10"/>
  <c r="F18" i="14"/>
  <c r="F17" i="14"/>
  <c r="G11" i="10"/>
  <c r="G10" i="10"/>
  <c r="G9" i="10"/>
  <c r="G8" i="10"/>
  <c r="G7" i="10"/>
  <c r="G6" i="10"/>
  <c r="G5" i="10"/>
  <c r="G4" i="10"/>
  <c r="G3" i="10"/>
  <c r="G2" i="10"/>
  <c r="G16" i="1"/>
  <c r="G15" i="1"/>
  <c r="G11" i="1"/>
  <c r="G10" i="1"/>
  <c r="G9" i="1"/>
  <c r="G8" i="1"/>
  <c r="G7" i="1"/>
  <c r="G6" i="1"/>
  <c r="E18" i="15"/>
  <c r="I18" i="15" s="1"/>
  <c r="E17" i="15"/>
  <c r="I17" i="15" s="1"/>
  <c r="E16" i="15"/>
  <c r="I16" i="15" s="1"/>
  <c r="G5" i="1"/>
  <c r="G4" i="1"/>
  <c r="G3" i="1"/>
  <c r="G2" i="1"/>
  <c r="F12" i="14"/>
  <c r="F11" i="14"/>
  <c r="F10" i="14"/>
  <c r="F9" i="14"/>
  <c r="F6" i="14"/>
  <c r="F5" i="14"/>
  <c r="F4" i="14"/>
  <c r="F3" i="14"/>
  <c r="F2" i="14"/>
  <c r="D14" i="14"/>
  <c r="F14" i="14" s="1"/>
  <c r="F17" i="13" l="1"/>
  <c r="F12" i="13"/>
  <c r="F8" i="13"/>
  <c r="F7" i="13"/>
  <c r="D14" i="13"/>
  <c r="F14" i="13" s="1"/>
  <c r="D12" i="12"/>
  <c r="F12" i="12" s="1"/>
  <c r="D15" i="10" l="1"/>
  <c r="G15" i="10" s="1"/>
  <c r="D17" i="10"/>
  <c r="G17" i="10" s="1"/>
  <c r="D16" i="10"/>
  <c r="G16" i="10" s="1"/>
  <c r="B2" i="4" l="1"/>
  <c r="B6" i="9" l="1"/>
  <c r="B5" i="4"/>
  <c r="B3" i="9"/>
  <c r="B4" i="9"/>
  <c r="B5" i="9"/>
  <c r="B7" i="9"/>
  <c r="B3" i="4" l="1"/>
  <c r="B4" i="4"/>
  <c r="B6" i="4"/>
  <c r="B7" i="4"/>
  <c r="B8" i="4"/>
  <c r="B9" i="4"/>
  <c r="B10" i="4"/>
  <c r="B11" i="4"/>
  <c r="B12" i="4"/>
  <c r="B2" i="9" l="1"/>
  <c r="D14" i="1" l="1"/>
  <c r="G14" i="1" s="1"/>
  <c r="D13" i="1"/>
  <c r="G13" i="1" s="1"/>
  <c r="D12" i="1"/>
  <c r="G12" i="1" s="1"/>
  <c r="D2" i="2"/>
  <c r="D3" i="2"/>
  <c r="D4" i="2"/>
  <c r="D7" i="2"/>
  <c r="D6" i="2"/>
  <c r="D5" i="2"/>
  <c r="D10" i="2"/>
  <c r="D8" i="2"/>
  <c r="D9" i="2"/>
  <c r="F9" i="2" l="1"/>
  <c r="F10" i="2"/>
  <c r="F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<sst xmlns="http://schemas.openxmlformats.org/spreadsheetml/2006/main" count="463" uniqueCount="107">
  <si>
    <t>Quote</t>
  </si>
  <si>
    <t>close</t>
  </si>
  <si>
    <t>Symbol</t>
  </si>
  <si>
    <t>Date</t>
  </si>
  <si>
    <t>open</t>
  </si>
  <si>
    <t>high</t>
  </si>
  <si>
    <t>low</t>
  </si>
  <si>
    <t>volume</t>
  </si>
  <si>
    <t>MSFT</t>
  </si>
  <si>
    <t>Test</t>
  </si>
  <si>
    <t>Symbol only</t>
  </si>
  <si>
    <t>Empty day</t>
  </si>
  <si>
    <t>Default day</t>
  </si>
  <si>
    <t>Current date</t>
  </si>
  <si>
    <t>Day and Date</t>
  </si>
  <si>
    <t>Missing day parameter</t>
  </si>
  <si>
    <t>Info</t>
  </si>
  <si>
    <t>3. ISIN</t>
  </si>
  <si>
    <t>2. WRK and Price</t>
  </si>
  <si>
    <t>Price</t>
  </si>
  <si>
    <t>1. WRK</t>
  </si>
  <si>
    <t>US5949181045</t>
  </si>
  <si>
    <t>Stock Exchange</t>
  </si>
  <si>
    <t>GER</t>
  </si>
  <si>
    <t>GAT</t>
  </si>
  <si>
    <t>4. WRK with set stock exchange</t>
  </si>
  <si>
    <t>5. WRK and Price with set stock exchange</t>
  </si>
  <si>
    <t>6. ISIN with set stock exchange</t>
  </si>
  <si>
    <t>7. WRK with set stock exchange (formatted as currency)</t>
  </si>
  <si>
    <t>8. WRK and Price with set stock exchange (formatted as currency)</t>
  </si>
  <si>
    <t>9. ISIN with set stock exchange (formatted as currency)</t>
  </si>
  <si>
    <t>Is Number?</t>
  </si>
  <si>
    <t>FB</t>
  </si>
  <si>
    <t>AAPL</t>
  </si>
  <si>
    <t>INTC</t>
  </si>
  <si>
    <t>CSCO</t>
  </si>
  <si>
    <t>VZ</t>
  </si>
  <si>
    <t>IE00B4L5Y983</t>
  </si>
  <si>
    <t>Ticker</t>
  </si>
  <si>
    <t>ISIN</t>
  </si>
  <si>
    <t>WKN/ISIN</t>
  </si>
  <si>
    <t>IE00B14X4T88</t>
  </si>
  <si>
    <t>IE00BKM4GZ66</t>
  </si>
  <si>
    <t>IE00BQN1K901</t>
  </si>
  <si>
    <t>IE00B2QWDY88</t>
  </si>
  <si>
    <t>IE00B3VWM098</t>
  </si>
  <si>
    <t>DE000A0D8QZ7</t>
  </si>
  <si>
    <t>IE00B78JSG98</t>
  </si>
  <si>
    <t>LU0444606700</t>
  </si>
  <si>
    <t>DE000A1CXBV8</t>
  </si>
  <si>
    <t>IE00B1FZS350</t>
  </si>
  <si>
    <t>BestMatch</t>
  </si>
  <si>
    <t>OutputSize</t>
  </si>
  <si>
    <t>full</t>
  </si>
  <si>
    <t>BestMatch enabled with not available trading date</t>
  </si>
  <si>
    <t>Full OutputSize with Day (Index) &gt; 100</t>
  </si>
  <si>
    <t>Day</t>
  </si>
  <si>
    <t>Week</t>
  </si>
  <si>
    <t>adjusted close</t>
  </si>
  <si>
    <t>dividend amount</t>
  </si>
  <si>
    <t>split coefficient</t>
  </si>
  <si>
    <t>8. Split Coefficient</t>
  </si>
  <si>
    <t>1. Open</t>
  </si>
  <si>
    <t>2. High</t>
  </si>
  <si>
    <t>3. Low</t>
  </si>
  <si>
    <t>4. Close</t>
  </si>
  <si>
    <t>5. Adjusted Close</t>
  </si>
  <si>
    <t>6. Volume</t>
  </si>
  <si>
    <t>7. Divided Amount</t>
  </si>
  <si>
    <t>5. Volume</t>
  </si>
  <si>
    <t>Empty week</t>
  </si>
  <si>
    <t>Default week</t>
  </si>
  <si>
    <t>Week and Date</t>
  </si>
  <si>
    <t>Missing week parameter</t>
  </si>
  <si>
    <t>Month</t>
  </si>
  <si>
    <t>Empty month</t>
  </si>
  <si>
    <t>Default month</t>
  </si>
  <si>
    <t>Month and Date</t>
  </si>
  <si>
    <t>Missing month parameter</t>
  </si>
  <si>
    <t>Month (Index) &gt; 100</t>
  </si>
  <si>
    <t>Week (Index) &gt; 100</t>
  </si>
  <si>
    <t>Negative day</t>
  </si>
  <si>
    <t>Positive day</t>
  </si>
  <si>
    <t>Missing day argument</t>
  </si>
  <si>
    <t>Positive week</t>
  </si>
  <si>
    <t>Negative week</t>
  </si>
  <si>
    <t>Positive month</t>
  </si>
  <si>
    <t>Negative month</t>
  </si>
  <si>
    <t>Interval</t>
  </si>
  <si>
    <t>Adjusted</t>
  </si>
  <si>
    <t>Daily</t>
  </si>
  <si>
    <t>Weekly</t>
  </si>
  <si>
    <t>Monthly</t>
  </si>
  <si>
    <t>1min</t>
  </si>
  <si>
    <t>5min</t>
  </si>
  <si>
    <t>15min</t>
  </si>
  <si>
    <t>30min</t>
  </si>
  <si>
    <t>60min</t>
  </si>
  <si>
    <t>BIC</t>
  </si>
  <si>
    <t>IBAN</t>
  </si>
  <si>
    <t>Country</t>
  </si>
  <si>
    <t>Bank Code</t>
  </si>
  <si>
    <t>Account Number</t>
  </si>
  <si>
    <t>DE89370400440532013000</t>
  </si>
  <si>
    <t>DE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</si>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</sst>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\ [$EUR]"/>
    <numFmt numFmtId="165" formatCode="_-* #,##0_-;\-* #,##0_-;_-* &quot;-&quot;??_-;_-@_-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quotePrefix="1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1" quotePrefix="1" applyNumberFormat="1" applyFont="1"/>
    <xf numFmtId="166" fontId="0" fillId="0" borderId="0" xfId="0" quotePrefix="1" applyNumberFormat="1"/>
    <xf numFmtId="2" fontId="0" fillId="0" borderId="0" xfId="0" quotePrefix="1" applyNumberFormat="1"/>
    <xf numFmtId="0" fontId="3" fillId="2" borderId="0" xfId="0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763CB-DD2F-4007-B825-CB3E452695E2}" name="Tabelle1" displayName="Tabelle1" ref="A1:B2" totalsRowShown="0">
  <autoFilter ref="A1:B2" xr:uid="{E8272C01-6A7B-4115-AC0E-C4A2D5D28DE4}">
    <filterColumn colId="0" hiddenButton="1"/>
    <filterColumn colId="1" hiddenButton="1"/>
  </autoFilter>
  <tableColumns count="2">
    <tableColumn id="1" xr3:uid="{E8E94225-1F7D-4012-9A3F-88E442B6D788}" name="IBAN"/>
    <tableColumn id="2" xr3:uid="{BBB3ABF0-3834-4CB4-949E-A3F57E3ECBA3}" name="BIC">
      <calculatedColumnFormula array="1">_xll.FFE.OPENIBAN.QBIC(A2)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FBAA-231B-43B9-BF20-F13AD3E437DB}" name="Tabelle2" displayName="Tabelle2" ref="A4:D5" totalsRowShown="0">
  <autoFilter ref="A4:D5" xr:uid="{015C54D5-844F-4256-BC29-67F6D2299141}">
    <filterColumn colId="0" hiddenButton="1"/>
    <filterColumn colId="1" hiddenButton="1"/>
    <filterColumn colId="2" hiddenButton="1"/>
    <filterColumn colId="3" hiddenButton="1"/>
  </autoFilter>
  <tableColumns count="4">
    <tableColumn id="1" xr3:uid="{837CCA7C-CFBA-43D7-BB66-506AF57FC2F6}" name="Country"/>
    <tableColumn id="2" xr3:uid="{5163A3AD-EC2F-49B0-8545-60E57FB4943B}" name="Bank Code"/>
    <tableColumn id="3" xr3:uid="{1A5435A1-324E-4528-84E4-B6EBED5A5CC9}" name="Account Number"/>
    <tableColumn id="4" xr3:uid="{8D397B68-88E5-400C-BD36-BC661B44BAF1}" name="IBAN">
      <calculatedColumnFormula array="1">_xll.FFE.OPENIBAN.QIBAN(A5,B5,C5)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A8F72-978B-4D93-8AC0-52B46B299CF0}">
  <dimension ref="A1:D101"/>
  <sheetViews>
    <sheetView tabSelected="1" workbookViewId="0">
      <selection activeCell="B2" sqref="B2"/>
    </sheetView>
  </sheetViews>
  <sheetFormatPr baseColWidth="10" defaultRowHeight="14.4" x14ac:dyDescent="0.3"/>
  <cols>
    <col min="1" max="1" width="23.44140625" bestFit="1" customWidth="1"/>
    <col min="2" max="2" width="12.21875" bestFit="1" customWidth="1"/>
    <col min="3" max="3" width="17.5546875" bestFit="1" customWidth="1"/>
    <col min="4" max="4" width="23.44140625" customWidth="1"/>
  </cols>
  <sheetData>
    <row r="1" spans="1:4" x14ac:dyDescent="0.3">
      <c r="A1" t="s">
        <v>99</v>
      </c>
      <c r="B1" t="s">
        <v>98</v>
      </c>
    </row>
    <row r="2" spans="1:4" x14ac:dyDescent="0.3">
      <c r="A2" t="s">
        <v>103</v>
      </c>
      <c r="B2" t="str" cm="1">
        <f t="array" ref="B2">_xll.FFE.OPENIBAN.QBIC(A2)</f>
        <v>COBADEFFXXX</v>
      </c>
    </row>
    <row r="4" spans="1:4" x14ac:dyDescent="0.3">
      <c r="A4" t="s">
        <v>100</v>
      </c>
      <c r="B4" t="s">
        <v>101</v>
      </c>
      <c r="C4" t="s">
        <v>102</v>
      </c>
      <c r="D4" t="s">
        <v>99</v>
      </c>
    </row>
    <row r="5" spans="1:4" x14ac:dyDescent="0.3">
      <c r="A5" t="s">
        <v>104</v>
      </c>
      <c r="B5">
        <v>37040044</v>
      </c>
      <c r="C5">
        <v>532013000</v>
      </c>
      <c r="D5" t="str" cm="1">
        <f t="array" ref="D5">_xll.FFE.OPENIBAN.QIBAN(A5,B5,C5)</f>
        <v>DE89370400440532013000</v>
      </c>
    </row>
    <row r="7" spans="1:4" x14ac:dyDescent="0.3">
      <c r="A7" s="16" t="s">
        <v>106</v>
      </c>
      <c r="B7" s="16" t="s">
        <v>105</v>
      </c>
    </row>
    <row r="8" spans="1:4" x14ac:dyDescent="0.3">
      <c r="A8" t="str" cm="1">
        <f t="array" ref="A8:B101">_xll.FFE.OPENIBAN.QCOUNTRIES()</f>
        <v>Albania</v>
      </c>
      <c r="B8" t="str">
        <v>AL</v>
      </c>
    </row>
    <row r="9" spans="1:4" x14ac:dyDescent="0.3">
      <c r="A9" t="str">
        <v>Algeria</v>
      </c>
      <c r="B9" t="str">
        <v>DZ</v>
      </c>
    </row>
    <row r="10" spans="1:4" x14ac:dyDescent="0.3">
      <c r="A10" t="str">
        <v>Andorra</v>
      </c>
      <c r="B10" t="str">
        <v>AD</v>
      </c>
    </row>
    <row r="11" spans="1:4" x14ac:dyDescent="0.3">
      <c r="A11" t="str">
        <v>Angola</v>
      </c>
      <c r="B11" t="str">
        <v>AO</v>
      </c>
    </row>
    <row r="12" spans="1:4" x14ac:dyDescent="0.3">
      <c r="A12" t="str">
        <v>Austria</v>
      </c>
      <c r="B12" t="str">
        <v>AT</v>
      </c>
    </row>
    <row r="13" spans="1:4" x14ac:dyDescent="0.3">
      <c r="A13" t="str">
        <v>Azerbaijan</v>
      </c>
      <c r="B13" t="str">
        <v>AZ</v>
      </c>
    </row>
    <row r="14" spans="1:4" x14ac:dyDescent="0.3">
      <c r="A14" t="str">
        <v>Bahrain</v>
      </c>
      <c r="B14" t="str">
        <v>BH</v>
      </c>
    </row>
    <row r="15" spans="1:4" x14ac:dyDescent="0.3">
      <c r="A15" t="str">
        <v>Belgium</v>
      </c>
      <c r="B15" t="str">
        <v>BE</v>
      </c>
    </row>
    <row r="16" spans="1:4" x14ac:dyDescent="0.3">
      <c r="A16" t="str">
        <v>Benin</v>
      </c>
      <c r="B16" t="str">
        <v>BJ</v>
      </c>
    </row>
    <row r="17" spans="1:2" x14ac:dyDescent="0.3">
      <c r="A17" t="str">
        <v>Bosnia and Herzegovina</v>
      </c>
      <c r="B17" t="str">
        <v>BA</v>
      </c>
    </row>
    <row r="18" spans="1:2" x14ac:dyDescent="0.3">
      <c r="A18" t="str">
        <v>Brazil</v>
      </c>
      <c r="B18" t="str">
        <v>BR</v>
      </c>
    </row>
    <row r="19" spans="1:2" x14ac:dyDescent="0.3">
      <c r="A19" t="str">
        <v>British Virgin Islands</v>
      </c>
      <c r="B19" t="str">
        <v>VG</v>
      </c>
    </row>
    <row r="20" spans="1:2" x14ac:dyDescent="0.3">
      <c r="A20" t="str">
        <v>Bulgaria</v>
      </c>
      <c r="B20" t="str">
        <v>BG</v>
      </c>
    </row>
    <row r="21" spans="1:2" x14ac:dyDescent="0.3">
      <c r="A21" t="str">
        <v>Burkina Faso</v>
      </c>
      <c r="B21" t="str">
        <v>BF</v>
      </c>
    </row>
    <row r="22" spans="1:2" x14ac:dyDescent="0.3">
      <c r="A22" t="str">
        <v>Burundi</v>
      </c>
      <c r="B22" t="str">
        <v>BI</v>
      </c>
    </row>
    <row r="23" spans="1:2" x14ac:dyDescent="0.3">
      <c r="A23" t="str">
        <v>Cameroon</v>
      </c>
      <c r="B23" t="str">
        <v>CM</v>
      </c>
    </row>
    <row r="24" spans="1:2" x14ac:dyDescent="0.3">
      <c r="A24" t="str">
        <v>Cape Verde</v>
      </c>
      <c r="B24" t="str">
        <v>CV</v>
      </c>
    </row>
    <row r="25" spans="1:2" x14ac:dyDescent="0.3">
      <c r="A25" t="str">
        <v>Central African Republic</v>
      </c>
      <c r="B25" t="str">
        <v>FR</v>
      </c>
    </row>
    <row r="26" spans="1:2" x14ac:dyDescent="0.3">
      <c r="A26" t="str">
        <v>Congo</v>
      </c>
      <c r="B26" t="str">
        <v>CG</v>
      </c>
    </row>
    <row r="27" spans="1:2" x14ac:dyDescent="0.3">
      <c r="A27" t="str">
        <v>Costa Rica</v>
      </c>
      <c r="B27" t="str">
        <v>CR</v>
      </c>
    </row>
    <row r="28" spans="1:2" x14ac:dyDescent="0.3">
      <c r="A28" t="str">
        <v>Croatia</v>
      </c>
      <c r="B28" t="str">
        <v>HR</v>
      </c>
    </row>
    <row r="29" spans="1:2" x14ac:dyDescent="0.3">
      <c r="A29" t="str">
        <v>Cyprus</v>
      </c>
      <c r="B29" t="str">
        <v>CY</v>
      </c>
    </row>
    <row r="30" spans="1:2" x14ac:dyDescent="0.3">
      <c r="A30" t="str">
        <v>Czech Republic</v>
      </c>
      <c r="B30" t="str">
        <v>CZ</v>
      </c>
    </row>
    <row r="31" spans="1:2" x14ac:dyDescent="0.3">
      <c r="A31" t="str">
        <v>Denmark</v>
      </c>
      <c r="B31" t="str">
        <v>DK</v>
      </c>
    </row>
    <row r="32" spans="1:2" x14ac:dyDescent="0.3">
      <c r="A32" t="str">
        <v>Dominican Republic</v>
      </c>
      <c r="B32" t="str">
        <v>DO</v>
      </c>
    </row>
    <row r="33" spans="1:2" x14ac:dyDescent="0.3">
      <c r="A33" t="str">
        <v>Egypt</v>
      </c>
      <c r="B33" t="str">
        <v>EG</v>
      </c>
    </row>
    <row r="34" spans="1:2" x14ac:dyDescent="0.3">
      <c r="A34" t="str">
        <v>Estonia</v>
      </c>
      <c r="B34" t="str">
        <v>EE</v>
      </c>
    </row>
    <row r="35" spans="1:2" x14ac:dyDescent="0.3">
      <c r="A35" t="str">
        <v>Faroe Islands</v>
      </c>
      <c r="B35" t="str">
        <v>FO</v>
      </c>
    </row>
    <row r="36" spans="1:2" x14ac:dyDescent="0.3">
      <c r="A36" t="str">
        <v>Finland</v>
      </c>
      <c r="B36" t="str">
        <v>FI</v>
      </c>
    </row>
    <row r="37" spans="1:2" x14ac:dyDescent="0.3">
      <c r="A37" t="str">
        <v>France</v>
      </c>
      <c r="B37" t="str">
        <v>FR</v>
      </c>
    </row>
    <row r="38" spans="1:2" x14ac:dyDescent="0.3">
      <c r="A38" t="str">
        <v>French Guiana</v>
      </c>
      <c r="B38" t="str">
        <v>FR</v>
      </c>
    </row>
    <row r="39" spans="1:2" x14ac:dyDescent="0.3">
      <c r="A39" t="str">
        <v>French Polynesia</v>
      </c>
      <c r="B39" t="str">
        <v>FR</v>
      </c>
    </row>
    <row r="40" spans="1:2" x14ac:dyDescent="0.3">
      <c r="A40" t="str">
        <v>Gabon</v>
      </c>
      <c r="B40" t="str">
        <v>GA</v>
      </c>
    </row>
    <row r="41" spans="1:2" x14ac:dyDescent="0.3">
      <c r="A41" t="str">
        <v>Georgia</v>
      </c>
      <c r="B41" t="str">
        <v>GE</v>
      </c>
    </row>
    <row r="42" spans="1:2" x14ac:dyDescent="0.3">
      <c r="A42" t="str">
        <v>Germany</v>
      </c>
      <c r="B42" t="str">
        <v>DE</v>
      </c>
    </row>
    <row r="43" spans="1:2" x14ac:dyDescent="0.3">
      <c r="A43" t="str">
        <v>Gibraltar</v>
      </c>
      <c r="B43" t="str">
        <v>GI</v>
      </c>
    </row>
    <row r="44" spans="1:2" x14ac:dyDescent="0.3">
      <c r="A44" t="str">
        <v>Greece</v>
      </c>
      <c r="B44" t="str">
        <v>GR</v>
      </c>
    </row>
    <row r="45" spans="1:2" x14ac:dyDescent="0.3">
      <c r="A45" t="str">
        <v>Greenland</v>
      </c>
      <c r="B45" t="str">
        <v>GL</v>
      </c>
    </row>
    <row r="46" spans="1:2" x14ac:dyDescent="0.3">
      <c r="A46" t="str">
        <v>Guadeloupe</v>
      </c>
      <c r="B46" t="str">
        <v>FR</v>
      </c>
    </row>
    <row r="47" spans="1:2" x14ac:dyDescent="0.3">
      <c r="A47" t="str">
        <v>Guatemala</v>
      </c>
      <c r="B47" t="str">
        <v>GT</v>
      </c>
    </row>
    <row r="48" spans="1:2" x14ac:dyDescent="0.3">
      <c r="A48" t="str">
        <v>Guernsey</v>
      </c>
      <c r="B48" t="str">
        <v>GB</v>
      </c>
    </row>
    <row r="49" spans="1:2" x14ac:dyDescent="0.3">
      <c r="A49" t="str">
        <v>Hungary</v>
      </c>
      <c r="B49" t="str">
        <v>HU</v>
      </c>
    </row>
    <row r="50" spans="1:2" x14ac:dyDescent="0.3">
      <c r="A50" t="str">
        <v>Iceland</v>
      </c>
      <c r="B50" t="str">
        <v>IS</v>
      </c>
    </row>
    <row r="51" spans="1:2" x14ac:dyDescent="0.3">
      <c r="A51" t="str">
        <v>Iran</v>
      </c>
      <c r="B51" t="str">
        <v>IR</v>
      </c>
    </row>
    <row r="52" spans="1:2" x14ac:dyDescent="0.3">
      <c r="A52" t="str">
        <v>Ireland</v>
      </c>
      <c r="B52" t="str">
        <v>IE</v>
      </c>
    </row>
    <row r="53" spans="1:2" x14ac:dyDescent="0.3">
      <c r="A53" t="str">
        <v>Isle of Man</v>
      </c>
      <c r="B53" t="str">
        <v>GB</v>
      </c>
    </row>
    <row r="54" spans="1:2" x14ac:dyDescent="0.3">
      <c r="A54" t="str">
        <v>Israel</v>
      </c>
      <c r="B54" t="str">
        <v>IL</v>
      </c>
    </row>
    <row r="55" spans="1:2" x14ac:dyDescent="0.3">
      <c r="A55" t="str">
        <v>Italy</v>
      </c>
      <c r="B55" t="str">
        <v>IT</v>
      </c>
    </row>
    <row r="56" spans="1:2" x14ac:dyDescent="0.3">
      <c r="A56" t="str">
        <v>Ivory Coast</v>
      </c>
      <c r="B56" t="str">
        <v>CI</v>
      </c>
    </row>
    <row r="57" spans="1:2" x14ac:dyDescent="0.3">
      <c r="A57" t="str">
        <v>Jersey</v>
      </c>
      <c r="B57" t="str">
        <v>GB</v>
      </c>
    </row>
    <row r="58" spans="1:2" x14ac:dyDescent="0.3">
      <c r="A58" t="str">
        <v>Kazakhstan</v>
      </c>
      <c r="B58" t="str">
        <v>KZ</v>
      </c>
    </row>
    <row r="59" spans="1:2" x14ac:dyDescent="0.3">
      <c r="A59" t="str">
        <v>Kuwait</v>
      </c>
      <c r="B59" t="str">
        <v>KW</v>
      </c>
    </row>
    <row r="60" spans="1:2" x14ac:dyDescent="0.3">
      <c r="A60" t="str">
        <v>Latvia</v>
      </c>
      <c r="B60" t="str">
        <v>LV</v>
      </c>
    </row>
    <row r="61" spans="1:2" x14ac:dyDescent="0.3">
      <c r="A61" t="str">
        <v>Lebanon</v>
      </c>
      <c r="B61" t="str">
        <v>LB</v>
      </c>
    </row>
    <row r="62" spans="1:2" x14ac:dyDescent="0.3">
      <c r="A62" t="str">
        <v>Liechtenstein</v>
      </c>
      <c r="B62" t="str">
        <v>LI</v>
      </c>
    </row>
    <row r="63" spans="1:2" x14ac:dyDescent="0.3">
      <c r="A63" t="str">
        <v>Lithuania</v>
      </c>
      <c r="B63" t="str">
        <v>LT</v>
      </c>
    </row>
    <row r="64" spans="1:2" x14ac:dyDescent="0.3">
      <c r="A64" t="str">
        <v>Luxembourg</v>
      </c>
      <c r="B64" t="str">
        <v>LU</v>
      </c>
    </row>
    <row r="65" spans="1:2" x14ac:dyDescent="0.3">
      <c r="A65" t="str">
        <v>Macedonia</v>
      </c>
      <c r="B65" t="str">
        <v>MK</v>
      </c>
    </row>
    <row r="66" spans="1:2" x14ac:dyDescent="0.3">
      <c r="A66" t="str">
        <v>Madagascar</v>
      </c>
      <c r="B66" t="str">
        <v>MG</v>
      </c>
    </row>
    <row r="67" spans="1:2" x14ac:dyDescent="0.3">
      <c r="A67" t="str">
        <v>Mali</v>
      </c>
      <c r="B67" t="str">
        <v>ML</v>
      </c>
    </row>
    <row r="68" spans="1:2" x14ac:dyDescent="0.3">
      <c r="A68" t="str">
        <v>Malta</v>
      </c>
      <c r="B68" t="str">
        <v>MT</v>
      </c>
    </row>
    <row r="69" spans="1:2" x14ac:dyDescent="0.3">
      <c r="A69" t="str">
        <v>Martinique</v>
      </c>
      <c r="B69" t="str">
        <v>FR</v>
      </c>
    </row>
    <row r="70" spans="1:2" x14ac:dyDescent="0.3">
      <c r="A70" t="str">
        <v>Mauritania</v>
      </c>
      <c r="B70" t="str">
        <v>MR</v>
      </c>
    </row>
    <row r="71" spans="1:2" x14ac:dyDescent="0.3">
      <c r="A71" t="str">
        <v>Mauritius</v>
      </c>
      <c r="B71" t="str">
        <v>MU</v>
      </c>
    </row>
    <row r="72" spans="1:2" x14ac:dyDescent="0.3">
      <c r="A72" t="str">
        <v>Moldova</v>
      </c>
      <c r="B72" t="str">
        <v>MD</v>
      </c>
    </row>
    <row r="73" spans="1:2" x14ac:dyDescent="0.3">
      <c r="A73" t="str">
        <v>Monaco</v>
      </c>
      <c r="B73" t="str">
        <v>MC</v>
      </c>
    </row>
    <row r="74" spans="1:2" x14ac:dyDescent="0.3">
      <c r="A74" t="str">
        <v>Montenegro</v>
      </c>
      <c r="B74" t="str">
        <v>ME</v>
      </c>
    </row>
    <row r="75" spans="1:2" x14ac:dyDescent="0.3">
      <c r="A75" t="str">
        <v>Mozambique</v>
      </c>
      <c r="B75" t="str">
        <v>MZ</v>
      </c>
    </row>
    <row r="76" spans="1:2" x14ac:dyDescent="0.3">
      <c r="A76" t="str">
        <v>Netherlands</v>
      </c>
      <c r="B76" t="str">
        <v>NL</v>
      </c>
    </row>
    <row r="77" spans="1:2" x14ac:dyDescent="0.3">
      <c r="A77" t="str">
        <v>New Caledonia</v>
      </c>
      <c r="B77" t="str">
        <v>FR</v>
      </c>
    </row>
    <row r="78" spans="1:2" x14ac:dyDescent="0.3">
      <c r="A78" t="str">
        <v>Norway</v>
      </c>
      <c r="B78" t="str">
        <v>NO</v>
      </c>
    </row>
    <row r="79" spans="1:2" x14ac:dyDescent="0.3">
      <c r="A79" t="str">
        <v>Pakistan</v>
      </c>
      <c r="B79" t="str">
        <v>PK</v>
      </c>
    </row>
    <row r="80" spans="1:2" x14ac:dyDescent="0.3">
      <c r="A80" t="str">
        <v>Palestine, State of</v>
      </c>
      <c r="B80" t="str">
        <v>PS</v>
      </c>
    </row>
    <row r="81" spans="1:2" x14ac:dyDescent="0.3">
      <c r="A81" t="str">
        <v>Poland</v>
      </c>
      <c r="B81" t="str">
        <v>PL</v>
      </c>
    </row>
    <row r="82" spans="1:2" x14ac:dyDescent="0.3">
      <c r="A82" t="str">
        <v>Portugal</v>
      </c>
      <c r="B82" t="str">
        <v>PT</v>
      </c>
    </row>
    <row r="83" spans="1:2" x14ac:dyDescent="0.3">
      <c r="A83" t="str">
        <v>Romania</v>
      </c>
      <c r="B83" t="str">
        <v>RO</v>
      </c>
    </row>
    <row r="84" spans="1:2" x14ac:dyDescent="0.3">
      <c r="A84" t="str">
        <v>Réunion</v>
      </c>
      <c r="B84" t="str">
        <v>FR</v>
      </c>
    </row>
    <row r="85" spans="1:2" x14ac:dyDescent="0.3">
      <c r="A85" t="str">
        <v>Saint-Pierre and Miquelon</v>
      </c>
      <c r="B85" t="str">
        <v>FR</v>
      </c>
    </row>
    <row r="86" spans="1:2" x14ac:dyDescent="0.3">
      <c r="A86" t="str">
        <v>San Marino</v>
      </c>
      <c r="B86" t="str">
        <v>SM</v>
      </c>
    </row>
    <row r="87" spans="1:2" x14ac:dyDescent="0.3">
      <c r="A87" t="str">
        <v>Sao Tome and Principe</v>
      </c>
      <c r="B87" t="str">
        <v>PT</v>
      </c>
    </row>
    <row r="88" spans="1:2" x14ac:dyDescent="0.3">
      <c r="A88" t="str">
        <v>Saudi Arabia</v>
      </c>
      <c r="B88" t="str">
        <v>SA</v>
      </c>
    </row>
    <row r="89" spans="1:2" x14ac:dyDescent="0.3">
      <c r="A89" t="str">
        <v>Senegal</v>
      </c>
      <c r="B89" t="str">
        <v>SN</v>
      </c>
    </row>
    <row r="90" spans="1:2" x14ac:dyDescent="0.3">
      <c r="A90" t="str">
        <v>Serbia</v>
      </c>
      <c r="B90" t="str">
        <v>RS</v>
      </c>
    </row>
    <row r="91" spans="1:2" x14ac:dyDescent="0.3">
      <c r="A91" t="str">
        <v>Slovakia</v>
      </c>
      <c r="B91" t="str">
        <v>SK</v>
      </c>
    </row>
    <row r="92" spans="1:2" x14ac:dyDescent="0.3">
      <c r="A92" t="str">
        <v>Slovenia</v>
      </c>
      <c r="B92" t="str">
        <v>SI</v>
      </c>
    </row>
    <row r="93" spans="1:2" x14ac:dyDescent="0.3">
      <c r="A93" t="str">
        <v>Spain</v>
      </c>
      <c r="B93" t="str">
        <v>ES</v>
      </c>
    </row>
    <row r="94" spans="1:2" x14ac:dyDescent="0.3">
      <c r="A94" t="str">
        <v>Sweden</v>
      </c>
      <c r="B94" t="str">
        <v>SE</v>
      </c>
    </row>
    <row r="95" spans="1:2" x14ac:dyDescent="0.3">
      <c r="A95" t="str">
        <v>Switzerland</v>
      </c>
      <c r="B95" t="str">
        <v>CH</v>
      </c>
    </row>
    <row r="96" spans="1:2" x14ac:dyDescent="0.3">
      <c r="A96" t="str">
        <v>Tunisia</v>
      </c>
      <c r="B96" t="str">
        <v>TN</v>
      </c>
    </row>
    <row r="97" spans="1:2" x14ac:dyDescent="0.3">
      <c r="A97" t="str">
        <v>Turkey</v>
      </c>
      <c r="B97" t="str">
        <v>TR</v>
      </c>
    </row>
    <row r="98" spans="1:2" x14ac:dyDescent="0.3">
      <c r="A98" t="str">
        <v>Ukraine</v>
      </c>
      <c r="B98" t="str">
        <v>UA</v>
      </c>
    </row>
    <row r="99" spans="1:2" x14ac:dyDescent="0.3">
      <c r="A99" t="str">
        <v>United Arab Emirates</v>
      </c>
      <c r="B99" t="str">
        <v>AE</v>
      </c>
    </row>
    <row r="100" spans="1:2" x14ac:dyDescent="0.3">
      <c r="A100" t="str">
        <v>United Kingdom</v>
      </c>
      <c r="B100" t="str">
        <v>GB</v>
      </c>
    </row>
    <row r="101" spans="1:2" x14ac:dyDescent="0.3">
      <c r="A101" t="str">
        <v>Wallis and Futuna</v>
      </c>
      <c r="B101" t="str">
        <v>FR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H16"/>
  <sheetViews>
    <sheetView zoomScale="85" zoomScaleNormal="85" workbookViewId="0">
      <pane ySplit="1" topLeftCell="A2" activePane="bottomLeft" state="frozen"/>
      <selection pane="bottomLeft" activeCell="G2" sqref="G2"/>
    </sheetView>
  </sheetViews>
  <sheetFormatPr baseColWidth="10" defaultColWidth="11.44140625" defaultRowHeight="14.4" x14ac:dyDescent="0.3"/>
  <cols>
    <col min="1" max="2" width="11.44140625" customWidth="1"/>
    <col min="3" max="3" width="11.33203125" customWidth="1"/>
    <col min="4" max="6" width="11.44140625" customWidth="1"/>
    <col min="7" max="7" width="14" bestFit="1" customWidth="1"/>
    <col min="8" max="8" width="41.88671875" bestFit="1" customWidth="1"/>
  </cols>
  <sheetData>
    <row r="1" spans="1:8" x14ac:dyDescent="0.3">
      <c r="A1" s="2" t="s">
        <v>2</v>
      </c>
      <c r="B1" s="2" t="s">
        <v>16</v>
      </c>
      <c r="C1" s="10" t="s">
        <v>56</v>
      </c>
      <c r="D1" s="10" t="s">
        <v>3</v>
      </c>
      <c r="E1" s="10" t="s">
        <v>51</v>
      </c>
      <c r="F1" s="10" t="s">
        <v>52</v>
      </c>
      <c r="G1" s="10" t="s">
        <v>0</v>
      </c>
      <c r="H1" s="5" t="s">
        <v>9</v>
      </c>
    </row>
    <row r="2" spans="1:8" x14ac:dyDescent="0.3">
      <c r="A2" t="s">
        <v>8</v>
      </c>
      <c r="B2" t="s">
        <v>4</v>
      </c>
      <c r="E2" s="11"/>
      <c r="F2" s="11"/>
      <c r="G2" s="1" t="str">
        <f>_xll.QAVD(A2,B2)</f>
        <v>#AV_CALL_LIMIT_REACHED</v>
      </c>
      <c r="H2" s="6" t="s">
        <v>62</v>
      </c>
    </row>
    <row r="3" spans="1:8" x14ac:dyDescent="0.3">
      <c r="A3" t="s">
        <v>8</v>
      </c>
      <c r="B3" t="s">
        <v>5</v>
      </c>
      <c r="E3" s="11"/>
      <c r="F3" s="11"/>
      <c r="G3" s="1" t="str">
        <f>_xll.QAVD(A3,B3)</f>
        <v>#AV_CALL_LIMIT_REACHED</v>
      </c>
      <c r="H3" s="6" t="s">
        <v>63</v>
      </c>
    </row>
    <row r="4" spans="1:8" x14ac:dyDescent="0.3">
      <c r="A4" t="s">
        <v>8</v>
      </c>
      <c r="B4" t="s">
        <v>6</v>
      </c>
      <c r="E4" s="11"/>
      <c r="F4" s="11"/>
      <c r="G4" s="1" t="str">
        <f>_xll.QAVD(A4,B4)</f>
        <v>#AV_CALL_LIMIT_REACHED</v>
      </c>
      <c r="H4" s="6" t="s">
        <v>64</v>
      </c>
    </row>
    <row r="5" spans="1:8" x14ac:dyDescent="0.3">
      <c r="A5" t="s">
        <v>8</v>
      </c>
      <c r="B5" t="s">
        <v>1</v>
      </c>
      <c r="E5" s="11"/>
      <c r="F5" s="11"/>
      <c r="G5" s="1" t="str">
        <f>_xll.QAVD(A5,B5)</f>
        <v>#AV_CALL_LIMIT_REACHED</v>
      </c>
      <c r="H5" s="6" t="s">
        <v>65</v>
      </c>
    </row>
    <row r="6" spans="1:8" x14ac:dyDescent="0.3">
      <c r="A6" t="s">
        <v>8</v>
      </c>
      <c r="B6" t="s">
        <v>7</v>
      </c>
      <c r="E6" s="11"/>
      <c r="F6" s="11"/>
      <c r="G6" s="13" t="str">
        <f>_xll.QAVD(A6,B6)</f>
        <v>#AV_CALL_LIMIT_REACHED</v>
      </c>
      <c r="H6" s="6" t="s">
        <v>69</v>
      </c>
    </row>
    <row r="7" spans="1:8" x14ac:dyDescent="0.3">
      <c r="A7" t="s">
        <v>8</v>
      </c>
      <c r="B7" t="s">
        <v>1</v>
      </c>
      <c r="E7" s="11"/>
      <c r="F7" s="11"/>
      <c r="G7" s="1" t="str">
        <f>_xll.QAVD(A7)</f>
        <v>#AV_CALL_LIMIT_REACHED</v>
      </c>
      <c r="H7" s="6" t="s">
        <v>10</v>
      </c>
    </row>
    <row r="8" spans="1:8" x14ac:dyDescent="0.3">
      <c r="A8" t="s">
        <v>8</v>
      </c>
      <c r="B8" t="s">
        <v>1</v>
      </c>
      <c r="E8" s="11"/>
      <c r="F8" s="11"/>
      <c r="G8" s="1" t="str">
        <f>_xll.QAVD(A8,B8,C8)</f>
        <v>#AV_CALL_LIMIT_REACHED</v>
      </c>
      <c r="H8" s="6" t="s">
        <v>11</v>
      </c>
    </row>
    <row r="9" spans="1:8" x14ac:dyDescent="0.3">
      <c r="A9" t="s">
        <v>8</v>
      </c>
      <c r="B9" t="s">
        <v>1</v>
      </c>
      <c r="C9">
        <v>0</v>
      </c>
      <c r="E9" s="11"/>
      <c r="F9" s="11"/>
      <c r="G9" s="1" t="str">
        <f>_xll.QAVD(A9,B9,C9)</f>
        <v>#AV_CALL_LIMIT_REACHED</v>
      </c>
      <c r="H9" s="6" t="s">
        <v>12</v>
      </c>
    </row>
    <row r="10" spans="1:8" x14ac:dyDescent="0.3">
      <c r="A10" t="s">
        <v>8</v>
      </c>
      <c r="B10" t="s">
        <v>1</v>
      </c>
      <c r="C10">
        <v>5</v>
      </c>
      <c r="E10" s="11"/>
      <c r="F10" s="11"/>
      <c r="G10" s="1" t="str">
        <f>_xll.QAVD(A10,B10,C10)</f>
        <v>#AV_CALL_LIMIT_REACHED</v>
      </c>
      <c r="H10" s="6" t="s">
        <v>82</v>
      </c>
    </row>
    <row r="11" spans="1:8" x14ac:dyDescent="0.3">
      <c r="A11" t="s">
        <v>8</v>
      </c>
      <c r="B11" t="s">
        <v>1</v>
      </c>
      <c r="C11">
        <v>-3</v>
      </c>
      <c r="E11" s="11"/>
      <c r="F11" s="11"/>
      <c r="G11" s="1" t="str">
        <f>_xll.QAVD(A11,B11,C11)</f>
        <v>#AV_CALL_LIMIT_REACHED</v>
      </c>
      <c r="H11" s="6" t="s">
        <v>81</v>
      </c>
    </row>
    <row r="12" spans="1:8" x14ac:dyDescent="0.3">
      <c r="A12" t="s">
        <v>8</v>
      </c>
      <c r="B12" t="s">
        <v>1</v>
      </c>
      <c r="D12" s="4">
        <f ca="1">TODAY()</f>
        <v>44165</v>
      </c>
      <c r="E12" s="12"/>
      <c r="F12" s="12"/>
      <c r="G12" s="1" t="str">
        <f ca="1">_xll.QAVD(A12,B12,,D12)</f>
        <v>#AV_CALL_LIMIT_REACHED</v>
      </c>
      <c r="H12" s="6" t="s">
        <v>13</v>
      </c>
    </row>
    <row r="13" spans="1:8" x14ac:dyDescent="0.3">
      <c r="A13" t="s">
        <v>8</v>
      </c>
      <c r="B13" t="s">
        <v>1</v>
      </c>
      <c r="D13" s="4">
        <f ca="1">TODAY()-1</f>
        <v>44164</v>
      </c>
      <c r="E13" s="12"/>
      <c r="F13" s="12"/>
      <c r="G13" s="1" t="str">
        <f ca="1">_xll.QAVD(A13,B13,C13,D13)</f>
        <v>#AV_CALL_LIMIT_REACHED</v>
      </c>
      <c r="H13" s="6" t="s">
        <v>83</v>
      </c>
    </row>
    <row r="14" spans="1:8" x14ac:dyDescent="0.3">
      <c r="A14" t="s">
        <v>8</v>
      </c>
      <c r="B14" t="s">
        <v>1</v>
      </c>
      <c r="C14">
        <v>2</v>
      </c>
      <c r="D14" s="4">
        <f ca="1">TODAY()-2</f>
        <v>44163</v>
      </c>
      <c r="E14" s="12"/>
      <c r="F14" s="12"/>
      <c r="G14" s="1" t="str">
        <f ca="1">_xll.QAVD(A14,B14,C14,D14)</f>
        <v>#AV_CALL_LIMIT_REACHED</v>
      </c>
      <c r="H14" s="6" t="s">
        <v>14</v>
      </c>
    </row>
    <row r="15" spans="1:8" x14ac:dyDescent="0.3">
      <c r="A15" t="s">
        <v>8</v>
      </c>
      <c r="B15" t="s">
        <v>1</v>
      </c>
      <c r="D15" s="4">
        <v>43824</v>
      </c>
      <c r="E15" s="11" t="b">
        <v>1</v>
      </c>
      <c r="F15" s="11"/>
      <c r="G15" s="1" t="str">
        <f>_xll.QAVD(A15,B15,C15,D15,E15)</f>
        <v>#AV_CALL_LIMIT_REACHED</v>
      </c>
      <c r="H15" s="6" t="s">
        <v>54</v>
      </c>
    </row>
    <row r="16" spans="1:8" x14ac:dyDescent="0.3">
      <c r="A16" t="s">
        <v>8</v>
      </c>
      <c r="B16" t="s">
        <v>1</v>
      </c>
      <c r="C16">
        <v>101</v>
      </c>
      <c r="E16" s="11"/>
      <c r="F16" s="11" t="s">
        <v>53</v>
      </c>
      <c r="G16" s="1" t="str">
        <f>_xll.QAVD(A16,B16,C16,D16,E16,F16)</f>
        <v>#AV_CALL_LIMIT_REACHED</v>
      </c>
      <c r="H16" s="6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DF7B-D02B-426E-A88D-D90515604158}">
  <dimension ref="A1:H19"/>
  <sheetViews>
    <sheetView zoomScale="85" zoomScaleNormal="85" workbookViewId="0">
      <pane ySplit="1" topLeftCell="A2" activePane="bottomLeft" state="frozen"/>
      <selection pane="bottomLeft" activeCell="G2" sqref="G2"/>
    </sheetView>
  </sheetViews>
  <sheetFormatPr baseColWidth="10" defaultColWidth="11.44140625" defaultRowHeight="14.4" x14ac:dyDescent="0.3"/>
  <cols>
    <col min="1" max="1" width="11.44140625" customWidth="1"/>
    <col min="2" max="2" width="14" bestFit="1" customWidth="1"/>
    <col min="3" max="3" width="11.33203125" customWidth="1"/>
    <col min="4" max="6" width="11.44140625" customWidth="1"/>
    <col min="7" max="7" width="14" bestFit="1" customWidth="1"/>
    <col min="8" max="8" width="41.88671875" bestFit="1" customWidth="1"/>
  </cols>
  <sheetData>
    <row r="1" spans="1:8" x14ac:dyDescent="0.3">
      <c r="A1" s="2" t="s">
        <v>2</v>
      </c>
      <c r="B1" s="2" t="s">
        <v>16</v>
      </c>
      <c r="C1" s="10" t="s">
        <v>56</v>
      </c>
      <c r="D1" s="10" t="s">
        <v>3</v>
      </c>
      <c r="E1" s="10" t="s">
        <v>51</v>
      </c>
      <c r="F1" s="10" t="s">
        <v>52</v>
      </c>
      <c r="G1" s="10" t="s">
        <v>0</v>
      </c>
      <c r="H1" s="5" t="s">
        <v>9</v>
      </c>
    </row>
    <row r="2" spans="1:8" x14ac:dyDescent="0.3">
      <c r="A2" t="s">
        <v>8</v>
      </c>
      <c r="B2" t="s">
        <v>4</v>
      </c>
      <c r="E2" s="11"/>
      <c r="F2" s="11"/>
      <c r="G2" s="1" t="str">
        <f>_xll.QAVDA(A2,B2)</f>
        <v>#AV_CALL_LIMIT_REACHED</v>
      </c>
      <c r="H2" s="6" t="s">
        <v>62</v>
      </c>
    </row>
    <row r="3" spans="1:8" x14ac:dyDescent="0.3">
      <c r="A3" t="s">
        <v>8</v>
      </c>
      <c r="B3" t="s">
        <v>5</v>
      </c>
      <c r="E3" s="11"/>
      <c r="F3" s="11"/>
      <c r="G3" s="1" t="str">
        <f>_xll.QAVDA(A3,B3)</f>
        <v>#AV_CALL_LIMIT_REACHED</v>
      </c>
      <c r="H3" s="6" t="s">
        <v>63</v>
      </c>
    </row>
    <row r="4" spans="1:8" x14ac:dyDescent="0.3">
      <c r="A4" t="s">
        <v>8</v>
      </c>
      <c r="B4" t="s">
        <v>6</v>
      </c>
      <c r="E4" s="11"/>
      <c r="F4" s="11"/>
      <c r="G4" s="1" t="str">
        <f>_xll.QAVDA(A4,B4)</f>
        <v>#AV_CALL_LIMIT_REACHED</v>
      </c>
      <c r="H4" s="6" t="s">
        <v>64</v>
      </c>
    </row>
    <row r="5" spans="1:8" x14ac:dyDescent="0.3">
      <c r="A5" t="s">
        <v>8</v>
      </c>
      <c r="B5" t="s">
        <v>1</v>
      </c>
      <c r="E5" s="11"/>
      <c r="F5" s="11"/>
      <c r="G5" s="1" t="str">
        <f>_xll.QAVDA(A5,B5)</f>
        <v>#AV_CALL_LIMIT_REACHED</v>
      </c>
      <c r="H5" s="6" t="s">
        <v>65</v>
      </c>
    </row>
    <row r="6" spans="1:8" x14ac:dyDescent="0.3">
      <c r="A6" t="s">
        <v>8</v>
      </c>
      <c r="B6" t="s">
        <v>58</v>
      </c>
      <c r="E6" s="11"/>
      <c r="F6" s="11"/>
      <c r="G6" s="1" t="str">
        <f>_xll.QAVDA(A6,B6)</f>
        <v>#AV_CALL_LIMIT_REACHED</v>
      </c>
      <c r="H6" s="6" t="s">
        <v>66</v>
      </c>
    </row>
    <row r="7" spans="1:8" x14ac:dyDescent="0.3">
      <c r="A7" t="s">
        <v>8</v>
      </c>
      <c r="B7" t="s">
        <v>7</v>
      </c>
      <c r="E7" s="11"/>
      <c r="F7" s="11"/>
      <c r="G7" s="13" t="str">
        <f>_xll.QAVDA(A7,B7)</f>
        <v>#AV_CALL_LIMIT_REACHED</v>
      </c>
      <c r="H7" s="6" t="s">
        <v>67</v>
      </c>
    </row>
    <row r="8" spans="1:8" x14ac:dyDescent="0.3">
      <c r="A8" t="s">
        <v>8</v>
      </c>
      <c r="B8" t="s">
        <v>59</v>
      </c>
      <c r="E8" s="11"/>
      <c r="F8" s="11"/>
      <c r="G8" s="14" t="str">
        <f>_xll.QAVDA(A8,B8)</f>
        <v>#AV_CALL_LIMIT_REACHED</v>
      </c>
      <c r="H8" s="6" t="s">
        <v>68</v>
      </c>
    </row>
    <row r="9" spans="1:8" x14ac:dyDescent="0.3">
      <c r="A9" t="s">
        <v>8</v>
      </c>
      <c r="B9" t="s">
        <v>60</v>
      </c>
      <c r="E9" s="11"/>
      <c r="F9" s="11"/>
      <c r="G9" s="14" t="str">
        <f>_xll.QAVDA(A9,B9)</f>
        <v>#AV_CALL_LIMIT_REACHED</v>
      </c>
      <c r="H9" s="6" t="s">
        <v>61</v>
      </c>
    </row>
    <row r="10" spans="1:8" x14ac:dyDescent="0.3">
      <c r="A10" t="s">
        <v>8</v>
      </c>
      <c r="B10" t="s">
        <v>1</v>
      </c>
      <c r="E10" s="11"/>
      <c r="F10" s="11"/>
      <c r="G10" s="1" t="str">
        <f>_xll.QAVDA(A10)</f>
        <v>#AV_CALL_LIMIT_REACHED</v>
      </c>
      <c r="H10" s="6" t="s">
        <v>10</v>
      </c>
    </row>
    <row r="11" spans="1:8" x14ac:dyDescent="0.3">
      <c r="A11" t="s">
        <v>8</v>
      </c>
      <c r="B11" t="s">
        <v>1</v>
      </c>
      <c r="E11" s="11"/>
      <c r="F11" s="11"/>
      <c r="G11" s="1" t="str">
        <f>_xll.QAVDA(A11,B11,C11)</f>
        <v>#AV_CALL_LIMIT_REACHED</v>
      </c>
      <c r="H11" s="6" t="s">
        <v>11</v>
      </c>
    </row>
    <row r="12" spans="1:8" x14ac:dyDescent="0.3">
      <c r="A12" t="s">
        <v>8</v>
      </c>
      <c r="B12" t="s">
        <v>1</v>
      </c>
      <c r="C12">
        <v>0</v>
      </c>
      <c r="E12" s="11"/>
      <c r="F12" s="11"/>
      <c r="G12" s="1" t="str">
        <f>_xll.QAVDA(A12,B12,C12)</f>
        <v>#AV_CALL_LIMIT_REACHED</v>
      </c>
      <c r="H12" s="6" t="s">
        <v>12</v>
      </c>
    </row>
    <row r="13" spans="1:8" x14ac:dyDescent="0.3">
      <c r="A13" t="s">
        <v>8</v>
      </c>
      <c r="B13" t="s">
        <v>1</v>
      </c>
      <c r="C13">
        <v>5</v>
      </c>
      <c r="E13" s="11"/>
      <c r="F13" s="11"/>
      <c r="G13" s="1" t="str">
        <f>_xll.QAVDA(A13,B13,C13)</f>
        <v>#AV_CALL_LIMIT_REACHED</v>
      </c>
      <c r="H13" s="6" t="s">
        <v>82</v>
      </c>
    </row>
    <row r="14" spans="1:8" x14ac:dyDescent="0.3">
      <c r="A14" t="s">
        <v>8</v>
      </c>
      <c r="B14" t="s">
        <v>1</v>
      </c>
      <c r="C14">
        <v>-3</v>
      </c>
      <c r="E14" s="11"/>
      <c r="F14" s="11"/>
      <c r="G14" s="1" t="str">
        <f>_xll.QAVDA(A14,B14,C14)</f>
        <v>#AV_CALL_LIMIT_REACHED</v>
      </c>
      <c r="H14" s="6" t="s">
        <v>81</v>
      </c>
    </row>
    <row r="15" spans="1:8" x14ac:dyDescent="0.3">
      <c r="A15" t="s">
        <v>8</v>
      </c>
      <c r="B15" t="s">
        <v>1</v>
      </c>
      <c r="D15" s="4">
        <f ca="1">TODAY()</f>
        <v>44165</v>
      </c>
      <c r="E15" s="12"/>
      <c r="F15" s="12"/>
      <c r="G15" s="1" t="str">
        <f ca="1">_xll.QAVDA(A15,B15,,D15)</f>
        <v>#AV_CALL_LIMIT_REACHED</v>
      </c>
      <c r="H15" s="6" t="s">
        <v>13</v>
      </c>
    </row>
    <row r="16" spans="1:8" x14ac:dyDescent="0.3">
      <c r="A16" t="s">
        <v>8</v>
      </c>
      <c r="B16" t="s">
        <v>1</v>
      </c>
      <c r="D16" s="4">
        <f ca="1">TODAY()-1</f>
        <v>44164</v>
      </c>
      <c r="E16" s="12"/>
      <c r="F16" s="12"/>
      <c r="G16" s="1" t="str">
        <f ca="1">_xll.QAVDA(A16,B16,C16,D16)</f>
        <v>#AV_CALL_LIMIT_REACHED</v>
      </c>
      <c r="H16" s="6" t="s">
        <v>15</v>
      </c>
    </row>
    <row r="17" spans="1:8" x14ac:dyDescent="0.3">
      <c r="A17" t="s">
        <v>8</v>
      </c>
      <c r="B17" t="s">
        <v>1</v>
      </c>
      <c r="C17">
        <v>2</v>
      </c>
      <c r="D17" s="4">
        <f ca="1">TODAY()-2</f>
        <v>44163</v>
      </c>
      <c r="E17" s="12"/>
      <c r="F17" s="12"/>
      <c r="G17" s="1" t="str">
        <f ca="1">_xll.QAVDA(A17,B17,C17,D17)</f>
        <v>#AV_CALL_LIMIT_REACHED</v>
      </c>
      <c r="H17" s="6" t="s">
        <v>14</v>
      </c>
    </row>
    <row r="18" spans="1:8" x14ac:dyDescent="0.3">
      <c r="A18" t="s">
        <v>8</v>
      </c>
      <c r="B18" t="s">
        <v>1</v>
      </c>
      <c r="D18" s="4">
        <v>43824</v>
      </c>
      <c r="E18" s="11" t="b">
        <v>1</v>
      </c>
      <c r="F18" s="11"/>
      <c r="G18" s="1" t="str">
        <f>_xll.QAVDA(A18,B18,C18,D18,E18)</f>
        <v>#AV_CALL_LIMIT_REACHED</v>
      </c>
      <c r="H18" s="6" t="s">
        <v>54</v>
      </c>
    </row>
    <row r="19" spans="1:8" x14ac:dyDescent="0.3">
      <c r="A19" t="s">
        <v>8</v>
      </c>
      <c r="B19" t="s">
        <v>1</v>
      </c>
      <c r="C19">
        <v>101</v>
      </c>
      <c r="E19" s="11"/>
      <c r="F19" s="11" t="s">
        <v>53</v>
      </c>
      <c r="G19" s="1" t="str">
        <f>_xll.QAVDA(A19,B19,C19,D19,E19,F19)</f>
        <v>#AV_CALL_LIMIT_REACHED</v>
      </c>
      <c r="H19" s="6" t="s">
        <v>55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695B-0322-4293-B304-671B000F9496}">
  <dimension ref="A1:G16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4140625" defaultRowHeight="14.4" x14ac:dyDescent="0.3"/>
  <cols>
    <col min="1" max="2" width="11.44140625" customWidth="1"/>
    <col min="3" max="3" width="11.33203125" customWidth="1"/>
    <col min="4" max="5" width="11.44140625" customWidth="1"/>
    <col min="6" max="6" width="14" bestFit="1" customWidth="1"/>
    <col min="7" max="7" width="41.88671875" bestFit="1" customWidth="1"/>
  </cols>
  <sheetData>
    <row r="1" spans="1:7" x14ac:dyDescent="0.3">
      <c r="A1" s="2" t="s">
        <v>2</v>
      </c>
      <c r="B1" s="2" t="s">
        <v>16</v>
      </c>
      <c r="C1" s="10" t="s">
        <v>57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3">
      <c r="A2" t="s">
        <v>8</v>
      </c>
      <c r="B2" t="s">
        <v>4</v>
      </c>
      <c r="E2" s="11"/>
      <c r="F2" s="1" t="str">
        <f>_xll.QAVW(A2,B2)</f>
        <v>#AV_CALL_LIMIT_REACHED</v>
      </c>
      <c r="G2" s="6" t="s">
        <v>62</v>
      </c>
    </row>
    <row r="3" spans="1:7" x14ac:dyDescent="0.3">
      <c r="A3" t="s">
        <v>8</v>
      </c>
      <c r="B3" t="s">
        <v>5</v>
      </c>
      <c r="E3" s="11"/>
      <c r="F3" s="1" t="str">
        <f>_xll.QAVW(A3,B3)</f>
        <v>#AV_CALL_LIMIT_REACHED</v>
      </c>
      <c r="G3" s="6" t="s">
        <v>63</v>
      </c>
    </row>
    <row r="4" spans="1:7" x14ac:dyDescent="0.3">
      <c r="A4" t="s">
        <v>8</v>
      </c>
      <c r="B4" t="s">
        <v>6</v>
      </c>
      <c r="E4" s="11"/>
      <c r="F4" s="1" t="str">
        <f>_xll.QAVW(A4,B4)</f>
        <v>#AV_CALL_LIMIT_REACHED</v>
      </c>
      <c r="G4" s="6" t="s">
        <v>64</v>
      </c>
    </row>
    <row r="5" spans="1:7" x14ac:dyDescent="0.3">
      <c r="A5" t="s">
        <v>8</v>
      </c>
      <c r="B5" t="s">
        <v>1</v>
      </c>
      <c r="E5" s="11"/>
      <c r="F5" s="1" t="str">
        <f>_xll.QAVW(A5,B5)</f>
        <v>#AV_CALL_LIMIT_REACHED</v>
      </c>
      <c r="G5" s="6" t="s">
        <v>65</v>
      </c>
    </row>
    <row r="6" spans="1:7" x14ac:dyDescent="0.3">
      <c r="A6" t="s">
        <v>8</v>
      </c>
      <c r="B6" t="s">
        <v>7</v>
      </c>
      <c r="E6" s="11"/>
      <c r="F6" s="13" t="str">
        <f>_xll.QAVW(A6,B6)</f>
        <v>#AV_CALL_LIMIT_REACHED</v>
      </c>
      <c r="G6" s="6" t="s">
        <v>69</v>
      </c>
    </row>
    <row r="7" spans="1:7" x14ac:dyDescent="0.3">
      <c r="A7" t="s">
        <v>8</v>
      </c>
      <c r="B7" t="s">
        <v>1</v>
      </c>
      <c r="E7" s="11"/>
      <c r="F7" s="1" t="str">
        <f>_xll.QAVW(A7)</f>
        <v>#AV_CALL_LIMIT_REACHED</v>
      </c>
      <c r="G7" s="6" t="s">
        <v>10</v>
      </c>
    </row>
    <row r="8" spans="1:7" x14ac:dyDescent="0.3">
      <c r="A8" t="s">
        <v>8</v>
      </c>
      <c r="B8" t="s">
        <v>1</v>
      </c>
      <c r="E8" s="11"/>
      <c r="F8" s="1" t="str">
        <f>_xll.QAVW(A8,B8,C8)</f>
        <v>#AV_CALL_LIMIT_REACHED</v>
      </c>
      <c r="G8" s="6" t="s">
        <v>70</v>
      </c>
    </row>
    <row r="9" spans="1:7" x14ac:dyDescent="0.3">
      <c r="A9" t="s">
        <v>8</v>
      </c>
      <c r="B9" t="s">
        <v>1</v>
      </c>
      <c r="C9">
        <v>0</v>
      </c>
      <c r="E9" s="11"/>
      <c r="F9" s="1" t="str">
        <f>_xll.QAVW(A9,B9,C9)</f>
        <v>#AV_CALL_LIMIT_REACHED</v>
      </c>
      <c r="G9" s="6" t="s">
        <v>71</v>
      </c>
    </row>
    <row r="10" spans="1:7" x14ac:dyDescent="0.3">
      <c r="A10" t="s">
        <v>8</v>
      </c>
      <c r="B10" t="s">
        <v>1</v>
      </c>
      <c r="C10">
        <v>5</v>
      </c>
      <c r="E10" s="11"/>
      <c r="F10" s="1" t="str">
        <f>_xll.QAVW(A10,B10,C10)</f>
        <v>#AV_CALL_LIMIT_REACHED</v>
      </c>
      <c r="G10" s="6" t="s">
        <v>84</v>
      </c>
    </row>
    <row r="11" spans="1:7" x14ac:dyDescent="0.3">
      <c r="A11" t="s">
        <v>8</v>
      </c>
      <c r="B11" t="s">
        <v>1</v>
      </c>
      <c r="C11">
        <v>-3</v>
      </c>
      <c r="E11" s="11" t="b">
        <v>1</v>
      </c>
      <c r="F11" s="1" t="str">
        <f>_xll.QAVW(A11,B11,C11,,E11)</f>
        <v>#AV_CALL_LIMIT_REACHED</v>
      </c>
      <c r="G11" s="6" t="s">
        <v>85</v>
      </c>
    </row>
    <row r="12" spans="1:7" x14ac:dyDescent="0.3">
      <c r="A12" t="s">
        <v>8</v>
      </c>
      <c r="B12" t="s">
        <v>1</v>
      </c>
      <c r="D12" s="4">
        <f ca="1">TODAY()</f>
        <v>44165</v>
      </c>
      <c r="E12" s="12"/>
      <c r="F12" s="1" t="str">
        <f ca="1">_xll.QAVW(A12,B12,,D12)</f>
        <v>#AV_CALL_LIMIT_REACHED</v>
      </c>
      <c r="G12" s="6" t="s">
        <v>13</v>
      </c>
    </row>
    <row r="13" spans="1:7" x14ac:dyDescent="0.3">
      <c r="A13" t="s">
        <v>8</v>
      </c>
      <c r="B13" t="s">
        <v>1</v>
      </c>
      <c r="D13" s="4">
        <v>43889</v>
      </c>
      <c r="E13" s="12"/>
      <c r="F13" s="1" t="str">
        <f>_xll.QAVW(A13,B13,C13,D13)</f>
        <v>#AV_CALL_LIMIT_REACHED</v>
      </c>
      <c r="G13" s="6" t="s">
        <v>73</v>
      </c>
    </row>
    <row r="14" spans="1:7" x14ac:dyDescent="0.3">
      <c r="A14" t="s">
        <v>8</v>
      </c>
      <c r="B14" t="s">
        <v>1</v>
      </c>
      <c r="C14">
        <v>2</v>
      </c>
      <c r="D14" s="4">
        <v>43889</v>
      </c>
      <c r="E14" s="12"/>
      <c r="F14" s="1" t="str">
        <f>_xll.QAVW(A14,B14,C14,D14)</f>
        <v>#AV_CALL_LIMIT_REACHED</v>
      </c>
      <c r="G14" s="6" t="s">
        <v>72</v>
      </c>
    </row>
    <row r="15" spans="1:7" x14ac:dyDescent="0.3">
      <c r="A15" t="s">
        <v>8</v>
      </c>
      <c r="B15" t="s">
        <v>1</v>
      </c>
      <c r="D15" s="4">
        <v>43824</v>
      </c>
      <c r="E15" s="11" t="b">
        <v>1</v>
      </c>
      <c r="F15" s="1" t="str">
        <f>_xll.QAVW(A15,B15,C15,D15,E15)</f>
        <v>#AV_CALL_LIMIT_REACHED</v>
      </c>
      <c r="G15" s="6" t="s">
        <v>54</v>
      </c>
    </row>
    <row r="16" spans="1:7" x14ac:dyDescent="0.3">
      <c r="A16" t="s">
        <v>8</v>
      </c>
      <c r="B16" t="s">
        <v>1</v>
      </c>
      <c r="C16">
        <v>101</v>
      </c>
      <c r="E16" s="11"/>
      <c r="F16" s="1" t="str">
        <f>_xll.QAVW(A16,B16,C16,D16,E16)</f>
        <v>#AV_CALL_LIMIT_REACHED</v>
      </c>
      <c r="G16" s="6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A1E5-7E78-4640-A7F1-4011A0524A60}">
  <dimension ref="A1:G18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4140625" defaultRowHeight="14.4" x14ac:dyDescent="0.3"/>
  <cols>
    <col min="1" max="1" width="11.44140625" customWidth="1"/>
    <col min="2" max="2" width="14" bestFit="1" customWidth="1"/>
    <col min="3" max="3" width="11.33203125" customWidth="1"/>
    <col min="4" max="5" width="11.44140625" customWidth="1"/>
    <col min="6" max="6" width="15.6640625" bestFit="1" customWidth="1"/>
    <col min="7" max="7" width="41.88671875" bestFit="1" customWidth="1"/>
  </cols>
  <sheetData>
    <row r="1" spans="1:7" x14ac:dyDescent="0.3">
      <c r="A1" s="2" t="s">
        <v>2</v>
      </c>
      <c r="B1" s="2" t="s">
        <v>16</v>
      </c>
      <c r="C1" s="10" t="s">
        <v>57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3">
      <c r="A2" t="s">
        <v>8</v>
      </c>
      <c r="B2" t="s">
        <v>4</v>
      </c>
      <c r="E2" s="11"/>
      <c r="F2" s="1" t="str">
        <f>_xll.QAVWA(A2,B2)</f>
        <v>#AV_CALL_LIMIT_REACHED</v>
      </c>
      <c r="G2" s="6" t="s">
        <v>62</v>
      </c>
    </row>
    <row r="3" spans="1:7" x14ac:dyDescent="0.3">
      <c r="A3" t="s">
        <v>8</v>
      </c>
      <c r="B3" t="s">
        <v>5</v>
      </c>
      <c r="E3" s="11"/>
      <c r="F3" s="1" t="str">
        <f>_xll.QAVWA(A3,B3)</f>
        <v>#AV_CALL_LIMIT_REACHED</v>
      </c>
      <c r="G3" s="6" t="s">
        <v>63</v>
      </c>
    </row>
    <row r="4" spans="1:7" x14ac:dyDescent="0.3">
      <c r="A4" t="s">
        <v>8</v>
      </c>
      <c r="B4" t="s">
        <v>6</v>
      </c>
      <c r="E4" s="11"/>
      <c r="F4" s="1" t="str">
        <f>_xll.QAVWA(A4,B4)</f>
        <v>#AV_CALL_LIMIT_REACHED</v>
      </c>
      <c r="G4" s="6" t="s">
        <v>64</v>
      </c>
    </row>
    <row r="5" spans="1:7" x14ac:dyDescent="0.3">
      <c r="A5" t="s">
        <v>8</v>
      </c>
      <c r="B5" t="s">
        <v>1</v>
      </c>
      <c r="E5" s="11"/>
      <c r="F5" s="1" t="str">
        <f>_xll.QAVWA(A5,B5)</f>
        <v>#AV_CALL_LIMIT_REACHED</v>
      </c>
      <c r="G5" s="6" t="s">
        <v>65</v>
      </c>
    </row>
    <row r="6" spans="1:7" x14ac:dyDescent="0.3">
      <c r="A6" t="s">
        <v>8</v>
      </c>
      <c r="B6" t="s">
        <v>58</v>
      </c>
      <c r="E6" s="11"/>
      <c r="F6" s="1" t="str">
        <f>_xll.QAVWA(A6,B6)</f>
        <v>#AV_CALL_LIMIT_REACHED</v>
      </c>
      <c r="G6" s="6" t="s">
        <v>66</v>
      </c>
    </row>
    <row r="7" spans="1:7" x14ac:dyDescent="0.3">
      <c r="A7" t="s">
        <v>8</v>
      </c>
      <c r="B7" t="s">
        <v>7</v>
      </c>
      <c r="E7" s="11"/>
      <c r="F7" s="13" t="str">
        <f>_xll.QAVWA(A7,B7)</f>
        <v>#AV_CALL_LIMIT_REACHED</v>
      </c>
      <c r="G7" s="6" t="s">
        <v>67</v>
      </c>
    </row>
    <row r="8" spans="1:7" x14ac:dyDescent="0.3">
      <c r="A8" t="s">
        <v>8</v>
      </c>
      <c r="B8" t="s">
        <v>59</v>
      </c>
      <c r="E8" s="11"/>
      <c r="F8" s="14" t="str">
        <f>_xll.QAVWA(A8,B8)</f>
        <v>#AV_CALL_LIMIT_REACHED</v>
      </c>
      <c r="G8" s="6" t="s">
        <v>68</v>
      </c>
    </row>
    <row r="9" spans="1:7" x14ac:dyDescent="0.3">
      <c r="A9" t="s">
        <v>8</v>
      </c>
      <c r="B9" t="s">
        <v>1</v>
      </c>
      <c r="E9" s="11"/>
      <c r="F9" s="1" t="str">
        <f>_xll.QAVWA(A9)</f>
        <v>#AV_CALL_LIMIT_REACHED</v>
      </c>
      <c r="G9" s="6" t="s">
        <v>10</v>
      </c>
    </row>
    <row r="10" spans="1:7" x14ac:dyDescent="0.3">
      <c r="A10" t="s">
        <v>8</v>
      </c>
      <c r="B10" t="s">
        <v>1</v>
      </c>
      <c r="E10" s="11"/>
      <c r="F10" s="1" t="str">
        <f>_xll.QAVWA(A10,B10,C10)</f>
        <v>#AV_CALL_LIMIT_REACHED</v>
      </c>
      <c r="G10" s="6" t="s">
        <v>70</v>
      </c>
    </row>
    <row r="11" spans="1:7" x14ac:dyDescent="0.3">
      <c r="A11" t="s">
        <v>8</v>
      </c>
      <c r="B11" t="s">
        <v>1</v>
      </c>
      <c r="C11">
        <v>0</v>
      </c>
      <c r="E11" s="11"/>
      <c r="F11" s="1" t="str">
        <f>_xll.QAVWA(A11,B11,C11)</f>
        <v>#AV_CALL_LIMIT_REACHED</v>
      </c>
      <c r="G11" s="6" t="s">
        <v>71</v>
      </c>
    </row>
    <row r="12" spans="1:7" x14ac:dyDescent="0.3">
      <c r="A12" t="s">
        <v>8</v>
      </c>
      <c r="B12" t="s">
        <v>1</v>
      </c>
      <c r="C12">
        <v>5</v>
      </c>
      <c r="E12" s="11"/>
      <c r="F12" s="1" t="str">
        <f>_xll.QAVWA(A12,B12,C12)</f>
        <v>#AV_CALL_LIMIT_REACHED</v>
      </c>
      <c r="G12" s="6" t="s">
        <v>84</v>
      </c>
    </row>
    <row r="13" spans="1:7" x14ac:dyDescent="0.3">
      <c r="A13" t="s">
        <v>8</v>
      </c>
      <c r="B13" t="s">
        <v>1</v>
      </c>
      <c r="C13">
        <v>-3</v>
      </c>
      <c r="E13" s="11" t="b">
        <v>1</v>
      </c>
      <c r="F13" s="1" t="str">
        <f>_xll.QAVWA(A13,B13,C13,,E13)</f>
        <v>#AV_CALL_LIMIT_REACHED</v>
      </c>
      <c r="G13" s="6" t="s">
        <v>85</v>
      </c>
    </row>
    <row r="14" spans="1:7" x14ac:dyDescent="0.3">
      <c r="A14" t="s">
        <v>8</v>
      </c>
      <c r="B14" t="s">
        <v>1</v>
      </c>
      <c r="D14" s="4">
        <f ca="1">TODAY()</f>
        <v>44165</v>
      </c>
      <c r="E14" s="12"/>
      <c r="F14" s="1" t="str">
        <f ca="1">_xll.QAVWA(A14,B14,,D14)</f>
        <v>#AV_CALL_LIMIT_REACHED</v>
      </c>
      <c r="G14" s="6" t="s">
        <v>13</v>
      </c>
    </row>
    <row r="15" spans="1:7" x14ac:dyDescent="0.3">
      <c r="A15" t="s">
        <v>8</v>
      </c>
      <c r="B15" t="s">
        <v>1</v>
      </c>
      <c r="D15" s="4">
        <v>43889</v>
      </c>
      <c r="E15" s="12"/>
      <c r="F15" s="1" t="str">
        <f>_xll.QAVWA(A15,B15,C15,D15)</f>
        <v>#AV_CALL_LIMIT_REACHED</v>
      </c>
      <c r="G15" s="6" t="s">
        <v>73</v>
      </c>
    </row>
    <row r="16" spans="1:7" x14ac:dyDescent="0.3">
      <c r="A16" t="s">
        <v>8</v>
      </c>
      <c r="B16" t="s">
        <v>1</v>
      </c>
      <c r="C16">
        <v>2</v>
      </c>
      <c r="D16" s="4">
        <v>43889</v>
      </c>
      <c r="E16" s="12"/>
      <c r="F16" s="1" t="str">
        <f>_xll.QAVWA(A16,B16,C16,D16)</f>
        <v>#AV_CALL_LIMIT_REACHED</v>
      </c>
      <c r="G16" s="6" t="s">
        <v>72</v>
      </c>
    </row>
    <row r="17" spans="1:7" x14ac:dyDescent="0.3">
      <c r="A17" t="s">
        <v>8</v>
      </c>
      <c r="B17" t="s">
        <v>1</v>
      </c>
      <c r="D17" s="4">
        <v>43824</v>
      </c>
      <c r="E17" s="11" t="b">
        <v>1</v>
      </c>
      <c r="F17" s="1" t="str">
        <f>_xll.QAVWA(A17,B17,C17,D17,E17)</f>
        <v>#AV_CALL_LIMIT_REACHED</v>
      </c>
      <c r="G17" s="6" t="s">
        <v>54</v>
      </c>
    </row>
    <row r="18" spans="1:7" x14ac:dyDescent="0.3">
      <c r="A18" t="s">
        <v>8</v>
      </c>
      <c r="B18" t="s">
        <v>1</v>
      </c>
      <c r="C18">
        <v>101</v>
      </c>
      <c r="E18" s="11"/>
      <c r="F18" s="1" t="str">
        <f>_xll.QAVWA(A18,B18,C18,D18,E18)</f>
        <v>#AV_CALL_LIMIT_REACHED</v>
      </c>
      <c r="G18" s="6" t="s">
        <v>80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38C-0562-43B2-8FC6-18DEC0A62523}">
  <dimension ref="A1:G16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4140625" defaultRowHeight="14.4" x14ac:dyDescent="0.3"/>
  <cols>
    <col min="1" max="2" width="11.44140625" customWidth="1"/>
    <col min="3" max="3" width="11.33203125" customWidth="1"/>
    <col min="4" max="5" width="11.44140625" customWidth="1"/>
    <col min="6" max="6" width="14.21875" bestFit="1" customWidth="1"/>
    <col min="7" max="7" width="41.88671875" bestFit="1" customWidth="1"/>
  </cols>
  <sheetData>
    <row r="1" spans="1:7" x14ac:dyDescent="0.3">
      <c r="A1" s="2" t="s">
        <v>2</v>
      </c>
      <c r="B1" s="2" t="s">
        <v>16</v>
      </c>
      <c r="C1" s="10" t="s">
        <v>74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3">
      <c r="A2" t="s">
        <v>8</v>
      </c>
      <c r="B2" t="s">
        <v>4</v>
      </c>
      <c r="E2" s="11"/>
      <c r="F2" s="1" t="str">
        <f>_xll.QAVM(A2,B2)</f>
        <v>#AV_CALL_LIMIT_REACHED</v>
      </c>
      <c r="G2" s="6" t="s">
        <v>62</v>
      </c>
    </row>
    <row r="3" spans="1:7" x14ac:dyDescent="0.3">
      <c r="A3" t="s">
        <v>8</v>
      </c>
      <c r="B3" t="s">
        <v>5</v>
      </c>
      <c r="E3" s="11"/>
      <c r="F3" s="1" t="str">
        <f>_xll.QAVM(A3,B3)</f>
        <v>#AV_CALL_LIMIT_REACHED</v>
      </c>
      <c r="G3" s="6" t="s">
        <v>63</v>
      </c>
    </row>
    <row r="4" spans="1:7" x14ac:dyDescent="0.3">
      <c r="A4" t="s">
        <v>8</v>
      </c>
      <c r="B4" t="s">
        <v>6</v>
      </c>
      <c r="E4" s="11"/>
      <c r="F4" s="1" t="str">
        <f>_xll.QAVM(A4,B4)</f>
        <v>#AV_CALL_LIMIT_REACHED</v>
      </c>
      <c r="G4" s="6" t="s">
        <v>64</v>
      </c>
    </row>
    <row r="5" spans="1:7" x14ac:dyDescent="0.3">
      <c r="A5" t="s">
        <v>8</v>
      </c>
      <c r="B5" t="s">
        <v>1</v>
      </c>
      <c r="E5" s="11"/>
      <c r="F5" s="1" t="str">
        <f>_xll.QAVM(A5,B5)</f>
        <v>#AV_CALL_LIMIT_REACHED</v>
      </c>
      <c r="G5" s="6" t="s">
        <v>65</v>
      </c>
    </row>
    <row r="6" spans="1:7" x14ac:dyDescent="0.3">
      <c r="A6" t="s">
        <v>8</v>
      </c>
      <c r="B6" t="s">
        <v>7</v>
      </c>
      <c r="E6" s="11"/>
      <c r="F6" s="13" t="str">
        <f>_xll.QAVM(A6,B6)</f>
        <v>#AV_CALL_LIMIT_REACHED</v>
      </c>
      <c r="G6" s="6" t="s">
        <v>69</v>
      </c>
    </row>
    <row r="7" spans="1:7" x14ac:dyDescent="0.3">
      <c r="A7" t="s">
        <v>8</v>
      </c>
      <c r="B7" t="s">
        <v>1</v>
      </c>
      <c r="E7" s="11"/>
      <c r="F7" s="1" t="str">
        <f>_xll.QAVM(A7)</f>
        <v>#AV_CALL_LIMIT_REACHED</v>
      </c>
      <c r="G7" s="6" t="s">
        <v>10</v>
      </c>
    </row>
    <row r="8" spans="1:7" x14ac:dyDescent="0.3">
      <c r="A8" t="s">
        <v>8</v>
      </c>
      <c r="B8" t="s">
        <v>1</v>
      </c>
      <c r="E8" s="11"/>
      <c r="F8" s="1" t="str">
        <f>_xll.QAVM(A8,B8,C8)</f>
        <v>#AV_CALL_LIMIT_REACHED</v>
      </c>
      <c r="G8" s="6" t="s">
        <v>75</v>
      </c>
    </row>
    <row r="9" spans="1:7" x14ac:dyDescent="0.3">
      <c r="A9" t="s">
        <v>8</v>
      </c>
      <c r="B9" t="s">
        <v>1</v>
      </c>
      <c r="C9">
        <v>0</v>
      </c>
      <c r="E9" s="11"/>
      <c r="F9" s="1" t="str">
        <f>_xll.QAVM(A9,B9,C9)</f>
        <v>#AV_CALL_LIMIT_REACHED</v>
      </c>
      <c r="G9" s="6" t="s">
        <v>76</v>
      </c>
    </row>
    <row r="10" spans="1:7" x14ac:dyDescent="0.3">
      <c r="A10" t="s">
        <v>8</v>
      </c>
      <c r="B10" t="s">
        <v>1</v>
      </c>
      <c r="C10">
        <v>5</v>
      </c>
      <c r="E10" s="11"/>
      <c r="F10" s="1" t="str">
        <f>_xll.QAVM(A10,B10,C10)</f>
        <v>#AV_CALL_LIMIT_REACHED</v>
      </c>
      <c r="G10" s="6" t="s">
        <v>86</v>
      </c>
    </row>
    <row r="11" spans="1:7" x14ac:dyDescent="0.3">
      <c r="A11" t="s">
        <v>8</v>
      </c>
      <c r="B11" t="s">
        <v>1</v>
      </c>
      <c r="C11">
        <v>-3</v>
      </c>
      <c r="E11" s="11" t="b">
        <v>1</v>
      </c>
      <c r="F11" s="1" t="str">
        <f>_xll.QAVM(A11,B11,C11,,E11)</f>
        <v>#AV_CALL_LIMIT_REACHED</v>
      </c>
      <c r="G11" s="6" t="s">
        <v>87</v>
      </c>
    </row>
    <row r="12" spans="1:7" x14ac:dyDescent="0.3">
      <c r="A12" t="s">
        <v>8</v>
      </c>
      <c r="B12" t="s">
        <v>1</v>
      </c>
      <c r="D12" s="4">
        <f ca="1">TODAY()</f>
        <v>44165</v>
      </c>
      <c r="E12" s="12"/>
      <c r="F12" s="1" t="str">
        <f ca="1">_xll.QAVM(A12,B12,,D12)</f>
        <v>#AV_CALL_LIMIT_REACHED</v>
      </c>
      <c r="G12" s="6" t="s">
        <v>13</v>
      </c>
    </row>
    <row r="13" spans="1:7" x14ac:dyDescent="0.3">
      <c r="A13" t="s">
        <v>8</v>
      </c>
      <c r="B13" t="s">
        <v>1</v>
      </c>
      <c r="D13" s="4">
        <v>43889</v>
      </c>
      <c r="E13" s="12"/>
      <c r="F13" s="1" t="str">
        <f>_xll.QAVM(A13,B13,C13,D13)</f>
        <v>#AV_CALL_LIMIT_REACHED</v>
      </c>
      <c r="G13" s="6" t="s">
        <v>78</v>
      </c>
    </row>
    <row r="14" spans="1:7" x14ac:dyDescent="0.3">
      <c r="A14" t="s">
        <v>8</v>
      </c>
      <c r="B14" t="s">
        <v>1</v>
      </c>
      <c r="C14">
        <v>2</v>
      </c>
      <c r="D14" s="4">
        <v>43889</v>
      </c>
      <c r="E14" s="12"/>
      <c r="F14" s="1" t="str">
        <f>_xll.QAVM(A14,B14,C14,D14)</f>
        <v>#AV_CALL_LIMIT_REACHED</v>
      </c>
      <c r="G14" s="6" t="s">
        <v>77</v>
      </c>
    </row>
    <row r="15" spans="1:7" x14ac:dyDescent="0.3">
      <c r="A15" t="s">
        <v>8</v>
      </c>
      <c r="B15" t="s">
        <v>1</v>
      </c>
      <c r="D15" s="4">
        <v>43824</v>
      </c>
      <c r="E15" s="11" t="b">
        <v>1</v>
      </c>
      <c r="F15" s="1" t="str">
        <f>_xll.QAVM(A15,B15,C15,D15,E15)</f>
        <v>#AV_CALL_LIMIT_REACHED</v>
      </c>
      <c r="G15" s="6" t="s">
        <v>54</v>
      </c>
    </row>
    <row r="16" spans="1:7" x14ac:dyDescent="0.3">
      <c r="A16" t="s">
        <v>8</v>
      </c>
      <c r="B16" t="s">
        <v>1</v>
      </c>
      <c r="C16">
        <v>101</v>
      </c>
      <c r="E16" s="11"/>
      <c r="F16" s="1" t="str">
        <f>_xll.QAVM(A16,B16,C16,D16,E16)</f>
        <v>#AV_CALL_LIMIT_REACHED</v>
      </c>
      <c r="G16" s="6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0229-FF80-44DD-895C-A7D4C34DBF2F}">
  <dimension ref="A1:G18"/>
  <sheetViews>
    <sheetView zoomScale="85" zoomScaleNormal="85" workbookViewId="0">
      <pane ySplit="1" topLeftCell="A2" activePane="bottomLeft" state="frozen"/>
      <selection pane="bottomLeft" activeCell="F2" sqref="F2"/>
    </sheetView>
  </sheetViews>
  <sheetFormatPr baseColWidth="10" defaultColWidth="11.44140625" defaultRowHeight="14.4" x14ac:dyDescent="0.3"/>
  <cols>
    <col min="1" max="1" width="11.44140625" customWidth="1"/>
    <col min="2" max="2" width="14" bestFit="1" customWidth="1"/>
    <col min="3" max="3" width="11.33203125" customWidth="1"/>
    <col min="4" max="5" width="11.44140625" customWidth="1"/>
    <col min="6" max="6" width="14.21875" bestFit="1" customWidth="1"/>
    <col min="7" max="7" width="41.88671875" bestFit="1" customWidth="1"/>
  </cols>
  <sheetData>
    <row r="1" spans="1:7" x14ac:dyDescent="0.3">
      <c r="A1" s="2" t="s">
        <v>2</v>
      </c>
      <c r="B1" s="2" t="s">
        <v>16</v>
      </c>
      <c r="C1" s="10" t="s">
        <v>74</v>
      </c>
      <c r="D1" s="10" t="s">
        <v>3</v>
      </c>
      <c r="E1" s="10" t="s">
        <v>51</v>
      </c>
      <c r="F1" s="10" t="s">
        <v>0</v>
      </c>
      <c r="G1" s="5" t="s">
        <v>9</v>
      </c>
    </row>
    <row r="2" spans="1:7" x14ac:dyDescent="0.3">
      <c r="A2" t="s">
        <v>8</v>
      </c>
      <c r="B2" t="s">
        <v>4</v>
      </c>
      <c r="E2" s="11"/>
      <c r="F2" s="1" t="str">
        <f>_xll.QAVMA(A2,B2)</f>
        <v>#AV_CALL_LIMIT_REACHED</v>
      </c>
      <c r="G2" s="6" t="s">
        <v>62</v>
      </c>
    </row>
    <row r="3" spans="1:7" x14ac:dyDescent="0.3">
      <c r="A3" t="s">
        <v>8</v>
      </c>
      <c r="B3" t="s">
        <v>5</v>
      </c>
      <c r="E3" s="11"/>
      <c r="F3" s="1" t="str">
        <f>_xll.QAVMA(A3,B3)</f>
        <v>#AV_CALL_LIMIT_REACHED</v>
      </c>
      <c r="G3" s="6" t="s">
        <v>63</v>
      </c>
    </row>
    <row r="4" spans="1:7" x14ac:dyDescent="0.3">
      <c r="A4" t="s">
        <v>8</v>
      </c>
      <c r="B4" t="s">
        <v>6</v>
      </c>
      <c r="E4" s="11"/>
      <c r="F4" s="1" t="str">
        <f>_xll.QAVMA(A4,B4)</f>
        <v>#AV_CALL_LIMIT_REACHED</v>
      </c>
      <c r="G4" s="6" t="s">
        <v>64</v>
      </c>
    </row>
    <row r="5" spans="1:7" x14ac:dyDescent="0.3">
      <c r="A5" t="s">
        <v>8</v>
      </c>
      <c r="B5" t="s">
        <v>1</v>
      </c>
      <c r="E5" s="11"/>
      <c r="F5" s="1" t="str">
        <f>_xll.QAVMA(A5,B5)</f>
        <v>#AV_CALL_LIMIT_REACHED</v>
      </c>
      <c r="G5" s="6" t="s">
        <v>65</v>
      </c>
    </row>
    <row r="6" spans="1:7" x14ac:dyDescent="0.3">
      <c r="A6" t="s">
        <v>8</v>
      </c>
      <c r="B6" t="s">
        <v>58</v>
      </c>
      <c r="E6" s="11"/>
      <c r="F6" s="1" t="str">
        <f>_xll.QAVMA(A6,B6)</f>
        <v>#AV_CALL_LIMIT_REACHED</v>
      </c>
      <c r="G6" s="6" t="s">
        <v>66</v>
      </c>
    </row>
    <row r="7" spans="1:7" x14ac:dyDescent="0.3">
      <c r="A7" t="s">
        <v>8</v>
      </c>
      <c r="B7" t="s">
        <v>7</v>
      </c>
      <c r="E7" s="11"/>
      <c r="F7" s="13" t="str">
        <f>_xll.QAVMA(A7,B7)</f>
        <v>#AV_CALL_LIMIT_REACHED</v>
      </c>
      <c r="G7" s="6" t="s">
        <v>67</v>
      </c>
    </row>
    <row r="8" spans="1:7" x14ac:dyDescent="0.3">
      <c r="A8" t="s">
        <v>8</v>
      </c>
      <c r="B8" t="s">
        <v>59</v>
      </c>
      <c r="E8" s="11"/>
      <c r="F8" s="14" t="str">
        <f>_xll.QAVMA(A8,B8)</f>
        <v>#AV_CALL_LIMIT_REACHED</v>
      </c>
      <c r="G8" s="6" t="s">
        <v>68</v>
      </c>
    </row>
    <row r="9" spans="1:7" x14ac:dyDescent="0.3">
      <c r="A9" t="s">
        <v>8</v>
      </c>
      <c r="B9" t="s">
        <v>1</v>
      </c>
      <c r="E9" s="11"/>
      <c r="F9" s="1" t="str">
        <f>_xll.QAVMA(A9)</f>
        <v>#AV_CALL_LIMIT_REACHED</v>
      </c>
      <c r="G9" s="6" t="s">
        <v>10</v>
      </c>
    </row>
    <row r="10" spans="1:7" x14ac:dyDescent="0.3">
      <c r="A10" t="s">
        <v>8</v>
      </c>
      <c r="B10" t="s">
        <v>1</v>
      </c>
      <c r="E10" s="11"/>
      <c r="F10" s="1" t="str">
        <f>_xll.QAVMA(A10,B10,C10)</f>
        <v>#AV_CALL_LIMIT_REACHED</v>
      </c>
      <c r="G10" s="6" t="s">
        <v>75</v>
      </c>
    </row>
    <row r="11" spans="1:7" x14ac:dyDescent="0.3">
      <c r="A11" t="s">
        <v>8</v>
      </c>
      <c r="B11" t="s">
        <v>1</v>
      </c>
      <c r="C11">
        <v>0</v>
      </c>
      <c r="E11" s="11"/>
      <c r="F11" s="1" t="str">
        <f>_xll.QAVMA(A11,B11,C11)</f>
        <v>#AV_CALL_LIMIT_REACHED</v>
      </c>
      <c r="G11" s="6" t="s">
        <v>76</v>
      </c>
    </row>
    <row r="12" spans="1:7" x14ac:dyDescent="0.3">
      <c r="A12" t="s">
        <v>8</v>
      </c>
      <c r="B12" t="s">
        <v>1</v>
      </c>
      <c r="C12">
        <v>5</v>
      </c>
      <c r="E12" s="11"/>
      <c r="F12" s="1" t="str">
        <f>_xll.QAVMA(A12,B12,C12)</f>
        <v>#AV_CALL_LIMIT_REACHED</v>
      </c>
      <c r="G12" s="6" t="s">
        <v>86</v>
      </c>
    </row>
    <row r="13" spans="1:7" x14ac:dyDescent="0.3">
      <c r="A13" t="s">
        <v>8</v>
      </c>
      <c r="B13" t="s">
        <v>1</v>
      </c>
      <c r="C13">
        <v>-3</v>
      </c>
      <c r="E13" s="11" t="b">
        <v>1</v>
      </c>
      <c r="F13" s="1" t="str">
        <f>_xll.QAVMA(A13,B13,C13,,E13)</f>
        <v>#AV_CALL_LIMIT_REACHED</v>
      </c>
      <c r="G13" s="6" t="s">
        <v>87</v>
      </c>
    </row>
    <row r="14" spans="1:7" x14ac:dyDescent="0.3">
      <c r="A14" t="s">
        <v>8</v>
      </c>
      <c r="B14" t="s">
        <v>1</v>
      </c>
      <c r="D14" s="4">
        <f ca="1">TODAY()</f>
        <v>44165</v>
      </c>
      <c r="E14" s="12"/>
      <c r="F14" s="1" t="str">
        <f ca="1">_xll.QAVMA(A14,B14,,D14)</f>
        <v>#AV_CALL_LIMIT_REACHED</v>
      </c>
      <c r="G14" s="6" t="s">
        <v>13</v>
      </c>
    </row>
    <row r="15" spans="1:7" x14ac:dyDescent="0.3">
      <c r="A15" t="s">
        <v>8</v>
      </c>
      <c r="B15" t="s">
        <v>1</v>
      </c>
      <c r="D15" s="4">
        <v>43889</v>
      </c>
      <c r="E15" s="12"/>
      <c r="F15" s="1" t="str">
        <f>_xll.QAVMA(A15,B15,C15,D15)</f>
        <v>#AV_CALL_LIMIT_REACHED</v>
      </c>
      <c r="G15" s="6" t="s">
        <v>78</v>
      </c>
    </row>
    <row r="16" spans="1:7" x14ac:dyDescent="0.3">
      <c r="A16" t="s">
        <v>8</v>
      </c>
      <c r="B16" t="s">
        <v>1</v>
      </c>
      <c r="C16">
        <v>2</v>
      </c>
      <c r="D16" s="4">
        <v>43889</v>
      </c>
      <c r="E16" s="12"/>
      <c r="F16" s="1" t="str">
        <f>_xll.QAVMA(A16,B16,C16,D16)</f>
        <v>#AV_CALL_LIMIT_REACHED</v>
      </c>
      <c r="G16" s="6" t="s">
        <v>77</v>
      </c>
    </row>
    <row r="17" spans="1:7" x14ac:dyDescent="0.3">
      <c r="A17" t="s">
        <v>8</v>
      </c>
      <c r="B17" t="s">
        <v>1</v>
      </c>
      <c r="D17" s="4">
        <v>43824</v>
      </c>
      <c r="E17" s="11" t="b">
        <v>1</v>
      </c>
      <c r="F17" s="1" t="str">
        <f>_xll.QAVMA(A17,B17,C17,D17,E17)</f>
        <v>#AV_CALL_LIMIT_REACHED</v>
      </c>
      <c r="G17" s="6" t="s">
        <v>54</v>
      </c>
    </row>
    <row r="18" spans="1:7" x14ac:dyDescent="0.3">
      <c r="A18" t="s">
        <v>8</v>
      </c>
      <c r="B18" t="s">
        <v>1</v>
      </c>
      <c r="C18">
        <v>101</v>
      </c>
      <c r="E18" s="11"/>
      <c r="F18" s="1" t="str">
        <f>_xll.QAVMA(A18,B18,C18,D18,E18)</f>
        <v>#AV_CALL_LIMIT_REACHED</v>
      </c>
      <c r="G18" s="6" t="s">
        <v>79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7386-C67B-46C9-BB22-2DE9384781C1}">
  <dimension ref="A1:J20"/>
  <sheetViews>
    <sheetView zoomScale="85" zoomScaleNormal="85" workbookViewId="0">
      <pane ySplit="1" topLeftCell="A2" activePane="bottomLeft" state="frozen"/>
      <selection pane="bottomLeft" activeCell="J2" sqref="J2"/>
    </sheetView>
  </sheetViews>
  <sheetFormatPr baseColWidth="10" defaultColWidth="11.44140625" defaultRowHeight="14.4" x14ac:dyDescent="0.3"/>
  <cols>
    <col min="1" max="1" width="11.44140625" customWidth="1"/>
    <col min="2" max="2" width="14" bestFit="1" customWidth="1"/>
    <col min="3" max="4" width="11.33203125" customWidth="1"/>
    <col min="5" max="6" width="11.44140625" customWidth="1"/>
    <col min="8" max="8" width="11.44140625" customWidth="1"/>
    <col min="9" max="9" width="15.6640625" bestFit="1" customWidth="1"/>
    <col min="10" max="10" width="41.88671875" bestFit="1" customWidth="1"/>
  </cols>
  <sheetData>
    <row r="1" spans="1:10" x14ac:dyDescent="0.3">
      <c r="A1" s="2" t="s">
        <v>2</v>
      </c>
      <c r="B1" s="2" t="s">
        <v>16</v>
      </c>
      <c r="C1" s="2" t="s">
        <v>88</v>
      </c>
      <c r="D1" s="10" t="s">
        <v>56</v>
      </c>
      <c r="E1" s="10" t="s">
        <v>3</v>
      </c>
      <c r="F1" s="10" t="s">
        <v>89</v>
      </c>
      <c r="G1" s="10" t="s">
        <v>52</v>
      </c>
      <c r="H1" s="10" t="s">
        <v>51</v>
      </c>
      <c r="I1" s="10" t="s">
        <v>0</v>
      </c>
      <c r="J1" s="5" t="s">
        <v>9</v>
      </c>
    </row>
    <row r="2" spans="1:10" x14ac:dyDescent="0.3">
      <c r="A2" t="s">
        <v>8</v>
      </c>
      <c r="B2" t="s">
        <v>1</v>
      </c>
      <c r="C2" t="s">
        <v>90</v>
      </c>
      <c r="G2" s="11"/>
      <c r="H2" s="11"/>
      <c r="I2" s="15">
        <f>_xll.QAVTS(A2,B2,C2)</f>
        <v>215.23</v>
      </c>
      <c r="J2" s="6"/>
    </row>
    <row r="3" spans="1:10" x14ac:dyDescent="0.3">
      <c r="A3" t="s">
        <v>8</v>
      </c>
      <c r="B3" t="s">
        <v>1</v>
      </c>
      <c r="C3" t="s">
        <v>91</v>
      </c>
      <c r="G3" s="11"/>
      <c r="H3" s="11"/>
      <c r="I3" s="15" t="str">
        <f>_xll.QAVTS(A3,B3,C3)</f>
        <v>#AV_CALL_LIMIT_REACHED</v>
      </c>
      <c r="J3" s="6"/>
    </row>
    <row r="4" spans="1:10" x14ac:dyDescent="0.3">
      <c r="A4" t="s">
        <v>8</v>
      </c>
      <c r="B4" t="s">
        <v>1</v>
      </c>
      <c r="C4" t="s">
        <v>92</v>
      </c>
      <c r="G4" s="11"/>
      <c r="H4" s="11"/>
      <c r="I4" s="15">
        <f>_xll.QAVTS(A4,B4,C4)</f>
        <v>215.23</v>
      </c>
      <c r="J4" s="6"/>
    </row>
    <row r="5" spans="1:10" x14ac:dyDescent="0.3">
      <c r="A5" t="s">
        <v>8</v>
      </c>
      <c r="B5" t="s">
        <v>1</v>
      </c>
      <c r="C5" t="s">
        <v>93</v>
      </c>
      <c r="G5" s="11"/>
      <c r="H5" s="11"/>
      <c r="I5" s="15" t="e">
        <f>_xll.QAVTS(A5,B5,C5)</f>
        <v>#N/A</v>
      </c>
      <c r="J5" s="6"/>
    </row>
    <row r="6" spans="1:10" x14ac:dyDescent="0.3">
      <c r="A6" t="s">
        <v>8</v>
      </c>
      <c r="B6" t="s">
        <v>1</v>
      </c>
      <c r="C6" t="s">
        <v>94</v>
      </c>
      <c r="G6" s="11"/>
      <c r="H6" s="11"/>
      <c r="I6" s="15" t="e">
        <f>_xll.QAVTS(A6,B6,C6)</f>
        <v>#N/A</v>
      </c>
      <c r="J6" s="6"/>
    </row>
    <row r="7" spans="1:10" x14ac:dyDescent="0.3">
      <c r="A7" t="s">
        <v>8</v>
      </c>
      <c r="B7" t="s">
        <v>1</v>
      </c>
      <c r="C7" t="s">
        <v>95</v>
      </c>
      <c r="G7" s="11"/>
      <c r="H7" s="11"/>
      <c r="I7" s="15" t="e">
        <f>_xll.QAVTS(A7,B7,C7)</f>
        <v>#N/A</v>
      </c>
      <c r="J7" s="6"/>
    </row>
    <row r="8" spans="1:10" x14ac:dyDescent="0.3">
      <c r="A8" t="s">
        <v>8</v>
      </c>
      <c r="B8" t="s">
        <v>1</v>
      </c>
      <c r="C8" t="s">
        <v>96</v>
      </c>
      <c r="G8" s="11"/>
      <c r="H8" s="11"/>
      <c r="I8" s="15">
        <f>_xll.QAVTS(A8,B8,C8)</f>
        <v>215.24</v>
      </c>
      <c r="J8" s="6"/>
    </row>
    <row r="9" spans="1:10" x14ac:dyDescent="0.3">
      <c r="A9" t="s">
        <v>8</v>
      </c>
      <c r="B9" t="s">
        <v>1</v>
      </c>
      <c r="C9" t="s">
        <v>97</v>
      </c>
      <c r="G9" s="11"/>
      <c r="H9" s="11"/>
      <c r="I9" s="15">
        <f>_xll.QAVTS(A9,B9,C9)</f>
        <v>215.24</v>
      </c>
      <c r="J9" s="6"/>
    </row>
    <row r="10" spans="1:10" x14ac:dyDescent="0.3">
      <c r="A10" t="s">
        <v>8</v>
      </c>
      <c r="B10" t="s">
        <v>1</v>
      </c>
      <c r="C10" t="s">
        <v>90</v>
      </c>
      <c r="F10" t="b">
        <v>1</v>
      </c>
      <c r="G10" s="11"/>
      <c r="H10" s="11"/>
      <c r="I10" s="15" t="str">
        <f>_xll.QAVTS(A10,B10,C10,,,F10)</f>
        <v>#AV_CALL_LIMIT_REACHED</v>
      </c>
      <c r="J10" s="6"/>
    </row>
    <row r="11" spans="1:10" x14ac:dyDescent="0.3">
      <c r="A11" t="s">
        <v>8</v>
      </c>
      <c r="B11" t="s">
        <v>1</v>
      </c>
      <c r="C11" t="s">
        <v>91</v>
      </c>
      <c r="F11" t="b">
        <v>1</v>
      </c>
      <c r="G11" s="11"/>
      <c r="H11" s="11"/>
      <c r="I11" s="15" t="str">
        <f>_xll.QAVTS(A11,B11,C11,,,F11)</f>
        <v>#AV_CALL_LIMIT_REACHED</v>
      </c>
      <c r="J11" s="6"/>
    </row>
    <row r="12" spans="1:10" x14ac:dyDescent="0.3">
      <c r="A12" t="s">
        <v>8</v>
      </c>
      <c r="B12" t="s">
        <v>1</v>
      </c>
      <c r="C12" t="s">
        <v>92</v>
      </c>
      <c r="F12" t="b">
        <v>1</v>
      </c>
      <c r="G12" s="11"/>
      <c r="H12" s="11"/>
      <c r="I12" s="15" t="str">
        <f>_xll.QAVTS(A12,B12,C12,,,F12)</f>
        <v>#AV_CALL_LIMIT_REACHED</v>
      </c>
      <c r="J12" s="6"/>
    </row>
    <row r="13" spans="1:10" x14ac:dyDescent="0.3">
      <c r="A13" t="s">
        <v>8</v>
      </c>
      <c r="B13" t="s">
        <v>1</v>
      </c>
      <c r="C13" t="s">
        <v>90</v>
      </c>
      <c r="D13">
        <v>0</v>
      </c>
      <c r="G13" s="11"/>
      <c r="H13" s="11"/>
      <c r="I13" s="15" t="str">
        <f>_xll.QAVTS(A13,B13,C13,D13)</f>
        <v>#AV_CALL_LIMIT_REACHED</v>
      </c>
      <c r="J13" s="6"/>
    </row>
    <row r="14" spans="1:10" x14ac:dyDescent="0.3">
      <c r="A14" t="s">
        <v>8</v>
      </c>
      <c r="B14" t="s">
        <v>1</v>
      </c>
      <c r="C14" t="s">
        <v>90</v>
      </c>
      <c r="D14">
        <v>5</v>
      </c>
      <c r="G14" s="11"/>
      <c r="H14" s="11"/>
      <c r="I14" s="15" t="str">
        <f>_xll.QAVTS(A14,B14,C14,D14)</f>
        <v>#AV_CALL_LIMIT_REACHED</v>
      </c>
      <c r="J14" s="6"/>
    </row>
    <row r="15" spans="1:10" x14ac:dyDescent="0.3">
      <c r="A15" t="s">
        <v>8</v>
      </c>
      <c r="B15" t="s">
        <v>1</v>
      </c>
      <c r="C15" t="s">
        <v>90</v>
      </c>
      <c r="D15">
        <v>-3</v>
      </c>
      <c r="G15" s="11"/>
      <c r="H15" s="11"/>
      <c r="I15" s="15">
        <f>_xll.QAVTS(A15,B15,C15,D15)</f>
        <v>215.23</v>
      </c>
      <c r="J15" s="6"/>
    </row>
    <row r="16" spans="1:10" x14ac:dyDescent="0.3">
      <c r="A16" t="s">
        <v>8</v>
      </c>
      <c r="B16" t="s">
        <v>1</v>
      </c>
      <c r="C16" t="s">
        <v>90</v>
      </c>
      <c r="E16" s="4">
        <f ca="1">TODAY()</f>
        <v>44165</v>
      </c>
      <c r="F16" s="4"/>
      <c r="G16" s="12"/>
      <c r="H16" s="12"/>
      <c r="I16" s="15" t="str">
        <f ca="1">_xll.QAVTS(A16,B16,C16,,E16)</f>
        <v>#AV_CALL_LIMIT_REACHED</v>
      </c>
      <c r="J16" s="6"/>
    </row>
    <row r="17" spans="1:10" x14ac:dyDescent="0.3">
      <c r="A17" t="s">
        <v>8</v>
      </c>
      <c r="B17" t="s">
        <v>1</v>
      </c>
      <c r="C17" t="s">
        <v>90</v>
      </c>
      <c r="E17" s="4">
        <f ca="1">TODAY()-1</f>
        <v>44164</v>
      </c>
      <c r="F17" s="4"/>
      <c r="G17" s="12"/>
      <c r="H17" s="12"/>
      <c r="I17" s="15" t="str">
        <f ca="1">_xll.QAVTS(A17,B17,C17,,E17)</f>
        <v>#AV_CALL_LIMIT_REACHED</v>
      </c>
      <c r="J17" s="6"/>
    </row>
    <row r="18" spans="1:10" x14ac:dyDescent="0.3">
      <c r="A18" t="s">
        <v>8</v>
      </c>
      <c r="B18" t="s">
        <v>1</v>
      </c>
      <c r="C18" t="s">
        <v>90</v>
      </c>
      <c r="D18">
        <v>2</v>
      </c>
      <c r="E18" s="4">
        <f ca="1">TODAY()-2</f>
        <v>44163</v>
      </c>
      <c r="F18" s="4"/>
      <c r="G18" s="12"/>
      <c r="H18" s="12"/>
      <c r="I18" s="15" t="str">
        <f ca="1">_xll.QAVTS(A18,B18,C18,D18,E18)</f>
        <v>#AV_CALL_LIMIT_REACHED</v>
      </c>
      <c r="J18" s="6"/>
    </row>
    <row r="19" spans="1:10" x14ac:dyDescent="0.3">
      <c r="A19" t="s">
        <v>8</v>
      </c>
      <c r="B19" t="s">
        <v>1</v>
      </c>
      <c r="C19" t="s">
        <v>92</v>
      </c>
      <c r="E19" s="4">
        <v>43824</v>
      </c>
      <c r="F19" s="4"/>
      <c r="G19" s="11"/>
      <c r="H19" s="11" t="b">
        <v>1</v>
      </c>
      <c r="I19" s="15" t="str">
        <f>_xll.QAVTS(A19,B19,C19,,E19,,,H19)</f>
        <v>#AV_CALL_LIMIT_REACHED</v>
      </c>
      <c r="J19" s="6"/>
    </row>
    <row r="20" spans="1:10" x14ac:dyDescent="0.3">
      <c r="A20" t="s">
        <v>8</v>
      </c>
      <c r="B20" t="s">
        <v>1</v>
      </c>
      <c r="C20" t="s">
        <v>90</v>
      </c>
      <c r="D20">
        <v>101</v>
      </c>
      <c r="G20" s="11" t="s">
        <v>53</v>
      </c>
      <c r="H20" s="11"/>
      <c r="I20" s="15" t="str">
        <f>_xll.QAVTS(A20,B20,C20,D20,,,G20)</f>
        <v>#AV_CALL_LIMIT_REACHED</v>
      </c>
      <c r="J20" s="6"/>
    </row>
  </sheetData>
  <pageMargins left="0.7" right="0.7" top="0.78740157499999996" bottom="0.78740157499999996" header="0.3" footer="0.3"/>
  <pageSetup paperSize="9" orientation="portrait" r:id="rId1"/>
  <ignoredErrors>
    <ignoredError sqref="I18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0B6B-DDE8-4F73-B747-7EBA7D2EC7A2}">
  <sheetPr codeName="Tabelle2"/>
  <dimension ref="A1:F10"/>
  <sheetViews>
    <sheetView zoomScale="85" zoomScaleNormal="85" workbookViewId="0">
      <pane ySplit="1" topLeftCell="A2" activePane="bottomLeft" state="frozen"/>
      <selection pane="bottomLeft" activeCell="D2" sqref="D2"/>
    </sheetView>
  </sheetViews>
  <sheetFormatPr baseColWidth="10" defaultColWidth="11.44140625" defaultRowHeight="14.4" x14ac:dyDescent="0.3"/>
  <cols>
    <col min="1" max="1" width="14.109375" bestFit="1" customWidth="1"/>
    <col min="2" max="2" width="14.109375" customWidth="1"/>
    <col min="5" max="5" width="53.88671875" bestFit="1" customWidth="1"/>
  </cols>
  <sheetData>
    <row r="1" spans="1:6" x14ac:dyDescent="0.3">
      <c r="A1" s="2" t="s">
        <v>40</v>
      </c>
      <c r="B1" s="2" t="s">
        <v>22</v>
      </c>
      <c r="C1" s="2" t="s">
        <v>16</v>
      </c>
      <c r="D1" s="3" t="s">
        <v>0</v>
      </c>
      <c r="E1" s="5" t="s">
        <v>9</v>
      </c>
      <c r="F1" s="2" t="s">
        <v>31</v>
      </c>
    </row>
    <row r="2" spans="1:6" x14ac:dyDescent="0.3">
      <c r="A2" s="7">
        <v>870747</v>
      </c>
      <c r="B2" s="8"/>
      <c r="D2" s="1">
        <f>_xll.QCB(A2)</f>
        <v>179.4</v>
      </c>
      <c r="E2" s="6" t="s">
        <v>20</v>
      </c>
    </row>
    <row r="3" spans="1:6" x14ac:dyDescent="0.3">
      <c r="A3" s="7">
        <v>870747</v>
      </c>
      <c r="B3" s="8"/>
      <c r="C3" t="s">
        <v>19</v>
      </c>
      <c r="D3" s="1">
        <f>_xll.QCB(A3,,C3)</f>
        <v>179.4</v>
      </c>
      <c r="E3" s="6" t="s">
        <v>18</v>
      </c>
    </row>
    <row r="4" spans="1:6" x14ac:dyDescent="0.3">
      <c r="A4" s="7" t="s">
        <v>21</v>
      </c>
      <c r="B4" s="8"/>
      <c r="D4" s="1">
        <f>_xll.QCB(A4)</f>
        <v>179.4</v>
      </c>
      <c r="E4" s="6" t="s">
        <v>17</v>
      </c>
    </row>
    <row r="5" spans="1:6" x14ac:dyDescent="0.3">
      <c r="A5" s="7">
        <v>870747</v>
      </c>
      <c r="B5" s="8" t="s">
        <v>23</v>
      </c>
      <c r="D5" s="1">
        <f>_xll.QCB(A5,B5)</f>
        <v>180.68</v>
      </c>
      <c r="E5" s="6" t="s">
        <v>25</v>
      </c>
    </row>
    <row r="6" spans="1:6" x14ac:dyDescent="0.3">
      <c r="A6" s="7">
        <v>870747</v>
      </c>
      <c r="B6" s="8" t="s">
        <v>24</v>
      </c>
      <c r="C6" t="s">
        <v>19</v>
      </c>
      <c r="D6" s="1">
        <f>_xll.QCB(A6,B6,C6)</f>
        <v>179.02</v>
      </c>
      <c r="E6" s="6" t="s">
        <v>26</v>
      </c>
    </row>
    <row r="7" spans="1:6" x14ac:dyDescent="0.3">
      <c r="A7" s="7" t="s">
        <v>21</v>
      </c>
      <c r="B7" s="8" t="s">
        <v>24</v>
      </c>
      <c r="D7" s="1">
        <f>_xll.QCB(A7,B7)</f>
        <v>179.02</v>
      </c>
      <c r="E7" s="6" t="s">
        <v>27</v>
      </c>
    </row>
    <row r="8" spans="1:6" x14ac:dyDescent="0.3">
      <c r="A8" s="7">
        <v>870747</v>
      </c>
      <c r="B8" s="8" t="s">
        <v>23</v>
      </c>
      <c r="D8" s="9">
        <f>_xll.QCBF(A8,B8)</f>
        <v>180.68</v>
      </c>
      <c r="E8" s="6" t="s">
        <v>28</v>
      </c>
      <c r="F8" t="b">
        <f>ISNUMBER(D8)</f>
        <v>1</v>
      </c>
    </row>
    <row r="9" spans="1:6" x14ac:dyDescent="0.3">
      <c r="A9" s="7">
        <v>870747</v>
      </c>
      <c r="B9" s="8" t="s">
        <v>24</v>
      </c>
      <c r="C9" t="s">
        <v>19</v>
      </c>
      <c r="D9" s="9">
        <f>_xll.QCBF(A9,B9,C9)</f>
        <v>179.02</v>
      </c>
      <c r="E9" s="6" t="s">
        <v>29</v>
      </c>
      <c r="F9" t="b">
        <f t="shared" ref="F9:F10" si="0">ISNUMBER(D9)</f>
        <v>1</v>
      </c>
    </row>
    <row r="10" spans="1:6" x14ac:dyDescent="0.3">
      <c r="A10" s="7" t="s">
        <v>21</v>
      </c>
      <c r="B10" s="8" t="s">
        <v>24</v>
      </c>
      <c r="D10" s="9">
        <f>_xll.QCBF(A10,B10)</f>
        <v>179.02</v>
      </c>
      <c r="E10" s="6" t="s">
        <v>30</v>
      </c>
      <c r="F10" t="b">
        <f t="shared" si="0"/>
        <v>1</v>
      </c>
    </row>
  </sheetData>
  <pageMargins left="0.7" right="0.7" top="0.78740157499999996" bottom="0.78740157499999996" header="0.3" footer="0.3"/>
  <pageSetup paperSize="9" orientation="portrait" r:id="rId1"/>
  <ignoredErrors>
    <ignoredError sqref="D3 D6 D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B209-FB44-4821-A66E-2214B4B6EE6B}">
  <dimension ref="A1:B12"/>
  <sheetViews>
    <sheetView workbookViewId="0">
      <selection activeCell="B2" sqref="B2"/>
    </sheetView>
  </sheetViews>
  <sheetFormatPr baseColWidth="10" defaultRowHeight="14.4" x14ac:dyDescent="0.3"/>
  <cols>
    <col min="1" max="1" width="13.6640625" bestFit="1" customWidth="1"/>
    <col min="2" max="2" width="14" bestFit="1" customWidth="1"/>
  </cols>
  <sheetData>
    <row r="1" spans="1:2" x14ac:dyDescent="0.3">
      <c r="A1" s="2" t="s">
        <v>39</v>
      </c>
      <c r="B1" s="3" t="s">
        <v>0</v>
      </c>
    </row>
    <row r="2" spans="1:2" x14ac:dyDescent="0.3">
      <c r="A2" s="8" t="s">
        <v>37</v>
      </c>
      <c r="B2">
        <f>_xll.QJE(A2)</f>
        <v>59.35</v>
      </c>
    </row>
    <row r="3" spans="1:2" x14ac:dyDescent="0.3">
      <c r="A3" t="s">
        <v>41</v>
      </c>
      <c r="B3">
        <f t="shared" ref="B3:B12" si="0">_xll.QJE(A3)</f>
        <v>19.71</v>
      </c>
    </row>
    <row r="4" spans="1:2" x14ac:dyDescent="0.3">
      <c r="A4" t="s">
        <v>42</v>
      </c>
      <c r="B4">
        <f t="shared" si="0"/>
        <v>28.44</v>
      </c>
    </row>
    <row r="5" spans="1:2" x14ac:dyDescent="0.3">
      <c r="A5" t="s">
        <v>43</v>
      </c>
      <c r="B5">
        <f>_xll.QJE(A5)</f>
        <v>5.68</v>
      </c>
    </row>
    <row r="6" spans="1:2" x14ac:dyDescent="0.3">
      <c r="A6" t="s">
        <v>44</v>
      </c>
      <c r="B6">
        <f t="shared" si="0"/>
        <v>36.549999999999997</v>
      </c>
    </row>
    <row r="7" spans="1:2" x14ac:dyDescent="0.3">
      <c r="A7" t="s">
        <v>45</v>
      </c>
      <c r="B7">
        <f t="shared" si="0"/>
        <v>333.75</v>
      </c>
    </row>
    <row r="8" spans="1:2" x14ac:dyDescent="0.3">
      <c r="A8" t="s">
        <v>46</v>
      </c>
      <c r="B8">
        <f t="shared" si="0"/>
        <v>30.68</v>
      </c>
    </row>
    <row r="9" spans="1:2" x14ac:dyDescent="0.3">
      <c r="A9" t="s">
        <v>47</v>
      </c>
      <c r="B9">
        <f t="shared" si="0"/>
        <v>67.540000000000006</v>
      </c>
    </row>
    <row r="10" spans="1:2" x14ac:dyDescent="0.3">
      <c r="A10" t="s">
        <v>48</v>
      </c>
      <c r="B10">
        <f t="shared" si="0"/>
        <v>96.85</v>
      </c>
    </row>
    <row r="11" spans="1:2" x14ac:dyDescent="0.3">
      <c r="A11" t="s">
        <v>49</v>
      </c>
      <c r="B11">
        <f t="shared" si="0"/>
        <v>10.38</v>
      </c>
    </row>
    <row r="12" spans="1:2" x14ac:dyDescent="0.3">
      <c r="A12" t="s">
        <v>50</v>
      </c>
      <c r="B12">
        <f t="shared" si="0"/>
        <v>20.309999999999999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494F-D2BA-483B-878B-97036609801B}">
  <dimension ref="A1:B7"/>
  <sheetViews>
    <sheetView workbookViewId="0">
      <selection activeCell="B2" sqref="B2"/>
    </sheetView>
  </sheetViews>
  <sheetFormatPr baseColWidth="10" defaultRowHeight="14.4" x14ac:dyDescent="0.3"/>
  <sheetData>
    <row r="1" spans="1:2" x14ac:dyDescent="0.3">
      <c r="A1" s="2" t="s">
        <v>38</v>
      </c>
      <c r="B1" s="3" t="s">
        <v>0</v>
      </c>
    </row>
    <row r="2" spans="1:2" x14ac:dyDescent="0.3">
      <c r="A2" t="s">
        <v>8</v>
      </c>
      <c r="B2">
        <f>_xll.QYF(A2)</f>
        <v>215.23</v>
      </c>
    </row>
    <row r="3" spans="1:2" x14ac:dyDescent="0.3">
      <c r="A3" t="s">
        <v>33</v>
      </c>
      <c r="B3">
        <f>_xll.QYF(A3)</f>
        <v>116.59</v>
      </c>
    </row>
    <row r="4" spans="1:2" x14ac:dyDescent="0.3">
      <c r="A4" t="s">
        <v>32</v>
      </c>
      <c r="B4">
        <f>_xll.QYF(A4)</f>
        <v>277.81</v>
      </c>
    </row>
    <row r="5" spans="1:2" x14ac:dyDescent="0.3">
      <c r="A5" t="s">
        <v>34</v>
      </c>
      <c r="B5">
        <f>_xll.QYF(A5)</f>
        <v>47.45</v>
      </c>
    </row>
    <row r="6" spans="1:2" x14ac:dyDescent="0.3">
      <c r="A6" t="s">
        <v>35</v>
      </c>
      <c r="B6">
        <f>_xll.QYF(A6)</f>
        <v>42.7</v>
      </c>
    </row>
    <row r="7" spans="1:2" x14ac:dyDescent="0.3">
      <c r="A7" t="s">
        <v>36</v>
      </c>
      <c r="B7">
        <f>_xll.QYF(A7)</f>
        <v>60.58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Openiban</vt:lpstr>
      <vt:lpstr>AVQ - QAVD</vt:lpstr>
      <vt:lpstr>AVQ - QAVDA</vt:lpstr>
      <vt:lpstr>AVQ - QAVW</vt:lpstr>
      <vt:lpstr>AVQ - QAVWA</vt:lpstr>
      <vt:lpstr>AVQ - QAVM</vt:lpstr>
      <vt:lpstr>AVQ - QAVMA</vt:lpstr>
      <vt:lpstr>AVQ - QAVTS</vt:lpstr>
      <vt:lpstr>CBQ</vt:lpstr>
      <vt:lpstr>JEQ</vt:lpstr>
      <vt:lpstr>YFQ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2017-11-18T20:43:35Z</dcterms:created>
  <dcterms:modified xsi:type="dcterms:W3CDTF">2020-11-30T08:01:15Z</dcterms:modified>
</cp:coreProperties>
</file>