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66925"/>
  <xr:revisionPtr revIDLastSave="406" documentId="6_{078F3662-E7CF-4650-9E5B-B5E26D6FC978}" xr6:coauthVersionLast="44" xr6:coauthVersionMax="44" xr10:uidLastSave="{8D0AE2CD-07E2-424D-B64D-D17755494EF7}"/>
  <bookViews>
    <workbookView xWindow="-96" yWindow="-96" windowWidth="23232" windowHeight="12552" xr2:uid="{314593F2-E385-4A9A-9CBA-FA85C79DDF42}"/>
  </bookViews>
  <sheets>
    <sheet name="QAVQ" sheetId="2" r:id="rId1"/>
    <sheet name="QAVID" sheetId="4" r:id="rId2"/>
    <sheet name="QAVD" sheetId="1" r:id="rId3"/>
    <sheet name="QAVDA" sheetId="3" r:id="rId4"/>
    <sheet name="QAVW" sheetId="5" r:id="rId5"/>
    <sheet name="QAVWA" sheetId="6" r:id="rId6"/>
    <sheet name="QAVM" sheetId="7" r:id="rId7"/>
    <sheet name="QAVMA" sheetId="8" r:id="rId8"/>
    <sheet name="QAVTS" sheetId="9" r:id="rId9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9" l="1"/>
  <c r="I5" i="9"/>
  <c r="I4" i="9"/>
  <c r="I3" i="9"/>
  <c r="I2" i="9"/>
  <c r="F2" i="8"/>
  <c r="F3" i="8"/>
  <c r="F4" i="8"/>
  <c r="F5" i="8"/>
  <c r="F7" i="8"/>
  <c r="F8" i="8"/>
  <c r="G3" i="8"/>
  <c r="G2" i="8"/>
  <c r="G8" i="8"/>
  <c r="G7" i="8"/>
  <c r="J5" i="9"/>
  <c r="J6" i="9"/>
  <c r="G6" i="8"/>
  <c r="J3" i="9"/>
  <c r="G5" i="8"/>
  <c r="J2" i="9"/>
  <c r="G4" i="8"/>
  <c r="J4" i="9"/>
  <c r="F8" i="7" l="1"/>
  <c r="F7" i="7"/>
  <c r="F5" i="7"/>
  <c r="F4" i="7"/>
  <c r="F3" i="7"/>
  <c r="F2" i="7"/>
  <c r="F4" i="6"/>
  <c r="F8" i="6"/>
  <c r="F7" i="6"/>
  <c r="F6" i="6"/>
  <c r="F5" i="6"/>
  <c r="F3" i="6"/>
  <c r="F2" i="6"/>
  <c r="G7" i="6"/>
  <c r="G7" i="7"/>
  <c r="G6" i="7"/>
  <c r="G2" i="6"/>
  <c r="G5" i="7"/>
  <c r="G8" i="6"/>
  <c r="G4" i="6"/>
  <c r="G3" i="6"/>
  <c r="G3" i="7"/>
  <c r="G2" i="7"/>
  <c r="G5" i="6"/>
  <c r="G8" i="7"/>
  <c r="G4" i="7"/>
  <c r="F8" i="5" l="1"/>
  <c r="F7" i="5"/>
  <c r="F6" i="5"/>
  <c r="F5" i="5"/>
  <c r="F4" i="5"/>
  <c r="F2" i="5"/>
  <c r="F3" i="5"/>
  <c r="G2" i="3"/>
  <c r="G3" i="3"/>
  <c r="G4" i="3"/>
  <c r="G5" i="3"/>
  <c r="G7" i="3"/>
  <c r="G8" i="3"/>
  <c r="D6" i="3"/>
  <c r="G6" i="3" s="1"/>
  <c r="H3" i="3"/>
  <c r="H8" i="3"/>
  <c r="H5" i="3"/>
  <c r="H2" i="3"/>
  <c r="H7" i="3"/>
  <c r="H6" i="3"/>
  <c r="H4" i="3"/>
  <c r="G8" i="1" l="1"/>
  <c r="G4" i="1"/>
  <c r="G3" i="1"/>
  <c r="G7" i="1"/>
  <c r="D6" i="1"/>
  <c r="G6" i="1" s="1"/>
  <c r="G5" i="1"/>
  <c r="G2" i="1"/>
  <c r="F8" i="4" l="1"/>
  <c r="F7" i="4"/>
  <c r="F6" i="4"/>
  <c r="F5" i="4"/>
  <c r="F4" i="4"/>
  <c r="F3" i="4"/>
  <c r="F2" i="4"/>
  <c r="C2" i="2"/>
  <c r="C3" i="2"/>
  <c r="C4" i="2"/>
  <c r="C5" i="2"/>
  <c r="C6" i="2"/>
  <c r="C7" i="2"/>
  <c r="C8" i="2"/>
  <c r="C9" i="2"/>
  <c r="C10" i="2"/>
  <c r="C11" i="2"/>
  <c r="G6" i="4"/>
  <c r="G7" i="4"/>
  <c r="G4" i="4"/>
  <c r="G8" i="4"/>
  <c r="G5" i="4"/>
  <c r="G3" i="4"/>
  <c r="G2" i="4"/>
  <c r="D6" i="7" l="1"/>
  <c r="F6" i="7" s="1"/>
  <c r="D6" i="8"/>
  <c r="F6" i="8" s="1"/>
  <c r="G8" i="5"/>
  <c r="H8" i="1"/>
  <c r="D2" i="2"/>
  <c r="G5" i="5"/>
  <c r="G7" i="5"/>
  <c r="G6" i="5"/>
  <c r="D7" i="2"/>
  <c r="H6" i="1"/>
  <c r="H3" i="1"/>
  <c r="G6" i="6"/>
  <c r="D4" i="2"/>
  <c r="H2" i="1"/>
  <c r="H7" i="1"/>
  <c r="D10" i="2"/>
  <c r="H5" i="1"/>
  <c r="D6" i="2"/>
  <c r="D9" i="2"/>
  <c r="G4" i="5"/>
  <c r="G2" i="5"/>
  <c r="G3" i="5"/>
  <c r="H4" i="1"/>
  <c r="D11" i="2"/>
  <c r="D3" i="2"/>
  <c r="D8" i="2"/>
  <c r="D5" i="2"/>
</calcChain>
</file>

<file path=xl/sharedStrings.xml><?xml version="1.0" encoding="utf-8"?>
<sst xmlns="http://schemas.openxmlformats.org/spreadsheetml/2006/main" count="180" uniqueCount="33">
  <si>
    <t>Symbol</t>
  </si>
  <si>
    <t>MSFT</t>
  </si>
  <si>
    <t>Info</t>
  </si>
  <si>
    <t>Trading Day</t>
  </si>
  <si>
    <t>Trading Date</t>
  </si>
  <si>
    <t>close</t>
  </si>
  <si>
    <t>high</t>
  </si>
  <si>
    <t>open</t>
  </si>
  <si>
    <t>volume</t>
  </si>
  <si>
    <t>Formula</t>
  </si>
  <si>
    <t>Stock Data</t>
  </si>
  <si>
    <t>Best Match</t>
  </si>
  <si>
    <t>Output Size</t>
  </si>
  <si>
    <t>full</t>
  </si>
  <si>
    <t>low</t>
  </si>
  <si>
    <t>price</t>
  </si>
  <si>
    <t>latest trading day</t>
  </si>
  <si>
    <t>previous close</t>
  </si>
  <si>
    <t>change</t>
  </si>
  <si>
    <t>change percent</t>
  </si>
  <si>
    <t>Interval</t>
  </si>
  <si>
    <t>5min</t>
  </si>
  <si>
    <t>15min</t>
  </si>
  <si>
    <t>30min</t>
  </si>
  <si>
    <t>60min</t>
  </si>
  <si>
    <t>1min</t>
  </si>
  <si>
    <t>Data Point Index</t>
  </si>
  <si>
    <t>Trading Week</t>
  </si>
  <si>
    <t>Trading Month</t>
  </si>
  <si>
    <t>Adjusted</t>
  </si>
  <si>
    <t>weekly</t>
  </si>
  <si>
    <t>daily</t>
  </si>
  <si>
    <t>compact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</si>
</sst>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.0000"/>
    <numFmt numFmtId="166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3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0" quotePrefix="1" applyNumberFormat="1"/>
    <xf numFmtId="0" fontId="0" fillId="0" borderId="0" xfId="0" applyNumberFormat="1"/>
    <xf numFmtId="165" fontId="0" fillId="0" borderId="0" xfId="1" applyNumberFormat="1" applyFont="1" applyAlignment="1">
      <alignment horizontal="right"/>
    </xf>
    <xf numFmtId="3" fontId="0" fillId="0" borderId="0" xfId="1" applyNumberFormat="1" applyFont="1" applyAlignment="1">
      <alignment horizontal="right"/>
    </xf>
    <xf numFmtId="166" fontId="0" fillId="0" borderId="0" xfId="1" applyNumberFormat="1" applyFont="1" applyAlignment="1">
      <alignment horizontal="right"/>
    </xf>
  </cellXfs>
  <cellStyles count="2">
    <cellStyle name="Komma" xfId="1" builtinId="3"/>
    <cellStyle name="Standard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0.0000"/>
    </dxf>
    <dxf>
      <numFmt numFmtId="166" formatCode="yyyy\-mm\-dd;@"/>
    </dxf>
    <dxf>
      <numFmt numFmtId="166" formatCode="yyyy\-mm\-dd;@"/>
    </dxf>
    <dxf>
      <numFmt numFmtId="166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0.0000"/>
    </dxf>
    <dxf>
      <numFmt numFmtId="166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0.0000"/>
    </dxf>
    <dxf>
      <numFmt numFmtId="166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0.0000"/>
    </dxf>
    <dxf>
      <numFmt numFmtId="166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0.0000"/>
    </dxf>
    <dxf>
      <numFmt numFmtId="166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0.0000"/>
    </dxf>
    <dxf>
      <numFmt numFmtId="166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0.0000"/>
    </dxf>
    <dxf>
      <numFmt numFmtId="166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0.0000"/>
    </dxf>
    <dxf>
      <numFmt numFmtId="166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0.0000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20FFCE-7612-4126-A356-5A7ED9345075}" name="GLOBAL_QUOTE" displayName="GLOBAL_QUOTE" ref="A1:C11" totalsRowShown="0">
  <tableColumns count="3">
    <tableColumn id="1" xr3:uid="{3A0F510B-B1EA-4428-A34F-713E8FC6CD48}" name="Symbol"/>
    <tableColumn id="2" xr3:uid="{E6DB89C4-152D-43F4-BAE0-CFB62EA7E036}" name="Info"/>
    <tableColumn id="5" xr3:uid="{4D0134DE-D54F-4811-83DA-23EC350B1747}" name="Stock Data" dataDxfId="18" dataCellStyle="Komma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F365768-9B91-417B-84B2-43F50B757A6D}" name="TIME_SERIES_INTRADAY" displayName="TIME_SERIES_INTRADAY" ref="A1:F8" totalsRowShown="0">
  <tableColumns count="6">
    <tableColumn id="1" xr3:uid="{F537A431-67A6-4119-AEF9-C850C1843606}" name="Symbol"/>
    <tableColumn id="2" xr3:uid="{50D2B5B3-AE81-46CA-B065-ECF4E4F94785}" name="Info"/>
    <tableColumn id="3" xr3:uid="{46FF8436-DE09-44B7-8BF4-BE320906D1D3}" name="Data Point Index"/>
    <tableColumn id="4" xr3:uid="{575D26EF-F35B-40D2-B9F5-B0DAFDF5A9D6}" name="Interval" dataDxfId="17"/>
    <tableColumn id="8" xr3:uid="{573DE843-05A2-4454-8266-B82FA5B0B479}" name="Output Size"/>
    <tableColumn id="5" xr3:uid="{EFD4F00C-1B09-4D43-B762-BF4EE935F7B9}" name="Stock Data" dataDxfId="16" dataCellStyle="Komma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052340-4A7C-44B1-9A1E-77B65856A077}" name="TIME_SERIES_DAILY" displayName="TIME_SERIES_DAILY" ref="A1:G8" totalsRowShown="0">
  <tableColumns count="7">
    <tableColumn id="1" xr3:uid="{94CEFC77-005F-4C4C-B684-31F38292E41D}" name="Symbol"/>
    <tableColumn id="2" xr3:uid="{405FB56A-57F0-4C59-91C5-055232B6478D}" name="Info"/>
    <tableColumn id="3" xr3:uid="{44A4131A-904C-4319-8FAE-244E0312B4C8}" name="Trading Day"/>
    <tableColumn id="4" xr3:uid="{03257352-2588-469F-8C66-710B2A698BD3}" name="Trading Date" dataDxfId="15"/>
    <tableColumn id="7" xr3:uid="{46DB30C8-29B9-4E4E-A3B6-8ECA0C9C33DC}" name="Best Match"/>
    <tableColumn id="8" xr3:uid="{AE674194-2718-4A1C-AAE9-D1020345A871}" name="Output Size"/>
    <tableColumn id="5" xr3:uid="{A56145D9-EE19-400D-A27B-25593485D52E}" name="Stock Data" dataDxfId="14" dataCellStyle="Komma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374C38-842B-4561-9A48-CB3DB21AAD8E}" name="TIME_SERIES_DAILY_ADJUSTED" displayName="TIME_SERIES_DAILY_ADJUSTED" ref="A1:G8" totalsRowShown="0">
  <tableColumns count="7">
    <tableColumn id="1" xr3:uid="{F8EEE59D-3DFF-4BA6-B079-6C99DC20A5A1}" name="Symbol"/>
    <tableColumn id="2" xr3:uid="{A0626CDD-E274-4EC6-8217-B63AA4747433}" name="Info"/>
    <tableColumn id="3" xr3:uid="{03B1D603-831F-4268-A9BC-02F0EEBE4877}" name="Trading Day"/>
    <tableColumn id="4" xr3:uid="{AEDF89F2-CC87-439B-B5DF-1BCB5552D4E9}" name="Trading Date" dataDxfId="13"/>
    <tableColumn id="7" xr3:uid="{48F32D0B-719D-4974-BD79-A3C1D2449AEC}" name="Best Match"/>
    <tableColumn id="8" xr3:uid="{BE912C12-5986-445C-806D-41FF8DEACD9E}" name="Output Size"/>
    <tableColumn id="5" xr3:uid="{A6ED68C7-6272-4519-8610-039DF3B997D6}" name="Stock Data" dataDxfId="12" dataCellStyle="Komma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526B164-DE1A-494F-B003-925322E72A63}" name="TIME_SERIES_WEEKLY" displayName="TIME_SERIES_WEEKLY" ref="A1:F8" totalsRowShown="0">
  <tableColumns count="6">
    <tableColumn id="1" xr3:uid="{73763C34-454E-4F9D-8455-0313F9A39929}" name="Symbol"/>
    <tableColumn id="2" xr3:uid="{3A316606-3C8B-43F9-A85B-1C8CC3E44A64}" name="Info"/>
    <tableColumn id="3" xr3:uid="{0D31C27A-ED81-44EE-A2A4-63384CE1F992}" name="Trading Week"/>
    <tableColumn id="4" xr3:uid="{B3DE96B1-D6E7-4CC2-A8A2-E3DC772A38F9}" name="Trading Date" dataDxfId="11"/>
    <tableColumn id="7" xr3:uid="{FA953392-EFD2-4CD3-9405-6878CA10224B}" name="Best Match"/>
    <tableColumn id="5" xr3:uid="{4CE20A5A-0971-4B81-A3B0-A4674A1D2199}" name="Stock Data" dataDxfId="10" dataCellStyle="Komma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9CAD1B4-DA92-403B-A98F-001692183655}" name="TIME_SERIES_WEEKLY_ADJUSTED" displayName="TIME_SERIES_WEEKLY_ADJUSTED" ref="A1:F8" totalsRowShown="0">
  <tableColumns count="6">
    <tableColumn id="1" xr3:uid="{9B9B15C7-5B9B-4CF4-B631-0602B497F95C}" name="Symbol"/>
    <tableColumn id="2" xr3:uid="{62CC26CD-8CF6-46FB-8352-2B36EEE7B863}" name="Info"/>
    <tableColumn id="3" xr3:uid="{6A0617A4-769C-41C6-AFEC-830B8BE4F784}" name="Trading Week"/>
    <tableColumn id="4" xr3:uid="{D62617A7-EF71-43A8-AA9E-DA14B3A28CF2}" name="Trading Date" dataDxfId="9"/>
    <tableColumn id="7" xr3:uid="{D3B88096-CC47-4EAD-AF27-205181712821}" name="Best Match"/>
    <tableColumn id="5" xr3:uid="{CE9E14CC-9236-4048-85D9-10B49756FA13}" name="Stock Data" dataDxfId="8" dataCellStyle="Komma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40470A1-7667-4D5B-98A9-9AF5CF6854FE}" name="TIME_SERIES_MONTHLY" displayName="TIME_SERIES_MONTHLY" ref="A1:F8" totalsRowShown="0">
  <tableColumns count="6">
    <tableColumn id="1" xr3:uid="{A58023E1-5B9D-42DB-8F2A-D86343110539}" name="Symbol"/>
    <tableColumn id="2" xr3:uid="{1BAF0CBB-C04A-4EFE-96B0-351796DADE78}" name="Info"/>
    <tableColumn id="3" xr3:uid="{52805436-E14A-4D44-AD3D-4B716D6F6F27}" name="Trading Month"/>
    <tableColumn id="4" xr3:uid="{F1A15F1C-81FB-499A-A712-14316C03C34F}" name="Trading Date" dataDxfId="7"/>
    <tableColumn id="7" xr3:uid="{E81A4FDA-C432-422D-9B80-5BF9D3F9BA37}" name="Best Match"/>
    <tableColumn id="5" xr3:uid="{10C565F3-BBE7-4C9D-B45E-EF9C56B134AE}" name="Stock Data" dataDxfId="6" dataCellStyle="Komma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BB0ED86-0C9B-4FBC-A6E6-9526B0EC8292}" name="TIME_SERIES_MONTHLY_ADJUSTED" displayName="TIME_SERIES_MONTHLY_ADJUSTED" ref="A1:F8" totalsRowShown="0">
  <tableColumns count="6">
    <tableColumn id="1" xr3:uid="{99E64319-683E-4001-845A-7A4894F34D93}" name="Symbol"/>
    <tableColumn id="2" xr3:uid="{1835E450-8B80-4967-8A20-8AAF41FE693A}" name="Info"/>
    <tableColumn id="3" xr3:uid="{E87A72ED-4531-43B9-80E7-D4CBA98AFDDD}" name="Trading Month"/>
    <tableColumn id="4" xr3:uid="{2F3AD5A1-3E4D-4F75-A18A-067C9627B74F}" name="Trading Date" dataDxfId="5"/>
    <tableColumn id="7" xr3:uid="{3C711E13-85AF-4444-8C46-264DC40E4C52}" name="Best Match"/>
    <tableColumn id="5" xr3:uid="{6BC4CEF2-E2C4-4889-BF08-908D0C25A9B2}" name="Stock Data" dataDxfId="4" dataCellStyle="Komma"/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7271935-CFD3-4C77-A66B-177BE92D1F73}" name="TIME_SERIES_APIs" displayName="TIME_SERIES_APIs" ref="A1:I6" totalsRowShown="0">
  <tableColumns count="9">
    <tableColumn id="1" xr3:uid="{4063E43A-E3DE-4A53-AA59-7D6FDB8B177E}" name="Symbol"/>
    <tableColumn id="2" xr3:uid="{EBFDB6F0-0507-44D5-8274-1BCA1BC44864}" name="Info"/>
    <tableColumn id="6" xr3:uid="{EE1B49B0-8FD5-4ECF-9187-88490EFBA2A1}" name="Interval"/>
    <tableColumn id="3" xr3:uid="{13EEA527-7A45-4CDC-8FAF-171329C9A277}" name="Trading Day"/>
    <tableColumn id="4" xr3:uid="{CA75E78A-6CB4-46F9-96DC-595C480577C0}" name="Trading Date" dataDxfId="3"/>
    <tableColumn id="9" xr3:uid="{85794E0C-C019-493B-A26F-8EBE9BFBB159}" name="Adjusted" dataDxfId="2"/>
    <tableColumn id="8" xr3:uid="{379FC3F6-AF87-492E-BF17-EF40FC3A513A}" name="Output Size" dataDxfId="1"/>
    <tableColumn id="7" xr3:uid="{1CC4554F-4894-4D6B-9CCB-E3A8E185E936}" name="Best Match"/>
    <tableColumn id="5" xr3:uid="{96D3EEED-45B2-47A6-BF51-57AF1E477E9E}" name="Stock Data" dataDxfId="0" dataCellStyle="Komma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90F68-982E-476D-A5E5-9E4AA8EB97A9}">
  <dimension ref="A1:D11"/>
  <sheetViews>
    <sheetView tabSelected="1" workbookViewId="0">
      <selection activeCell="F14" sqref="F14"/>
    </sheetView>
  </sheetViews>
  <sheetFormatPr baseColWidth="10" defaultRowHeight="14.4" x14ac:dyDescent="0.55000000000000004"/>
  <cols>
    <col min="1" max="1" width="13.26171875" customWidth="1"/>
    <col min="2" max="2" width="14.26171875" bestFit="1" customWidth="1"/>
    <col min="3" max="3" width="13.26171875" customWidth="1"/>
    <col min="4" max="4" width="14.3125" style="5" bestFit="1" customWidth="1"/>
  </cols>
  <sheetData>
    <row r="1" spans="1:4" x14ac:dyDescent="0.55000000000000004">
      <c r="A1" t="s">
        <v>0</v>
      </c>
      <c r="B1" t="s">
        <v>2</v>
      </c>
      <c r="C1" t="s">
        <v>10</v>
      </c>
      <c r="D1" s="5" t="s">
        <v>9</v>
      </c>
    </row>
    <row r="2" spans="1:4" x14ac:dyDescent="0.55000000000000004">
      <c r="A2" t="s">
        <v>1</v>
      </c>
      <c r="C2" s="6">
        <f>_xll.QAVQ(A2)</f>
        <v>184.71</v>
      </c>
      <c r="D2" s="4" t="str">
        <f ca="1">_xlfn.FORMULATEXT(GLOBAL_QUOTE[[#This Row],[Stock Data]])</f>
        <v>=QAVQ(A2)</v>
      </c>
    </row>
    <row r="3" spans="1:4" x14ac:dyDescent="0.55000000000000004">
      <c r="A3" t="s">
        <v>1</v>
      </c>
      <c r="B3" t="s">
        <v>7</v>
      </c>
      <c r="C3" s="6">
        <f>_xll.QAVQ(A3,B3)</f>
        <v>185.58</v>
      </c>
      <c r="D3" s="4" t="str">
        <f ca="1">_xlfn.FORMULATEXT(GLOBAL_QUOTE[[#This Row],[Stock Data]])</f>
        <v>=QAVQ(A3;B3)</v>
      </c>
    </row>
    <row r="4" spans="1:4" x14ac:dyDescent="0.55000000000000004">
      <c r="A4" t="s">
        <v>1</v>
      </c>
      <c r="B4" t="s">
        <v>6</v>
      </c>
      <c r="C4" s="6">
        <f>_xll.QAVQ(A4,B4)</f>
        <v>185.85</v>
      </c>
      <c r="D4" s="4" t="str">
        <f ca="1">_xlfn.FORMULATEXT(GLOBAL_QUOTE[[#This Row],[Stock Data]])</f>
        <v>=QAVQ(A4;B4)</v>
      </c>
    </row>
    <row r="5" spans="1:4" x14ac:dyDescent="0.55000000000000004">
      <c r="A5" t="s">
        <v>1</v>
      </c>
      <c r="B5" t="s">
        <v>14</v>
      </c>
      <c r="C5" s="6">
        <f>_xll.QAVQ(A5,B5)</f>
        <v>181.85</v>
      </c>
      <c r="D5" s="4" t="str">
        <f ca="1">_xlfn.FORMULATEXT(GLOBAL_QUOTE[[#This Row],[Stock Data]])</f>
        <v>=QAVQ(A5;B5)</v>
      </c>
    </row>
    <row r="6" spans="1:4" x14ac:dyDescent="0.55000000000000004">
      <c r="A6" t="s">
        <v>1</v>
      </c>
      <c r="B6" t="s">
        <v>15</v>
      </c>
      <c r="C6" s="6">
        <f>_xll.QAVQ(A6,B6)</f>
        <v>184.71</v>
      </c>
      <c r="D6" s="4" t="str">
        <f ca="1">_xlfn.FORMULATEXT(GLOBAL_QUOTE[[#This Row],[Stock Data]])</f>
        <v>=QAVQ(A6;B6)</v>
      </c>
    </row>
    <row r="7" spans="1:4" x14ac:dyDescent="0.55000000000000004">
      <c r="A7" t="s">
        <v>1</v>
      </c>
      <c r="B7" t="s">
        <v>8</v>
      </c>
      <c r="C7" s="7" t="str">
        <f>_xll.QAVQ(A7,B7)</f>
        <v>#AV_CALL_LIMIT_REACHED</v>
      </c>
      <c r="D7" s="4" t="str">
        <f ca="1">_xlfn.FORMULATEXT(GLOBAL_QUOTE[[#This Row],[Stock Data]])</f>
        <v>=QAVQ(A7;B7)</v>
      </c>
    </row>
    <row r="8" spans="1:4" x14ac:dyDescent="0.55000000000000004">
      <c r="A8" t="s">
        <v>1</v>
      </c>
      <c r="B8" t="s">
        <v>16</v>
      </c>
      <c r="C8" s="8" t="str">
        <f>_xll.QAVQ(A8,B8)</f>
        <v>#AV_CALL_LIMIT_REACHED</v>
      </c>
      <c r="D8" s="4" t="str">
        <f ca="1">_xlfn.FORMULATEXT(GLOBAL_QUOTE[[#This Row],[Stock Data]])</f>
        <v>=QAVQ(A8;B8)</v>
      </c>
    </row>
    <row r="9" spans="1:4" x14ac:dyDescent="0.55000000000000004">
      <c r="A9" t="s">
        <v>1</v>
      </c>
      <c r="B9" t="s">
        <v>17</v>
      </c>
      <c r="C9" s="6" t="str">
        <f>_xll.QAVQ(A9,B9)</f>
        <v>#AV_CALL_LIMIT_REACHED</v>
      </c>
      <c r="D9" s="4" t="str">
        <f ca="1">_xlfn.FORMULATEXT(GLOBAL_QUOTE[[#This Row],[Stock Data]])</f>
        <v>=QAVQ(A9;B9)</v>
      </c>
    </row>
    <row r="10" spans="1:4" x14ac:dyDescent="0.55000000000000004">
      <c r="A10" t="s">
        <v>1</v>
      </c>
      <c r="B10" t="s">
        <v>18</v>
      </c>
      <c r="C10" s="6" t="str">
        <f>_xll.QAVQ(A10,B10)</f>
        <v>#AV_CALL_LIMIT_REACHED</v>
      </c>
      <c r="D10" s="4" t="str">
        <f ca="1">_xlfn.FORMULATEXT(GLOBAL_QUOTE[[#This Row],[Stock Data]])</f>
        <v>=QAVQ(A10;B10)</v>
      </c>
    </row>
    <row r="11" spans="1:4" x14ac:dyDescent="0.55000000000000004">
      <c r="A11" t="s">
        <v>1</v>
      </c>
      <c r="B11" t="s">
        <v>19</v>
      </c>
      <c r="C11" s="6" t="str">
        <f>_xll.QAVQ(A11,B11)</f>
        <v>#AV_CALL_LIMIT_REACHED</v>
      </c>
      <c r="D11" s="4" t="str">
        <f ca="1">_xlfn.FORMULATEXT(GLOBAL_QUOTE[[#This Row],[Stock Data]])</f>
        <v>=QAVQ(A11;B11)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2AF3F-DB34-49E5-B6DC-EF3BDF9A7EAB}">
  <dimension ref="A1:G8"/>
  <sheetViews>
    <sheetView workbookViewId="0">
      <selection activeCell="I11" sqref="I11"/>
    </sheetView>
  </sheetViews>
  <sheetFormatPr baseColWidth="10" defaultRowHeight="14.4" x14ac:dyDescent="0.55000000000000004"/>
  <cols>
    <col min="1" max="2" width="13.26171875" customWidth="1"/>
    <col min="3" max="3" width="14.15625" bestFit="1" customWidth="1"/>
    <col min="4" max="6" width="13.26171875" customWidth="1"/>
    <col min="7" max="7" width="18.47265625" style="5" bestFit="1" customWidth="1"/>
  </cols>
  <sheetData>
    <row r="1" spans="1:7" x14ac:dyDescent="0.55000000000000004">
      <c r="A1" t="s">
        <v>0</v>
      </c>
      <c r="B1" t="s">
        <v>2</v>
      </c>
      <c r="C1" t="s">
        <v>26</v>
      </c>
      <c r="D1" t="s">
        <v>20</v>
      </c>
      <c r="E1" t="s">
        <v>12</v>
      </c>
      <c r="F1" t="s">
        <v>10</v>
      </c>
      <c r="G1" s="5" t="s">
        <v>9</v>
      </c>
    </row>
    <row r="2" spans="1:7" x14ac:dyDescent="0.55000000000000004">
      <c r="A2" t="s">
        <v>1</v>
      </c>
      <c r="D2" s="3"/>
      <c r="F2" s="2" t="e">
        <f>_xll.QAVID(A2)</f>
        <v>#N/A</v>
      </c>
      <c r="G2" s="4" t="str">
        <f ca="1">_xlfn.FORMULATEXT(TIME_SERIES_INTRADAY[[#This Row],[Stock Data]])</f>
        <v>=QAVID(A2)</v>
      </c>
    </row>
    <row r="3" spans="1:7" x14ac:dyDescent="0.55000000000000004">
      <c r="A3" t="s">
        <v>1</v>
      </c>
      <c r="B3" t="s">
        <v>5</v>
      </c>
      <c r="D3" s="3"/>
      <c r="F3" s="2">
        <f>_xll.QAVID(A3,B3)</f>
        <v>184.72</v>
      </c>
      <c r="G3" s="4" t="str">
        <f ca="1">_xlfn.FORMULATEXT(TIME_SERIES_INTRADAY[[#This Row],[Stock Data]])</f>
        <v>=QAVID(A3;B3)</v>
      </c>
    </row>
    <row r="4" spans="1:7" x14ac:dyDescent="0.55000000000000004">
      <c r="A4" t="s">
        <v>1</v>
      </c>
      <c r="B4" t="s">
        <v>6</v>
      </c>
      <c r="D4" s="3" t="s">
        <v>25</v>
      </c>
      <c r="F4" s="2">
        <f>_xll.QAVID(A4,B4,,D4)</f>
        <v>184.89</v>
      </c>
      <c r="G4" s="4" t="str">
        <f ca="1">_xlfn.FORMULATEXT(TIME_SERIES_INTRADAY[[#This Row],[Stock Data]])</f>
        <v>=QAVID(A4;B4;;D4)</v>
      </c>
    </row>
    <row r="5" spans="1:7" x14ac:dyDescent="0.55000000000000004">
      <c r="A5" t="s">
        <v>1</v>
      </c>
      <c r="B5" t="s">
        <v>7</v>
      </c>
      <c r="D5" s="3" t="s">
        <v>21</v>
      </c>
      <c r="F5" s="2" t="e">
        <f>_xll.QAVID(A5,B5,,D5)</f>
        <v>#N/A</v>
      </c>
      <c r="G5" s="4" t="str">
        <f ca="1">_xlfn.FORMULATEXT(TIME_SERIES_INTRADAY[[#This Row],[Stock Data]])</f>
        <v>=QAVID(A5;B5;;D5)</v>
      </c>
    </row>
    <row r="6" spans="1:7" x14ac:dyDescent="0.55000000000000004">
      <c r="A6" t="s">
        <v>1</v>
      </c>
      <c r="B6" t="s">
        <v>8</v>
      </c>
      <c r="D6" s="3" t="s">
        <v>22</v>
      </c>
      <c r="E6" s="3"/>
      <c r="F6" s="1">
        <f>_xll.QAVID(A6,B6,,D6)</f>
        <v>1554292</v>
      </c>
      <c r="G6" s="4" t="str">
        <f ca="1">_xlfn.FORMULATEXT(TIME_SERIES_INTRADAY[[#This Row],[Stock Data]])</f>
        <v>=QAVID(A6;B6;;D6)</v>
      </c>
    </row>
    <row r="7" spans="1:7" x14ac:dyDescent="0.55000000000000004">
      <c r="A7" t="s">
        <v>1</v>
      </c>
      <c r="D7" s="3" t="s">
        <v>23</v>
      </c>
      <c r="F7" s="2">
        <f>_xll.QAVID(A7,,,D7)</f>
        <v>184.87</v>
      </c>
      <c r="G7" s="4" t="str">
        <f ca="1">_xlfn.FORMULATEXT(TIME_SERIES_INTRADAY[[#This Row],[Stock Data]])</f>
        <v>=QAVID(A7;;;D7)</v>
      </c>
    </row>
    <row r="8" spans="1:7" x14ac:dyDescent="0.55000000000000004">
      <c r="A8" t="s">
        <v>1</v>
      </c>
      <c r="C8">
        <v>101</v>
      </c>
      <c r="D8" s="3" t="s">
        <v>24</v>
      </c>
      <c r="E8" t="s">
        <v>13</v>
      </c>
      <c r="F8" s="2">
        <f>_xll.QAVID(A8,,C8,D8,E8)</f>
        <v>186.2</v>
      </c>
      <c r="G8" s="4" t="str">
        <f ca="1">_xlfn.FORMULATEXT(TIME_SERIES_INTRADAY[[#This Row],[Stock Data]])</f>
        <v>=QAVID(A8;;C8;D8;E8)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170C6-C063-4F34-A349-D4F8377558C0}">
  <dimension ref="A1:H8"/>
  <sheetViews>
    <sheetView workbookViewId="0">
      <selection activeCell="J11" sqref="J11"/>
    </sheetView>
  </sheetViews>
  <sheetFormatPr baseColWidth="10" defaultRowHeight="14.4" x14ac:dyDescent="0.55000000000000004"/>
  <cols>
    <col min="1" max="7" width="13.26171875" customWidth="1"/>
    <col min="8" max="8" width="16.26171875" style="5" bestFit="1" customWidth="1"/>
  </cols>
  <sheetData>
    <row r="1" spans="1:8" x14ac:dyDescent="0.55000000000000004">
      <c r="A1" t="s">
        <v>0</v>
      </c>
      <c r="B1" t="s">
        <v>2</v>
      </c>
      <c r="C1" t="s">
        <v>3</v>
      </c>
      <c r="D1" t="s">
        <v>4</v>
      </c>
      <c r="E1" t="s">
        <v>11</v>
      </c>
      <c r="F1" t="s">
        <v>12</v>
      </c>
      <c r="G1" t="s">
        <v>10</v>
      </c>
      <c r="H1" s="5" t="s">
        <v>9</v>
      </c>
    </row>
    <row r="2" spans="1:8" x14ac:dyDescent="0.55000000000000004">
      <c r="A2" t="s">
        <v>1</v>
      </c>
      <c r="D2" s="3"/>
      <c r="G2" s="2">
        <f>_xll.QAVD(A2)</f>
        <v>183.71</v>
      </c>
      <c r="H2" s="4" t="str">
        <f ca="1">_xlfn.FORMULATEXT(TIME_SERIES_DAILY[[#This Row],[Stock Data]])</f>
        <v>=QAVD(A2)</v>
      </c>
    </row>
    <row r="3" spans="1:8" x14ac:dyDescent="0.55000000000000004">
      <c r="A3" t="s">
        <v>1</v>
      </c>
      <c r="B3" t="s">
        <v>5</v>
      </c>
      <c r="D3" s="3"/>
      <c r="G3" s="2">
        <f>_xll.QAVD(A3,B3)</f>
        <v>183.71</v>
      </c>
      <c r="H3" s="4" t="str">
        <f ca="1">_xlfn.FORMULATEXT(TIME_SERIES_DAILY[[#This Row],[Stock Data]])</f>
        <v>=QAVD(A3;B3)</v>
      </c>
    </row>
    <row r="4" spans="1:8" x14ac:dyDescent="0.55000000000000004">
      <c r="A4" t="s">
        <v>1</v>
      </c>
      <c r="B4" t="s">
        <v>6</v>
      </c>
      <c r="C4">
        <v>-2</v>
      </c>
      <c r="D4" s="3"/>
      <c r="G4" s="2">
        <f>_xll.QAVD(A4,B4,C4)</f>
        <v>185.85</v>
      </c>
      <c r="H4" s="4" t="str">
        <f ca="1">_xlfn.FORMULATEXT(TIME_SERIES_DAILY[[#This Row],[Stock Data]])</f>
        <v>=QAVD(A4;B4;C4)</v>
      </c>
    </row>
    <row r="5" spans="1:8" x14ac:dyDescent="0.55000000000000004">
      <c r="A5" t="s">
        <v>1</v>
      </c>
      <c r="B5" t="s">
        <v>7</v>
      </c>
      <c r="C5">
        <v>5</v>
      </c>
      <c r="D5" s="3"/>
      <c r="G5" s="2">
        <f>_xll.QAVD(A5,B5,C5)</f>
        <v>182.845</v>
      </c>
      <c r="H5" s="4" t="str">
        <f ca="1">_xlfn.FORMULATEXT(TIME_SERIES_DAILY[[#This Row],[Stock Data]])</f>
        <v>=QAVD(A5;B5;C5)</v>
      </c>
    </row>
    <row r="6" spans="1:8" x14ac:dyDescent="0.55000000000000004">
      <c r="A6" t="s">
        <v>1</v>
      </c>
      <c r="B6" t="s">
        <v>8</v>
      </c>
      <c r="D6" s="3">
        <f ca="1">TODAY()-3</f>
        <v>43875</v>
      </c>
      <c r="E6" s="3"/>
      <c r="F6" s="3"/>
      <c r="G6" s="1">
        <f ca="1">_xll.QAVD(A6,B6,,D6)</f>
        <v>23149516</v>
      </c>
      <c r="H6" s="4" t="str">
        <f ca="1">_xlfn.FORMULATEXT(TIME_SERIES_DAILY[[#This Row],[Stock Data]])</f>
        <v>=QAVD(A6;B6;;D6)</v>
      </c>
    </row>
    <row r="7" spans="1:8" x14ac:dyDescent="0.55000000000000004">
      <c r="A7" t="s">
        <v>1</v>
      </c>
      <c r="D7" s="3">
        <v>43831</v>
      </c>
      <c r="E7" t="b">
        <v>1</v>
      </c>
      <c r="G7" s="2">
        <f>_xll.QAVD(A7,,,D7,E7)</f>
        <v>157.69999999999999</v>
      </c>
      <c r="H7" s="4" t="str">
        <f ca="1">_xlfn.FORMULATEXT(TIME_SERIES_DAILY[[#This Row],[Stock Data]])</f>
        <v>=QAVD(A7;;;D7;E7)</v>
      </c>
    </row>
    <row r="8" spans="1:8" x14ac:dyDescent="0.55000000000000004">
      <c r="A8" t="s">
        <v>1</v>
      </c>
      <c r="C8">
        <v>101</v>
      </c>
      <c r="D8" s="3"/>
      <c r="F8" t="s">
        <v>13</v>
      </c>
      <c r="G8" s="2">
        <f>_xll.QAVD(A8,,C8,,,F8)</f>
        <v>139.44</v>
      </c>
      <c r="H8" s="4" t="str">
        <f ca="1">_xlfn.FORMULATEXT(TIME_SERIES_DAILY[[#This Row],[Stock Data]])</f>
        <v>=QAVD(A8;;C8;;;F8)</v>
      </c>
    </row>
  </sheetData>
  <phoneticPr fontId="2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7059-ED15-4CC4-9FB7-136F0052726F}">
  <dimension ref="A1:H8"/>
  <sheetViews>
    <sheetView workbookViewId="0">
      <selection activeCell="J10" sqref="J10"/>
    </sheetView>
  </sheetViews>
  <sheetFormatPr baseColWidth="10" defaultRowHeight="14.4" x14ac:dyDescent="0.55000000000000004"/>
  <cols>
    <col min="1" max="7" width="13.26171875" customWidth="1"/>
    <col min="8" max="8" width="17.3671875" style="5" bestFit="1" customWidth="1"/>
  </cols>
  <sheetData>
    <row r="1" spans="1:8" x14ac:dyDescent="0.55000000000000004">
      <c r="A1" t="s">
        <v>0</v>
      </c>
      <c r="B1" t="s">
        <v>2</v>
      </c>
      <c r="C1" t="s">
        <v>3</v>
      </c>
      <c r="D1" t="s">
        <v>4</v>
      </c>
      <c r="E1" t="s">
        <v>11</v>
      </c>
      <c r="F1" t="s">
        <v>12</v>
      </c>
      <c r="G1" t="s">
        <v>10</v>
      </c>
      <c r="H1" s="5" t="s">
        <v>9</v>
      </c>
    </row>
    <row r="2" spans="1:8" x14ac:dyDescent="0.55000000000000004">
      <c r="A2" t="s">
        <v>1</v>
      </c>
      <c r="D2" s="3"/>
      <c r="G2" s="2" t="e">
        <f>_xll.QAVDA(A2)</f>
        <v>#N/A</v>
      </c>
      <c r="H2" s="4" t="str">
        <f ca="1">_xlfn.FORMULATEXT(TIME_SERIES_DAILY_ADJUSTED[[#This Row],[Stock Data]])</f>
        <v>=QAVDA(A2)</v>
      </c>
    </row>
    <row r="3" spans="1:8" x14ac:dyDescent="0.55000000000000004">
      <c r="A3" t="s">
        <v>1</v>
      </c>
      <c r="B3" t="s">
        <v>5</v>
      </c>
      <c r="D3" s="3"/>
      <c r="G3" s="2" t="e">
        <f>_xll.QAVDA(A3,B3)</f>
        <v>#N/A</v>
      </c>
      <c r="H3" s="4" t="str">
        <f ca="1">_xlfn.FORMULATEXT(TIME_SERIES_DAILY_ADJUSTED[[#This Row],[Stock Data]])</f>
        <v>=QAVDA(A3;B3)</v>
      </c>
    </row>
    <row r="4" spans="1:8" x14ac:dyDescent="0.55000000000000004">
      <c r="A4" t="s">
        <v>1</v>
      </c>
      <c r="B4" t="s">
        <v>6</v>
      </c>
      <c r="C4">
        <v>-2</v>
      </c>
      <c r="D4" s="3"/>
      <c r="G4" s="2" t="e">
        <f>_xll.QAVDA(A4,B4,C4)</f>
        <v>#N/A</v>
      </c>
      <c r="H4" s="4" t="str">
        <f ca="1">_xlfn.FORMULATEXT(TIME_SERIES_DAILY_ADJUSTED[[#This Row],[Stock Data]])</f>
        <v>=QAVDA(A4;B4;C4)</v>
      </c>
    </row>
    <row r="5" spans="1:8" x14ac:dyDescent="0.55000000000000004">
      <c r="A5" t="s">
        <v>1</v>
      </c>
      <c r="B5" t="s">
        <v>7</v>
      </c>
      <c r="C5">
        <v>5</v>
      </c>
      <c r="D5" s="3"/>
      <c r="G5" s="2" t="e">
        <f>_xll.QAVDA(A5,B5,C5)</f>
        <v>#N/A</v>
      </c>
      <c r="H5" s="4" t="str">
        <f ca="1">_xlfn.FORMULATEXT(TIME_SERIES_DAILY_ADJUSTED[[#This Row],[Stock Data]])</f>
        <v>=QAVDA(A5;B5;C5)</v>
      </c>
    </row>
    <row r="6" spans="1:8" x14ac:dyDescent="0.55000000000000004">
      <c r="A6" t="s">
        <v>1</v>
      </c>
      <c r="B6" t="s">
        <v>8</v>
      </c>
      <c r="D6" s="3">
        <f ca="1">TODAY()-3</f>
        <v>43875</v>
      </c>
      <c r="E6" s="3"/>
      <c r="F6" s="3"/>
      <c r="G6" s="1">
        <f ca="1">_xll.QAVDA(A6,B6,,D6)</f>
        <v>23149516</v>
      </c>
      <c r="H6" s="4" t="str">
        <f ca="1">_xlfn.FORMULATEXT(TIME_SERIES_DAILY_ADJUSTED[[#This Row],[Stock Data]])</f>
        <v>=QAVDA(A6;B6;;D6)</v>
      </c>
    </row>
    <row r="7" spans="1:8" x14ac:dyDescent="0.55000000000000004">
      <c r="A7" t="s">
        <v>1</v>
      </c>
      <c r="D7" s="3">
        <v>43831</v>
      </c>
      <c r="E7" t="b">
        <v>1</v>
      </c>
      <c r="G7" s="2" t="e">
        <f>_xll.QAVDA(A7,,,D7,E7)</f>
        <v>#N/A</v>
      </c>
      <c r="H7" s="4" t="str">
        <f ca="1">_xlfn.FORMULATEXT(TIME_SERIES_DAILY_ADJUSTED[[#This Row],[Stock Data]])</f>
        <v>=QAVDA(A7;;;D7;E7)</v>
      </c>
    </row>
    <row r="8" spans="1:8" x14ac:dyDescent="0.55000000000000004">
      <c r="A8" t="s">
        <v>1</v>
      </c>
      <c r="C8">
        <v>101</v>
      </c>
      <c r="D8" s="3"/>
      <c r="F8" t="s">
        <v>13</v>
      </c>
      <c r="G8" s="2" t="e">
        <f>_xll.QAVDA(A8,,C8,,,F8)</f>
        <v>#N/A</v>
      </c>
      <c r="H8" s="4" t="str">
        <f ca="1">_xlfn.FORMULATEXT(TIME_SERIES_DAILY_ADJUSTED[[#This Row],[Stock Data]])</f>
        <v>=QAVDA(A8;;C8;;;F8)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961BE-963E-4246-8EA0-1D0588012BD8}">
  <dimension ref="A1:G8"/>
  <sheetViews>
    <sheetView workbookViewId="0">
      <selection activeCell="I10" sqref="I10"/>
    </sheetView>
  </sheetViews>
  <sheetFormatPr baseColWidth="10" defaultRowHeight="14.4" x14ac:dyDescent="0.55000000000000004"/>
  <cols>
    <col min="1" max="6" width="13.26171875" customWidth="1"/>
    <col min="7" max="7" width="16.47265625" style="5" bestFit="1" customWidth="1"/>
  </cols>
  <sheetData>
    <row r="1" spans="1:7" x14ac:dyDescent="0.55000000000000004">
      <c r="A1" t="s">
        <v>0</v>
      </c>
      <c r="B1" t="s">
        <v>2</v>
      </c>
      <c r="C1" t="s">
        <v>27</v>
      </c>
      <c r="D1" t="s">
        <v>4</v>
      </c>
      <c r="E1" t="s">
        <v>11</v>
      </c>
      <c r="F1" t="s">
        <v>10</v>
      </c>
      <c r="G1" s="5" t="s">
        <v>9</v>
      </c>
    </row>
    <row r="2" spans="1:7" x14ac:dyDescent="0.55000000000000004">
      <c r="A2" t="s">
        <v>1</v>
      </c>
      <c r="D2" s="3"/>
      <c r="F2" s="2">
        <f>_xll.QAVW(A2)</f>
        <v>184.83</v>
      </c>
      <c r="G2" s="4" t="str">
        <f ca="1">_xlfn.FORMULATEXT(TIME_SERIES_WEEKLY[[#This Row],[Stock Data]])</f>
        <v>=QAVW(A2)</v>
      </c>
    </row>
    <row r="3" spans="1:7" x14ac:dyDescent="0.55000000000000004">
      <c r="A3" t="s">
        <v>1</v>
      </c>
      <c r="B3" t="s">
        <v>5</v>
      </c>
      <c r="D3" s="3"/>
      <c r="F3" s="2">
        <f>_xll.QAVW(A3,B3)</f>
        <v>184.82</v>
      </c>
      <c r="G3" s="4" t="str">
        <f ca="1">_xlfn.FORMULATEXT(TIME_SERIES_WEEKLY[[#This Row],[Stock Data]])</f>
        <v>=QAVW(A3;B3)</v>
      </c>
    </row>
    <row r="4" spans="1:7" x14ac:dyDescent="0.55000000000000004">
      <c r="A4" t="s">
        <v>1</v>
      </c>
      <c r="B4" t="s">
        <v>6</v>
      </c>
      <c r="C4">
        <v>-2</v>
      </c>
      <c r="D4" s="3"/>
      <c r="F4" s="2">
        <f>_xll.QAVW(A4,B4,C4)</f>
        <v>174.05</v>
      </c>
      <c r="G4" s="4" t="str">
        <f ca="1">_xlfn.FORMULATEXT(TIME_SERIES_WEEKLY[[#This Row],[Stock Data]])</f>
        <v>=QAVW(A4;B4;C4)</v>
      </c>
    </row>
    <row r="5" spans="1:7" x14ac:dyDescent="0.55000000000000004">
      <c r="A5" t="s">
        <v>1</v>
      </c>
      <c r="B5" t="s">
        <v>7</v>
      </c>
      <c r="C5">
        <v>5</v>
      </c>
      <c r="D5" s="3"/>
      <c r="F5" s="2">
        <f>_xll.QAVW(A5,B5,C5)</f>
        <v>161.76</v>
      </c>
      <c r="G5" s="4" t="str">
        <f ca="1">_xlfn.FORMULATEXT(TIME_SERIES_WEEKLY[[#This Row],[Stock Data]])</f>
        <v>=QAVW(A5;B5;C5)</v>
      </c>
    </row>
    <row r="6" spans="1:7" x14ac:dyDescent="0.55000000000000004">
      <c r="A6" t="s">
        <v>1</v>
      </c>
      <c r="B6" t="s">
        <v>8</v>
      </c>
      <c r="D6" s="3">
        <v>43875</v>
      </c>
      <c r="E6" s="3"/>
      <c r="F6" s="1" t="e">
        <f>_xll.QAVW(A6,B6,,D6)</f>
        <v>#N/A</v>
      </c>
      <c r="G6" s="4" t="str">
        <f ca="1">_xlfn.FORMULATEXT(TIME_SERIES_WEEKLY[[#This Row],[Stock Data]])</f>
        <v>=QAVW(A6;B6;;D6)</v>
      </c>
    </row>
    <row r="7" spans="1:7" x14ac:dyDescent="0.55000000000000004">
      <c r="A7" t="s">
        <v>1</v>
      </c>
      <c r="D7" s="3">
        <v>43831</v>
      </c>
      <c r="E7" t="b">
        <v>1</v>
      </c>
      <c r="F7" s="2" t="e">
        <f>_xll.QAVW(A7,,,D7,E7)</f>
        <v>#N/A</v>
      </c>
      <c r="G7" s="4" t="str">
        <f ca="1">_xlfn.FORMULATEXT(TIME_SERIES_WEEKLY[[#This Row],[Stock Data]])</f>
        <v>=QAVW(A7;;;D7;E7)</v>
      </c>
    </row>
    <row r="8" spans="1:7" x14ac:dyDescent="0.55000000000000004">
      <c r="A8" t="s">
        <v>1</v>
      </c>
      <c r="C8">
        <v>101</v>
      </c>
      <c r="D8" s="3"/>
      <c r="F8" s="2">
        <f>_xll.QAVW(A8,,C8)</f>
        <v>94.6</v>
      </c>
      <c r="G8" s="4" t="str">
        <f ca="1">_xlfn.FORMULATEXT(TIME_SERIES_WEEKLY[[#This Row],[Stock Data]])</f>
        <v>=QAVW(A8;;C8)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570A9-2633-4002-9BBA-5D1EB8B139D5}">
  <dimension ref="A1:G8"/>
  <sheetViews>
    <sheetView workbookViewId="0">
      <selection activeCell="I10" sqref="I10"/>
    </sheetView>
  </sheetViews>
  <sheetFormatPr baseColWidth="10" defaultRowHeight="14.4" x14ac:dyDescent="0.55000000000000004"/>
  <cols>
    <col min="1" max="6" width="13.26171875" customWidth="1"/>
    <col min="7" max="7" width="17.578125" style="5" bestFit="1" customWidth="1"/>
  </cols>
  <sheetData>
    <row r="1" spans="1:7" x14ac:dyDescent="0.55000000000000004">
      <c r="A1" t="s">
        <v>0</v>
      </c>
      <c r="B1" t="s">
        <v>2</v>
      </c>
      <c r="C1" t="s">
        <v>27</v>
      </c>
      <c r="D1" t="s">
        <v>4</v>
      </c>
      <c r="E1" t="s">
        <v>11</v>
      </c>
      <c r="F1" t="s">
        <v>10</v>
      </c>
      <c r="G1" s="5" t="s">
        <v>9</v>
      </c>
    </row>
    <row r="2" spans="1:7" x14ac:dyDescent="0.55000000000000004">
      <c r="A2" t="s">
        <v>1</v>
      </c>
      <c r="D2" s="3"/>
      <c r="F2" s="2">
        <f>_xll.QAVWA(A2)</f>
        <v>185.35</v>
      </c>
      <c r="G2" s="4" t="str">
        <f ca="1">_xlfn.FORMULATEXT(TIME_SERIES_WEEKLY_ADJUSTED[[#This Row],[Stock Data]])</f>
        <v>=QAVWA(A2)</v>
      </c>
    </row>
    <row r="3" spans="1:7" x14ac:dyDescent="0.55000000000000004">
      <c r="A3" t="s">
        <v>1</v>
      </c>
      <c r="B3" t="s">
        <v>5</v>
      </c>
      <c r="D3" s="3"/>
      <c r="F3" s="2">
        <f>_xll.QAVWA(A3,B3)</f>
        <v>185.35</v>
      </c>
      <c r="G3" s="4" t="str">
        <f ca="1">_xlfn.FORMULATEXT(TIME_SERIES_WEEKLY_ADJUSTED[[#This Row],[Stock Data]])</f>
        <v>=QAVWA(A3;B3)</v>
      </c>
    </row>
    <row r="4" spans="1:7" x14ac:dyDescent="0.55000000000000004">
      <c r="A4" t="s">
        <v>1</v>
      </c>
      <c r="B4" t="s">
        <v>6</v>
      </c>
      <c r="C4">
        <v>-2</v>
      </c>
      <c r="D4" s="3"/>
      <c r="E4" t="b">
        <v>1</v>
      </c>
      <c r="F4" s="2">
        <f>_xll.QAVWA(A4,B4,C4,,E4)</f>
        <v>174.05</v>
      </c>
      <c r="G4" s="4" t="str">
        <f ca="1">_xlfn.FORMULATEXT(TIME_SERIES_WEEKLY_ADJUSTED[[#This Row],[Stock Data]])</f>
        <v>=QAVWA(A4;B4;C4;;E4)</v>
      </c>
    </row>
    <row r="5" spans="1:7" x14ac:dyDescent="0.55000000000000004">
      <c r="A5" t="s">
        <v>1</v>
      </c>
      <c r="B5" t="s">
        <v>7</v>
      </c>
      <c r="C5">
        <v>5</v>
      </c>
      <c r="D5" s="3"/>
      <c r="F5" s="2">
        <f>_xll.QAVWA(A5,B5,C5)</f>
        <v>161.76</v>
      </c>
      <c r="G5" s="4" t="str">
        <f ca="1">_xlfn.FORMULATEXT(TIME_SERIES_WEEKLY_ADJUSTED[[#This Row],[Stock Data]])</f>
        <v>=QAVWA(A5;B5;C5)</v>
      </c>
    </row>
    <row r="6" spans="1:7" x14ac:dyDescent="0.55000000000000004">
      <c r="A6" t="s">
        <v>1</v>
      </c>
      <c r="B6" t="s">
        <v>8</v>
      </c>
      <c r="D6" s="3">
        <v>43875</v>
      </c>
      <c r="E6" s="3"/>
      <c r="F6" s="1">
        <f>_xll.QAVWA(A6,B6,,D6)</f>
        <v>194388986</v>
      </c>
      <c r="G6" s="4" t="str">
        <f ca="1">_xlfn.FORMULATEXT(TIME_SERIES_WEEKLY_ADJUSTED[[#This Row],[Stock Data]])</f>
        <v>=QAVWA(A6;B6;;D6)</v>
      </c>
    </row>
    <row r="7" spans="1:7" x14ac:dyDescent="0.55000000000000004">
      <c r="A7" t="s">
        <v>1</v>
      </c>
      <c r="D7" s="3">
        <v>43831</v>
      </c>
      <c r="E7" t="b">
        <v>1</v>
      </c>
      <c r="F7" s="2">
        <f>_xll.QAVWA(A7,,,D7,E7)</f>
        <v>158.96</v>
      </c>
      <c r="G7" s="4" t="str">
        <f ca="1">_xlfn.FORMULATEXT(TIME_SERIES_WEEKLY_ADJUSTED[[#This Row],[Stock Data]])</f>
        <v>=QAVWA(A7;;;D7;E7)</v>
      </c>
    </row>
    <row r="8" spans="1:7" x14ac:dyDescent="0.55000000000000004">
      <c r="A8" t="s">
        <v>1</v>
      </c>
      <c r="C8">
        <v>101</v>
      </c>
      <c r="D8" s="3"/>
      <c r="F8" s="2" t="e">
        <f>_xll.QAVWA(A8,,C8)</f>
        <v>#N/A</v>
      </c>
      <c r="G8" s="4" t="str">
        <f ca="1">_xlfn.FORMULATEXT(TIME_SERIES_WEEKLY_ADJUSTED[[#This Row],[Stock Data]])</f>
        <v>=QAVWA(A8;;C8)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AE588-5178-495A-8586-2B89CDC1EBA4}">
  <dimension ref="A1:G8"/>
  <sheetViews>
    <sheetView workbookViewId="0">
      <selection activeCell="I11" sqref="I11"/>
    </sheetView>
  </sheetViews>
  <sheetFormatPr baseColWidth="10" defaultRowHeight="14.4" x14ac:dyDescent="0.55000000000000004"/>
  <cols>
    <col min="1" max="6" width="13.26171875" customWidth="1"/>
    <col min="7" max="7" width="18.3125" style="5" bestFit="1" customWidth="1"/>
  </cols>
  <sheetData>
    <row r="1" spans="1:7" x14ac:dyDescent="0.55000000000000004">
      <c r="A1" t="s">
        <v>0</v>
      </c>
      <c r="B1" t="s">
        <v>2</v>
      </c>
      <c r="C1" t="s">
        <v>28</v>
      </c>
      <c r="D1" t="s">
        <v>4</v>
      </c>
      <c r="E1" t="s">
        <v>11</v>
      </c>
      <c r="F1" t="s">
        <v>10</v>
      </c>
      <c r="G1" s="5" t="s">
        <v>9</v>
      </c>
    </row>
    <row r="2" spans="1:7" x14ac:dyDescent="0.55000000000000004">
      <c r="A2" t="s">
        <v>1</v>
      </c>
      <c r="D2" s="3"/>
      <c r="F2" s="2">
        <f>_xll.QAVM(A2)</f>
        <v>185.35</v>
      </c>
      <c r="G2" s="4" t="str">
        <f ca="1">_xlfn.FORMULATEXT(TIME_SERIES_MONTHLY[[#This Row],[Stock Data]])</f>
        <v>=QAVM(A2)</v>
      </c>
    </row>
    <row r="3" spans="1:7" x14ac:dyDescent="0.55000000000000004">
      <c r="A3" t="s">
        <v>1</v>
      </c>
      <c r="B3" t="s">
        <v>5</v>
      </c>
      <c r="D3" s="3"/>
      <c r="F3" s="2">
        <f>_xll.QAVM(A3,B3)</f>
        <v>185.35</v>
      </c>
      <c r="G3" s="4" t="str">
        <f ca="1">_xlfn.FORMULATEXT(TIME_SERIES_MONTHLY[[#This Row],[Stock Data]])</f>
        <v>=QAVM(A3;B3)</v>
      </c>
    </row>
    <row r="4" spans="1:7" x14ac:dyDescent="0.55000000000000004">
      <c r="A4" t="s">
        <v>1</v>
      </c>
      <c r="B4" t="s">
        <v>6</v>
      </c>
      <c r="C4">
        <v>-2</v>
      </c>
      <c r="D4" s="3"/>
      <c r="E4" t="b">
        <v>1</v>
      </c>
      <c r="F4" s="2">
        <f>_xll.QAVM(A4,B4,C4,,E4)</f>
        <v>152.5</v>
      </c>
      <c r="G4" s="4" t="str">
        <f ca="1">_xlfn.FORMULATEXT(TIME_SERIES_MONTHLY[[#This Row],[Stock Data]])</f>
        <v>=QAVM(A4;B4;C4;;E4)</v>
      </c>
    </row>
    <row r="5" spans="1:7" x14ac:dyDescent="0.55000000000000004">
      <c r="A5" t="s">
        <v>1</v>
      </c>
      <c r="B5" t="s">
        <v>7</v>
      </c>
      <c r="C5">
        <v>5</v>
      </c>
      <c r="D5" s="3"/>
      <c r="F5" s="2" t="e">
        <f>_xll.QAVM(A5,B5,C5)</f>
        <v>#N/A</v>
      </c>
      <c r="G5" s="4" t="str">
        <f ca="1">_xlfn.FORMULATEXT(TIME_SERIES_MONTHLY[[#This Row],[Stock Data]])</f>
        <v>=QAVM(A5;B5;C5)</v>
      </c>
    </row>
    <row r="6" spans="1:7" x14ac:dyDescent="0.55000000000000004">
      <c r="A6" t="s">
        <v>1</v>
      </c>
      <c r="B6" t="s">
        <v>8</v>
      </c>
      <c r="D6" s="3">
        <f ca="1">EOMONTH(TODAY(),-1)</f>
        <v>43861</v>
      </c>
      <c r="E6" s="3"/>
      <c r="F6" s="1">
        <f ca="1">_xll.QAVM(A6,B6,,D6)</f>
        <v>555989763</v>
      </c>
      <c r="G6" s="4" t="str">
        <f ca="1">_xlfn.FORMULATEXT(TIME_SERIES_MONTHLY[[#This Row],[Stock Data]])</f>
        <v>=QAVM(A6;B6;;D6)</v>
      </c>
    </row>
    <row r="7" spans="1:7" x14ac:dyDescent="0.55000000000000004">
      <c r="A7" t="s">
        <v>1</v>
      </c>
      <c r="D7" s="3">
        <v>43862</v>
      </c>
      <c r="E7" t="b">
        <v>1</v>
      </c>
      <c r="F7" s="2">
        <f>_xll.QAVM(A7,,,D7,E7)</f>
        <v>170.23</v>
      </c>
      <c r="G7" s="4" t="str">
        <f ca="1">_xlfn.FORMULATEXT(TIME_SERIES_MONTHLY[[#This Row],[Stock Data]])</f>
        <v>=QAVM(A7;;;D7;E7)</v>
      </c>
    </row>
    <row r="8" spans="1:7" x14ac:dyDescent="0.55000000000000004">
      <c r="A8" t="s">
        <v>1</v>
      </c>
      <c r="C8">
        <v>101</v>
      </c>
      <c r="D8" s="3"/>
      <c r="F8" s="2" t="e">
        <f>_xll.QAVM(A8,,C8)</f>
        <v>#N/A</v>
      </c>
      <c r="G8" s="4" t="str">
        <f ca="1">_xlfn.FORMULATEXT(TIME_SERIES_MONTHLY[[#This Row],[Stock Data]])</f>
        <v>=QAVM(A8;;C8)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3BEBB-25C4-43FB-8ACD-60FE1262E5E9}">
  <dimension ref="A1:G8"/>
  <sheetViews>
    <sheetView workbookViewId="0">
      <selection activeCell="I11" sqref="I11"/>
    </sheetView>
  </sheetViews>
  <sheetFormatPr baseColWidth="10" defaultRowHeight="14.4" x14ac:dyDescent="0.55000000000000004"/>
  <cols>
    <col min="1" max="6" width="13.26171875" customWidth="1"/>
    <col min="7" max="7" width="19.41796875" style="5" bestFit="1" customWidth="1"/>
  </cols>
  <sheetData>
    <row r="1" spans="1:7" x14ac:dyDescent="0.55000000000000004">
      <c r="A1" t="s">
        <v>0</v>
      </c>
      <c r="B1" t="s">
        <v>2</v>
      </c>
      <c r="C1" t="s">
        <v>28</v>
      </c>
      <c r="D1" t="s">
        <v>4</v>
      </c>
      <c r="E1" t="s">
        <v>11</v>
      </c>
      <c r="F1" t="s">
        <v>10</v>
      </c>
      <c r="G1" s="5" t="s">
        <v>9</v>
      </c>
    </row>
    <row r="2" spans="1:7" x14ac:dyDescent="0.55000000000000004">
      <c r="A2" t="s">
        <v>1</v>
      </c>
      <c r="D2" s="3"/>
      <c r="F2" s="2">
        <f>_xll.QAVMA(A2)</f>
        <v>185.35</v>
      </c>
      <c r="G2" s="4" t="str">
        <f ca="1">_xlfn.FORMULATEXT(TIME_SERIES_MONTHLY_ADJUSTED[[#This Row],[Stock Data]])</f>
        <v>=QAVMA(A2)</v>
      </c>
    </row>
    <row r="3" spans="1:7" x14ac:dyDescent="0.55000000000000004">
      <c r="A3" t="s">
        <v>1</v>
      </c>
      <c r="B3" t="s">
        <v>5</v>
      </c>
      <c r="D3" s="3"/>
      <c r="F3" s="2">
        <f>_xll.QAVMA(A3,B3)</f>
        <v>185.35</v>
      </c>
      <c r="G3" s="4" t="str">
        <f ca="1">_xlfn.FORMULATEXT(TIME_SERIES_MONTHLY_ADJUSTED[[#This Row],[Stock Data]])</f>
        <v>=QAVMA(A3;B3)</v>
      </c>
    </row>
    <row r="4" spans="1:7" x14ac:dyDescent="0.55000000000000004">
      <c r="A4" t="s">
        <v>1</v>
      </c>
      <c r="B4" t="s">
        <v>6</v>
      </c>
      <c r="C4">
        <v>-2</v>
      </c>
      <c r="D4" s="3"/>
      <c r="E4" t="b">
        <v>1</v>
      </c>
      <c r="F4" s="2">
        <f>_xll.QAVMA(A4,B4,C4,,E4)</f>
        <v>152.5</v>
      </c>
      <c r="G4" s="4" t="str">
        <f ca="1">_xlfn.FORMULATEXT(TIME_SERIES_MONTHLY_ADJUSTED[[#This Row],[Stock Data]])</f>
        <v>=QAVMA(A4;B4;C4;;E4)</v>
      </c>
    </row>
    <row r="5" spans="1:7" x14ac:dyDescent="0.55000000000000004">
      <c r="A5" t="s">
        <v>1</v>
      </c>
      <c r="B5" t="s">
        <v>7</v>
      </c>
      <c r="C5">
        <v>5</v>
      </c>
      <c r="D5" s="3"/>
      <c r="F5" s="2">
        <f>_xll.QAVMA(A5,B5,C5)</f>
        <v>139.66</v>
      </c>
      <c r="G5" s="4" t="str">
        <f ca="1">_xlfn.FORMULATEXT(TIME_SERIES_MONTHLY_ADJUSTED[[#This Row],[Stock Data]])</f>
        <v>=QAVMA(A5;B5;C5)</v>
      </c>
    </row>
    <row r="6" spans="1:7" x14ac:dyDescent="0.55000000000000004">
      <c r="A6" t="s">
        <v>1</v>
      </c>
      <c r="B6" t="s">
        <v>8</v>
      </c>
      <c r="D6" s="3">
        <f ca="1">EOMONTH(TODAY(),-1)</f>
        <v>43861</v>
      </c>
      <c r="E6" s="3"/>
      <c r="F6" s="1">
        <f ca="1">_xll.QAVMA(A6,B6,,D6)</f>
        <v>555989763</v>
      </c>
      <c r="G6" s="4" t="str">
        <f ca="1">_xlfn.FORMULATEXT(TIME_SERIES_MONTHLY_ADJUSTED[[#This Row],[Stock Data]])</f>
        <v>=QAVMA(A6;B6;;D6)</v>
      </c>
    </row>
    <row r="7" spans="1:7" x14ac:dyDescent="0.55000000000000004">
      <c r="A7" t="s">
        <v>1</v>
      </c>
      <c r="D7" s="3">
        <v>43862</v>
      </c>
      <c r="E7" t="b">
        <v>1</v>
      </c>
      <c r="F7" s="2">
        <f>_xll.QAVMA(A7,,,D7,E7)</f>
        <v>170.23</v>
      </c>
      <c r="G7" s="4" t="str">
        <f ca="1">_xlfn.FORMULATEXT(TIME_SERIES_MONTHLY_ADJUSTED[[#This Row],[Stock Data]])</f>
        <v>=QAVMA(A7;;;D7;E7)</v>
      </c>
    </row>
    <row r="8" spans="1:7" x14ac:dyDescent="0.55000000000000004">
      <c r="A8" t="s">
        <v>1</v>
      </c>
      <c r="C8">
        <v>101</v>
      </c>
      <c r="D8" s="3"/>
      <c r="F8" s="2" t="e">
        <f>_xll.QAVMA(A8,,C8)</f>
        <v>#N/A</v>
      </c>
      <c r="G8" s="4" t="str">
        <f ca="1">_xlfn.FORMULATEXT(TIME_SERIES_MONTHLY_ADJUSTED[[#This Row],[Stock Data]])</f>
        <v>=QAVMA(A8;;C8)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D7569-8718-4A29-AF6E-6D44C9262F30}">
  <dimension ref="A1:K6"/>
  <sheetViews>
    <sheetView workbookViewId="0">
      <selection activeCell="L9" sqref="L9"/>
    </sheetView>
  </sheetViews>
  <sheetFormatPr baseColWidth="10" defaultRowHeight="14.4" x14ac:dyDescent="0.55000000000000004"/>
  <cols>
    <col min="1" max="8" width="13.26171875" customWidth="1"/>
    <col min="9" max="9" width="15.62890625" bestFit="1" customWidth="1"/>
    <col min="10" max="10" width="22.734375" bestFit="1" customWidth="1"/>
    <col min="11" max="11" width="16.3125" style="5" bestFit="1" customWidth="1"/>
  </cols>
  <sheetData>
    <row r="1" spans="1:11" x14ac:dyDescent="0.55000000000000004">
      <c r="A1" t="s">
        <v>0</v>
      </c>
      <c r="B1" t="s">
        <v>2</v>
      </c>
      <c r="C1" t="s">
        <v>20</v>
      </c>
      <c r="D1" t="s">
        <v>3</v>
      </c>
      <c r="E1" t="s">
        <v>4</v>
      </c>
      <c r="F1" t="s">
        <v>29</v>
      </c>
      <c r="G1" t="s">
        <v>12</v>
      </c>
      <c r="H1" t="s">
        <v>11</v>
      </c>
      <c r="I1" t="s">
        <v>10</v>
      </c>
      <c r="J1" s="5" t="s">
        <v>9</v>
      </c>
      <c r="K1"/>
    </row>
    <row r="2" spans="1:11" x14ac:dyDescent="0.55000000000000004">
      <c r="A2" t="s">
        <v>1</v>
      </c>
      <c r="E2" s="3"/>
      <c r="F2" s="3"/>
      <c r="I2" s="2">
        <f>_xll.QAVTS(A2)</f>
        <v>183.25</v>
      </c>
      <c r="J2" s="4" t="str">
        <f ca="1">_xlfn.FORMULATEXT(TIME_SERIES_APIs[[#This Row],[Stock Data]])</f>
        <v>=QAVTS(A2)</v>
      </c>
      <c r="K2"/>
    </row>
    <row r="3" spans="1:11" x14ac:dyDescent="0.55000000000000004">
      <c r="A3" t="s">
        <v>1</v>
      </c>
      <c r="B3" t="s">
        <v>5</v>
      </c>
      <c r="E3" s="3"/>
      <c r="F3" s="3"/>
      <c r="I3" s="2">
        <f>_xll.QAVTS(A3,B3)</f>
        <v>185.35</v>
      </c>
      <c r="J3" s="4" t="str">
        <f ca="1">_xlfn.FORMULATEXT(TIME_SERIES_APIs[[#This Row],[Stock Data]])</f>
        <v>=QAVTS(A3;B3)</v>
      </c>
      <c r="K3"/>
    </row>
    <row r="4" spans="1:11" x14ac:dyDescent="0.55000000000000004">
      <c r="A4" t="s">
        <v>1</v>
      </c>
      <c r="B4" t="s">
        <v>6</v>
      </c>
      <c r="C4" t="s">
        <v>30</v>
      </c>
      <c r="D4">
        <v>-2</v>
      </c>
      <c r="E4" s="3"/>
      <c r="F4" s="3"/>
      <c r="I4" s="2">
        <f>_xll.QAVTS(A4,B4,C4,D4)</f>
        <v>190.7</v>
      </c>
      <c r="J4" s="4" t="str">
        <f ca="1">_xlfn.FORMULATEXT(TIME_SERIES_APIs[[#This Row],[Stock Data]])</f>
        <v>=QAVTS(A4;B4;C4;D4)</v>
      </c>
      <c r="K4"/>
    </row>
    <row r="5" spans="1:11" x14ac:dyDescent="0.55000000000000004">
      <c r="A5" t="s">
        <v>1</v>
      </c>
      <c r="B5" t="s">
        <v>7</v>
      </c>
      <c r="E5" s="3">
        <v>43833</v>
      </c>
      <c r="F5" s="3" t="b">
        <v>1</v>
      </c>
      <c r="I5" s="2">
        <f>_xll.QAVTS(A5,B5,,,E5,F5)</f>
        <v>158.32</v>
      </c>
      <c r="J5" s="4" t="str">
        <f ca="1">_xlfn.FORMULATEXT(TIME_SERIES_APIs[[#This Row],[Stock Data]])</f>
        <v>=QAVTS(A5;B5;;;E5;F5)</v>
      </c>
      <c r="K5"/>
    </row>
    <row r="6" spans="1:11" x14ac:dyDescent="0.55000000000000004">
      <c r="A6" t="s">
        <v>1</v>
      </c>
      <c r="C6" t="s">
        <v>31</v>
      </c>
      <c r="D6">
        <v>101</v>
      </c>
      <c r="E6" s="3"/>
      <c r="F6" s="3"/>
      <c r="G6" s="3" t="s">
        <v>32</v>
      </c>
      <c r="H6" s="3" t="b">
        <v>1</v>
      </c>
      <c r="I6" s="2">
        <f>_xll.QAVTS(A6,,C6,D6,,,G6,H6)</f>
        <v>140.36000000000001</v>
      </c>
      <c r="J6" s="4" t="str">
        <f ca="1">_xlfn.FORMULATEXT(TIME_SERIES_APIs[[#This Row],[Stock Data]])</f>
        <v>=QAVTS(A6;;C6;D6;;;G6;H6)</v>
      </c>
      <c r="K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QAVQ</vt:lpstr>
      <vt:lpstr>QAVID</vt:lpstr>
      <vt:lpstr>QAVD</vt:lpstr>
      <vt:lpstr>QAVDA</vt:lpstr>
      <vt:lpstr>QAVW</vt:lpstr>
      <vt:lpstr>QAVWA</vt:lpstr>
      <vt:lpstr>QAVM</vt:lpstr>
      <vt:lpstr>QAVMA</vt:lpstr>
      <vt:lpstr>QAVTS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2019-12-15T07:43:46Z</dcterms:created>
  <dcterms:modified xsi:type="dcterms:W3CDTF">2020-02-17T07:55:28Z</dcterms:modified>
</cp:coreProperties>
</file>