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\ESIEE\E5FI\5I\Sciences_de_l_Ingenieur\SI1-Statistiques\TD\"/>
    </mc:Choice>
  </mc:AlternateContent>
  <xr:revisionPtr revIDLastSave="0" documentId="13_ncr:1_{A1D3EC1B-5FE8-486D-8F4D-24FB97FA203E}" xr6:coauthVersionLast="47" xr6:coauthVersionMax="47" xr10:uidLastSave="{00000000-0000-0000-0000-000000000000}"/>
  <bookViews>
    <workbookView xWindow="-108" yWindow="-108" windowWidth="23256" windowHeight="12576" activeTab="2" xr2:uid="{E895290B-8C5E-435E-B337-50426DB30F3F}"/>
  </bookViews>
  <sheets>
    <sheet name="Fréquence cardiaque" sheetId="1" r:id="rId1"/>
    <sheet name="Laverie" sheetId="2" r:id="rId2"/>
    <sheet name="Lait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2" i="3"/>
  <c r="E2" i="3"/>
  <c r="E3" i="3"/>
  <c r="F3" i="3"/>
  <c r="E12" i="2"/>
  <c r="F3" i="1"/>
  <c r="B6" i="3"/>
  <c r="B7" i="3" s="1"/>
  <c r="B5" i="3"/>
  <c r="E13" i="2"/>
  <c r="E15" i="2"/>
  <c r="E7" i="2" l="1"/>
  <c r="E6" i="2"/>
  <c r="F4" i="2"/>
  <c r="E4" i="2"/>
  <c r="F3" i="2"/>
  <c r="E3" i="2"/>
  <c r="F2" i="1"/>
  <c r="F1" i="1"/>
</calcChain>
</file>

<file path=xl/sharedStrings.xml><?xml version="1.0" encoding="utf-8"?>
<sst xmlns="http://schemas.openxmlformats.org/spreadsheetml/2006/main" count="37" uniqueCount="31">
  <si>
    <t>Population 1</t>
  </si>
  <si>
    <t>Population 2</t>
  </si>
  <si>
    <t>Effectif</t>
  </si>
  <si>
    <t>Z barre</t>
  </si>
  <si>
    <t>α calculé</t>
  </si>
  <si>
    <t>α tabulé</t>
  </si>
  <si>
    <t>Conclusion :</t>
  </si>
  <si>
    <t>Laverie 1</t>
  </si>
  <si>
    <t>Laverie 2</t>
  </si>
  <si>
    <t>Effectif (ni)</t>
  </si>
  <si>
    <t>Moyenne (µi)</t>
  </si>
  <si>
    <r>
      <t>Variance (</t>
    </r>
    <r>
      <rPr>
        <sz val="11"/>
        <color theme="1"/>
        <rFont val="Calibri"/>
        <family val="2"/>
      </rPr>
      <t>σ²i)</t>
    </r>
  </si>
  <si>
    <t>Variance (si²)</t>
  </si>
  <si>
    <t>t</t>
  </si>
  <si>
    <t>Probabilitée interpolée par comparaison avec la table de distribution de T pour la Loi du Student</t>
  </si>
  <si>
    <t>H0 :</t>
  </si>
  <si>
    <t>Les deux moyennes sont identiques soit "µ1 = µ2"</t>
  </si>
  <si>
    <t>Les deux laveries ont des consommation équivalentes</t>
  </si>
  <si>
    <t>Estimateur (σ²e)</t>
  </si>
  <si>
    <t xml:space="preserve">Avec une probabilité de se tromper de moins de 0,135%, on peut certainement invalider H0. </t>
  </si>
  <si>
    <t>La vie est probablement plus paisible, pour le cœur, à la campagne.</t>
  </si>
  <si>
    <t>Production min</t>
  </si>
  <si>
    <t>Production max</t>
  </si>
  <si>
    <t>Moyenne (µ)</t>
  </si>
  <si>
    <r>
      <t>Variance (</t>
    </r>
    <r>
      <rPr>
        <sz val="11"/>
        <color theme="1"/>
        <rFont val="Calibri"/>
        <family val="2"/>
      </rPr>
      <t>σ²)</t>
    </r>
  </si>
  <si>
    <t>Ecart-type (σ)</t>
  </si>
  <si>
    <t>α calculé Excel</t>
  </si>
  <si>
    <t>α calculé Excel si σ²=σ²e</t>
  </si>
  <si>
    <t>P calculé excel</t>
  </si>
  <si>
    <t>P(S50* &lt;=…</t>
  </si>
  <si>
    <t>P S compris dans l'intervalle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</si>
</sst>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0E96-BF30-42D0-B50C-1AB84EB3F821}">
  <dimension ref="A1:F7"/>
  <sheetViews>
    <sheetView workbookViewId="0">
      <selection activeCell="F1" sqref="F1"/>
    </sheetView>
  </sheetViews>
  <sheetFormatPr baseColWidth="10" defaultRowHeight="14.4" x14ac:dyDescent="0.3"/>
  <cols>
    <col min="6" max="6" width="8.77734375" customWidth="1"/>
  </cols>
  <sheetData>
    <row r="1" spans="1:6" x14ac:dyDescent="0.3">
      <c r="B1" t="s">
        <v>0</v>
      </c>
      <c r="C1" t="s">
        <v>1</v>
      </c>
      <c r="E1" t="s">
        <v>3</v>
      </c>
      <c r="F1">
        <f>ABS(B3-C3)/(SQRT(B4/B2+C4/C2))</f>
        <v>3</v>
      </c>
    </row>
    <row r="2" spans="1:6" x14ac:dyDescent="0.3">
      <c r="A2" t="s">
        <v>9</v>
      </c>
      <c r="B2">
        <v>300</v>
      </c>
      <c r="C2">
        <v>240</v>
      </c>
      <c r="E2" s="1" t="s">
        <v>5</v>
      </c>
      <c r="F2">
        <f>1-0.9987</f>
        <v>1.2999999999999678E-3</v>
      </c>
    </row>
    <row r="3" spans="1:6" x14ac:dyDescent="0.3">
      <c r="A3" t="s">
        <v>10</v>
      </c>
      <c r="B3">
        <v>80</v>
      </c>
      <c r="C3">
        <v>77</v>
      </c>
      <c r="E3" s="1" t="s">
        <v>4</v>
      </c>
      <c r="F3">
        <f>1-_xlfn.NORM.S.DIST(F1,TRUE)</f>
        <v>1.3498980316301035E-3</v>
      </c>
    </row>
    <row r="4" spans="1:6" x14ac:dyDescent="0.3">
      <c r="A4" t="s">
        <v>11</v>
      </c>
      <c r="B4">
        <v>150</v>
      </c>
      <c r="C4">
        <v>120</v>
      </c>
    </row>
    <row r="6" spans="1:6" x14ac:dyDescent="0.3">
      <c r="A6" t="s">
        <v>6</v>
      </c>
      <c r="B6" t="s">
        <v>19</v>
      </c>
    </row>
    <row r="7" spans="1:6" x14ac:dyDescent="0.3">
      <c r="B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30E-8B4A-45AA-A08C-1261D59B2367}">
  <dimension ref="A1:F15"/>
  <sheetViews>
    <sheetView workbookViewId="0">
      <selection activeCell="E9" sqref="E9"/>
    </sheetView>
  </sheetViews>
  <sheetFormatPr baseColWidth="10" defaultRowHeight="14.4" x14ac:dyDescent="0.3"/>
  <cols>
    <col min="4" max="4" width="20.6640625" bestFit="1" customWidth="1"/>
  </cols>
  <sheetData>
    <row r="1" spans="1:6" x14ac:dyDescent="0.3">
      <c r="A1" t="s">
        <v>7</v>
      </c>
      <c r="B1" t="s">
        <v>8</v>
      </c>
      <c r="E1" t="s">
        <v>7</v>
      </c>
      <c r="F1" t="s">
        <v>8</v>
      </c>
    </row>
    <row r="2" spans="1:6" x14ac:dyDescent="0.3">
      <c r="A2">
        <v>864</v>
      </c>
      <c r="B2">
        <v>840</v>
      </c>
      <c r="D2" t="s">
        <v>9</v>
      </c>
      <c r="E2">
        <v>12</v>
      </c>
      <c r="F2">
        <v>12</v>
      </c>
    </row>
    <row r="3" spans="1:6" x14ac:dyDescent="0.3">
      <c r="A3">
        <v>768</v>
      </c>
      <c r="B3">
        <v>948</v>
      </c>
      <c r="D3" t="s">
        <v>10</v>
      </c>
      <c r="E3">
        <f>SUM(A2:A13)/E2</f>
        <v>867</v>
      </c>
      <c r="F3">
        <f>SUM(B2:B13)/F2</f>
        <v>954.5</v>
      </c>
    </row>
    <row r="4" spans="1:6" x14ac:dyDescent="0.3">
      <c r="A4">
        <v>912</v>
      </c>
      <c r="B4">
        <v>936</v>
      </c>
      <c r="D4" t="s">
        <v>12</v>
      </c>
      <c r="E4">
        <f>_xlfn.VAR.P(A2:A13)</f>
        <v>3915</v>
      </c>
      <c r="F4">
        <f>_xlfn.VAR.P(B2:B13)</f>
        <v>4148.75</v>
      </c>
    </row>
    <row r="5" spans="1:6" x14ac:dyDescent="0.3">
      <c r="A5">
        <v>804</v>
      </c>
      <c r="B5">
        <v>1032</v>
      </c>
      <c r="F5" s="2"/>
    </row>
    <row r="6" spans="1:6" x14ac:dyDescent="0.3">
      <c r="A6">
        <v>924</v>
      </c>
      <c r="B6">
        <v>912</v>
      </c>
      <c r="D6" t="s">
        <v>18</v>
      </c>
      <c r="E6" s="2">
        <f>(E2*E4+F2*F4)/(E2+F2-2)</f>
        <v>4398.409090909091</v>
      </c>
      <c r="F6" s="2"/>
    </row>
    <row r="7" spans="1:6" x14ac:dyDescent="0.3">
      <c r="A7">
        <v>984</v>
      </c>
      <c r="B7">
        <v>948</v>
      </c>
      <c r="D7" t="s">
        <v>13</v>
      </c>
      <c r="E7" s="2">
        <f>ABS(E3-F3)/SQRT(E6*(1/E2+1/F2))</f>
        <v>3.2317359408115571</v>
      </c>
    </row>
    <row r="8" spans="1:6" x14ac:dyDescent="0.3">
      <c r="A8">
        <v>888</v>
      </c>
      <c r="B8">
        <v>1020</v>
      </c>
    </row>
    <row r="9" spans="1:6" x14ac:dyDescent="0.3">
      <c r="A9">
        <v>816</v>
      </c>
      <c r="B9">
        <v>936</v>
      </c>
      <c r="D9" t="s">
        <v>15</v>
      </c>
      <c r="E9" t="s">
        <v>16</v>
      </c>
    </row>
    <row r="10" spans="1:6" x14ac:dyDescent="0.3">
      <c r="A10">
        <v>840</v>
      </c>
      <c r="B10">
        <v>1056</v>
      </c>
      <c r="E10" t="s">
        <v>17</v>
      </c>
    </row>
    <row r="11" spans="1:6" x14ac:dyDescent="0.3">
      <c r="A11">
        <v>936</v>
      </c>
      <c r="B11">
        <v>876</v>
      </c>
    </row>
    <row r="12" spans="1:6" x14ac:dyDescent="0.3">
      <c r="A12">
        <v>792</v>
      </c>
      <c r="B12">
        <v>1032</v>
      </c>
      <c r="D12" s="1" t="s">
        <v>5</v>
      </c>
      <c r="E12">
        <f>0.001+(0.01-0.001)/(3.7922-2.8188)*(3.7922-E7)</f>
        <v>6.1820182172755136E-3</v>
      </c>
      <c r="F12" t="s">
        <v>14</v>
      </c>
    </row>
    <row r="13" spans="1:6" x14ac:dyDescent="0.3">
      <c r="A13">
        <v>876</v>
      </c>
      <c r="B13">
        <v>918</v>
      </c>
      <c r="D13" s="1" t="s">
        <v>26</v>
      </c>
      <c r="E13">
        <f>_xlfn.T.DIST.RT(E7,22)</f>
        <v>1.917037878456805E-3</v>
      </c>
    </row>
    <row r="15" spans="1:6" x14ac:dyDescent="0.3">
      <c r="D15" s="3" t="s">
        <v>27</v>
      </c>
      <c r="E15">
        <f>1-_xlfn.NORM.S.DIST(E7,TRUE)</f>
        <v>6.1520349827315357E-4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D370-DCF4-445D-89BC-7DCB81F6C3C0}">
  <dimension ref="A1:F7"/>
  <sheetViews>
    <sheetView tabSelected="1" workbookViewId="0">
      <selection activeCell="H15" sqref="H15"/>
    </sheetView>
  </sheetViews>
  <sheetFormatPr baseColWidth="10" defaultRowHeight="14.4" x14ac:dyDescent="0.3"/>
  <cols>
    <col min="1" max="1" width="13.77734375" bestFit="1" customWidth="1"/>
    <col min="4" max="4" width="12.77734375" bestFit="1" customWidth="1"/>
  </cols>
  <sheetData>
    <row r="1" spans="1:6" x14ac:dyDescent="0.3">
      <c r="A1" t="s">
        <v>2</v>
      </c>
      <c r="B1">
        <v>50</v>
      </c>
      <c r="D1" t="s">
        <v>29</v>
      </c>
      <c r="E1">
        <v>216000</v>
      </c>
      <c r="F1">
        <v>204000</v>
      </c>
    </row>
    <row r="2" spans="1:6" x14ac:dyDescent="0.3">
      <c r="A2" t="s">
        <v>21</v>
      </c>
      <c r="B2">
        <v>2800</v>
      </c>
      <c r="D2" t="s">
        <v>13</v>
      </c>
      <c r="E2">
        <f>(216000-B1*B5)/(B7*SQRT(B1))</f>
        <v>1.0497813183356477</v>
      </c>
      <c r="F2">
        <f>(204000-B1*B5)/(B7*SQRT(B1))</f>
        <v>-1.0497813183356477</v>
      </c>
    </row>
    <row r="3" spans="1:6" x14ac:dyDescent="0.3">
      <c r="A3" t="s">
        <v>22</v>
      </c>
      <c r="B3">
        <v>5600</v>
      </c>
      <c r="D3" t="s">
        <v>28</v>
      </c>
      <c r="E3">
        <f>_xlfn.NORM.S.DIST(E2,TRUE)</f>
        <v>0.85309066684342572</v>
      </c>
      <c r="F3">
        <f>_xlfn.NORM.S.DIST(F2,TRUE)</f>
        <v>0.14690933315657434</v>
      </c>
    </row>
    <row r="4" spans="1:6" x14ac:dyDescent="0.3">
      <c r="D4" t="s">
        <v>30</v>
      </c>
      <c r="F4">
        <f>E3-F3</f>
        <v>0.70618133368685143</v>
      </c>
    </row>
    <row r="5" spans="1:6" x14ac:dyDescent="0.3">
      <c r="A5" t="s">
        <v>23</v>
      </c>
      <c r="B5">
        <f>SUM(B2:B3)/2</f>
        <v>4200</v>
      </c>
    </row>
    <row r="6" spans="1:6" x14ac:dyDescent="0.3">
      <c r="A6" t="s">
        <v>24</v>
      </c>
      <c r="B6">
        <f>POWER((B3-B2),2)/12</f>
        <v>653333.33333333337</v>
      </c>
    </row>
    <row r="7" spans="1:6" x14ac:dyDescent="0.3">
      <c r="A7" t="s">
        <v>25</v>
      </c>
      <c r="B7">
        <f>SQRT(B6)</f>
        <v>808.29037686547611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Fréquence cardiaque</vt:lpstr>
      <vt:lpstr>Laverie</vt:lpstr>
      <vt:lpstr>Laiteries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Lelay</dc:creator>
  <cp:lastModifiedBy>Jules Lelay</cp:lastModifiedBy>
  <dcterms:created xsi:type="dcterms:W3CDTF">2023-01-25T13:26:15Z</dcterms:created>
  <dcterms:modified xsi:type="dcterms:W3CDTF">2023-01-25T16:29:34Z</dcterms:modified>
</cp:coreProperties>
</file>