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vaneekelen/Documents/2021/FIN10002/Sem 2 21/Tutorials/Topic 9 Week 11/"/>
    </mc:Choice>
  </mc:AlternateContent>
  <xr:revisionPtr revIDLastSave="0" documentId="13_ncr:1_{ABA0F6E0-3561-014B-B542-580092203F64}" xr6:coauthVersionLast="47" xr6:coauthVersionMax="47" xr10:uidLastSave="{00000000-0000-0000-0000-000000000000}"/>
  <bookViews>
    <workbookView xWindow="-24640" yWindow="1080" windowWidth="27200" windowHeight="14860" tabRatio="500" activeTab="3" xr2:uid="{00000000-000D-0000-FFFF-FFFF00000000}"/>
  </bookViews>
  <sheets>
    <sheet name="Question 1" sheetId="1" r:id="rId1"/>
    <sheet name="Question 2" sheetId="2" r:id="rId2"/>
    <sheet name="Question 3" sheetId="3" r:id="rId3"/>
    <sheet name="Question 4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4" l="1"/>
  <c r="C23" i="1"/>
  <c r="C22" i="1"/>
  <c r="D14" i="1"/>
  <c r="G8" i="3"/>
  <c r="F7" i="2"/>
  <c r="F3" i="2"/>
  <c r="F6" i="2"/>
  <c r="F4" i="2"/>
  <c r="F5" i="2"/>
  <c r="E15" i="1"/>
  <c r="E19" i="1"/>
  <c r="E17" i="1"/>
  <c r="E18" i="1"/>
  <c r="E16" i="1"/>
  <c r="E14" i="1"/>
  <c r="C39" i="3"/>
  <c r="C18" i="4"/>
  <c r="C38" i="3"/>
  <c r="C12" i="2"/>
  <c r="F8" i="2"/>
  <c r="C21" i="4"/>
  <c r="C35" i="3"/>
  <c r="C24" i="1" l="1"/>
  <c r="C26" i="1"/>
  <c r="C5" i="4" l="1"/>
  <c r="B5" i="4"/>
  <c r="D4" i="4"/>
  <c r="D3" i="4"/>
  <c r="C18" i="3"/>
  <c r="C29" i="3" s="1"/>
  <c r="C19" i="3"/>
  <c r="C30" i="3" s="1"/>
  <c r="C20" i="3"/>
  <c r="C31" i="3" s="1"/>
  <c r="C21" i="3"/>
  <c r="C32" i="3" s="1"/>
  <c r="C22" i="3"/>
  <c r="C33" i="3" s="1"/>
  <c r="B19" i="3"/>
  <c r="B30" i="3" s="1"/>
  <c r="B20" i="3"/>
  <c r="B31" i="3" s="1"/>
  <c r="B21" i="3"/>
  <c r="B32" i="3" s="1"/>
  <c r="B22" i="3"/>
  <c r="B33" i="3" s="1"/>
  <c r="B18" i="3"/>
  <c r="D7" i="3"/>
  <c r="D8" i="3"/>
  <c r="D9" i="3"/>
  <c r="D10" i="3"/>
  <c r="D6" i="3"/>
  <c r="C11" i="3"/>
  <c r="B11" i="3"/>
  <c r="C7" i="2"/>
  <c r="B7" i="2"/>
  <c r="D15" i="1"/>
  <c r="D16" i="1"/>
  <c r="D17" i="1"/>
  <c r="D18" i="1"/>
  <c r="B38" i="3" l="1"/>
  <c r="B39" i="3" s="1"/>
  <c r="D5" i="2"/>
  <c r="E5" i="2" s="1"/>
  <c r="D3" i="2"/>
  <c r="B12" i="2" s="1"/>
  <c r="D11" i="3"/>
  <c r="B29" i="3"/>
  <c r="B35" i="3" s="1"/>
  <c r="F8" i="3"/>
  <c r="D19" i="1"/>
  <c r="D4" i="2"/>
  <c r="E4" i="2" s="1"/>
  <c r="D6" i="2"/>
  <c r="E6" i="2" s="1"/>
  <c r="D5" i="4"/>
  <c r="C10" i="4" s="1"/>
  <c r="C16" i="4" s="1"/>
  <c r="B9" i="4" l="1"/>
  <c r="B15" i="4" s="1"/>
  <c r="C9" i="4"/>
  <c r="B20" i="4" s="1"/>
  <c r="D7" i="2"/>
  <c r="E3" i="2"/>
  <c r="E7" i="2" s="1"/>
  <c r="E8" i="2" s="1"/>
  <c r="B10" i="4"/>
  <c r="C11" i="4" l="1"/>
  <c r="C15" i="4"/>
  <c r="B16" i="4"/>
  <c r="B18" i="4" s="1"/>
  <c r="D10" i="4"/>
  <c r="B11" i="4"/>
  <c r="D11" i="4" s="1"/>
  <c r="D9" i="4"/>
</calcChain>
</file>

<file path=xl/sharedStrings.xml><?xml version="1.0" encoding="utf-8"?>
<sst xmlns="http://schemas.openxmlformats.org/spreadsheetml/2006/main" count="72" uniqueCount="42">
  <si>
    <t>Category</t>
  </si>
  <si>
    <t>Observed Frequency</t>
  </si>
  <si>
    <t>Expected Frequency</t>
  </si>
  <si>
    <t>Question 1</t>
  </si>
  <si>
    <r>
      <t>(o-e)</t>
    </r>
    <r>
      <rPr>
        <b/>
        <vertAlign val="superscript"/>
        <sz val="11"/>
        <color rgb="FF2A2A2A"/>
        <rFont val="Arial"/>
        <family val="2"/>
      </rPr>
      <t>2</t>
    </r>
    <r>
      <rPr>
        <b/>
        <sz val="10.5"/>
        <color rgb="FF2A2A2A"/>
        <rFont val="Arial"/>
        <family val="2"/>
      </rPr>
      <t>/e</t>
    </r>
  </si>
  <si>
    <t>Sum</t>
  </si>
  <si>
    <t>DEFINITION</t>
  </si>
  <si>
    <r>
      <t>f</t>
    </r>
    <r>
      <rPr>
        <b/>
        <i/>
        <vertAlign val="subscript"/>
        <sz val="12"/>
        <color rgb="FF45739B"/>
        <rFont val="Arial"/>
        <family val="2"/>
      </rPr>
      <t>o</t>
    </r>
  </si>
  <si>
    <t>Happiness</t>
  </si>
  <si>
    <t>Sales/profit</t>
  </si>
  <si>
    <t>Helping others</t>
  </si>
  <si>
    <t>Achievements/challenge</t>
  </si>
  <si>
    <t>Question 3</t>
  </si>
  <si>
    <t>Where Lived</t>
  </si>
  <si>
    <t>Course dropped</t>
  </si>
  <si>
    <t>Commuted</t>
  </si>
  <si>
    <t>On Campus</t>
  </si>
  <si>
    <t>Over 3</t>
  </si>
  <si>
    <t>Total</t>
  </si>
  <si>
    <t>Flavoured</t>
  </si>
  <si>
    <t>Unflavoured</t>
  </si>
  <si>
    <t>Men</t>
  </si>
  <si>
    <t>Women</t>
  </si>
  <si>
    <t>&lt;==CHISQ.INV.RT(CHISQ.TEST(B14:B18,C14:C18),4)</t>
  </si>
  <si>
    <t>Critical value</t>
  </si>
  <si>
    <t>Conclusion</t>
  </si>
  <si>
    <r>
      <t>(o-e)</t>
    </r>
    <r>
      <rPr>
        <b/>
        <vertAlign val="superscript"/>
        <sz val="16"/>
        <color rgb="FF2A2A2A"/>
        <rFont val="Arial"/>
        <family val="2"/>
      </rPr>
      <t>2</t>
    </r>
    <r>
      <rPr>
        <b/>
        <sz val="16"/>
        <color rgb="FF2A2A2A"/>
        <rFont val="Arial"/>
        <family val="2"/>
      </rPr>
      <t>/e</t>
    </r>
  </si>
  <si>
    <t>Expected porp</t>
  </si>
  <si>
    <t>Expected</t>
  </si>
  <si>
    <t>&lt;==CHISQ.INV.RT(CHISQ.TEST(B6:C7,B12:C13),1)</t>
  </si>
  <si>
    <t>&lt;=CHISQ.INV.RT(0.05,4)</t>
  </si>
  <si>
    <t>=IF(C23&gt;C24,"reject H0", "do not reject H0")</t>
  </si>
  <si>
    <t>Module 9</t>
  </si>
  <si>
    <t>Expected Values</t>
  </si>
  <si>
    <t>Observed</t>
  </si>
  <si>
    <t>Chi-squared values</t>
  </si>
  <si>
    <t>&lt;=CHISQ.TEST(B14:B18,C14:C18)</t>
  </si>
  <si>
    <t>p-value</t>
  </si>
  <si>
    <t>Alpha</t>
  </si>
  <si>
    <t>test statistic</t>
  </si>
  <si>
    <t>Chi Test</t>
  </si>
  <si>
    <t>Chi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</si>
</sst>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00000000000000000000"/>
    <numFmt numFmtId="166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.5"/>
      <color rgb="FF2A2A2A"/>
      <name val="Arial"/>
      <family val="2"/>
    </font>
    <font>
      <b/>
      <vertAlign val="superscript"/>
      <sz val="11"/>
      <color rgb="FF2A2A2A"/>
      <name val="Arial"/>
      <family val="2"/>
    </font>
    <font>
      <b/>
      <sz val="12"/>
      <color rgb="FF45739B"/>
      <name val="Arial"/>
      <family val="2"/>
    </font>
    <font>
      <b/>
      <i/>
      <sz val="12"/>
      <color rgb="FF45739B"/>
      <name val="Arial"/>
      <family val="2"/>
    </font>
    <font>
      <b/>
      <i/>
      <vertAlign val="subscript"/>
      <sz val="12"/>
      <color rgb="FF45739B"/>
      <name val="Arial"/>
      <family val="2"/>
    </font>
    <font>
      <sz val="12"/>
      <color rgb="FF38383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6"/>
      <color rgb="FF2A2A2A"/>
      <name val="Arial"/>
      <family val="2"/>
    </font>
    <font>
      <sz val="16"/>
      <color rgb="FF2A2A2A"/>
      <name val="Arial"/>
      <family val="2"/>
    </font>
    <font>
      <b/>
      <vertAlign val="superscript"/>
      <sz val="16"/>
      <color rgb="FF2A2A2A"/>
      <name val="Arial"/>
      <family val="2"/>
    </font>
    <font>
      <sz val="16"/>
      <color theme="1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5" xfId="0" applyFont="1" applyBorder="1" applyAlignment="1">
      <alignment vertical="center" wrapText="1"/>
    </xf>
    <xf numFmtId="0" fontId="0" fillId="0" borderId="5" xfId="0" applyBorder="1"/>
    <xf numFmtId="0" fontId="1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quotePrefix="1"/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quotePrefix="1" applyFont="1"/>
    <xf numFmtId="0" fontId="15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3" fillId="0" borderId="5" xfId="0" quotePrefix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65" fontId="0" fillId="0" borderId="0" xfId="0" applyNumberFormat="1"/>
    <xf numFmtId="0" fontId="0" fillId="0" borderId="0" xfId="0" applyBorder="1"/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164" fontId="0" fillId="0" borderId="5" xfId="0" applyNumberFormat="1" applyBorder="1"/>
    <xf numFmtId="0" fontId="15" fillId="0" borderId="1" xfId="0" quotePrefix="1" applyFont="1" applyFill="1" applyBorder="1" applyAlignment="1">
      <alignment horizontal="center" vertical="center" wrapText="1"/>
    </xf>
    <xf numFmtId="0" fontId="18" fillId="0" borderId="1" xfId="0" applyFont="1" applyBorder="1"/>
    <xf numFmtId="0" fontId="18" fillId="0" borderId="3" xfId="0" applyFont="1" applyBorder="1"/>
    <xf numFmtId="0" fontId="0" fillId="0" borderId="0" xfId="0" applyNumberFormat="1"/>
    <xf numFmtId="0" fontId="19" fillId="0" borderId="0" xfId="0" applyFont="1"/>
    <xf numFmtId="0" fontId="0" fillId="0" borderId="10" xfId="0" applyFill="1" applyBorder="1" applyAlignment="1">
      <alignment horizontal="center"/>
    </xf>
    <xf numFmtId="166" fontId="18" fillId="0" borderId="0" xfId="0" applyNumberFormat="1" applyFont="1"/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'Question 1'!$B$13</c:f>
              <c:strCache>
                <c:ptCount val="1"/>
                <c:pt idx="0">
                  <c:v>Observed 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1'!$A$14:$A$18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'Question 1'!$B$14:$B$18</c:f>
              <c:numCache>
                <c:formatCode>General</c:formatCode>
                <c:ptCount val="5"/>
                <c:pt idx="0">
                  <c:v>36</c:v>
                </c:pt>
                <c:pt idx="1">
                  <c:v>96</c:v>
                </c:pt>
                <c:pt idx="2">
                  <c:v>78</c:v>
                </c:pt>
                <c:pt idx="3">
                  <c:v>25</c:v>
                </c:pt>
                <c:pt idx="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9-8046-98B2-6BEA9E446387}"/>
            </c:ext>
          </c:extLst>
        </c:ser>
        <c:ser>
          <c:idx val="1"/>
          <c:order val="1"/>
          <c:tx>
            <c:strRef>
              <c:f>'Question 1'!$C$13</c:f>
              <c:strCache>
                <c:ptCount val="1"/>
                <c:pt idx="0">
                  <c:v>Expected Frequency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1'!$A$14:$A$18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'Question 1'!$C$14:$C$18</c:f>
              <c:numCache>
                <c:formatCode>General</c:formatCode>
                <c:ptCount val="5"/>
                <c:pt idx="0">
                  <c:v>46</c:v>
                </c:pt>
                <c:pt idx="1">
                  <c:v>66</c:v>
                </c:pt>
                <c:pt idx="2">
                  <c:v>83</c:v>
                </c:pt>
                <c:pt idx="3">
                  <c:v>30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9-8046-98B2-6BEA9E446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968655"/>
        <c:axId val="790842559"/>
      </c:lineChart>
      <c:catAx>
        <c:axId val="79096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42559"/>
        <c:crosses val="autoZero"/>
        <c:auto val="1"/>
        <c:lblAlgn val="ctr"/>
        <c:lblOffset val="100"/>
        <c:noMultiLvlLbl val="0"/>
      </c:catAx>
      <c:valAx>
        <c:axId val="79084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96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692038495188095E-2"/>
          <c:y val="5.5555555555555552E-2"/>
          <c:w val="0.89019685039370078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strRef>
              <c:f>'Question 3'!$B$5</c:f>
              <c:strCache>
                <c:ptCount val="1"/>
                <c:pt idx="0">
                  <c:v>Commuted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'Question 3'!$A$6:$A$10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Over 3</c:v>
                </c:pt>
              </c:strCache>
            </c:strRef>
          </c:cat>
          <c:val>
            <c:numRef>
              <c:f>'Question 3'!$B$6:$B$10</c:f>
              <c:numCache>
                <c:formatCode>General</c:formatCode>
                <c:ptCount val="5"/>
                <c:pt idx="0">
                  <c:v>70</c:v>
                </c:pt>
                <c:pt idx="1">
                  <c:v>60</c:v>
                </c:pt>
                <c:pt idx="2">
                  <c:v>45</c:v>
                </c:pt>
                <c:pt idx="3">
                  <c:v>42</c:v>
                </c:pt>
                <c:pt idx="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5-5742-858E-B1B7A4D8FEA7}"/>
            </c:ext>
          </c:extLst>
        </c:ser>
        <c:ser>
          <c:idx val="1"/>
          <c:order val="1"/>
          <c:tx>
            <c:strRef>
              <c:f>'Question 3'!$C$5</c:f>
              <c:strCache>
                <c:ptCount val="1"/>
                <c:pt idx="0">
                  <c:v>On Campus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'Question 3'!$A$6:$A$10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Over 3</c:v>
                </c:pt>
              </c:strCache>
            </c:strRef>
          </c:cat>
          <c:val>
            <c:numRef>
              <c:f>'Question 3'!$C$6:$C$10</c:f>
              <c:numCache>
                <c:formatCode>General</c:formatCode>
                <c:ptCount val="5"/>
                <c:pt idx="0">
                  <c:v>90</c:v>
                </c:pt>
                <c:pt idx="1">
                  <c:v>50</c:v>
                </c:pt>
                <c:pt idx="2">
                  <c:v>28</c:v>
                </c:pt>
                <c:pt idx="3">
                  <c:v>47</c:v>
                </c:pt>
                <c:pt idx="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5742-858E-B1B7A4D8F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481839"/>
        <c:axId val="749666191"/>
      </c:lineChart>
      <c:catAx>
        <c:axId val="77148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666191"/>
        <c:crosses val="autoZero"/>
        <c:auto val="1"/>
        <c:lblAlgn val="ctr"/>
        <c:lblOffset val="100"/>
        <c:noMultiLvlLbl val="0"/>
      </c:catAx>
      <c:valAx>
        <c:axId val="74966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48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749170</xdr:colOff>
      <xdr:row>10</xdr:row>
      <xdr:rowOff>170360</xdr:rowOff>
    </xdr:from>
    <xdr:to>
      <xdr:col>15</xdr:col>
      <xdr:colOff>327120</xdr:colOff>
      <xdr:row>19</xdr:row>
      <xdr:rowOff>232449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F3BBD-C43B-7447-B278-3775DC094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787400</xdr:colOff>
      <xdr:row>1</xdr:row>
      <xdr:rowOff>50800</xdr:rowOff>
    </xdr:from>
    <xdr:to>
      <xdr:col>17</xdr:col>
      <xdr:colOff>406400</xdr:colOff>
      <xdr:row>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EDA269-9065-FA4D-A2C8-93EE5269C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9"/>
  <sheetViews>
    <sheetView topLeftCell="A13" zoomScale="110" zoomScaleNormal="110" workbookViewId="0">
      <selection activeCell="C24" sqref="C24"/>
    </sheetView>
  </sheetViews>
  <sheetFormatPr baseColWidth="10" defaultRowHeight="16" x14ac:dyDescent="0.2"/>
  <cols>
    <col min="1" max="1" width="14.33203125" bestFit="1" customWidth="1"/>
    <col min="2" max="2" width="17.1640625" bestFit="1" customWidth="1"/>
    <col min="3" max="3" width="18.1640625" bestFit="1" customWidth="1"/>
    <col min="4" max="4" width="18" customWidth="1"/>
    <col min="5" max="5" width="17.33203125" customWidth="1"/>
  </cols>
  <sheetData>
    <row r="1" spans="1:9" ht="20" hidden="1" x14ac:dyDescent="0.2">
      <c r="A1" s="17" t="s">
        <v>32</v>
      </c>
      <c r="B1" s="17"/>
      <c r="C1" s="17"/>
      <c r="D1" s="17"/>
      <c r="E1" s="17"/>
      <c r="F1" s="17"/>
      <c r="G1" s="17"/>
      <c r="H1" s="17"/>
      <c r="I1" s="17"/>
    </row>
    <row r="2" spans="1:9" ht="21" hidden="1" thickBot="1" x14ac:dyDescent="0.25">
      <c r="A2" s="17" t="s">
        <v>3</v>
      </c>
      <c r="B2" s="17"/>
      <c r="C2" s="17"/>
      <c r="D2" s="17"/>
      <c r="E2" s="17"/>
      <c r="F2" s="17"/>
      <c r="G2" s="17"/>
      <c r="H2" s="17"/>
      <c r="I2" s="17"/>
    </row>
    <row r="3" spans="1:9" ht="43" hidden="1" thickBot="1" x14ac:dyDescent="0.25">
      <c r="A3" s="13" t="s">
        <v>0</v>
      </c>
      <c r="B3" s="14" t="s">
        <v>1</v>
      </c>
      <c r="C3" s="14" t="s">
        <v>2</v>
      </c>
      <c r="D3" s="17"/>
      <c r="E3" s="17"/>
      <c r="F3" s="17"/>
      <c r="G3" s="17"/>
      <c r="H3" s="17"/>
      <c r="I3" s="17"/>
    </row>
    <row r="4" spans="1:9" ht="21" hidden="1" thickBot="1" x14ac:dyDescent="0.25">
      <c r="A4" s="15">
        <v>1</v>
      </c>
      <c r="B4" s="16">
        <v>36</v>
      </c>
      <c r="C4" s="16">
        <v>46</v>
      </c>
      <c r="D4" s="17"/>
      <c r="E4" s="17"/>
      <c r="F4" s="17"/>
      <c r="G4" s="17"/>
      <c r="H4" s="17"/>
      <c r="I4" s="17"/>
    </row>
    <row r="5" spans="1:9" ht="21" hidden="1" thickBot="1" x14ac:dyDescent="0.25">
      <c r="A5" s="15">
        <v>2</v>
      </c>
      <c r="B5" s="16">
        <v>96</v>
      </c>
      <c r="C5" s="16">
        <v>66</v>
      </c>
      <c r="D5" s="17"/>
      <c r="E5" s="17"/>
      <c r="F5" s="17"/>
      <c r="G5" s="17"/>
      <c r="H5" s="17"/>
      <c r="I5" s="17"/>
    </row>
    <row r="6" spans="1:9" ht="21" hidden="1" thickBot="1" x14ac:dyDescent="0.25">
      <c r="A6" s="15">
        <v>3</v>
      </c>
      <c r="B6" s="16">
        <v>78</v>
      </c>
      <c r="C6" s="16">
        <v>83</v>
      </c>
      <c r="D6" s="17"/>
      <c r="E6" s="17"/>
      <c r="F6" s="17"/>
      <c r="G6" s="17"/>
      <c r="H6" s="17"/>
      <c r="I6" s="17"/>
    </row>
    <row r="7" spans="1:9" ht="21" hidden="1" thickBot="1" x14ac:dyDescent="0.25">
      <c r="A7" s="15">
        <v>4</v>
      </c>
      <c r="B7" s="16">
        <v>25</v>
      </c>
      <c r="C7" s="16">
        <v>30</v>
      </c>
      <c r="D7" s="17"/>
      <c r="E7" s="17"/>
      <c r="F7" s="17"/>
      <c r="G7" s="17"/>
      <c r="H7" s="17"/>
      <c r="I7" s="17"/>
    </row>
    <row r="8" spans="1:9" ht="21" hidden="1" thickBot="1" x14ac:dyDescent="0.25">
      <c r="A8" s="15">
        <v>5</v>
      </c>
      <c r="B8" s="16">
        <v>17</v>
      </c>
      <c r="C8" s="16">
        <v>11</v>
      </c>
      <c r="D8" s="17"/>
      <c r="E8" s="17"/>
      <c r="F8" s="17"/>
      <c r="G8" s="17"/>
      <c r="H8" s="17"/>
      <c r="I8" s="17"/>
    </row>
    <row r="9" spans="1:9" ht="20" hidden="1" x14ac:dyDescent="0.2">
      <c r="A9" s="17"/>
      <c r="B9" s="17"/>
      <c r="C9" s="17"/>
      <c r="D9" s="17"/>
      <c r="E9" s="17"/>
      <c r="F9" s="17"/>
      <c r="G9" s="17"/>
      <c r="H9" s="17"/>
      <c r="I9" s="17"/>
    </row>
    <row r="10" spans="1:9" ht="20" hidden="1" x14ac:dyDescent="0.2">
      <c r="A10" s="17"/>
      <c r="B10" s="17"/>
      <c r="C10" s="17"/>
      <c r="D10" s="17"/>
      <c r="E10" s="17"/>
      <c r="F10" s="17"/>
      <c r="G10" s="17"/>
      <c r="H10" s="17"/>
      <c r="I10" s="17"/>
    </row>
    <row r="11" spans="1:9" ht="20" hidden="1" x14ac:dyDescent="0.2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21" hidden="1" thickBot="1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43" thickBot="1" x14ac:dyDescent="0.25">
      <c r="A13" s="13" t="s">
        <v>0</v>
      </c>
      <c r="B13" s="14" t="s">
        <v>1</v>
      </c>
      <c r="C13" s="19" t="s">
        <v>2</v>
      </c>
      <c r="D13" s="39" t="s">
        <v>26</v>
      </c>
      <c r="E13" s="17"/>
      <c r="F13" s="17"/>
      <c r="G13" s="17"/>
      <c r="H13" s="17"/>
      <c r="I13" s="17"/>
    </row>
    <row r="14" spans="1:9" ht="21" thickBot="1" x14ac:dyDescent="0.25">
      <c r="A14" s="15">
        <v>1</v>
      </c>
      <c r="B14" s="16">
        <v>36</v>
      </c>
      <c r="C14" s="20">
        <v>46</v>
      </c>
      <c r="D14" s="40">
        <f>((B14-C14)^2)/C14</f>
        <v>2.1739130434782608</v>
      </c>
      <c r="E14" s="17" t="str">
        <f ca="1">_xlfn.FORMULATEXT(D14)</f>
        <v>=((B14-C14)^2)/C14</v>
      </c>
      <c r="F14" s="17"/>
      <c r="G14" s="17"/>
      <c r="H14" s="17"/>
      <c r="I14" s="17"/>
    </row>
    <row r="15" spans="1:9" ht="21" thickBot="1" x14ac:dyDescent="0.25">
      <c r="A15" s="15">
        <v>2</v>
      </c>
      <c r="B15" s="16">
        <v>96</v>
      </c>
      <c r="C15" s="20">
        <v>66</v>
      </c>
      <c r="D15" s="40">
        <f>((B15-C15)^2)/C15</f>
        <v>13.636363636363637</v>
      </c>
      <c r="E15" s="17" t="str">
        <f t="shared" ref="E15:E19" ca="1" si="0">_xlfn.FORMULATEXT(D15)</f>
        <v>=((B15-C15)^2)/C15</v>
      </c>
      <c r="F15" s="17"/>
      <c r="G15" s="17"/>
      <c r="H15" s="17"/>
      <c r="I15" s="17"/>
    </row>
    <row r="16" spans="1:9" ht="21" thickBot="1" x14ac:dyDescent="0.25">
      <c r="A16" s="15">
        <v>3</v>
      </c>
      <c r="B16" s="16">
        <v>78</v>
      </c>
      <c r="C16" s="20">
        <v>83</v>
      </c>
      <c r="D16" s="40">
        <f>((B16-C16)^2)/C16</f>
        <v>0.30120481927710846</v>
      </c>
      <c r="E16" s="17" t="str">
        <f t="shared" ca="1" si="0"/>
        <v>=((B16-C16)^2)/C16</v>
      </c>
      <c r="F16" s="17"/>
      <c r="G16" s="17"/>
      <c r="H16" s="17"/>
      <c r="I16" s="17"/>
    </row>
    <row r="17" spans="1:9" ht="21" thickBot="1" x14ac:dyDescent="0.25">
      <c r="A17" s="15">
        <v>4</v>
      </c>
      <c r="B17" s="16">
        <v>25</v>
      </c>
      <c r="C17" s="20">
        <v>30</v>
      </c>
      <c r="D17" s="40">
        <f>((B17-C17)^2)/C17</f>
        <v>0.83333333333333337</v>
      </c>
      <c r="E17" s="17" t="str">
        <f t="shared" ca="1" si="0"/>
        <v>=((B17-C17)^2)/C17</v>
      </c>
      <c r="F17" s="17"/>
      <c r="G17" s="17"/>
      <c r="H17" s="17"/>
      <c r="I17" s="17"/>
    </row>
    <row r="18" spans="1:9" ht="21" thickBot="1" x14ac:dyDescent="0.25">
      <c r="A18" s="15">
        <v>5</v>
      </c>
      <c r="B18" s="16">
        <v>17</v>
      </c>
      <c r="C18" s="20">
        <v>11</v>
      </c>
      <c r="D18" s="40">
        <f>((B18-C18)^2)/C18</f>
        <v>3.2727272727272729</v>
      </c>
      <c r="E18" s="17" t="str">
        <f t="shared" ca="1" si="0"/>
        <v>=((B18-C18)^2)/C18</v>
      </c>
      <c r="F18" s="17"/>
      <c r="G18" s="17"/>
      <c r="H18" s="17"/>
      <c r="I18" s="17"/>
    </row>
    <row r="19" spans="1:9" ht="21" thickBot="1" x14ac:dyDescent="0.25">
      <c r="A19" s="17"/>
      <c r="B19" s="17"/>
      <c r="C19" s="17" t="s">
        <v>5</v>
      </c>
      <c r="D19" s="41">
        <f>SUM(D14:D18)</f>
        <v>20.217542105179611</v>
      </c>
      <c r="E19" s="17" t="str">
        <f t="shared" ca="1" si="0"/>
        <v>=SUM(D14:D18)</v>
      </c>
      <c r="F19" s="17"/>
      <c r="G19" s="17"/>
      <c r="H19" s="17"/>
      <c r="I19" s="17"/>
    </row>
    <row r="20" spans="1:9" ht="20" x14ac:dyDescent="0.2">
      <c r="A20" s="17"/>
      <c r="B20" s="17"/>
      <c r="C20" s="17"/>
      <c r="D20" s="17"/>
      <c r="E20" s="45"/>
      <c r="F20" s="17"/>
      <c r="G20" s="17"/>
      <c r="H20" s="17"/>
      <c r="I20" s="17"/>
    </row>
    <row r="21" spans="1:9" ht="20" x14ac:dyDescent="0.2">
      <c r="A21" s="17"/>
      <c r="B21" s="17" t="s">
        <v>38</v>
      </c>
      <c r="C21" s="17">
        <v>0.05</v>
      </c>
      <c r="D21" s="17"/>
      <c r="E21" s="17"/>
      <c r="F21" s="17"/>
      <c r="G21" s="17"/>
      <c r="H21" s="17"/>
      <c r="I21" s="17"/>
    </row>
    <row r="22" spans="1:9" ht="20" x14ac:dyDescent="0.2">
      <c r="A22" s="17"/>
      <c r="B22" s="17" t="s">
        <v>37</v>
      </c>
      <c r="C22" s="17">
        <f>_xlfn.CHISQ.TEST(B14:B18,C14:C18)</f>
        <v>4.5235826455852015E-4</v>
      </c>
      <c r="D22" s="18" t="s">
        <v>36</v>
      </c>
      <c r="E22" s="17"/>
      <c r="F22" s="17"/>
      <c r="G22" s="17"/>
      <c r="H22" s="17"/>
      <c r="I22" s="17"/>
    </row>
    <row r="23" spans="1:9" ht="20" x14ac:dyDescent="0.2">
      <c r="A23" s="17"/>
      <c r="B23" s="17" t="s">
        <v>39</v>
      </c>
      <c r="C23" s="17">
        <f>_xlfn.CHISQ.INV.RT(C22,4)</f>
        <v>20.217542105179611</v>
      </c>
      <c r="D23" s="18" t="s">
        <v>23</v>
      </c>
      <c r="E23" s="17"/>
      <c r="F23" s="17"/>
      <c r="G23" s="17"/>
      <c r="H23" s="17"/>
      <c r="I23" s="17"/>
    </row>
    <row r="24" spans="1:9" ht="20" x14ac:dyDescent="0.2">
      <c r="A24" s="17"/>
      <c r="B24" s="17" t="s">
        <v>24</v>
      </c>
      <c r="C24" s="17">
        <f>_xlfn.CHISQ.INV.RT(0.05,4)</f>
        <v>9.4877290367811575</v>
      </c>
      <c r="D24" s="18" t="s">
        <v>30</v>
      </c>
      <c r="E24" s="17"/>
      <c r="F24" s="17"/>
      <c r="G24" s="17"/>
      <c r="H24" s="17"/>
      <c r="I24" s="17"/>
    </row>
    <row r="25" spans="1:9" ht="20" x14ac:dyDescent="0.2">
      <c r="A25" s="17"/>
      <c r="B25" s="17"/>
      <c r="C25" s="17"/>
      <c r="D25" s="17"/>
      <c r="E25" s="17"/>
      <c r="F25" s="17"/>
      <c r="G25" s="17"/>
      <c r="H25" s="17"/>
      <c r="I25" s="17"/>
    </row>
    <row r="26" spans="1:9" ht="20" x14ac:dyDescent="0.2">
      <c r="A26" s="17"/>
      <c r="B26" s="17" t="s">
        <v>25</v>
      </c>
      <c r="C26" s="17" t="str">
        <f>IF(C23&gt;C24,"reject H0", "do not reject H0")</f>
        <v>reject H0</v>
      </c>
      <c r="D26" s="18" t="s">
        <v>31</v>
      </c>
      <c r="E26" s="17"/>
      <c r="F26" s="17"/>
      <c r="G26" s="17"/>
      <c r="H26" s="17"/>
      <c r="I26" s="17"/>
    </row>
    <row r="27" spans="1:9" ht="20" x14ac:dyDescent="0.2">
      <c r="A27" s="17"/>
      <c r="B27" s="17"/>
      <c r="C27" s="17"/>
      <c r="D27" s="17"/>
      <c r="E27" s="17"/>
      <c r="F27" s="17"/>
      <c r="G27" s="17"/>
      <c r="H27" s="17"/>
      <c r="I27" s="17"/>
    </row>
    <row r="28" spans="1:9" ht="20" x14ac:dyDescent="0.2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20" x14ac:dyDescent="0.2">
      <c r="A29" s="17"/>
      <c r="B29" s="17"/>
      <c r="C29" s="17"/>
      <c r="D29" s="17"/>
      <c r="E29" s="17"/>
      <c r="F29" s="17"/>
      <c r="G29" s="17"/>
      <c r="H29" s="17"/>
      <c r="I29" s="17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2"/>
  <sheetViews>
    <sheetView workbookViewId="0">
      <selection activeCell="H11" sqref="H11"/>
    </sheetView>
  </sheetViews>
  <sheetFormatPr baseColWidth="10" defaultRowHeight="16" x14ac:dyDescent="0.2"/>
  <cols>
    <col min="1" max="1" width="14.1640625" customWidth="1"/>
    <col min="2" max="2" width="18.5" bestFit="1" customWidth="1"/>
    <col min="5" max="5" width="11.1640625" bestFit="1" customWidth="1"/>
    <col min="7" max="7" width="7.33203125" customWidth="1"/>
    <col min="8" max="8" width="36" customWidth="1"/>
  </cols>
  <sheetData>
    <row r="1" spans="1:8" ht="17" thickBot="1" x14ac:dyDescent="0.25"/>
    <row r="2" spans="1:8" ht="35" thickBot="1" x14ac:dyDescent="0.25">
      <c r="A2" s="21" t="s">
        <v>6</v>
      </c>
      <c r="B2" s="25" t="s">
        <v>7</v>
      </c>
      <c r="C2" s="24" t="s">
        <v>27</v>
      </c>
      <c r="D2" s="8" t="s">
        <v>28</v>
      </c>
      <c r="E2" s="23" t="s">
        <v>4</v>
      </c>
    </row>
    <row r="3" spans="1:8" ht="18" thickBot="1" x14ac:dyDescent="0.25">
      <c r="A3" s="22" t="s">
        <v>8</v>
      </c>
      <c r="B3" s="26">
        <v>42</v>
      </c>
      <c r="C3" s="8">
        <v>0.39</v>
      </c>
      <c r="D3" s="8">
        <f>C3*$B$7</f>
        <v>88.53</v>
      </c>
      <c r="E3" s="8">
        <f>((B3-D3)^2)/D3</f>
        <v>24.455449000338866</v>
      </c>
      <c r="F3" t="str">
        <f t="shared" ref="F3:F7" ca="1" si="0">_xlfn.FORMULATEXT(E3)</f>
        <v>=((B3-D3)^2)/D3</v>
      </c>
    </row>
    <row r="4" spans="1:8" ht="18" thickBot="1" x14ac:dyDescent="0.25">
      <c r="A4" s="22" t="s">
        <v>9</v>
      </c>
      <c r="B4" s="26">
        <v>95</v>
      </c>
      <c r="C4" s="8">
        <v>0.12</v>
      </c>
      <c r="D4" s="8">
        <f>C4*$B$7</f>
        <v>27.24</v>
      </c>
      <c r="E4" s="8">
        <f>((B4-D4)^2)/D4</f>
        <v>168.55424375917772</v>
      </c>
      <c r="F4" t="str">
        <f t="shared" ca="1" si="0"/>
        <v>=((B4-D4)^2)/D4</v>
      </c>
      <c r="H4" s="42"/>
    </row>
    <row r="5" spans="1:8" ht="35" thickBot="1" x14ac:dyDescent="0.25">
      <c r="A5" s="22" t="s">
        <v>10</v>
      </c>
      <c r="B5" s="26">
        <v>27</v>
      </c>
      <c r="C5" s="8">
        <v>0.18</v>
      </c>
      <c r="D5" s="8">
        <f>C5*$B$7</f>
        <v>40.86</v>
      </c>
      <c r="E5" s="8">
        <f>((B5-D5)^2)/D5</f>
        <v>4.7014096916299559</v>
      </c>
      <c r="F5" t="str">
        <f t="shared" ca="1" si="0"/>
        <v>=((B5-D5)^2)/D5</v>
      </c>
    </row>
    <row r="6" spans="1:8" ht="35" thickBot="1" x14ac:dyDescent="0.25">
      <c r="A6" s="22" t="s">
        <v>11</v>
      </c>
      <c r="B6" s="26">
        <v>63</v>
      </c>
      <c r="C6" s="8">
        <v>0.31</v>
      </c>
      <c r="D6" s="8">
        <f>C6*$B$7</f>
        <v>70.37</v>
      </c>
      <c r="E6" s="8">
        <f>((B6-D6)^2)/D6</f>
        <v>0.77187579934631323</v>
      </c>
      <c r="F6" t="str">
        <f t="shared" ca="1" si="0"/>
        <v>=((B6-D6)^2)/D6</v>
      </c>
    </row>
    <row r="7" spans="1:8" x14ac:dyDescent="0.2">
      <c r="B7" s="8">
        <f>SUM(B3:B6)</f>
        <v>227</v>
      </c>
      <c r="C7" s="8">
        <f>SUM(C3:C6)</f>
        <v>1</v>
      </c>
      <c r="D7" s="8">
        <f>SUM(D3:D6)</f>
        <v>227</v>
      </c>
      <c r="E7" s="8">
        <f>SUM(E3:E6)</f>
        <v>198.48297825049283</v>
      </c>
      <c r="F7" t="str">
        <f t="shared" ca="1" si="0"/>
        <v>=SUM(E3:E6)</v>
      </c>
    </row>
    <row r="8" spans="1:8" x14ac:dyDescent="0.2">
      <c r="E8" s="44">
        <f>_xlfn.CHISQ.DIST.RT(E7,3)</f>
        <v>8.9730969687220938E-43</v>
      </c>
      <c r="F8" t="str">
        <f ca="1">_xlfn.FORMULATEXT(E8)</f>
        <v>=CHISQ.DIST.RT(E7,3)</v>
      </c>
    </row>
    <row r="10" spans="1:8" x14ac:dyDescent="0.2">
      <c r="G10" s="27"/>
    </row>
    <row r="12" spans="1:8" ht="20" x14ac:dyDescent="0.2">
      <c r="A12" t="s">
        <v>40</v>
      </c>
      <c r="B12" s="17">
        <f>_xlfn.CHISQ.TEST(B3:B6,D3:D6)</f>
        <v>8.9730969687220938E-43</v>
      </c>
      <c r="C12" t="str">
        <f ca="1">_xlfn.FORMULATEXT(B12)</f>
        <v>=CHISQ.TEST(B3:B6,D3:D6)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39"/>
  <sheetViews>
    <sheetView workbookViewId="0">
      <selection activeCell="O18" sqref="O18"/>
    </sheetView>
  </sheetViews>
  <sheetFormatPr baseColWidth="10" defaultRowHeight="16" x14ac:dyDescent="0.2"/>
  <cols>
    <col min="2" max="2" width="13.83203125" customWidth="1"/>
  </cols>
  <sheetData>
    <row r="1" spans="1:16" x14ac:dyDescent="0.2">
      <c r="A1" t="s">
        <v>12</v>
      </c>
    </row>
    <row r="3" spans="1:16" x14ac:dyDescent="0.2">
      <c r="A3" s="43" t="s">
        <v>34</v>
      </c>
    </row>
    <row r="4" spans="1:16" x14ac:dyDescent="0.2">
      <c r="A4" s="1"/>
      <c r="B4" s="46" t="s">
        <v>13</v>
      </c>
      <c r="C4" s="46"/>
      <c r="D4" s="2"/>
    </row>
    <row r="5" spans="1:16" ht="34" x14ac:dyDescent="0.2">
      <c r="A5" s="1" t="s">
        <v>14</v>
      </c>
      <c r="B5" s="1" t="s">
        <v>15</v>
      </c>
      <c r="C5" s="1" t="s">
        <v>16</v>
      </c>
      <c r="D5" s="2" t="s">
        <v>18</v>
      </c>
      <c r="J5" s="28"/>
      <c r="K5" s="28"/>
      <c r="L5" s="28"/>
      <c r="M5" s="28"/>
      <c r="N5" s="28"/>
      <c r="O5" s="28"/>
      <c r="P5" s="28"/>
    </row>
    <row r="6" spans="1:16" x14ac:dyDescent="0.2">
      <c r="A6" s="3">
        <v>0</v>
      </c>
      <c r="B6" s="3">
        <v>70</v>
      </c>
      <c r="C6" s="3">
        <v>90</v>
      </c>
      <c r="D6" s="2">
        <f>SUM(B6:C6)</f>
        <v>160</v>
      </c>
      <c r="J6" s="29"/>
      <c r="K6" s="37"/>
      <c r="L6" s="37"/>
      <c r="M6" s="37"/>
      <c r="N6" s="37"/>
      <c r="O6" s="37"/>
      <c r="P6" s="30"/>
    </row>
    <row r="7" spans="1:16" x14ac:dyDescent="0.2">
      <c r="A7" s="3">
        <v>1</v>
      </c>
      <c r="B7" s="3">
        <v>60</v>
      </c>
      <c r="C7" s="3">
        <v>50</v>
      </c>
      <c r="D7" s="2">
        <f>SUM(B7:C7)</f>
        <v>110</v>
      </c>
      <c r="J7" s="31"/>
      <c r="K7" s="32"/>
      <c r="L7" s="33"/>
      <c r="M7" s="32"/>
      <c r="N7" s="32"/>
      <c r="O7" s="37"/>
      <c r="P7" s="37"/>
    </row>
    <row r="8" spans="1:16" x14ac:dyDescent="0.2">
      <c r="A8" s="3">
        <v>2</v>
      </c>
      <c r="B8" s="3">
        <v>45</v>
      </c>
      <c r="C8" s="3">
        <v>28</v>
      </c>
      <c r="D8" s="2">
        <f>SUM(B8:C8)</f>
        <v>73</v>
      </c>
      <c r="F8">
        <f>_xlfn.CHISQ.INV.RT(_xlfn.CHISQ.TEST($B$6:$C$10,$B$18:$C$22),4)</f>
        <v>9.172826275088525</v>
      </c>
      <c r="G8" s="12" t="str">
        <f ca="1">_xlfn.FORMULATEXT(F8)</f>
        <v>=CHISQ.INV.RT(CHISQ.TEST($B$6:$C$10,$B$18:$C$22),4)</v>
      </c>
      <c r="J8" s="34"/>
      <c r="K8" s="35"/>
      <c r="L8" s="36"/>
      <c r="M8" s="35"/>
      <c r="N8" s="35"/>
      <c r="O8" s="29"/>
      <c r="P8" s="29"/>
    </row>
    <row r="9" spans="1:16" x14ac:dyDescent="0.2">
      <c r="A9" s="3">
        <v>3</v>
      </c>
      <c r="B9" s="3">
        <v>42</v>
      </c>
      <c r="C9" s="3">
        <v>47</v>
      </c>
      <c r="D9" s="2">
        <f>SUM(B9:C9)</f>
        <v>89</v>
      </c>
      <c r="J9" s="34"/>
      <c r="K9" s="35"/>
      <c r="L9" s="36"/>
      <c r="M9" s="35"/>
      <c r="N9" s="35"/>
      <c r="O9" s="29"/>
      <c r="P9" s="29"/>
    </row>
    <row r="10" spans="1:16" ht="17" x14ac:dyDescent="0.2">
      <c r="A10" s="3" t="s">
        <v>17</v>
      </c>
      <c r="B10" s="3">
        <v>36</v>
      </c>
      <c r="C10" s="3">
        <v>48</v>
      </c>
      <c r="D10" s="2">
        <f>SUM(B10:C10)</f>
        <v>84</v>
      </c>
      <c r="J10" s="34"/>
      <c r="K10" s="35"/>
      <c r="L10" s="36"/>
      <c r="M10" s="35"/>
      <c r="N10" s="35"/>
      <c r="O10" s="29"/>
      <c r="P10" s="29"/>
    </row>
    <row r="11" spans="1:16" x14ac:dyDescent="0.2">
      <c r="A11" s="2" t="s">
        <v>18</v>
      </c>
      <c r="B11" s="2">
        <f>SUM(B6:B10)</f>
        <v>253</v>
      </c>
      <c r="C11" s="2">
        <f>SUM(C6:C10)</f>
        <v>263</v>
      </c>
      <c r="D11" s="2">
        <f>SUM(D6:D10)</f>
        <v>516</v>
      </c>
      <c r="J11" s="34"/>
      <c r="K11" s="35"/>
      <c r="L11" s="36"/>
      <c r="M11" s="35"/>
      <c r="N11" s="35"/>
      <c r="O11" s="29"/>
      <c r="P11" s="29"/>
    </row>
    <row r="12" spans="1:16" x14ac:dyDescent="0.2">
      <c r="J12" s="34"/>
      <c r="K12" s="35"/>
      <c r="L12" s="36"/>
      <c r="M12" s="35"/>
      <c r="N12" s="35"/>
      <c r="O12" s="29"/>
      <c r="P12" s="29"/>
    </row>
    <row r="13" spans="1:16" x14ac:dyDescent="0.2">
      <c r="J13" s="28"/>
      <c r="K13" s="28"/>
      <c r="L13" s="28"/>
      <c r="M13" s="28"/>
      <c r="N13" s="28"/>
      <c r="O13" s="28"/>
      <c r="P13" s="28"/>
    </row>
    <row r="14" spans="1:16" x14ac:dyDescent="0.2">
      <c r="J14" s="28"/>
      <c r="K14" s="28"/>
      <c r="L14" s="28"/>
      <c r="M14" s="28"/>
      <c r="N14" s="28"/>
      <c r="O14" s="28"/>
      <c r="P14" s="28"/>
    </row>
    <row r="15" spans="1:16" x14ac:dyDescent="0.2">
      <c r="A15" s="43" t="s">
        <v>33</v>
      </c>
      <c r="J15" s="29"/>
      <c r="K15" s="37"/>
      <c r="L15" s="37"/>
      <c r="M15" s="37"/>
      <c r="N15" s="37"/>
      <c r="O15" s="28"/>
      <c r="P15" s="28"/>
    </row>
    <row r="16" spans="1:16" x14ac:dyDescent="0.2">
      <c r="B16" s="47" t="s">
        <v>13</v>
      </c>
      <c r="C16" s="47"/>
      <c r="J16" s="31"/>
      <c r="K16" s="32"/>
      <c r="L16" s="32"/>
      <c r="M16" s="32"/>
      <c r="N16" s="32"/>
      <c r="O16" s="28"/>
      <c r="P16" s="28"/>
    </row>
    <row r="17" spans="1:16" x14ac:dyDescent="0.2">
      <c r="A17" s="2" t="s">
        <v>14</v>
      </c>
      <c r="B17" s="2" t="s">
        <v>15</v>
      </c>
      <c r="C17" s="2" t="s">
        <v>16</v>
      </c>
      <c r="D17" s="2" t="s">
        <v>18</v>
      </c>
      <c r="J17" s="34"/>
      <c r="K17" s="35"/>
      <c r="L17" s="35"/>
      <c r="M17" s="35"/>
      <c r="N17" s="35"/>
      <c r="O17" s="28"/>
      <c r="P17" s="28"/>
    </row>
    <row r="18" spans="1:16" x14ac:dyDescent="0.2">
      <c r="A18" s="2">
        <v>0</v>
      </c>
      <c r="B18" s="38">
        <f>(B$23*$D18)/$D$23</f>
        <v>78.449612403100772</v>
      </c>
      <c r="C18" s="38">
        <f>(C$23*$D18)/$D$23</f>
        <v>81.550387596899228</v>
      </c>
      <c r="D18" s="2">
        <v>160</v>
      </c>
      <c r="J18" s="34"/>
      <c r="K18" s="35"/>
      <c r="L18" s="35"/>
      <c r="M18" s="35"/>
      <c r="N18" s="35"/>
      <c r="O18" s="28"/>
      <c r="P18" s="28"/>
    </row>
    <row r="19" spans="1:16" x14ac:dyDescent="0.2">
      <c r="A19" s="2">
        <v>1</v>
      </c>
      <c r="B19" s="38">
        <f t="shared" ref="B19:C22" si="0">(B$23*$D19)/$D$23</f>
        <v>53.934108527131784</v>
      </c>
      <c r="C19" s="38">
        <f t="shared" si="0"/>
        <v>56.065891472868216</v>
      </c>
      <c r="D19" s="2">
        <v>110</v>
      </c>
      <c r="J19" s="34"/>
      <c r="K19" s="35"/>
      <c r="L19" s="35"/>
      <c r="M19" s="35"/>
      <c r="N19" s="35"/>
      <c r="O19" s="28"/>
      <c r="P19" s="28"/>
    </row>
    <row r="20" spans="1:16" x14ac:dyDescent="0.2">
      <c r="A20" s="2">
        <v>2</v>
      </c>
      <c r="B20" s="38">
        <f t="shared" si="0"/>
        <v>35.792635658914726</v>
      </c>
      <c r="C20" s="38">
        <f t="shared" si="0"/>
        <v>37.207364341085274</v>
      </c>
      <c r="D20" s="2">
        <v>73</v>
      </c>
      <c r="J20" s="4"/>
      <c r="K20" s="5"/>
      <c r="L20" s="5"/>
      <c r="M20" s="5"/>
      <c r="N20" s="5"/>
    </row>
    <row r="21" spans="1:16" x14ac:dyDescent="0.2">
      <c r="A21" s="2">
        <v>3</v>
      </c>
      <c r="B21" s="38">
        <f t="shared" si="0"/>
        <v>43.637596899224803</v>
      </c>
      <c r="C21" s="38">
        <f t="shared" si="0"/>
        <v>45.362403100775197</v>
      </c>
      <c r="D21" s="2">
        <v>89</v>
      </c>
    </row>
    <row r="22" spans="1:16" x14ac:dyDescent="0.2">
      <c r="A22" s="2" t="s">
        <v>17</v>
      </c>
      <c r="B22" s="38">
        <f t="shared" si="0"/>
        <v>41.186046511627907</v>
      </c>
      <c r="C22" s="38">
        <f t="shared" si="0"/>
        <v>42.813953488372093</v>
      </c>
      <c r="D22" s="2">
        <v>84</v>
      </c>
    </row>
    <row r="23" spans="1:16" x14ac:dyDescent="0.2">
      <c r="A23" s="2" t="s">
        <v>18</v>
      </c>
      <c r="B23" s="2">
        <v>253</v>
      </c>
      <c r="C23" s="2">
        <v>263</v>
      </c>
      <c r="D23" s="2">
        <v>516</v>
      </c>
    </row>
    <row r="25" spans="1:16" x14ac:dyDescent="0.2">
      <c r="A25" s="43" t="s">
        <v>35</v>
      </c>
    </row>
    <row r="27" spans="1:16" x14ac:dyDescent="0.2">
      <c r="B27" t="s">
        <v>13</v>
      </c>
    </row>
    <row r="28" spans="1:16" x14ac:dyDescent="0.2">
      <c r="A28" t="s">
        <v>14</v>
      </c>
      <c r="B28" t="s">
        <v>15</v>
      </c>
      <c r="C28" t="s">
        <v>16</v>
      </c>
      <c r="D28" t="s">
        <v>18</v>
      </c>
    </row>
    <row r="29" spans="1:16" x14ac:dyDescent="0.2">
      <c r="A29">
        <v>0</v>
      </c>
      <c r="B29">
        <f t="shared" ref="B29:C33" si="1">((B6-B18)^2)/B18</f>
        <v>0.91008671140116992</v>
      </c>
      <c r="C29">
        <f t="shared" si="1"/>
        <v>0.87548265393344482</v>
      </c>
    </row>
    <row r="30" spans="1:16" x14ac:dyDescent="0.2">
      <c r="A30">
        <v>1</v>
      </c>
      <c r="B30">
        <f t="shared" si="1"/>
        <v>0.68222207366430165</v>
      </c>
      <c r="C30">
        <f t="shared" si="1"/>
        <v>0.65628207086337764</v>
      </c>
    </row>
    <row r="31" spans="1:16" x14ac:dyDescent="0.2">
      <c r="A31">
        <v>2</v>
      </c>
      <c r="B31">
        <f t="shared" si="1"/>
        <v>2.3685195724996562</v>
      </c>
      <c r="C31">
        <f t="shared" si="1"/>
        <v>2.2784617940776157</v>
      </c>
    </row>
    <row r="32" spans="1:16" x14ac:dyDescent="0.2">
      <c r="A32">
        <v>3</v>
      </c>
      <c r="B32">
        <f t="shared" si="1"/>
        <v>6.1454429091129213E-2</v>
      </c>
      <c r="C32">
        <f t="shared" si="1"/>
        <v>5.9117758783481709E-2</v>
      </c>
    </row>
    <row r="33" spans="1:3" x14ac:dyDescent="0.2">
      <c r="A33" t="s">
        <v>17</v>
      </c>
      <c r="B33">
        <f t="shared" si="1"/>
        <v>0.65301432642180879</v>
      </c>
      <c r="C33">
        <f t="shared" si="1"/>
        <v>0.6281848843525385</v>
      </c>
    </row>
    <row r="34" spans="1:3" x14ac:dyDescent="0.2">
      <c r="A34" t="s">
        <v>18</v>
      </c>
    </row>
    <row r="35" spans="1:3" x14ac:dyDescent="0.2">
      <c r="A35" t="s">
        <v>41</v>
      </c>
      <c r="B35">
        <f>SUM(B29:C33)</f>
        <v>9.172826275088525</v>
      </c>
      <c r="C35" t="str">
        <f ca="1">_xlfn.FORMULATEXT(B35)</f>
        <v>=SUM(B29:C33)</v>
      </c>
    </row>
    <row r="38" spans="1:3" x14ac:dyDescent="0.2">
      <c r="A38" t="s">
        <v>40</v>
      </c>
      <c r="B38">
        <f>_xlfn.CHISQ.TEST(B6:C10,B18:C22)</f>
        <v>5.6921866577682174E-2</v>
      </c>
      <c r="C38" t="str">
        <f ca="1">_xlfn.FORMULATEXT(B38)</f>
        <v>=CHISQ.TEST(B6:C10,B18:C22)</v>
      </c>
    </row>
    <row r="39" spans="1:3" x14ac:dyDescent="0.2">
      <c r="B39">
        <f>_xlfn.CHISQ.INV.RT(B38,4)</f>
        <v>9.172826275088525</v>
      </c>
      <c r="C39" t="str">
        <f ca="1">_xlfn.FORMULATEXT(B39)</f>
        <v>=CHISQ.INV.RT(B38,4)</v>
      </c>
    </row>
  </sheetData>
  <mergeCells count="2">
    <mergeCell ref="B4:C4"/>
    <mergeCell ref="B16:C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D21"/>
  <sheetViews>
    <sheetView tabSelected="1" workbookViewId="0">
      <selection activeCell="A20" sqref="A20"/>
    </sheetView>
  </sheetViews>
  <sheetFormatPr baseColWidth="10" defaultRowHeight="16" x14ac:dyDescent="0.2"/>
  <cols>
    <col min="3" max="3" width="13.1640625" customWidth="1"/>
  </cols>
  <sheetData>
    <row r="2" spans="1:4" ht="17" x14ac:dyDescent="0.2">
      <c r="A2" s="7"/>
      <c r="B2" s="9" t="s">
        <v>19</v>
      </c>
      <c r="C2" s="9" t="s">
        <v>20</v>
      </c>
      <c r="D2" s="2"/>
    </row>
    <row r="3" spans="1:4" ht="17" x14ac:dyDescent="0.2">
      <c r="A3" s="10" t="s">
        <v>21</v>
      </c>
      <c r="B3" s="6">
        <v>101</v>
      </c>
      <c r="C3" s="6">
        <v>97</v>
      </c>
      <c r="D3" s="8">
        <f>SUM(B3:C3)</f>
        <v>198</v>
      </c>
    </row>
    <row r="4" spans="1:4" ht="17" x14ac:dyDescent="0.2">
      <c r="A4" s="10" t="s">
        <v>22</v>
      </c>
      <c r="B4" s="6">
        <v>68</v>
      </c>
      <c r="C4" s="6">
        <v>134</v>
      </c>
      <c r="D4" s="8">
        <f>SUM(B4:C4)</f>
        <v>202</v>
      </c>
    </row>
    <row r="5" spans="1:4" x14ac:dyDescent="0.2">
      <c r="A5" s="2"/>
      <c r="B5" s="8">
        <f>SUM(B3:B4)</f>
        <v>169</v>
      </c>
      <c r="C5" s="8">
        <f>SUM(C3:C4)</f>
        <v>231</v>
      </c>
      <c r="D5" s="8">
        <f>SUM(B5:C5)</f>
        <v>400</v>
      </c>
    </row>
    <row r="8" spans="1:4" x14ac:dyDescent="0.2">
      <c r="A8" s="11"/>
      <c r="B8" s="11" t="s">
        <v>19</v>
      </c>
      <c r="C8" s="11" t="s">
        <v>20</v>
      </c>
      <c r="D8" s="11"/>
    </row>
    <row r="9" spans="1:4" x14ac:dyDescent="0.2">
      <c r="A9" s="11" t="s">
        <v>21</v>
      </c>
      <c r="B9" s="11">
        <f>(B$5*$D3)/$D$5</f>
        <v>83.655000000000001</v>
      </c>
      <c r="C9" s="11">
        <f>(C$5*$D3)/$D$5</f>
        <v>114.345</v>
      </c>
      <c r="D9" s="11">
        <f>SUM(B9:C9)</f>
        <v>198</v>
      </c>
    </row>
    <row r="10" spans="1:4" x14ac:dyDescent="0.2">
      <c r="A10" s="11" t="s">
        <v>22</v>
      </c>
      <c r="B10" s="11">
        <f>(B$5*$D4)/$D$5</f>
        <v>85.344999999999999</v>
      </c>
      <c r="C10" s="11">
        <f>(C$5*$D4)/$D$5</f>
        <v>116.655</v>
      </c>
      <c r="D10" s="11">
        <f>SUM(B10:C10)</f>
        <v>202</v>
      </c>
    </row>
    <row r="11" spans="1:4" x14ac:dyDescent="0.2">
      <c r="A11" s="11"/>
      <c r="B11" s="11">
        <f>SUM(B9:B10)</f>
        <v>169</v>
      </c>
      <c r="C11" s="11">
        <f>SUM(C9:C10)</f>
        <v>231</v>
      </c>
      <c r="D11" s="11">
        <f>SUM(B11:C11)</f>
        <v>400</v>
      </c>
    </row>
    <row r="14" spans="1:4" x14ac:dyDescent="0.2">
      <c r="A14" s="11"/>
      <c r="B14" s="11" t="s">
        <v>19</v>
      </c>
      <c r="C14" s="11" t="s">
        <v>20</v>
      </c>
    </row>
    <row r="15" spans="1:4" x14ac:dyDescent="0.2">
      <c r="A15" s="11" t="s">
        <v>21</v>
      </c>
      <c r="B15" s="2">
        <f>((B3-B9)^2)/B9</f>
        <v>3.5963065566911716</v>
      </c>
      <c r="C15" s="2">
        <f>((C3-C9)^2)/C9</f>
        <v>2.6310641042459224</v>
      </c>
    </row>
    <row r="16" spans="1:4" x14ac:dyDescent="0.2">
      <c r="A16" s="11" t="s">
        <v>22</v>
      </c>
      <c r="B16" s="2">
        <f>((B4-B10)^2)/B10</f>
        <v>3.5250925654695644</v>
      </c>
      <c r="C16" s="2">
        <f>((C4-C10)^2)/C10</f>
        <v>2.5789638249539237</v>
      </c>
    </row>
    <row r="18" spans="1:3" x14ac:dyDescent="0.2">
      <c r="A18" t="s">
        <v>41</v>
      </c>
      <c r="B18">
        <f>SUM(B15:C16)</f>
        <v>12.331427051360581</v>
      </c>
      <c r="C18" t="str">
        <f ca="1">_xlfn.FORMULATEXT(B18)</f>
        <v>=SUM(B15:C16)</v>
      </c>
    </row>
    <row r="20" spans="1:3" x14ac:dyDescent="0.2">
      <c r="A20" t="s">
        <v>41</v>
      </c>
      <c r="B20">
        <f>_xlfn.CHISQ.INV.RT(_xlfn.CHISQ.TEST(B3:C4,B9:C10),1)</f>
        <v>12.331427051360347</v>
      </c>
      <c r="C20" s="12" t="s">
        <v>29</v>
      </c>
    </row>
    <row r="21" spans="1:3" x14ac:dyDescent="0.2">
      <c r="A21" t="s">
        <v>40</v>
      </c>
      <c r="B21">
        <f>_xlfn.CHISQ.TEST(B3:C4,B9:C10)</f>
        <v>4.4539578358188011E-4</v>
      </c>
      <c r="C21" t="str">
        <f ca="1">_xlfn.FORMULATEXT(B21)</f>
        <v>=CHISQ.TEST(B3:C4,B9:C10)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Swinburne University of Technology</dc:creator>
  <cp:lastModifiedBy>Antony Van Eekelen</cp:lastModifiedBy>
  <dcterms:created xsi:type="dcterms:W3CDTF">2017-05-16T00:06:35Z</dcterms:created>
  <dcterms:modified xsi:type="dcterms:W3CDTF">2021-10-20T03:56:10Z</dcterms:modified>
</cp:coreProperties>
</file>