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\Desktop\UNIGE\Primo Anno\Secondo semestre\RT2\"/>
    </mc:Choice>
  </mc:AlternateContent>
  <xr:revisionPtr revIDLastSave="0" documentId="13_ncr:1_{E43B8704-A53B-4E76-87EC-3756B4F02121}" xr6:coauthVersionLast="47" xr6:coauthVersionMax="47" xr10:uidLastSave="{00000000-0000-0000-0000-000000000000}"/>
  <bookViews>
    <workbookView xWindow="-120" yWindow="-120" windowWidth="29040" windowHeight="15720" activeTab="1" xr2:uid="{C140248F-D851-4856-A013-9175C11259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H22" i="2" l="1"/>
  <c r="I22" i="2"/>
  <c r="M22" i="2"/>
  <c r="N22" i="2"/>
  <c r="D22" i="2"/>
  <c r="C22" i="2"/>
  <c r="D20" i="2"/>
  <c r="H20" i="2"/>
  <c r="I20" i="2"/>
  <c r="M20" i="2"/>
  <c r="N20" i="2"/>
  <c r="AA3" i="1"/>
  <c r="Z3" i="1"/>
  <c r="F23" i="1"/>
  <c r="C23" i="1"/>
  <c r="V22" i="1"/>
  <c r="S22" i="1"/>
  <c r="P22" i="1"/>
  <c r="E22" i="1"/>
  <c r="V21" i="1"/>
  <c r="S21" i="1"/>
  <c r="P21" i="1"/>
  <c r="E2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N20" i="1"/>
  <c r="Q20" i="1"/>
  <c r="T20" i="1"/>
  <c r="C20" i="1"/>
  <c r="D8" i="1" s="1"/>
  <c r="E8" i="1" s="1"/>
  <c r="I23" i="1"/>
  <c r="I20" i="1"/>
  <c r="J13" i="1" s="1"/>
  <c r="K13" i="1" s="1"/>
  <c r="F20" i="1"/>
  <c r="G10" i="1" s="1"/>
  <c r="H10" i="1" s="1"/>
  <c r="E21" i="2" l="1"/>
  <c r="O21" i="2"/>
  <c r="J21" i="2"/>
  <c r="D4" i="1"/>
  <c r="D17" i="1"/>
  <c r="E17" i="1" s="1"/>
  <c r="D16" i="1"/>
  <c r="E16" i="1" s="1"/>
  <c r="D15" i="1"/>
  <c r="E15" i="1" s="1"/>
  <c r="D14" i="1"/>
  <c r="E14" i="1" s="1"/>
  <c r="D13" i="1"/>
  <c r="E13" i="1" s="1"/>
  <c r="D11" i="1"/>
  <c r="E11" i="1" s="1"/>
  <c r="D10" i="1"/>
  <c r="E10" i="1" s="1"/>
  <c r="D7" i="1"/>
  <c r="E7" i="1" s="1"/>
  <c r="D6" i="1"/>
  <c r="E6" i="1" s="1"/>
  <c r="D5" i="1"/>
  <c r="E5" i="1" s="1"/>
  <c r="J16" i="1"/>
  <c r="K16" i="1" s="1"/>
  <c r="D18" i="1"/>
  <c r="E18" i="1" s="1"/>
  <c r="J4" i="1"/>
  <c r="K4" i="1" s="1"/>
  <c r="G9" i="1"/>
  <c r="H9" i="1" s="1"/>
  <c r="J12" i="1"/>
  <c r="K12" i="1" s="1"/>
  <c r="J10" i="1"/>
  <c r="K10" i="1" s="1"/>
  <c r="G6" i="1"/>
  <c r="H6" i="1" s="1"/>
  <c r="G17" i="1"/>
  <c r="H17" i="1" s="1"/>
  <c r="G5" i="1"/>
  <c r="H5" i="1" s="1"/>
  <c r="J8" i="1"/>
  <c r="K8" i="1" s="1"/>
  <c r="G13" i="1"/>
  <c r="H13" i="1" s="1"/>
  <c r="J11" i="1"/>
  <c r="K11" i="1" s="1"/>
  <c r="G18" i="1"/>
  <c r="H18" i="1" s="1"/>
  <c r="G16" i="1"/>
  <c r="H16" i="1" s="1"/>
  <c r="G4" i="1"/>
  <c r="J7" i="1"/>
  <c r="K7" i="1" s="1"/>
  <c r="G7" i="1"/>
  <c r="H7" i="1" s="1"/>
  <c r="G8" i="1"/>
  <c r="H8" i="1" s="1"/>
  <c r="J9" i="1"/>
  <c r="K9" i="1" s="1"/>
  <c r="G15" i="1"/>
  <c r="H15" i="1" s="1"/>
  <c r="J18" i="1"/>
  <c r="K18" i="1" s="1"/>
  <c r="J6" i="1"/>
  <c r="K6" i="1" s="1"/>
  <c r="D12" i="1"/>
  <c r="E12" i="1" s="1"/>
  <c r="G14" i="1"/>
  <c r="H14" i="1" s="1"/>
  <c r="J17" i="1"/>
  <c r="K17" i="1" s="1"/>
  <c r="J5" i="1"/>
  <c r="K5" i="1" s="1"/>
  <c r="G12" i="1"/>
  <c r="H12" i="1" s="1"/>
  <c r="J15" i="1"/>
  <c r="K15" i="1" s="1"/>
  <c r="D9" i="1"/>
  <c r="E9" i="1" s="1"/>
  <c r="G11" i="1"/>
  <c r="H11" i="1" s="1"/>
  <c r="J14" i="1"/>
  <c r="K14" i="1" s="1"/>
  <c r="K21" i="1" l="1"/>
  <c r="K22" i="1" s="1"/>
  <c r="E4" i="1"/>
  <c r="H4" i="1"/>
  <c r="H21" i="1" s="1"/>
  <c r="H22" i="1" s="1"/>
</calcChain>
</file>

<file path=xl/sharedStrings.xml><?xml version="1.0" encoding="utf-8"?>
<sst xmlns="http://schemas.openxmlformats.org/spreadsheetml/2006/main" count="85" uniqueCount="44">
  <si>
    <t>Emanuele</t>
  </si>
  <si>
    <t>Alessandro</t>
  </si>
  <si>
    <t>env1</t>
  </si>
  <si>
    <t>env2</t>
  </si>
  <si>
    <t>env3</t>
  </si>
  <si>
    <t>6 blocks circle</t>
  </si>
  <si>
    <t>8 blocks circle</t>
  </si>
  <si>
    <t>6 blocks random</t>
  </si>
  <si>
    <t>media</t>
  </si>
  <si>
    <t>variance</t>
  </si>
  <si>
    <t>standard dev</t>
  </si>
  <si>
    <t>standard error</t>
  </si>
  <si>
    <t>differenza media</t>
  </si>
  <si>
    <t>sigma^2</t>
  </si>
  <si>
    <t>differenza valore media</t>
  </si>
  <si>
    <t>t=differenza media/standard error</t>
  </si>
  <si>
    <t>T test</t>
  </si>
  <si>
    <t>Env 1</t>
  </si>
  <si>
    <t>Env 2</t>
  </si>
  <si>
    <t>Env 3</t>
  </si>
  <si>
    <t xml:space="preserve">media </t>
  </si>
  <si>
    <t>deviazione standard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</si>
  <si>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</si>
  <si>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</si>
  <si>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</si>
  <si>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</si>
  <si>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</si>
  <si>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</si>
  <si>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</si>
  <si>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</si>
  <si>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</si>
  <si>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</si>
  <si>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</si>
  <si>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</si>
  <si>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Interpretazione dei Risultati del t-Test
Mean e Variance:
Bot A:
Media (Mean 1): 55.48
Varianza (Variance 1): 4.16
Bot B:
Media (Mean 2): 84.83
Varianza (Variance 2): 0.14
Bot B ha un tempo medio di completamento significativamente più alto rispetto a Bot A. La varianza del tempo di completamento di Bot B è molto inferiore a quella di Bot A, suggerendo che Bot B è molto più consistente nei suoi tempi.
t Stat:
Il valore t calcolato è -51.08. Questo valore è estremamente grande in valore assoluto, il che suggerisce una differenza molto significativa tra i due set di dati.
P(T&lt;=t) one-tail e two-tail:
P(T&lt;=t) one-tail: 1.14E-16
P(T&lt;=t) two-tail: 2.27E-16
Entrambi i p-value sono molto più piccoli del livello di significatività tipico di 0.05. Questo indica che c'è una differenza statisticamente significativa tra i tempi di completamento dei due bot.
t Critical:
t Critical one-tail: 1.77
t Critical two-tail: 2.16
Confrontando t Stat con t Critical:
|t Stat| = 51.08 è molto maggiore di t Critical two-tail = 2.16, quindi rifiutiamo l'ipotesi nulla.</t>
  </si>
  <si>
    <t>Interpretazione dei Risultati
Mean e Variance:
Bot A:
Media (Mean 1): 76.01
Varianza (Variance 1): 7.23
Bot B:
Media (Mean 2): 116.69
Varianza (Variance 2): 3.25
Bot B ha un tempo medio di completamento significativamente più alto rispetto a Bot A. Tuttavia, la varianza dei tempi di completamento di Bot B è inferiore a quella di Bot A, suggerendo che Bot B è più consistente nei suoi tempi.
t Stat:
Il valore t calcolato è -51.05. Questo valore è estremamente alto in valore assoluto, suggerendo una forte evidenza contro l'ipotesi nulla.
P(T&lt;=t) one-tail e two-tail:
P(T&lt;=t) one-tail: 1.14E-16
P(T&lt;=t) two-tail: 2.29E-16
Entrambi i p-value sono molto più piccoli del livello di significatività tipico di 0.05. Questo indica che c'è una differenza statisticamente significativa tra i tempi di completamento dei due bot.
t Critical:
t Critical one-tail: 1.77
t Critical two-tail: 2.16
Confrontando t Stat con t Critical:
|t Stat| = 51.05 è molto maggiore di t Critical two-tail = 2.16, quindi rifiutiamo l'ipotesi nulla.</t>
  </si>
  <si>
    <t>Interpretazione dei Risultati
Mean e Variance:
Bot A:
Media (Mean 1): 66.09
Varianza (Variance 1): 1251.67
Bot B:
Media (Mean 2): 86.22
Varianza (Variance 2): 237.19
Bot B ha un tempo medio di completamento più alto rispetto a Bot A. La varianza dei tempi di completamento di Bot A è molto più alta rispetto a quella di Bot B, suggerendo che Bot A è meno consistente nei suoi tempi rispetto a Bot B.
t Stat:
Il valore t calcolato è -2.01. Questo valore suggerisce una certa evidenza contro l'ipotesi nulla, ma dobbiamo confrontarlo con il valore critico per determinare la significatività.
P(T&lt;=t) one-tail e two-tail:
P(T&lt;=t) one-tail: 0.033
P(T&lt;=t) two-tail: 0.066
Per un test a una coda, il p-value è 0.033, che è inferiore a 0.05, indicando che la differenza è significativa a un livello di significatività del 5%. Per un test a due code, il p-value è 0.066, che è leggermente superiore a 0.05, indicando che la differenza non è significativa a un livello di significatività del 5%.
t Critical:
t Critical one-tail: 1.77
t Critical two-tail: 2.16
Confrontando t Stat con t Critical:
Per il test a una coda: |t Stat| = 2.01 è maggiore di t Critical one-tail = 1.77, quindi rifiutiamo l'ipotesi nulla per il test a una coda.
Per il test a due code: |t Stat| = 2.01 è leggermente inferiore a t Critical two-tail = 2.16, quindi non possiamo rifiutare l'ipotesi nulla per il test a due code.</t>
  </si>
  <si>
    <t>Conclusione per l'Ambiente 3
I risultati del t-test indicano che c'è una differenza marginalmente significativa tra i tempi di completamento dei due bot nell'Ambiente 3 quando si considera un test a una coda. Il bot con il codice B ha un tempo medio di completamento più alto, ma è più consistente (meno variabile) rispetto al bot con il codice A.</t>
  </si>
  <si>
    <t>Analisi della Ripetibilità
Considerazioni sull'Affidabilità
Affidabilità (Ripetibilità) dei Bot:
Bot A: Media di 66.09 secondi, con una varianza di 1251.67 secondi.
Bot B: Media di 86.22 secondi, con una varianza di 237.19 secondi.
Bot B, pur essendo più lento in media, è più affidabile in termini di ripetibilità dei tempi di completamento, grazie alla sua varianza inferiore.</t>
  </si>
  <si>
    <t>Conclusione per l'Ambiente 2
I risultati del t-test indicano che c'è una differenza statisticamente significativa tra i tempi di completamento dei due bot nell'Ambiente 2. Il bot con il codice B ha un tempo medio di completamento più alto ma è più consistente (meno variabile) rispetto al bot con il codice A.</t>
  </si>
  <si>
    <t>Analisi della Ripetibilità
Considerazioni sull'Affidabilità
Affidabilità (Ripetibilità) dei Bot:
Bot A: Media di 76.01 secondi, con una varianza di 7.23 secondi.
Bot B: Media di 116.69 secondi, con una varianza di 3.25 secondi.
Bot B, pur essendo più lento in media, è più affidabile in termini di ripetibilità dei tempi di completamento, grazie alla sua varianza inferiore.</t>
  </si>
  <si>
    <t>Conclusione per l'Ambiente 1
I risultati del t-test indicano che c'è una differenza statisticamente significativa tra i tempi di completamento dei due bot nell'Ambiente 1. Il bot con il codice B ha una media di completamento più alta ma è molto più consistente (meno variabile) rispetto al bot con il codice A.</t>
  </si>
  <si>
    <t>Analisi della Ripetibilità
Considerazioni sull'Affidabilità
Affidabilità (Ripetibilità) dei Bot:
Bot A: Media di 55.48 secondi, con una varianza di 4.16 secondi.
Bot B: Media di 84.83 secondi, con una varianza di 0.14 secondi.
Bot B, pur essendo più lento in media, è più affidabile in termini di ripetibilità dei tempi di completamento, grazie alla sua varianza molto bassa.</t>
  </si>
  <si>
    <t>Sintesi Finale
Ambienti 1 e 2: Bot B è significativamente più affidabile di Bot A in termini di ripetibilità dei tempi di completamento.
Ambiente 3: Bot B è più affidabile secondo il test a una coda, ma non secondo il test a due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</si>
</sst>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0000E+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Sheet2!$C$4:$C$18</c:f>
              <c:numCache>
                <c:formatCode>#,##0.00000</c:formatCode>
                <c:ptCount val="15"/>
                <c:pt idx="0">
                  <c:v>54.959874868392902</c:v>
                </c:pt>
                <c:pt idx="1">
                  <c:v>55.274461746215799</c:v>
                </c:pt>
                <c:pt idx="2">
                  <c:v>52.361139774322503</c:v>
                </c:pt>
                <c:pt idx="3">
                  <c:v>54.494693517684901</c:v>
                </c:pt>
                <c:pt idx="4">
                  <c:v>53.376106500625603</c:v>
                </c:pt>
                <c:pt idx="5">
                  <c:v>54.613642930984497</c:v>
                </c:pt>
                <c:pt idx="6">
                  <c:v>58.057340383529599</c:v>
                </c:pt>
                <c:pt idx="7">
                  <c:v>59.334924936294499</c:v>
                </c:pt>
                <c:pt idx="8">
                  <c:v>55.130685567855799</c:v>
                </c:pt>
                <c:pt idx="9">
                  <c:v>59.192314386367798</c:v>
                </c:pt>
                <c:pt idx="10">
                  <c:v>55.940476894378598</c:v>
                </c:pt>
                <c:pt idx="11">
                  <c:v>55.067856788635197</c:v>
                </c:pt>
                <c:pt idx="12">
                  <c:v>54.453131914138702</c:v>
                </c:pt>
                <c:pt idx="13">
                  <c:v>55.049853324890101</c:v>
                </c:pt>
                <c:pt idx="14">
                  <c:v>54.397413253784102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684-B3D9-EFF7BC9D550E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Sheet2!$D$4:$D$18</c:f>
              <c:numCache>
                <c:formatCode>General</c:formatCode>
                <c:ptCount val="15"/>
                <c:pt idx="0" formatCode="0.00000">
                  <c:v>84.652799999999999</c:v>
                </c:pt>
                <c:pt idx="1">
                  <c:v>85.44914</c:v>
                </c:pt>
                <c:pt idx="2">
                  <c:v>84.469549999999998</c:v>
                </c:pt>
                <c:pt idx="3">
                  <c:v>85.056229999999999</c:v>
                </c:pt>
                <c:pt idx="4">
                  <c:v>85.262860000000003</c:v>
                </c:pt>
                <c:pt idx="5">
                  <c:v>85.144090000000006</c:v>
                </c:pt>
                <c:pt idx="6">
                  <c:v>84.786169999999998</c:v>
                </c:pt>
                <c:pt idx="7">
                  <c:v>84.369529999999997</c:v>
                </c:pt>
                <c:pt idx="8">
                  <c:v>85.046859999999995</c:v>
                </c:pt>
                <c:pt idx="9">
                  <c:v>84.77364</c:v>
                </c:pt>
                <c:pt idx="10">
                  <c:v>84.877070000000003</c:v>
                </c:pt>
                <c:pt idx="11">
                  <c:v>84.82687</c:v>
                </c:pt>
                <c:pt idx="12">
                  <c:v>84.478229999999996</c:v>
                </c:pt>
                <c:pt idx="13">
                  <c:v>84.074349999999995</c:v>
                </c:pt>
                <c:pt idx="14" formatCode="0.00000">
                  <c:v>84.998500000000007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684-B3D9-EFF7BC9D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Sheet2!$H$4:$H$18</c:f>
              <c:numCache>
                <c:formatCode>#,##0.00000</c:formatCode>
                <c:ptCount val="15"/>
                <c:pt idx="0">
                  <c:v>78.262053728103595</c:v>
                </c:pt>
                <c:pt idx="1">
                  <c:v>75.808310508727999</c:v>
                </c:pt>
                <c:pt idx="2">
                  <c:v>75.558684110641394</c:v>
                </c:pt>
                <c:pt idx="3">
                  <c:v>78.6530117988586</c:v>
                </c:pt>
                <c:pt idx="4">
                  <c:v>72.045760154724107</c:v>
                </c:pt>
                <c:pt idx="5">
                  <c:v>77.804898262023897</c:v>
                </c:pt>
                <c:pt idx="6">
                  <c:v>76.690699815750094</c:v>
                </c:pt>
                <c:pt idx="7">
                  <c:v>74.823342323303194</c:v>
                </c:pt>
                <c:pt idx="8">
                  <c:v>74.272506237030001</c:v>
                </c:pt>
                <c:pt idx="9">
                  <c:v>70.117750883102403</c:v>
                </c:pt>
                <c:pt idx="10">
                  <c:v>74.899099588394094</c:v>
                </c:pt>
                <c:pt idx="11">
                  <c:v>76.601675033569293</c:v>
                </c:pt>
                <c:pt idx="12">
                  <c:v>79.258589982986393</c:v>
                </c:pt>
                <c:pt idx="13">
                  <c:v>79.327092885970998</c:v>
                </c:pt>
                <c:pt idx="14">
                  <c:v>78.2503178119659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4A0B-A625-AD074FE9F49E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Sheet2!$I$4:$I$18</c:f>
              <c:numCache>
                <c:formatCode>General</c:formatCode>
                <c:ptCount val="15"/>
                <c:pt idx="0">
                  <c:v>116.657028</c:v>
                </c:pt>
                <c:pt idx="1">
                  <c:v>116.31923999999999</c:v>
                </c:pt>
                <c:pt idx="2">
                  <c:v>116.99526</c:v>
                </c:pt>
                <c:pt idx="3">
                  <c:v>116.06432</c:v>
                </c:pt>
                <c:pt idx="4">
                  <c:v>118.91829</c:v>
                </c:pt>
                <c:pt idx="5">
                  <c:v>115.75485</c:v>
                </c:pt>
                <c:pt idx="6">
                  <c:v>116.05548</c:v>
                </c:pt>
                <c:pt idx="7">
                  <c:v>114.75794999999999</c:v>
                </c:pt>
                <c:pt idx="8">
                  <c:v>113.37381000000001</c:v>
                </c:pt>
                <c:pt idx="9">
                  <c:v>116.49312</c:v>
                </c:pt>
                <c:pt idx="10">
                  <c:v>116.00306</c:v>
                </c:pt>
                <c:pt idx="11">
                  <c:v>119.4113</c:v>
                </c:pt>
                <c:pt idx="12">
                  <c:v>116.68213</c:v>
                </c:pt>
                <c:pt idx="13">
                  <c:v>120.26223</c:v>
                </c:pt>
                <c:pt idx="14">
                  <c:v>116.50902000000001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3-4A0B-A625-AD074FE9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Sheet2!$M$4:$M$18</c:f>
              <c:numCache>
                <c:formatCode>#,##0.00000</c:formatCode>
                <c:ptCount val="15"/>
                <c:pt idx="0" formatCode="General">
                  <c:v>40.401829004287698</c:v>
                </c:pt>
                <c:pt idx="1">
                  <c:v>135.85113525390599</c:v>
                </c:pt>
                <c:pt idx="2">
                  <c:v>45.360584259033203</c:v>
                </c:pt>
                <c:pt idx="3">
                  <c:v>42.247034072875898</c:v>
                </c:pt>
                <c:pt idx="4">
                  <c:v>48.698297262191701</c:v>
                </c:pt>
                <c:pt idx="5">
                  <c:v>52.721425294876099</c:v>
                </c:pt>
                <c:pt idx="6">
                  <c:v>49.401434898376401</c:v>
                </c:pt>
                <c:pt idx="7">
                  <c:v>60.815525293350198</c:v>
                </c:pt>
                <c:pt idx="8">
                  <c:v>113.404592275619</c:v>
                </c:pt>
                <c:pt idx="9">
                  <c:v>42.963832855224602</c:v>
                </c:pt>
                <c:pt idx="10">
                  <c:v>46.0656352043151</c:v>
                </c:pt>
                <c:pt idx="11">
                  <c:v>53.957095861434901</c:v>
                </c:pt>
                <c:pt idx="12">
                  <c:v>139.77930784225401</c:v>
                </c:pt>
                <c:pt idx="13">
                  <c:v>55.211561441421502</c:v>
                </c:pt>
                <c:pt idx="14">
                  <c:v>38.716996431350701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A-43B2-B1C6-9181629701E1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Sheet2!$N$4:$N$18</c:f>
              <c:numCache>
                <c:formatCode>General</c:formatCode>
                <c:ptCount val="15"/>
                <c:pt idx="0">
                  <c:v>84.973619999999997</c:v>
                </c:pt>
                <c:pt idx="1">
                  <c:v>85.444310000000002</c:v>
                </c:pt>
                <c:pt idx="2" formatCode="0.00000">
                  <c:v>85.650300000000001</c:v>
                </c:pt>
                <c:pt idx="3">
                  <c:v>57.177819999999997</c:v>
                </c:pt>
                <c:pt idx="4">
                  <c:v>87.333560000000006</c:v>
                </c:pt>
                <c:pt idx="5">
                  <c:v>86.117850000000004</c:v>
                </c:pt>
                <c:pt idx="6" formatCode="0.00000">
                  <c:v>85.950400000000002</c:v>
                </c:pt>
                <c:pt idx="7">
                  <c:v>116.41468</c:v>
                </c:pt>
                <c:pt idx="8">
                  <c:v>107.32852</c:v>
                </c:pt>
                <c:pt idx="9">
                  <c:v>86.542479999999998</c:v>
                </c:pt>
                <c:pt idx="10">
                  <c:v>87.012029999999996</c:v>
                </c:pt>
                <c:pt idx="11">
                  <c:v>96.375389999999996</c:v>
                </c:pt>
                <c:pt idx="12">
                  <c:v>73.421120000000002</c:v>
                </c:pt>
                <c:pt idx="13">
                  <c:v>61.832329999999999</c:v>
                </c:pt>
                <c:pt idx="14">
                  <c:v>90.468850000000003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43B2-B1C6-9181629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37</xdr:row>
      <xdr:rowOff>79375</xdr:rowOff>
    </xdr:from>
    <xdr:to>
      <xdr:col>5</xdr:col>
      <xdr:colOff>542924</xdr:colOff>
      <xdr:row>51</xdr:row>
      <xdr:rowOff>184150</xdr:rowOff>
    </xdr:to>
    <xdr:graphicFrame macro="">
      <xdr:nvGraphicFramePr>
        <xdr:cNvPr id="3" name="Chart 2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EF6CB240-E702-1430-FC08-DA5978640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37</xdr:row>
      <xdr:rowOff>57150</xdr:rowOff>
    </xdr:from>
    <xdr:to>
      <xdr:col>10</xdr:col>
      <xdr:colOff>590550</xdr:colOff>
      <xdr:row>51</xdr:row>
      <xdr:rowOff>133350</xdr:rowOff>
    </xdr:to>
    <xdr:graphicFrame macro="">
      <xdr:nvGraphicFramePr>
        <xdr:cNvPr id="7" name="Chart 6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EB5856A3-E668-4188-BEB9-3031441A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38101</xdr:colOff>
      <xdr:row>37</xdr:row>
      <xdr:rowOff>66675</xdr:rowOff>
    </xdr:from>
    <xdr:to>
      <xdr:col>15</xdr:col>
      <xdr:colOff>561976</xdr:colOff>
      <xdr:row>51</xdr:row>
      <xdr:rowOff>161925</xdr:rowOff>
    </xdr:to>
    <xdr:graphicFrame macro="">
      <xdr:nvGraphicFramePr>
        <xdr:cNvPr id="8" name="Chart 7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FBB77A60-1E5B-43B8-9F75-8426C95A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3EDD-2D79-4B1F-971C-C2E88E31C2EC}">
  <dimension ref="B1:AA27"/>
  <sheetViews>
    <sheetView topLeftCell="D1" workbookViewId="0">
      <selection activeCell="I2" sqref="I2"/>
    </sheetView>
  </sheetViews>
  <sheetFormatPr defaultRowHeight="15" x14ac:dyDescent="0.25"/>
  <cols>
    <col min="2" max="2" width="31.42578125" bestFit="1" customWidth="1"/>
    <col min="3" max="3" width="13.7109375" bestFit="1" customWidth="1"/>
    <col min="4" max="4" width="22" bestFit="1" customWidth="1"/>
    <col min="5" max="5" width="12" bestFit="1" customWidth="1"/>
    <col min="6" max="6" width="13.7109375" bestFit="1" customWidth="1"/>
    <col min="7" max="7" width="22" bestFit="1" customWidth="1"/>
    <col min="8" max="8" width="12" bestFit="1" customWidth="1"/>
    <col min="9" max="9" width="15.85546875" bestFit="1" customWidth="1"/>
    <col min="10" max="10" width="22" bestFit="1" customWidth="1"/>
    <col min="11" max="11" width="12" bestFit="1" customWidth="1"/>
    <col min="12" max="12" width="12" customWidth="1"/>
    <col min="13" max="13" width="3" bestFit="1" customWidth="1"/>
    <col min="14" max="14" width="11" bestFit="1" customWidth="1"/>
    <col min="15" max="15" width="22" bestFit="1" customWidth="1"/>
    <col min="16" max="16" width="8.5703125" bestFit="1" customWidth="1"/>
    <col min="17" max="17" width="11" bestFit="1" customWidth="1"/>
    <col min="18" max="18" width="22" bestFit="1" customWidth="1"/>
    <col min="19" max="19" width="8.5703125" bestFit="1" customWidth="1"/>
    <col min="20" max="20" width="10" bestFit="1" customWidth="1"/>
    <col min="21" max="21" width="22" bestFit="1" customWidth="1"/>
    <col min="22" max="22" width="9.5703125" bestFit="1" customWidth="1"/>
    <col min="26" max="26" width="11.28515625" bestFit="1" customWidth="1"/>
    <col min="27" max="27" width="12" bestFit="1" customWidth="1"/>
  </cols>
  <sheetData>
    <row r="1" spans="2:27" x14ac:dyDescent="0.25">
      <c r="C1" t="s">
        <v>0</v>
      </c>
    </row>
    <row r="2" spans="2:27" x14ac:dyDescent="0.25">
      <c r="C2" t="s">
        <v>5</v>
      </c>
      <c r="F2" t="s">
        <v>6</v>
      </c>
      <c r="I2" t="s">
        <v>7</v>
      </c>
      <c r="N2" t="s">
        <v>1</v>
      </c>
    </row>
    <row r="3" spans="2:27" x14ac:dyDescent="0.25">
      <c r="C3" t="s">
        <v>2</v>
      </c>
      <c r="D3" t="s">
        <v>14</v>
      </c>
      <c r="E3" t="s">
        <v>13</v>
      </c>
      <c r="F3" t="s">
        <v>3</v>
      </c>
      <c r="G3" t="s">
        <v>14</v>
      </c>
      <c r="H3" t="s">
        <v>13</v>
      </c>
      <c r="I3" t="s">
        <v>4</v>
      </c>
      <c r="J3" t="s">
        <v>14</v>
      </c>
      <c r="K3" t="s">
        <v>13</v>
      </c>
      <c r="N3" t="s">
        <v>17</v>
      </c>
      <c r="O3" t="s">
        <v>14</v>
      </c>
      <c r="P3" t="s">
        <v>13</v>
      </c>
      <c r="Q3" t="s">
        <v>18</v>
      </c>
      <c r="R3" t="s">
        <v>14</v>
      </c>
      <c r="S3" t="s">
        <v>13</v>
      </c>
      <c r="T3" t="s">
        <v>19</v>
      </c>
      <c r="U3" t="s">
        <v>14</v>
      </c>
      <c r="V3" t="s">
        <v>13</v>
      </c>
      <c r="Z3" s="4">
        <f>_xlfn.T.TEST(C4:C18, N4:N18,2,1)</f>
        <v>9.561302379932464E-18</v>
      </c>
      <c r="AA3">
        <f>_xlfn.T.TEST(F4:F18, Q4:Q18,2,1)</f>
        <v>1.3522844523957153E-17</v>
      </c>
    </row>
    <row r="4" spans="2:27" x14ac:dyDescent="0.25">
      <c r="B4">
        <v>1</v>
      </c>
      <c r="C4" s="1">
        <v>54.959874868392902</v>
      </c>
      <c r="D4" s="1">
        <f>C4-$C$20</f>
        <v>-0.48705291748046875</v>
      </c>
      <c r="E4" s="1">
        <f t="shared" ref="E4:E17" si="0">D4^2</f>
        <v>0.2372205444262363</v>
      </c>
      <c r="F4" s="1">
        <v>78.262053728103595</v>
      </c>
      <c r="G4" s="1">
        <f t="shared" ref="G4:G17" si="1">F4-$F$20</f>
        <v>2.1038008530934462</v>
      </c>
      <c r="H4" s="1">
        <f t="shared" ref="H4:H17" si="2">G4^2</f>
        <v>4.4259780294767124</v>
      </c>
      <c r="I4">
        <v>40.401829004287698</v>
      </c>
      <c r="J4" s="1">
        <f t="shared" ref="J4:J17" si="3">I4-$I$20</f>
        <v>-23.971256812413451</v>
      </c>
      <c r="K4" s="1">
        <f t="shared" ref="K4:K17" si="4">J4^2</f>
        <v>574.62115316667825</v>
      </c>
      <c r="L4" s="1"/>
      <c r="M4">
        <v>1</v>
      </c>
      <c r="N4" s="3">
        <v>84.652799999999999</v>
      </c>
      <c r="O4" s="1">
        <f>N4-$N$20</f>
        <v>-0.16492600000000834</v>
      </c>
      <c r="P4" s="3">
        <f>O4^2</f>
        <v>2.7200585476002754E-2</v>
      </c>
      <c r="Q4">
        <v>116.657028</v>
      </c>
      <c r="R4" s="1">
        <f>Q4-$Q$20</f>
        <v>-2.6777866666677141E-2</v>
      </c>
      <c r="S4" s="1">
        <f>R4^2</f>
        <v>7.1705414321833873E-4</v>
      </c>
      <c r="T4">
        <v>84.973619999999997</v>
      </c>
      <c r="U4" s="1">
        <f>T4-$T$20</f>
        <v>-1.1625973333333377</v>
      </c>
      <c r="V4" s="1">
        <f>U4^2</f>
        <v>1.3516325594737879</v>
      </c>
    </row>
    <row r="5" spans="2:27" x14ac:dyDescent="0.25">
      <c r="B5">
        <v>2</v>
      </c>
      <c r="C5" s="1">
        <v>55.274461746215799</v>
      </c>
      <c r="D5" s="1">
        <f t="shared" ref="D5:D18" si="5">C5-$C$20</f>
        <v>-0.17246603965757146</v>
      </c>
      <c r="E5" s="1">
        <f t="shared" si="0"/>
        <v>2.9744534835167011E-2</v>
      </c>
      <c r="F5" s="1">
        <v>75.808310508727999</v>
      </c>
      <c r="G5" s="1">
        <f t="shared" si="1"/>
        <v>-0.34994236628214992</v>
      </c>
      <c r="H5" s="1">
        <f t="shared" si="2"/>
        <v>0.12245965971915038</v>
      </c>
      <c r="I5" s="1">
        <v>135.85113525390599</v>
      </c>
      <c r="J5" s="1">
        <f t="shared" si="3"/>
        <v>71.478049437204845</v>
      </c>
      <c r="K5" s="1">
        <f t="shared" si="4"/>
        <v>5109.1115513474997</v>
      </c>
      <c r="L5" s="1"/>
      <c r="M5">
        <v>2</v>
      </c>
      <c r="N5">
        <v>85.44914</v>
      </c>
      <c r="O5" s="1">
        <f t="shared" ref="O5:O18" si="6">N5-$N$20</f>
        <v>0.63141399999999237</v>
      </c>
      <c r="P5" s="3">
        <f t="shared" ref="P5:P18" si="7">O5^2</f>
        <v>0.39868363939599039</v>
      </c>
      <c r="Q5">
        <v>116.31923999999999</v>
      </c>
      <c r="R5" s="1">
        <f t="shared" ref="R5:R18" si="8">Q5-$Q$20</f>
        <v>-0.36456586666668045</v>
      </c>
      <c r="S5" s="1">
        <f t="shared" ref="S5:S18" si="9">R5^2</f>
        <v>0.13290827113842782</v>
      </c>
      <c r="T5">
        <v>85.444310000000002</v>
      </c>
      <c r="U5" s="1">
        <f t="shared" ref="U5:U18" si="10">T5-$T$20</f>
        <v>-0.69190733333333299</v>
      </c>
      <c r="V5" s="1">
        <f t="shared" ref="V5:V18" si="11">U5^2</f>
        <v>0.47873575792044398</v>
      </c>
    </row>
    <row r="6" spans="2:27" x14ac:dyDescent="0.25">
      <c r="B6">
        <v>3</v>
      </c>
      <c r="C6" s="1">
        <v>52.361139774322503</v>
      </c>
      <c r="D6" s="1">
        <f t="shared" si="5"/>
        <v>-3.0857880115508678</v>
      </c>
      <c r="E6" s="1">
        <f t="shared" si="0"/>
        <v>9.5220876522310594</v>
      </c>
      <c r="F6" s="1">
        <v>75.558684110641394</v>
      </c>
      <c r="G6" s="1">
        <f t="shared" si="1"/>
        <v>-0.59956876436875461</v>
      </c>
      <c r="H6" s="1">
        <f t="shared" si="2"/>
        <v>0.35948270320667519</v>
      </c>
      <c r="I6" s="1">
        <v>45.360584259033203</v>
      </c>
      <c r="J6" s="1">
        <f t="shared" si="3"/>
        <v>-19.012501557667946</v>
      </c>
      <c r="K6" s="1">
        <f t="shared" si="4"/>
        <v>361.47521548032609</v>
      </c>
      <c r="L6" s="1"/>
      <c r="M6">
        <v>3</v>
      </c>
      <c r="N6">
        <v>84.469549999999998</v>
      </c>
      <c r="O6" s="1">
        <f t="shared" si="6"/>
        <v>-0.34817600000000937</v>
      </c>
      <c r="P6" s="3">
        <f t="shared" si="7"/>
        <v>0.12122652697600653</v>
      </c>
      <c r="Q6">
        <v>116.99526</v>
      </c>
      <c r="R6" s="1">
        <f t="shared" si="8"/>
        <v>0.31145413333332783</v>
      </c>
      <c r="S6" s="1">
        <f t="shared" si="9"/>
        <v>9.7003677170414346E-2</v>
      </c>
      <c r="T6">
        <v>85.650300000000001</v>
      </c>
      <c r="U6" s="1">
        <f t="shared" si="10"/>
        <v>-0.48591733333333309</v>
      </c>
      <c r="V6" s="1">
        <f t="shared" si="11"/>
        <v>0.23611565483377756</v>
      </c>
    </row>
    <row r="7" spans="2:27" x14ac:dyDescent="0.25">
      <c r="B7">
        <v>4</v>
      </c>
      <c r="C7" s="1">
        <v>54.494693517684901</v>
      </c>
      <c r="D7" s="1">
        <f t="shared" si="5"/>
        <v>-0.95223426818846946</v>
      </c>
      <c r="E7" s="1">
        <f t="shared" si="0"/>
        <v>0.90675010151242996</v>
      </c>
      <c r="F7" s="1">
        <v>78.6530117988586</v>
      </c>
      <c r="G7" s="1">
        <f t="shared" si="1"/>
        <v>2.4947589238484511</v>
      </c>
      <c r="H7" s="1">
        <f t="shared" si="2"/>
        <v>6.2238220881214819</v>
      </c>
      <c r="I7" s="1">
        <v>42.247034072875898</v>
      </c>
      <c r="J7" s="1">
        <f t="shared" si="3"/>
        <v>-22.126051743825251</v>
      </c>
      <c r="K7" s="1">
        <f t="shared" si="4"/>
        <v>489.56216577043239</v>
      </c>
      <c r="L7" s="1"/>
      <c r="M7">
        <v>4</v>
      </c>
      <c r="N7">
        <v>85.056229999999999</v>
      </c>
      <c r="O7" s="1">
        <f t="shared" si="6"/>
        <v>0.23850399999999183</v>
      </c>
      <c r="P7" s="3">
        <f t="shared" si="7"/>
        <v>5.6884158015996104E-2</v>
      </c>
      <c r="Q7">
        <v>116.06432</v>
      </c>
      <c r="R7" s="1">
        <f t="shared" si="8"/>
        <v>-0.61948586666667893</v>
      </c>
      <c r="S7" s="1">
        <f t="shared" si="9"/>
        <v>0.38376273899976632</v>
      </c>
      <c r="T7">
        <v>57.177819999999997</v>
      </c>
      <c r="U7" s="1">
        <f t="shared" si="10"/>
        <v>-28.958397333333338</v>
      </c>
      <c r="V7" s="1">
        <f t="shared" si="11"/>
        <v>838.58877611520734</v>
      </c>
    </row>
    <row r="8" spans="2:27" x14ac:dyDescent="0.25">
      <c r="B8">
        <v>5</v>
      </c>
      <c r="C8" s="1">
        <v>53.376106500625603</v>
      </c>
      <c r="D8" s="1">
        <f t="shared" si="5"/>
        <v>-2.0708212852477672</v>
      </c>
      <c r="E8" s="1">
        <f t="shared" si="0"/>
        <v>4.2883007954352141</v>
      </c>
      <c r="F8" s="1">
        <v>72.045760154724107</v>
      </c>
      <c r="G8" s="1">
        <f t="shared" si="1"/>
        <v>-4.112492720286042</v>
      </c>
      <c r="H8" s="1">
        <f t="shared" si="2"/>
        <v>16.912596374405691</v>
      </c>
      <c r="I8" s="1">
        <v>48.698297262191701</v>
      </c>
      <c r="J8" s="1">
        <f t="shared" si="3"/>
        <v>-15.674788554509448</v>
      </c>
      <c r="K8" s="1">
        <f t="shared" si="4"/>
        <v>245.69899622858037</v>
      </c>
      <c r="L8" s="1"/>
      <c r="M8">
        <v>5</v>
      </c>
      <c r="N8">
        <v>85.262860000000003</v>
      </c>
      <c r="O8" s="1">
        <f t="shared" si="6"/>
        <v>0.44513399999999592</v>
      </c>
      <c r="P8" s="3">
        <f t="shared" si="7"/>
        <v>0.19814427795599637</v>
      </c>
      <c r="Q8">
        <v>118.91829</v>
      </c>
      <c r="R8" s="1">
        <f t="shared" si="8"/>
        <v>2.234484133333325</v>
      </c>
      <c r="S8" s="1">
        <f t="shared" si="9"/>
        <v>4.9929193421183804</v>
      </c>
      <c r="T8">
        <v>87.333560000000006</v>
      </c>
      <c r="U8" s="1">
        <f t="shared" si="10"/>
        <v>1.1973426666666711</v>
      </c>
      <c r="V8" s="1">
        <f t="shared" si="11"/>
        <v>1.433629461420455</v>
      </c>
    </row>
    <row r="9" spans="2:27" x14ac:dyDescent="0.25">
      <c r="B9">
        <v>6</v>
      </c>
      <c r="C9" s="1">
        <v>54.613642930984497</v>
      </c>
      <c r="D9" s="1">
        <f t="shared" si="5"/>
        <v>-0.83328485488887338</v>
      </c>
      <c r="E9" s="1">
        <f t="shared" si="0"/>
        <v>0.69436364938717077</v>
      </c>
      <c r="F9" s="1">
        <v>77.804898262023897</v>
      </c>
      <c r="G9" s="1">
        <f t="shared" si="1"/>
        <v>1.6466453870137485</v>
      </c>
      <c r="H9" s="1">
        <f t="shared" si="2"/>
        <v>2.7114410305736576</v>
      </c>
      <c r="I9" s="1">
        <v>52.721425294876099</v>
      </c>
      <c r="J9" s="1">
        <f t="shared" si="3"/>
        <v>-11.65166052182505</v>
      </c>
      <c r="K9" s="1">
        <f t="shared" si="4"/>
        <v>135.76119291585641</v>
      </c>
      <c r="L9" s="1"/>
      <c r="M9">
        <v>6</v>
      </c>
      <c r="N9">
        <v>85.144090000000006</v>
      </c>
      <c r="O9" s="1">
        <f t="shared" si="6"/>
        <v>0.3263639999999981</v>
      </c>
      <c r="P9" s="3">
        <f t="shared" si="7"/>
        <v>0.10651346049599876</v>
      </c>
      <c r="Q9">
        <v>115.75485</v>
      </c>
      <c r="R9" s="1">
        <f t="shared" si="8"/>
        <v>-0.92895586666666929</v>
      </c>
      <c r="S9" s="1">
        <f t="shared" si="9"/>
        <v>0.86295900221442268</v>
      </c>
      <c r="T9">
        <v>86.117850000000004</v>
      </c>
      <c r="U9" s="1">
        <f t="shared" si="10"/>
        <v>-1.8367333333330293E-2</v>
      </c>
      <c r="V9" s="1">
        <f t="shared" si="11"/>
        <v>3.3735893377766609E-4</v>
      </c>
    </row>
    <row r="10" spans="2:27" x14ac:dyDescent="0.25">
      <c r="B10">
        <v>7</v>
      </c>
      <c r="C10" s="1">
        <v>58.057340383529599</v>
      </c>
      <c r="D10" s="1">
        <f t="shared" si="5"/>
        <v>2.6104125976562287</v>
      </c>
      <c r="E10" s="1">
        <f t="shared" si="0"/>
        <v>6.8142539300023399</v>
      </c>
      <c r="F10" s="1">
        <v>76.690699815750094</v>
      </c>
      <c r="G10" s="1">
        <f t="shared" si="1"/>
        <v>0.53244694073994481</v>
      </c>
      <c r="H10" s="1">
        <f t="shared" si="2"/>
        <v>0.28349974470332628</v>
      </c>
      <c r="I10" s="1">
        <v>49.401434898376401</v>
      </c>
      <c r="J10" s="1">
        <f t="shared" si="3"/>
        <v>-14.971650918324748</v>
      </c>
      <c r="K10" s="1">
        <f t="shared" si="4"/>
        <v>224.15033122017428</v>
      </c>
      <c r="L10" s="1"/>
      <c r="M10">
        <v>7</v>
      </c>
      <c r="N10">
        <v>84.786169999999998</v>
      </c>
      <c r="O10" s="1">
        <f t="shared" si="6"/>
        <v>-3.1556000000009021E-2</v>
      </c>
      <c r="P10" s="3">
        <f t="shared" si="7"/>
        <v>9.9578113600056937E-4</v>
      </c>
      <c r="Q10">
        <v>116.05548</v>
      </c>
      <c r="R10" s="1">
        <f t="shared" si="8"/>
        <v>-0.62832586666667112</v>
      </c>
      <c r="S10" s="1">
        <f t="shared" si="9"/>
        <v>0.39479339472242336</v>
      </c>
      <c r="T10">
        <v>85.950400000000002</v>
      </c>
      <c r="U10" s="1">
        <f t="shared" si="10"/>
        <v>-0.18581733333333261</v>
      </c>
      <c r="V10" s="1">
        <f t="shared" si="11"/>
        <v>3.4528081367110844E-2</v>
      </c>
    </row>
    <row r="11" spans="2:27" x14ac:dyDescent="0.25">
      <c r="B11">
        <v>8</v>
      </c>
      <c r="C11" s="1">
        <v>59.334924936294499</v>
      </c>
      <c r="D11" s="1">
        <f t="shared" si="5"/>
        <v>3.8879971504211284</v>
      </c>
      <c r="E11" s="1">
        <f t="shared" si="0"/>
        <v>15.116521841682815</v>
      </c>
      <c r="F11" s="1">
        <v>74.823342323303194</v>
      </c>
      <c r="G11" s="1">
        <f t="shared" si="1"/>
        <v>-1.3349105517069546</v>
      </c>
      <c r="H11" s="1">
        <f t="shared" si="2"/>
        <v>1.781986181058566</v>
      </c>
      <c r="I11" s="1">
        <v>60.815525293350198</v>
      </c>
      <c r="J11" s="1">
        <f t="shared" si="3"/>
        <v>-3.5575605233509506</v>
      </c>
      <c r="K11" s="1">
        <f t="shared" si="4"/>
        <v>12.656236877305091</v>
      </c>
      <c r="L11" s="1"/>
      <c r="M11">
        <v>8</v>
      </c>
      <c r="N11">
        <v>84.369529999999997</v>
      </c>
      <c r="O11" s="1">
        <f t="shared" si="6"/>
        <v>-0.44819600000001003</v>
      </c>
      <c r="P11" s="3">
        <f t="shared" si="7"/>
        <v>0.200879654416009</v>
      </c>
      <c r="Q11">
        <v>114.75794999999999</v>
      </c>
      <c r="R11" s="1">
        <f t="shared" si="8"/>
        <v>-1.9258558666666801</v>
      </c>
      <c r="S11" s="1">
        <f t="shared" si="9"/>
        <v>3.7089208191744696</v>
      </c>
      <c r="T11">
        <v>116.41468</v>
      </c>
      <c r="U11" s="1">
        <f t="shared" si="10"/>
        <v>30.27846266666667</v>
      </c>
      <c r="V11" s="1">
        <f t="shared" si="11"/>
        <v>916.78530145672732</v>
      </c>
    </row>
    <row r="12" spans="2:27" x14ac:dyDescent="0.25">
      <c r="B12">
        <v>9</v>
      </c>
      <c r="C12" s="1">
        <v>55.130685567855799</v>
      </c>
      <c r="D12" s="1">
        <f t="shared" si="5"/>
        <v>-0.31624221801757102</v>
      </c>
      <c r="E12" s="1">
        <f t="shared" si="0"/>
        <v>0.10000914045667292</v>
      </c>
      <c r="F12" s="1">
        <v>74.272506237030001</v>
      </c>
      <c r="G12" s="1">
        <f t="shared" si="1"/>
        <v>-1.885746637980148</v>
      </c>
      <c r="H12" s="1">
        <f t="shared" si="2"/>
        <v>3.556040382653431</v>
      </c>
      <c r="I12" s="1">
        <v>113.404592275619</v>
      </c>
      <c r="J12" s="1">
        <f t="shared" si="3"/>
        <v>49.031506458917846</v>
      </c>
      <c r="K12" s="1">
        <f t="shared" si="4"/>
        <v>2404.0886256309022</v>
      </c>
      <c r="L12" s="1"/>
      <c r="M12">
        <v>9</v>
      </c>
      <c r="N12">
        <v>85.046859999999995</v>
      </c>
      <c r="O12" s="1">
        <f t="shared" si="6"/>
        <v>0.22913399999998774</v>
      </c>
      <c r="P12" s="3">
        <f t="shared" si="7"/>
        <v>5.2502389955994377E-2</v>
      </c>
      <c r="Q12">
        <v>113.37381000000001</v>
      </c>
      <c r="R12" s="1">
        <f t="shared" si="8"/>
        <v>-3.309995866666668</v>
      </c>
      <c r="S12" s="1">
        <f t="shared" si="9"/>
        <v>10.956072637350427</v>
      </c>
      <c r="T12">
        <v>107.32852</v>
      </c>
      <c r="U12" s="1">
        <f t="shared" si="10"/>
        <v>21.192302666666663</v>
      </c>
      <c r="V12" s="1">
        <f t="shared" si="11"/>
        <v>449.11369231560695</v>
      </c>
    </row>
    <row r="13" spans="2:27" x14ac:dyDescent="0.25">
      <c r="B13">
        <v>10</v>
      </c>
      <c r="C13" s="1">
        <v>59.192314386367798</v>
      </c>
      <c r="D13" s="1">
        <f t="shared" si="5"/>
        <v>3.7453866004944274</v>
      </c>
      <c r="E13" s="1">
        <f t="shared" si="0"/>
        <v>14.027920787163204</v>
      </c>
      <c r="F13" s="1">
        <v>70.117750883102403</v>
      </c>
      <c r="G13" s="1">
        <f t="shared" si="1"/>
        <v>-6.0405019919077461</v>
      </c>
      <c r="H13" s="1">
        <f t="shared" si="2"/>
        <v>36.487664314241449</v>
      </c>
      <c r="I13" s="1">
        <v>42.963832855224602</v>
      </c>
      <c r="J13" s="1">
        <f t="shared" si="3"/>
        <v>-21.409252961476547</v>
      </c>
      <c r="K13" s="1">
        <f t="shared" si="4"/>
        <v>458.35611236849229</v>
      </c>
      <c r="L13" s="1"/>
      <c r="M13">
        <v>10</v>
      </c>
      <c r="N13">
        <v>84.77364</v>
      </c>
      <c r="O13" s="1">
        <f t="shared" si="6"/>
        <v>-4.4086000000007175E-2</v>
      </c>
      <c r="P13" s="3">
        <f t="shared" si="7"/>
        <v>1.9435753960006326E-3</v>
      </c>
      <c r="Q13">
        <v>116.49312</v>
      </c>
      <c r="R13" s="1">
        <f t="shared" si="8"/>
        <v>-0.19068586666666931</v>
      </c>
      <c r="S13" s="1">
        <f t="shared" si="9"/>
        <v>3.6361099746418789E-2</v>
      </c>
      <c r="T13">
        <v>86.542479999999998</v>
      </c>
      <c r="U13" s="1">
        <f t="shared" si="10"/>
        <v>0.40626266666666311</v>
      </c>
      <c r="V13" s="1">
        <f t="shared" si="11"/>
        <v>0.16504935432710821</v>
      </c>
    </row>
    <row r="14" spans="2:27" x14ac:dyDescent="0.25">
      <c r="B14">
        <v>11</v>
      </c>
      <c r="C14" s="1">
        <v>55.940476894378598</v>
      </c>
      <c r="D14" s="1">
        <f t="shared" si="5"/>
        <v>0.49354910850522771</v>
      </c>
      <c r="E14" s="1">
        <f t="shared" si="0"/>
        <v>0.24359072250630504</v>
      </c>
      <c r="F14" s="1">
        <v>74.899099588394094</v>
      </c>
      <c r="G14" s="1">
        <f t="shared" si="1"/>
        <v>-1.2591532866160549</v>
      </c>
      <c r="H14" s="1">
        <f t="shared" si="2"/>
        <v>1.5854669991960129</v>
      </c>
      <c r="I14" s="1">
        <v>46.0656352043151</v>
      </c>
      <c r="J14" s="1">
        <f t="shared" si="3"/>
        <v>-18.307450612386049</v>
      </c>
      <c r="K14" s="1">
        <f t="shared" si="4"/>
        <v>335.16274792495432</v>
      </c>
      <c r="L14" s="1"/>
      <c r="M14">
        <v>11</v>
      </c>
      <c r="N14">
        <v>84.877070000000003</v>
      </c>
      <c r="O14" s="1">
        <f t="shared" si="6"/>
        <v>5.9343999999995845E-2</v>
      </c>
      <c r="P14" s="3">
        <f t="shared" si="7"/>
        <v>3.5217103359995068E-3</v>
      </c>
      <c r="Q14">
        <v>116.00306</v>
      </c>
      <c r="R14" s="1">
        <f t="shared" si="8"/>
        <v>-0.68074586666666903</v>
      </c>
      <c r="S14" s="1">
        <f t="shared" si="9"/>
        <v>0.46341493498375436</v>
      </c>
      <c r="T14">
        <v>87.012029999999996</v>
      </c>
      <c r="U14" s="1">
        <f t="shared" si="10"/>
        <v>0.87581266666666124</v>
      </c>
      <c r="V14" s="1">
        <f t="shared" si="11"/>
        <v>0.76704782709376829</v>
      </c>
    </row>
    <row r="15" spans="2:27" x14ac:dyDescent="0.25">
      <c r="B15">
        <v>12</v>
      </c>
      <c r="C15" s="1">
        <v>55.067856788635197</v>
      </c>
      <c r="D15" s="1">
        <f t="shared" si="5"/>
        <v>-0.37907099723817339</v>
      </c>
      <c r="E15" s="1">
        <f t="shared" si="0"/>
        <v>0.14369482094714325</v>
      </c>
      <c r="F15" s="1">
        <v>76.601675033569293</v>
      </c>
      <c r="G15" s="1">
        <f t="shared" si="1"/>
        <v>0.44342215855914446</v>
      </c>
      <c r="H15" s="1">
        <f t="shared" si="2"/>
        <v>0.19662321070125105</v>
      </c>
      <c r="I15" s="1">
        <v>53.957095861434901</v>
      </c>
      <c r="J15" s="1">
        <f t="shared" si="3"/>
        <v>-10.415989955266248</v>
      </c>
      <c r="K15" s="1">
        <f t="shared" si="4"/>
        <v>108.49284674820737</v>
      </c>
      <c r="L15" s="1"/>
      <c r="M15">
        <v>12</v>
      </c>
      <c r="N15">
        <v>84.82687</v>
      </c>
      <c r="O15" s="1">
        <f t="shared" si="6"/>
        <v>9.1439999999920474E-3</v>
      </c>
      <c r="P15" s="3">
        <f t="shared" si="7"/>
        <v>8.3612735999854566E-5</v>
      </c>
      <c r="Q15">
        <v>119.4113</v>
      </c>
      <c r="R15" s="1">
        <f t="shared" si="8"/>
        <v>2.7274941333333231</v>
      </c>
      <c r="S15" s="1">
        <f t="shared" si="9"/>
        <v>7.4392242473676955</v>
      </c>
      <c r="T15">
        <v>96.375389999999996</v>
      </c>
      <c r="U15" s="1">
        <f t="shared" si="10"/>
        <v>10.239172666666661</v>
      </c>
      <c r="V15" s="1">
        <f t="shared" si="11"/>
        <v>104.84065689781367</v>
      </c>
    </row>
    <row r="16" spans="2:27" x14ac:dyDescent="0.25">
      <c r="B16">
        <v>13</v>
      </c>
      <c r="C16" s="1">
        <v>54.453131914138702</v>
      </c>
      <c r="D16" s="1">
        <f t="shared" si="5"/>
        <v>-0.99379587173466888</v>
      </c>
      <c r="E16" s="1">
        <f t="shared" si="0"/>
        <v>0.98763023467687039</v>
      </c>
      <c r="F16" s="1">
        <v>79.258589982986393</v>
      </c>
      <c r="G16" s="1">
        <f t="shared" si="1"/>
        <v>3.1003371079762445</v>
      </c>
      <c r="H16" s="1">
        <f t="shared" si="2"/>
        <v>9.6120901830945034</v>
      </c>
      <c r="I16" s="1">
        <v>139.77930784225401</v>
      </c>
      <c r="J16" s="1">
        <f t="shared" si="3"/>
        <v>75.406222025552864</v>
      </c>
      <c r="K16" s="1">
        <f t="shared" si="4"/>
        <v>5686.0983201669742</v>
      </c>
      <c r="L16" s="1"/>
      <c r="M16">
        <v>13</v>
      </c>
      <c r="N16">
        <v>84.478229999999996</v>
      </c>
      <c r="O16" s="1">
        <f t="shared" si="6"/>
        <v>-0.33949600000001112</v>
      </c>
      <c r="P16" s="3">
        <f t="shared" si="7"/>
        <v>0.11525753401600755</v>
      </c>
      <c r="Q16">
        <v>116.68213</v>
      </c>
      <c r="R16" s="1">
        <f t="shared" si="8"/>
        <v>-1.675866666673187E-3</v>
      </c>
      <c r="S16" s="1">
        <f t="shared" si="9"/>
        <v>2.8085290844662988E-6</v>
      </c>
      <c r="T16">
        <v>73.421120000000002</v>
      </c>
      <c r="U16" s="1">
        <f t="shared" si="10"/>
        <v>-12.715097333333333</v>
      </c>
      <c r="V16" s="1">
        <f t="shared" si="11"/>
        <v>161.67370019614043</v>
      </c>
    </row>
    <row r="17" spans="2:22" x14ac:dyDescent="0.25">
      <c r="B17">
        <v>14</v>
      </c>
      <c r="C17" s="1">
        <v>55.049853324890101</v>
      </c>
      <c r="D17" s="1">
        <f t="shared" si="5"/>
        <v>-0.39707446098326926</v>
      </c>
      <c r="E17" s="1">
        <f t="shared" si="0"/>
        <v>0.15766812756515383</v>
      </c>
      <c r="F17" s="1">
        <v>79.327092885970998</v>
      </c>
      <c r="G17" s="1">
        <f t="shared" si="1"/>
        <v>3.1688400109608494</v>
      </c>
      <c r="H17" s="1">
        <f t="shared" si="2"/>
        <v>10.041547015066357</v>
      </c>
      <c r="I17" s="1">
        <v>55.211561441421502</v>
      </c>
      <c r="J17" s="1">
        <f t="shared" si="3"/>
        <v>-9.1615243752796474</v>
      </c>
      <c r="K17" s="1">
        <f t="shared" si="4"/>
        <v>83.933528878843134</v>
      </c>
      <c r="L17" s="1"/>
      <c r="M17">
        <v>14</v>
      </c>
      <c r="N17">
        <v>84.074349999999995</v>
      </c>
      <c r="O17" s="1">
        <f t="shared" si="6"/>
        <v>-0.74337600000001203</v>
      </c>
      <c r="P17" s="3">
        <f t="shared" si="7"/>
        <v>0.55260787737601791</v>
      </c>
      <c r="Q17">
        <v>120.26223</v>
      </c>
      <c r="R17" s="1">
        <f t="shared" si="8"/>
        <v>3.5784241333333284</v>
      </c>
      <c r="S17" s="1">
        <f t="shared" si="9"/>
        <v>12.805119278022383</v>
      </c>
      <c r="T17">
        <v>61.832329999999999</v>
      </c>
      <c r="U17" s="1">
        <f t="shared" si="10"/>
        <v>-24.303887333333336</v>
      </c>
      <c r="V17" s="1">
        <f t="shared" si="11"/>
        <v>590.67893951136057</v>
      </c>
    </row>
    <row r="18" spans="2:22" x14ac:dyDescent="0.25">
      <c r="B18">
        <v>15</v>
      </c>
      <c r="C18" s="1">
        <v>54.397413253784102</v>
      </c>
      <c r="D18" s="1">
        <f t="shared" si="5"/>
        <v>-1.0495145320892689</v>
      </c>
      <c r="E18" s="1">
        <f>D18^2</f>
        <v>1.1014807530665571</v>
      </c>
      <c r="F18" s="1">
        <v>78.2503178119659</v>
      </c>
      <c r="G18" s="1">
        <f>F18-$F$20</f>
        <v>2.0920649369557509</v>
      </c>
      <c r="H18" s="1">
        <f>G18^2</f>
        <v>4.3767357004396699</v>
      </c>
      <c r="I18" s="1">
        <v>38.716996431350701</v>
      </c>
      <c r="J18" s="1">
        <f>I18-$I$20</f>
        <v>-25.656089385350448</v>
      </c>
      <c r="K18" s="1">
        <f>J18^2</f>
        <v>658.23492254909195</v>
      </c>
      <c r="L18" s="1"/>
      <c r="M18">
        <v>15</v>
      </c>
      <c r="N18" s="3">
        <v>84.998500000000007</v>
      </c>
      <c r="O18" s="1">
        <f t="shared" si="6"/>
        <v>0.18077399999999955</v>
      </c>
      <c r="P18" s="3">
        <f t="shared" si="7"/>
        <v>3.2679239075999837E-2</v>
      </c>
      <c r="Q18">
        <v>116.50902000000001</v>
      </c>
      <c r="R18" s="1">
        <f t="shared" si="8"/>
        <v>-0.17478586666666729</v>
      </c>
      <c r="S18" s="1">
        <f t="shared" si="9"/>
        <v>3.0550099186417996E-2</v>
      </c>
      <c r="T18">
        <v>90.468850000000003</v>
      </c>
      <c r="U18" s="1">
        <f t="shared" si="10"/>
        <v>4.3326326666666688</v>
      </c>
      <c r="V18" s="1">
        <f t="shared" si="11"/>
        <v>18.77170582426713</v>
      </c>
    </row>
    <row r="20" spans="2:22" x14ac:dyDescent="0.25">
      <c r="B20" t="s">
        <v>8</v>
      </c>
      <c r="C20" s="1">
        <f t="shared" ref="C20" si="12">AVERAGE(C4:C18)</f>
        <v>55.44692778587337</v>
      </c>
      <c r="D20" s="1"/>
      <c r="E20" s="1"/>
      <c r="F20" s="1">
        <f>AVERAGE(F4:F18)</f>
        <v>76.158252875010149</v>
      </c>
      <c r="G20" s="1"/>
      <c r="H20" s="1"/>
      <c r="I20" s="1">
        <f>AVERAGE(I4:I18)</f>
        <v>64.373085816701149</v>
      </c>
      <c r="J20" s="1"/>
      <c r="K20" s="1"/>
      <c r="L20" s="1"/>
      <c r="M20" s="1"/>
      <c r="N20" s="1">
        <f t="shared" ref="N20:T20" si="13">AVERAGE(N4:N18)</f>
        <v>84.817726000000008</v>
      </c>
      <c r="O20" s="1"/>
      <c r="Q20" s="1">
        <f t="shared" si="13"/>
        <v>116.68380586666667</v>
      </c>
      <c r="R20" s="1"/>
      <c r="S20" s="1"/>
      <c r="T20" s="1">
        <f t="shared" si="13"/>
        <v>86.136217333333335</v>
      </c>
    </row>
    <row r="21" spans="2:22" x14ac:dyDescent="0.25">
      <c r="B21" t="s">
        <v>9</v>
      </c>
      <c r="E21" s="1">
        <f>SUM(E4:E18)/15</f>
        <v>3.6247491757262886</v>
      </c>
      <c r="F21" s="1"/>
      <c r="G21" s="1"/>
      <c r="H21" s="1">
        <f>SUM(H4:H18)/15</f>
        <v>6.5784955744438625</v>
      </c>
      <c r="I21" s="1"/>
      <c r="J21" s="1"/>
      <c r="K21" s="1">
        <f>SUM(K4:K18)/15</f>
        <v>1125.8269298182879</v>
      </c>
      <c r="L21" s="1"/>
      <c r="M21" s="1"/>
      <c r="P21" s="1">
        <f>SUM(P4:P18)/15</f>
        <v>0.12460826818400134</v>
      </c>
      <c r="S21" s="1">
        <f>SUM(S4:S18)/15</f>
        <v>2.8203152936578473</v>
      </c>
      <c r="V21" s="1">
        <f>SUM(V4:V18)/15</f>
        <v>205.66132322483287</v>
      </c>
    </row>
    <row r="22" spans="2:22" x14ac:dyDescent="0.25">
      <c r="B22" t="s">
        <v>10</v>
      </c>
      <c r="E22">
        <f>E21^(1/2)</f>
        <v>1.9038774056451977</v>
      </c>
      <c r="H22">
        <f>H21^(1/2)</f>
        <v>2.5648578078411797</v>
      </c>
      <c r="K22">
        <f>K21^(1/2)</f>
        <v>33.553344539975264</v>
      </c>
      <c r="P22">
        <f>P21^(1/2)</f>
        <v>0.35299896343190773</v>
      </c>
      <c r="S22">
        <f>S21^(1/2)</f>
        <v>1.6793794370712793</v>
      </c>
      <c r="V22">
        <f>V21^(1/2)</f>
        <v>14.340896876584562</v>
      </c>
    </row>
    <row r="23" spans="2:22" x14ac:dyDescent="0.25">
      <c r="B23" t="s">
        <v>11</v>
      </c>
      <c r="C23">
        <f>STDEV(C4:C18) / SQRT(COUNT(C4:C18))</f>
        <v>0.5088326398817401</v>
      </c>
      <c r="F23">
        <f>STDEV(F4:F18) / SQRT(COUNT(F4:F18))</f>
        <v>0.68548708305241213</v>
      </c>
      <c r="I23">
        <f>STDEV(I4:I18) / SQRT(COUNT(I4:I18))</f>
        <v>8.967508532069246</v>
      </c>
    </row>
    <row r="24" spans="2:22" x14ac:dyDescent="0.25">
      <c r="B24" t="s">
        <v>12</v>
      </c>
      <c r="D24" s="1"/>
      <c r="E24" s="1"/>
      <c r="F24" s="1"/>
      <c r="G24" s="1"/>
      <c r="H24" s="1"/>
      <c r="I24" s="1"/>
      <c r="J24" s="1"/>
    </row>
    <row r="25" spans="2:22" x14ac:dyDescent="0.25">
      <c r="B25" t="s">
        <v>15</v>
      </c>
    </row>
    <row r="27" spans="2:22" x14ac:dyDescent="0.25">
      <c r="B27" t="s">
        <v>16</v>
      </c>
      <c r="C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EAB6-47B1-4477-9E37-0A99D65A087F}">
  <dimension ref="A2:O65"/>
  <sheetViews>
    <sheetView tabSelected="1" topLeftCell="A59" workbookViewId="0">
      <selection activeCell="I65" sqref="I65"/>
    </sheetView>
  </sheetViews>
  <sheetFormatPr defaultRowHeight="15" x14ac:dyDescent="0.25"/>
  <cols>
    <col min="1" max="1" width="19.140625" bestFit="1" customWidth="1"/>
    <col min="2" max="2" width="33.42578125" bestFit="1" customWidth="1"/>
    <col min="3" max="3" width="12.85546875" bestFit="1" customWidth="1"/>
    <col min="4" max="4" width="12" bestFit="1" customWidth="1"/>
    <col min="5" max="5" width="9.28515625" bestFit="1" customWidth="1"/>
    <col min="6" max="6" width="9.28515625" customWidth="1"/>
    <col min="7" max="7" width="33.42578125" bestFit="1" customWidth="1"/>
    <col min="8" max="8" width="12.85546875" bestFit="1" customWidth="1"/>
    <col min="9" max="9" width="12" bestFit="1" customWidth="1"/>
    <col min="10" max="10" width="9.28515625" bestFit="1" customWidth="1"/>
    <col min="11" max="11" width="9.28515625" customWidth="1"/>
    <col min="12" max="12" width="33.42578125" bestFit="1" customWidth="1"/>
    <col min="13" max="14" width="12" bestFit="1" customWidth="1"/>
    <col min="15" max="15" width="9.28515625" bestFit="1" customWidth="1"/>
  </cols>
  <sheetData>
    <row r="2" spans="2:14" x14ac:dyDescent="0.25">
      <c r="C2" s="6" t="s">
        <v>5</v>
      </c>
      <c r="D2" s="6"/>
      <c r="E2" s="5"/>
      <c r="F2" s="5"/>
      <c r="G2" s="5"/>
      <c r="H2" s="6" t="s">
        <v>6</v>
      </c>
      <c r="I2" s="6"/>
      <c r="J2" s="5"/>
      <c r="K2" s="5"/>
      <c r="L2" s="5"/>
      <c r="M2" s="6" t="s">
        <v>7</v>
      </c>
      <c r="N2" s="6"/>
    </row>
    <row r="3" spans="2:14" x14ac:dyDescent="0.25">
      <c r="C3" s="6" t="s">
        <v>2</v>
      </c>
      <c r="D3" s="6"/>
      <c r="E3" s="5"/>
      <c r="F3" s="5"/>
      <c r="G3" s="5"/>
      <c r="H3" s="6" t="s">
        <v>3</v>
      </c>
      <c r="I3" s="6"/>
      <c r="J3" s="5"/>
      <c r="K3" s="5"/>
      <c r="L3" s="5"/>
      <c r="M3" s="6" t="s">
        <v>4</v>
      </c>
      <c r="N3" s="6"/>
    </row>
    <row r="4" spans="2:14" x14ac:dyDescent="0.25">
      <c r="B4">
        <v>1</v>
      </c>
      <c r="C4" s="1">
        <v>54.959874868392902</v>
      </c>
      <c r="D4" s="3">
        <v>84.652799999999999</v>
      </c>
      <c r="E4" s="3"/>
      <c r="F4" s="3"/>
      <c r="G4" s="3"/>
      <c r="H4" s="1">
        <v>78.262053728103595</v>
      </c>
      <c r="I4">
        <v>116.657028</v>
      </c>
      <c r="M4">
        <v>40.401829004287698</v>
      </c>
      <c r="N4">
        <v>84.973619999999997</v>
      </c>
    </row>
    <row r="5" spans="2:14" x14ac:dyDescent="0.25">
      <c r="B5">
        <v>2</v>
      </c>
      <c r="C5" s="1">
        <v>55.274461746215799</v>
      </c>
      <c r="D5">
        <v>85.44914</v>
      </c>
      <c r="H5" s="1">
        <v>75.808310508727999</v>
      </c>
      <c r="I5">
        <v>116.31923999999999</v>
      </c>
      <c r="M5" s="1">
        <v>135.85113525390599</v>
      </c>
      <c r="N5">
        <v>85.444310000000002</v>
      </c>
    </row>
    <row r="6" spans="2:14" x14ac:dyDescent="0.25">
      <c r="B6">
        <v>3</v>
      </c>
      <c r="C6" s="1">
        <v>52.361139774322503</v>
      </c>
      <c r="D6">
        <v>84.469549999999998</v>
      </c>
      <c r="H6" s="1">
        <v>75.558684110641394</v>
      </c>
      <c r="I6">
        <v>116.99526</v>
      </c>
      <c r="M6" s="1">
        <v>45.360584259033203</v>
      </c>
      <c r="N6" s="3">
        <v>85.650300000000001</v>
      </c>
    </row>
    <row r="7" spans="2:14" x14ac:dyDescent="0.25">
      <c r="B7">
        <v>4</v>
      </c>
      <c r="C7" s="1">
        <v>54.494693517684901</v>
      </c>
      <c r="D7">
        <v>85.056229999999999</v>
      </c>
      <c r="H7" s="1">
        <v>78.6530117988586</v>
      </c>
      <c r="I7">
        <v>116.06432</v>
      </c>
      <c r="M7" s="1">
        <v>42.247034072875898</v>
      </c>
      <c r="N7">
        <v>57.177819999999997</v>
      </c>
    </row>
    <row r="8" spans="2:14" x14ac:dyDescent="0.25">
      <c r="B8">
        <v>5</v>
      </c>
      <c r="C8" s="1">
        <v>53.376106500625603</v>
      </c>
      <c r="D8">
        <v>85.262860000000003</v>
      </c>
      <c r="H8" s="1">
        <v>72.045760154724107</v>
      </c>
      <c r="I8">
        <v>118.91829</v>
      </c>
      <c r="M8" s="1">
        <v>48.698297262191701</v>
      </c>
      <c r="N8">
        <v>87.333560000000006</v>
      </c>
    </row>
    <row r="9" spans="2:14" x14ac:dyDescent="0.25">
      <c r="B9">
        <v>6</v>
      </c>
      <c r="C9" s="1">
        <v>54.613642930984497</v>
      </c>
      <c r="D9">
        <v>85.144090000000006</v>
      </c>
      <c r="H9" s="1">
        <v>77.804898262023897</v>
      </c>
      <c r="I9">
        <v>115.75485</v>
      </c>
      <c r="M9" s="1">
        <v>52.721425294876099</v>
      </c>
      <c r="N9">
        <v>86.117850000000004</v>
      </c>
    </row>
    <row r="10" spans="2:14" x14ac:dyDescent="0.25">
      <c r="B10">
        <v>7</v>
      </c>
      <c r="C10" s="1">
        <v>58.057340383529599</v>
      </c>
      <c r="D10">
        <v>84.786169999999998</v>
      </c>
      <c r="H10" s="1">
        <v>76.690699815750094</v>
      </c>
      <c r="I10">
        <v>116.05548</v>
      </c>
      <c r="M10" s="1">
        <v>49.401434898376401</v>
      </c>
      <c r="N10" s="3">
        <v>85.950400000000002</v>
      </c>
    </row>
    <row r="11" spans="2:14" x14ac:dyDescent="0.25">
      <c r="B11">
        <v>8</v>
      </c>
      <c r="C11" s="1">
        <v>59.334924936294499</v>
      </c>
      <c r="D11">
        <v>84.369529999999997</v>
      </c>
      <c r="H11" s="1">
        <v>74.823342323303194</v>
      </c>
      <c r="I11">
        <v>114.75794999999999</v>
      </c>
      <c r="M11" s="1">
        <v>60.815525293350198</v>
      </c>
      <c r="N11">
        <v>116.41468</v>
      </c>
    </row>
    <row r="12" spans="2:14" x14ac:dyDescent="0.25">
      <c r="B12">
        <v>9</v>
      </c>
      <c r="C12" s="1">
        <v>55.130685567855799</v>
      </c>
      <c r="D12">
        <v>85.046859999999995</v>
      </c>
      <c r="H12" s="1">
        <v>74.272506237030001</v>
      </c>
      <c r="I12">
        <v>113.37381000000001</v>
      </c>
      <c r="M12" s="1">
        <v>113.404592275619</v>
      </c>
      <c r="N12">
        <v>107.32852</v>
      </c>
    </row>
    <row r="13" spans="2:14" x14ac:dyDescent="0.25">
      <c r="B13">
        <v>10</v>
      </c>
      <c r="C13" s="1">
        <v>59.192314386367798</v>
      </c>
      <c r="D13">
        <v>84.77364</v>
      </c>
      <c r="H13" s="1">
        <v>70.117750883102403</v>
      </c>
      <c r="I13">
        <v>116.49312</v>
      </c>
      <c r="M13" s="1">
        <v>42.963832855224602</v>
      </c>
      <c r="N13">
        <v>86.542479999999998</v>
      </c>
    </row>
    <row r="14" spans="2:14" x14ac:dyDescent="0.25">
      <c r="B14">
        <v>11</v>
      </c>
      <c r="C14" s="1">
        <v>55.940476894378598</v>
      </c>
      <c r="D14">
        <v>84.877070000000003</v>
      </c>
      <c r="H14" s="1">
        <v>74.899099588394094</v>
      </c>
      <c r="I14">
        <v>116.00306</v>
      </c>
      <c r="M14" s="1">
        <v>46.0656352043151</v>
      </c>
      <c r="N14">
        <v>87.012029999999996</v>
      </c>
    </row>
    <row r="15" spans="2:14" x14ac:dyDescent="0.25">
      <c r="B15">
        <v>12</v>
      </c>
      <c r="C15" s="1">
        <v>55.067856788635197</v>
      </c>
      <c r="D15">
        <v>84.82687</v>
      </c>
      <c r="H15" s="1">
        <v>76.601675033569293</v>
      </c>
      <c r="I15">
        <v>119.4113</v>
      </c>
      <c r="M15" s="1">
        <v>53.957095861434901</v>
      </c>
      <c r="N15">
        <v>96.375389999999996</v>
      </c>
    </row>
    <row r="16" spans="2:14" x14ac:dyDescent="0.25">
      <c r="B16">
        <v>13</v>
      </c>
      <c r="C16" s="1">
        <v>54.453131914138702</v>
      </c>
      <c r="D16">
        <v>84.478229999999996</v>
      </c>
      <c r="H16" s="1">
        <v>79.258589982986393</v>
      </c>
      <c r="I16">
        <v>116.68213</v>
      </c>
      <c r="M16" s="1">
        <v>139.77930784225401</v>
      </c>
      <c r="N16">
        <v>73.421120000000002</v>
      </c>
    </row>
    <row r="17" spans="1:15" x14ac:dyDescent="0.25">
      <c r="B17">
        <v>14</v>
      </c>
      <c r="C17" s="1">
        <v>55.049853324890101</v>
      </c>
      <c r="D17">
        <v>84.074349999999995</v>
      </c>
      <c r="H17" s="1">
        <v>79.327092885970998</v>
      </c>
      <c r="I17">
        <v>120.26223</v>
      </c>
      <c r="M17" s="1">
        <v>55.211561441421502</v>
      </c>
      <c r="N17">
        <v>61.832329999999999</v>
      </c>
    </row>
    <row r="18" spans="1:15" x14ac:dyDescent="0.25">
      <c r="B18">
        <v>15</v>
      </c>
      <c r="C18" s="1">
        <v>54.397413253784102</v>
      </c>
      <c r="D18" s="3">
        <v>84.998500000000007</v>
      </c>
      <c r="E18" s="3"/>
      <c r="F18" s="3"/>
      <c r="G18" s="3"/>
      <c r="H18" s="1">
        <v>78.2503178119659</v>
      </c>
      <c r="I18">
        <v>116.50902000000001</v>
      </c>
      <c r="M18" s="1">
        <v>38.716996431350701</v>
      </c>
      <c r="N18">
        <v>90.468850000000003</v>
      </c>
    </row>
    <row r="19" spans="1:15" x14ac:dyDescent="0.25">
      <c r="C19" s="1"/>
      <c r="D19" s="3"/>
      <c r="E19" s="3"/>
      <c r="F19" s="3"/>
      <c r="G19" s="3"/>
      <c r="H19" s="1"/>
      <c r="M19" s="1"/>
    </row>
    <row r="20" spans="1:15" x14ac:dyDescent="0.25">
      <c r="A20" t="s">
        <v>20</v>
      </c>
      <c r="C20" s="1">
        <f>AVERAGE(C4:C18)</f>
        <v>55.44692778587337</v>
      </c>
      <c r="D20" s="1">
        <f>AVERAGE(D4:D18)</f>
        <v>84.817726000000008</v>
      </c>
      <c r="E20" s="1"/>
      <c r="F20" s="1"/>
      <c r="G20" s="1"/>
      <c r="H20" s="1">
        <f t="shared" ref="H20:N20" si="0">AVERAGE(H4:H18)</f>
        <v>76.158252875010149</v>
      </c>
      <c r="I20" s="1">
        <f t="shared" si="0"/>
        <v>116.68380586666667</v>
      </c>
      <c r="J20" s="1"/>
      <c r="K20" s="1"/>
      <c r="L20" s="1"/>
      <c r="M20" s="1">
        <f t="shared" si="0"/>
        <v>64.373085816701149</v>
      </c>
      <c r="N20" s="1">
        <f t="shared" si="0"/>
        <v>86.136217333333335</v>
      </c>
    </row>
    <row r="21" spans="1:15" x14ac:dyDescent="0.25">
      <c r="A21" t="s">
        <v>12</v>
      </c>
      <c r="C21" s="1"/>
      <c r="D21" s="1"/>
      <c r="E21" s="1">
        <f>C20-D20</f>
        <v>-29.370798214126637</v>
      </c>
      <c r="F21" s="1"/>
      <c r="G21" s="1"/>
      <c r="H21" s="1"/>
      <c r="I21" s="1"/>
      <c r="J21" s="1">
        <f t="shared" ref="J21:O21" si="1">H20-I20</f>
        <v>-40.525552991656525</v>
      </c>
      <c r="K21" s="1"/>
      <c r="L21" s="1"/>
      <c r="M21" s="1"/>
      <c r="N21" s="1"/>
      <c r="O21" s="1">
        <f t="shared" si="1"/>
        <v>-21.763131516632185</v>
      </c>
    </row>
    <row r="22" spans="1:15" x14ac:dyDescent="0.25">
      <c r="A22" t="s">
        <v>21</v>
      </c>
      <c r="C22">
        <f>_xlfn.STDEV.P(C4:C18)</f>
        <v>1.9038774056451977</v>
      </c>
      <c r="D22">
        <f>_xlfn.STDEV.P(D4:D18)</f>
        <v>0.35299896343190773</v>
      </c>
      <c r="H22">
        <f t="shared" ref="H22:N22" si="2">_xlfn.STDEV.P(H4:H18)</f>
        <v>2.5648578078411797</v>
      </c>
      <c r="I22">
        <f t="shared" si="2"/>
        <v>1.6793794370712793</v>
      </c>
      <c r="M22">
        <f t="shared" si="2"/>
        <v>33.553344539975249</v>
      </c>
      <c r="N22">
        <f t="shared" si="2"/>
        <v>14.34089687658456</v>
      </c>
    </row>
    <row r="24" spans="1:15" x14ac:dyDescent="0.25">
      <c r="B24" t="s">
        <v>22</v>
      </c>
      <c r="G24" t="s">
        <v>22</v>
      </c>
      <c r="L24" t="s">
        <v>22</v>
      </c>
    </row>
    <row r="25" spans="1:15" ht="15.75" thickBot="1" x14ac:dyDescent="0.3"/>
    <row r="26" spans="1:15" x14ac:dyDescent="0.25">
      <c r="B26" s="9"/>
      <c r="C26" s="9">
        <v>54.959874868392902</v>
      </c>
      <c r="D26" s="9">
        <v>84.652799999999999</v>
      </c>
      <c r="E26" s="9"/>
      <c r="F26" s="9"/>
      <c r="G26" s="9"/>
      <c r="H26" s="9">
        <v>78.262053728103595</v>
      </c>
      <c r="I26" s="9">
        <v>116.657028</v>
      </c>
      <c r="J26" s="9"/>
      <c r="K26" s="9"/>
      <c r="L26" s="9"/>
      <c r="M26" s="9">
        <v>40.401829004287698</v>
      </c>
      <c r="N26" s="9">
        <v>84.973619999999997</v>
      </c>
      <c r="O26" s="9"/>
    </row>
    <row r="27" spans="1:15" x14ac:dyDescent="0.25">
      <c r="B27" s="7" t="s">
        <v>23</v>
      </c>
      <c r="C27" s="7">
        <v>55.481717279979115</v>
      </c>
      <c r="D27" s="7">
        <v>84.829506428571435</v>
      </c>
      <c r="E27" s="7"/>
      <c r="F27" s="7"/>
      <c r="G27" s="7" t="s">
        <v>23</v>
      </c>
      <c r="H27" s="7">
        <v>76.007981385503442</v>
      </c>
      <c r="I27" s="7">
        <v>116.68571857142857</v>
      </c>
      <c r="J27" s="7"/>
      <c r="K27" s="7"/>
      <c r="L27" s="7" t="s">
        <v>23</v>
      </c>
      <c r="M27" s="7">
        <v>66.085318446159249</v>
      </c>
      <c r="N27" s="7">
        <v>86.219259999999991</v>
      </c>
      <c r="O27" s="7"/>
    </row>
    <row r="28" spans="1:15" x14ac:dyDescent="0.25">
      <c r="B28" s="7" t="s">
        <v>24</v>
      </c>
      <c r="C28" s="7">
        <v>4.1628517512974019</v>
      </c>
      <c r="D28" s="7">
        <v>0.14153696448626524</v>
      </c>
      <c r="E28" s="7"/>
      <c r="F28" s="7"/>
      <c r="G28" s="7" t="s">
        <v>24</v>
      </c>
      <c r="H28" s="7">
        <v>7.2257934076431827</v>
      </c>
      <c r="I28" s="7">
        <v>3.2541508563516457</v>
      </c>
      <c r="J28" s="7"/>
      <c r="K28" s="7"/>
      <c r="L28" s="7" t="s">
        <v>24</v>
      </c>
      <c r="M28" s="7">
        <v>1251.6721866172531</v>
      </c>
      <c r="N28" s="7">
        <v>237.19012851001528</v>
      </c>
      <c r="O28" s="7"/>
    </row>
    <row r="29" spans="1:15" x14ac:dyDescent="0.25">
      <c r="B29" s="7" t="s">
        <v>25</v>
      </c>
      <c r="C29" s="7">
        <v>14</v>
      </c>
      <c r="D29" s="7">
        <v>14</v>
      </c>
      <c r="E29" s="7"/>
      <c r="F29" s="7"/>
      <c r="G29" s="7" t="s">
        <v>25</v>
      </c>
      <c r="H29" s="7">
        <v>14</v>
      </c>
      <c r="I29" s="7">
        <v>14</v>
      </c>
      <c r="J29" s="7"/>
      <c r="K29" s="7"/>
      <c r="L29" s="7" t="s">
        <v>25</v>
      </c>
      <c r="M29" s="7">
        <v>14</v>
      </c>
      <c r="N29" s="7">
        <v>14</v>
      </c>
      <c r="O29" s="7"/>
    </row>
    <row r="30" spans="1:15" x14ac:dyDescent="0.25">
      <c r="B30" s="7" t="s">
        <v>26</v>
      </c>
      <c r="C30" s="7">
        <v>-0.20593606054110233</v>
      </c>
      <c r="D30" s="7"/>
      <c r="E30" s="7"/>
      <c r="F30" s="7"/>
      <c r="G30" s="7" t="s">
        <v>26</v>
      </c>
      <c r="H30" s="7">
        <v>0.16411545549869735</v>
      </c>
      <c r="I30" s="7"/>
      <c r="J30" s="7"/>
      <c r="K30" s="7"/>
      <c r="L30" s="7" t="s">
        <v>26</v>
      </c>
      <c r="M30" s="7">
        <v>7.5593016525087847E-2</v>
      </c>
      <c r="N30" s="7"/>
      <c r="O30" s="7"/>
    </row>
    <row r="31" spans="1:15" x14ac:dyDescent="0.25">
      <c r="B31" s="7" t="s">
        <v>27</v>
      </c>
      <c r="C31" s="7">
        <v>0</v>
      </c>
      <c r="D31" s="7"/>
      <c r="E31" s="7"/>
      <c r="F31" s="7"/>
      <c r="G31" s="7" t="s">
        <v>27</v>
      </c>
      <c r="H31" s="7">
        <v>0</v>
      </c>
      <c r="I31" s="7"/>
      <c r="J31" s="7"/>
      <c r="K31" s="7"/>
      <c r="L31" s="7" t="s">
        <v>27</v>
      </c>
      <c r="M31" s="7">
        <v>0</v>
      </c>
      <c r="N31" s="7"/>
      <c r="O31" s="7"/>
    </row>
    <row r="32" spans="1:15" x14ac:dyDescent="0.25">
      <c r="B32" s="7" t="s">
        <v>28</v>
      </c>
      <c r="C32" s="7">
        <v>13</v>
      </c>
      <c r="D32" s="7"/>
      <c r="E32" s="7"/>
      <c r="F32" s="7"/>
      <c r="G32" s="7" t="s">
        <v>28</v>
      </c>
      <c r="H32" s="7">
        <v>13</v>
      </c>
      <c r="I32" s="7"/>
      <c r="J32" s="7"/>
      <c r="K32" s="7"/>
      <c r="L32" s="7" t="s">
        <v>28</v>
      </c>
      <c r="M32" s="7">
        <v>13</v>
      </c>
      <c r="N32" s="7"/>
      <c r="O32" s="7"/>
    </row>
    <row r="33" spans="2:15" x14ac:dyDescent="0.25">
      <c r="B33" s="7" t="s">
        <v>29</v>
      </c>
      <c r="C33" s="7">
        <v>-51.08496665093346</v>
      </c>
      <c r="D33" s="7"/>
      <c r="E33" s="7"/>
      <c r="F33" s="7"/>
      <c r="G33" s="7" t="s">
        <v>29</v>
      </c>
      <c r="H33" s="7">
        <v>-51.0517943578892</v>
      </c>
      <c r="I33" s="7"/>
      <c r="J33" s="7"/>
      <c r="K33" s="7"/>
      <c r="L33" s="7" t="s">
        <v>29</v>
      </c>
      <c r="M33" s="7">
        <v>-2.0087468097395011</v>
      </c>
      <c r="N33" s="7"/>
      <c r="O33" s="7"/>
    </row>
    <row r="34" spans="2:15" x14ac:dyDescent="0.25">
      <c r="B34" s="7" t="s">
        <v>30</v>
      </c>
      <c r="C34" s="7">
        <v>1.135856893008895E-16</v>
      </c>
      <c r="D34" s="7"/>
      <c r="E34" s="7"/>
      <c r="F34" s="7"/>
      <c r="G34" s="7" t="s">
        <v>30</v>
      </c>
      <c r="H34" s="7">
        <v>1.1454443100736906E-16</v>
      </c>
      <c r="I34" s="7"/>
      <c r="J34" s="7"/>
      <c r="K34" s="7"/>
      <c r="L34" s="7" t="s">
        <v>30</v>
      </c>
      <c r="M34" s="7">
        <v>3.2900481901524718E-2</v>
      </c>
      <c r="N34" s="7"/>
      <c r="O34" s="7"/>
    </row>
    <row r="35" spans="2:15" x14ac:dyDescent="0.25">
      <c r="B35" s="7" t="s">
        <v>31</v>
      </c>
      <c r="C35" s="7">
        <v>1.7709333959868729</v>
      </c>
      <c r="D35" s="7"/>
      <c r="E35" s="7"/>
      <c r="F35" s="7"/>
      <c r="G35" s="7" t="s">
        <v>31</v>
      </c>
      <c r="H35" s="7">
        <v>1.7709333959868729</v>
      </c>
      <c r="I35" s="7"/>
      <c r="J35" s="7"/>
      <c r="K35" s="7"/>
      <c r="L35" s="7" t="s">
        <v>31</v>
      </c>
      <c r="M35" s="7">
        <v>1.7709333959868729</v>
      </c>
      <c r="N35" s="7"/>
      <c r="O35" s="7"/>
    </row>
    <row r="36" spans="2:15" x14ac:dyDescent="0.25">
      <c r="B36" s="7" t="s">
        <v>32</v>
      </c>
      <c r="C36" s="7">
        <v>2.27171378601779E-16</v>
      </c>
      <c r="D36" s="7"/>
      <c r="E36" s="7"/>
      <c r="F36" s="7"/>
      <c r="G36" s="7" t="s">
        <v>32</v>
      </c>
      <c r="H36" s="7">
        <v>2.2908886201473813E-16</v>
      </c>
      <c r="I36" s="7"/>
      <c r="J36" s="7"/>
      <c r="K36" s="7"/>
      <c r="L36" s="7" t="s">
        <v>32</v>
      </c>
      <c r="M36" s="7">
        <v>6.5800963803049436E-2</v>
      </c>
      <c r="N36" s="7"/>
      <c r="O36" s="7"/>
    </row>
    <row r="37" spans="2:15" ht="15.75" thickBot="1" x14ac:dyDescent="0.3">
      <c r="B37" s="8" t="s">
        <v>33</v>
      </c>
      <c r="C37" s="8">
        <v>2.1603686564627926</v>
      </c>
      <c r="D37" s="8"/>
      <c r="E37" s="8"/>
      <c r="F37" s="8"/>
      <c r="G37" s="8" t="s">
        <v>33</v>
      </c>
      <c r="H37" s="8">
        <v>2.1603686564627926</v>
      </c>
      <c r="I37" s="8"/>
      <c r="J37" s="8"/>
      <c r="K37" s="8"/>
      <c r="L37" s="8" t="s">
        <v>33</v>
      </c>
      <c r="M37" s="8">
        <v>2.1603686564627926</v>
      </c>
      <c r="N37" s="8"/>
      <c r="O37" s="8"/>
    </row>
    <row r="55" spans="2:12" ht="409.5" customHeight="1" x14ac:dyDescent="0.25">
      <c r="B55" s="11" t="s">
        <v>34</v>
      </c>
      <c r="G55" s="11" t="s">
        <v>35</v>
      </c>
      <c r="L55" s="11" t="s">
        <v>36</v>
      </c>
    </row>
    <row r="56" spans="2:12" ht="409.5" customHeight="1" x14ac:dyDescent="0.25">
      <c r="B56" s="11"/>
      <c r="G56" s="11"/>
      <c r="L56" s="11"/>
    </row>
    <row r="57" spans="2:12" x14ac:dyDescent="0.25">
      <c r="B57" s="12"/>
      <c r="G57" s="12"/>
      <c r="L57" s="12"/>
    </row>
    <row r="58" spans="2:12" x14ac:dyDescent="0.25">
      <c r="B58" s="12"/>
      <c r="G58" s="12"/>
      <c r="L58" s="12"/>
    </row>
    <row r="59" spans="2:12" ht="169.5" customHeight="1" x14ac:dyDescent="0.25">
      <c r="B59" s="12" t="s">
        <v>41</v>
      </c>
      <c r="G59" s="12" t="s">
        <v>39</v>
      </c>
      <c r="L59" s="12" t="s">
        <v>37</v>
      </c>
    </row>
    <row r="61" spans="2:12" ht="195" x14ac:dyDescent="0.25">
      <c r="B61" s="10" t="s">
        <v>42</v>
      </c>
      <c r="G61" s="10" t="s">
        <v>40</v>
      </c>
      <c r="L61" s="10" t="s">
        <v>38</v>
      </c>
    </row>
    <row r="65" spans="7:7" ht="120" x14ac:dyDescent="0.25">
      <c r="G65" s="10" t="s">
        <v>43</v>
      </c>
    </row>
  </sheetData>
  <mergeCells count="9">
    <mergeCell ref="B55:B56"/>
    <mergeCell ref="G55:G56"/>
    <mergeCell ref="L55:L56"/>
    <mergeCell ref="C2:D2"/>
    <mergeCell ref="C3:D3"/>
    <mergeCell ref="H2:I2"/>
    <mergeCell ref="H3:I3"/>
    <mergeCell ref="M3:N3"/>
    <mergeCell ref="M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BUA ODETTI</dc:creator>
  <cp:lastModifiedBy>EMANUELE BUA ODETTI</cp:lastModifiedBy>
  <dcterms:created xsi:type="dcterms:W3CDTF">2024-05-14T14:35:58Z</dcterms:created>
  <dcterms:modified xsi:type="dcterms:W3CDTF">2024-05-21T15:43:58Z</dcterms:modified>
</cp:coreProperties>
</file>