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a.torrecilla\Desktop\IMDEA-2\Experimentos\"/>
    </mc:Choice>
  </mc:AlternateContent>
  <xr:revisionPtr revIDLastSave="0" documentId="13_ncr:1_{49621CAB-4D00-4BDD-A2CE-8C003E0CEDD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Análisi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4" l="1"/>
  <c r="K20" i="4"/>
  <c r="K21" i="4"/>
  <c r="K22" i="4"/>
  <c r="K23" i="4"/>
  <c r="K19" i="4"/>
  <c r="L19" i="4"/>
  <c r="H18" i="4"/>
  <c r="G23" i="4"/>
  <c r="G22" i="4"/>
  <c r="G21" i="4"/>
  <c r="G20" i="4"/>
  <c r="G19" i="4"/>
  <c r="G18" i="4"/>
  <c r="D20" i="4"/>
  <c r="H20" i="4" s="1"/>
  <c r="L20" i="4" s="1"/>
  <c r="D21" i="4"/>
  <c r="H21" i="4" s="1"/>
  <c r="L21" i="4" s="1"/>
  <c r="D22" i="4"/>
  <c r="H22" i="4"/>
  <c r="L22" i="4" s="1"/>
  <c r="D18" i="4"/>
  <c r="L18" i="4" s="1"/>
  <c r="C23" i="4"/>
  <c r="C22" i="4"/>
  <c r="C21" i="4"/>
  <c r="C20" i="4"/>
  <c r="C19" i="4"/>
  <c r="C18" i="4"/>
  <c r="D17" i="4"/>
  <c r="C17" i="4"/>
  <c r="D19" i="4"/>
  <c r="H19" i="4" s="1"/>
  <c r="D23" i="4"/>
  <c r="H23" i="4" s="1"/>
  <c r="L23" i="4" s="1"/>
  <c r="C15" i="2"/>
  <c r="Q22" i="2" l="1"/>
  <c r="Q18" i="2"/>
  <c r="D17" i="2"/>
  <c r="H17" i="2" s="1"/>
  <c r="L17" i="2" s="1"/>
  <c r="C19" i="2" l="1"/>
  <c r="C18" i="2"/>
  <c r="C17" i="2"/>
  <c r="C16" i="2"/>
  <c r="O16" i="2" s="1"/>
  <c r="D15" i="2"/>
  <c r="K17" i="2" l="1"/>
  <c r="K19" i="2"/>
  <c r="K16" i="2"/>
  <c r="K18" i="2"/>
  <c r="P17" i="2" s="1"/>
  <c r="D16" i="2"/>
  <c r="H16" i="2" s="1"/>
  <c r="L16" i="2" s="1"/>
  <c r="P16" i="2" s="1"/>
  <c r="G19" i="2"/>
  <c r="D25" i="2"/>
  <c r="H25" i="2" s="1"/>
  <c r="L25" i="2" s="1"/>
  <c r="P25" i="2" s="1"/>
  <c r="D24" i="2"/>
  <c r="H24" i="2" s="1"/>
  <c r="L24" i="2" s="1"/>
  <c r="D23" i="2"/>
  <c r="H23" i="2" s="1"/>
  <c r="L23" i="2" s="1"/>
  <c r="D22" i="2"/>
  <c r="H22" i="2" s="1"/>
  <c r="L22" i="2" s="1"/>
  <c r="D21" i="2"/>
  <c r="H21" i="2" s="1"/>
  <c r="L21" i="2" s="1"/>
  <c r="D20" i="2"/>
  <c r="H20" i="2" s="1"/>
  <c r="L20" i="2" s="1"/>
  <c r="D19" i="2"/>
  <c r="H19" i="2" s="1"/>
  <c r="L19" i="2" s="1"/>
  <c r="D18" i="2"/>
  <c r="H18" i="2" s="1"/>
  <c r="L18" i="2" s="1"/>
  <c r="C25" i="2"/>
  <c r="C24" i="2"/>
  <c r="C23" i="2"/>
  <c r="K23" i="2" s="1"/>
  <c r="C22" i="2"/>
  <c r="C21" i="2"/>
  <c r="C20" i="2"/>
  <c r="G18" i="2"/>
  <c r="G17" i="2"/>
  <c r="O17" i="2" l="1"/>
  <c r="G20" i="2"/>
  <c r="K20" i="2"/>
  <c r="P21" i="2" s="1"/>
  <c r="G24" i="2"/>
  <c r="K24" i="2"/>
  <c r="P23" i="2" s="1"/>
  <c r="G21" i="2"/>
  <c r="K21" i="2"/>
  <c r="O25" i="2"/>
  <c r="K25" i="2"/>
  <c r="G22" i="2"/>
  <c r="K22" i="2"/>
  <c r="G23" i="2"/>
  <c r="G16" i="2"/>
  <c r="G25" i="2"/>
  <c r="O23" i="2" l="1"/>
  <c r="P19" i="2"/>
  <c r="O19" i="2"/>
  <c r="O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Javier Moral Sanz</author>
  </authors>
  <commentList>
    <comment ref="K1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Javier Moral Sanz:</t>
        </r>
        <r>
          <rPr>
            <sz val="9"/>
            <color indexed="81"/>
            <rFont val="Tahoma"/>
            <charset val="1"/>
          </rPr>
          <t xml:space="preserve">
Include here data analysed as per % of control (transfected+vehicle)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 Torrecilla Parra</author>
    <author>Javier Moral Sanz</author>
  </authors>
  <commentList>
    <comment ref="F15" authorId="0" shapeId="0" xr:uid="{6D2B1307-2D09-463B-8A3E-1D1E1F36660E}">
      <text>
        <r>
          <rPr>
            <b/>
            <sz val="9"/>
            <color indexed="81"/>
            <rFont val="Tahoma"/>
            <charset val="1"/>
          </rPr>
          <t>Marta Torrecilla Parra:</t>
        </r>
        <r>
          <rPr>
            <sz val="9"/>
            <color indexed="81"/>
            <rFont val="Tahoma"/>
            <charset val="1"/>
          </rPr>
          <t xml:space="preserve">
Restando el blanco</t>
        </r>
      </text>
    </comment>
    <comment ref="B16" authorId="0" shapeId="0" xr:uid="{34A43314-2A89-480B-977B-3DC896A9D675}">
      <text>
        <r>
          <rPr>
            <b/>
            <sz val="9"/>
            <color indexed="81"/>
            <rFont val="Tahoma"/>
            <charset val="1"/>
          </rPr>
          <t>Marta Torrecilla Parra:</t>
        </r>
        <r>
          <rPr>
            <sz val="9"/>
            <color indexed="81"/>
            <rFont val="Tahoma"/>
            <charset val="1"/>
          </rPr>
          <t xml:space="preserve">
Media de 3 valores en el caso de Control no transfectado, blanco y DMSO 5%, y de 6 valores en los tratamientos con CM/mR7 vehículo/Ab</t>
        </r>
      </text>
    </comment>
    <comment ref="K17" authorId="1" shapeId="0" xr:uid="{8EACBF36-6AE7-4DC0-AB9E-3FC6ED4A6693}">
      <text>
        <r>
          <rPr>
            <b/>
            <sz val="9"/>
            <color indexed="81"/>
            <rFont val="Tahoma"/>
            <charset val="1"/>
          </rPr>
          <t>Javier Moral Sanz:</t>
        </r>
        <r>
          <rPr>
            <sz val="9"/>
            <color indexed="81"/>
            <rFont val="Tahoma"/>
            <charset val="1"/>
          </rPr>
          <t xml:space="preserve">
Include here data analysed as per % of control (transfected+vehicle)</t>
        </r>
      </text>
    </comment>
  </commentList>
</comments>
</file>

<file path=xl/sharedStrings.xml><?xml version="1.0" encoding="utf-8"?>
<sst xmlns="http://schemas.openxmlformats.org/spreadsheetml/2006/main" count="100" uniqueCount="32">
  <si>
    <t>Blank</t>
  </si>
  <si>
    <t>mean</t>
  </si>
  <si>
    <t>sem</t>
  </si>
  <si>
    <t>Control Non-transfected</t>
  </si>
  <si>
    <t>DMSO 5%</t>
  </si>
  <si>
    <t>Raw data</t>
  </si>
  <si>
    <t>Background subtracted</t>
  </si>
  <si>
    <t>%</t>
  </si>
  <si>
    <t>CM1</t>
  </si>
  <si>
    <t>CM2</t>
  </si>
  <si>
    <t>Non treated</t>
  </si>
  <si>
    <t>miR + vehículo</t>
  </si>
  <si>
    <t>CM + vehículo</t>
  </si>
  <si>
    <t>CM + 5uM Ab</t>
  </si>
  <si>
    <t>miR + 5uM Ab</t>
  </si>
  <si>
    <t>5%DMSO</t>
  </si>
  <si>
    <t>miR2</t>
  </si>
  <si>
    <t>CM1 + Ab</t>
  </si>
  <si>
    <t>CM2 + Ab</t>
  </si>
  <si>
    <t>miR1 + Ab</t>
  </si>
  <si>
    <t>miR1</t>
  </si>
  <si>
    <t>miR2 + Ab</t>
  </si>
  <si>
    <t>Media</t>
  </si>
  <si>
    <t>CM + Ab 5uM</t>
  </si>
  <si>
    <t>miR + Ab 5uM</t>
  </si>
  <si>
    <t>Non-transf</t>
  </si>
  <si>
    <t>t-test</t>
  </si>
  <si>
    <t>CM</t>
  </si>
  <si>
    <t>miR</t>
  </si>
  <si>
    <t>CM + Ab</t>
  </si>
  <si>
    <t>miR + Ab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</si>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</sst>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MTT A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β</a:t>
            </a:r>
            <a:r>
              <a:rPr lang="es-ES"/>
              <a:t> 5µM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A3-4E1D-A8BC-5C971C2A5F82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A3-4E1D-A8BC-5C971C2A5F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A3-4E1D-A8BC-5C971C2A5F82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A3-4E1D-A8BC-5C971C2A5F82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A3-4E1D-A8BC-5C971C2A5F82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5A3-4E1D-A8BC-5C971C2A5F82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Hoja2!$P$16:$P$25</c15:sqref>
                    </c15:fullRef>
                  </c:ext>
                </c:extLst>
                <c:f>(Hoja2!$P$16:$P$17,Hoja2!$P$19,Hoja2!$P$21,Hoja2!$P$23,Hoja2!$P$25)</c:f>
                <c:numCache>
                  <c:formatCode>General</c:formatCode>
                  <c:ptCount val="6"/>
                  <c:pt idx="0">
                    <c:v>1.5409232441768337</c:v>
                  </c:pt>
                  <c:pt idx="1">
                    <c:v>0.17273869346733051</c:v>
                  </c:pt>
                  <c:pt idx="2">
                    <c:v>1.1934673366834136</c:v>
                  </c:pt>
                  <c:pt idx="3">
                    <c:v>0.21984924623115454</c:v>
                  </c:pt>
                  <c:pt idx="4">
                    <c:v>1.0521356783919593</c:v>
                  </c:pt>
                  <c:pt idx="5">
                    <c:v>1.1269427669584646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Hoja2!$P$16:$P$25</c15:sqref>
                    </c15:fullRef>
                  </c:ext>
                </c:extLst>
                <c:f>(Hoja2!$P$16:$P$17,Hoja2!$P$19,Hoja2!$P$21,Hoja2!$P$23,Hoja2!$P$25)</c:f>
                <c:numCache>
                  <c:formatCode>General</c:formatCode>
                  <c:ptCount val="6"/>
                  <c:pt idx="0">
                    <c:v>1.5409232441768337</c:v>
                  </c:pt>
                  <c:pt idx="1">
                    <c:v>0.17273869346733051</c:v>
                  </c:pt>
                  <c:pt idx="2">
                    <c:v>1.1934673366834136</c:v>
                  </c:pt>
                  <c:pt idx="3">
                    <c:v>0.21984924623115454</c:v>
                  </c:pt>
                  <c:pt idx="4">
                    <c:v>1.0521356783919593</c:v>
                  </c:pt>
                  <c:pt idx="5">
                    <c:v>1.1269427669584646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Hoja2!$N$16:$N$25</c15:sqref>
                  </c15:fullRef>
                </c:ext>
              </c:extLst>
              <c:f>(Hoja2!$N$16:$N$17,Hoja2!$N$19,Hoja2!$N$21,Hoja2!$N$23,Hoja2!$N$25)</c:f>
              <c:strCache>
                <c:ptCount val="6"/>
                <c:pt idx="0">
                  <c:v>Non-transf</c:v>
                </c:pt>
                <c:pt idx="1">
                  <c:v>CM + vehículo</c:v>
                </c:pt>
                <c:pt idx="2">
                  <c:v>CM + Ab 5uM</c:v>
                </c:pt>
                <c:pt idx="3">
                  <c:v>miR + vehículo</c:v>
                </c:pt>
                <c:pt idx="4">
                  <c:v>miR + Ab 5uM</c:v>
                </c:pt>
                <c:pt idx="5">
                  <c:v>DMSO 5%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Hoja2!$O$16:$O$25</c15:sqref>
                  </c15:fullRef>
                </c:ext>
              </c:extLst>
              <c:f>(Hoja2!$O$16:$O$17,Hoja2!$O$19,Hoja2!$O$21,Hoja2!$O$23,Hoja2!$O$25)</c:f>
              <c:numCache>
                <c:formatCode>0.00</c:formatCode>
                <c:ptCount val="6"/>
                <c:pt idx="0" formatCode="General">
                  <c:v>100</c:v>
                </c:pt>
                <c:pt idx="1">
                  <c:v>35.222989949748751</c:v>
                </c:pt>
                <c:pt idx="2">
                  <c:v>32.537688442211056</c:v>
                </c:pt>
                <c:pt idx="3">
                  <c:v>29.648241206030157</c:v>
                </c:pt>
                <c:pt idx="4">
                  <c:v>30.794597989949754</c:v>
                </c:pt>
                <c:pt idx="5" formatCode="0.0">
                  <c:v>21.670854271356784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E1D-A8BC-5C971C2A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426717264"/>
        <c:axId val="426717592"/>
      </c:barChart>
      <c:catAx>
        <c:axId val="4267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717592"/>
        <c:crosses val="autoZero"/>
        <c:auto val="1"/>
        <c:lblAlgn val="ctr"/>
        <c:lblOffset val="100"/>
        <c:noMultiLvlLbl val="0"/>
      </c:catAx>
      <c:valAx>
        <c:axId val="4267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71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MTT A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β</a:t>
            </a:r>
            <a:r>
              <a:rPr lang="es-ES"/>
              <a:t> 5µM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A2-4E55-802D-88FDE3B5430D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A2-4E55-802D-88FDE3B543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A2-4E55-802D-88FDE3B5430D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A2-4E55-802D-88FDE3B5430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AA2-4E55-802D-88FDE3B5430D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A2-4E55-802D-88FDE3B5430D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A2-4E55-802D-88FDE3B5430D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A2-4E55-802D-88FDE3B5430D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Análisis!$P$18:$P$23</c15:sqref>
                    </c15:fullRef>
                  </c:ext>
                </c:extLst>
                <c:f>Análisis!$P$18:$P$23</c:f>
                <c:numCache>
                  <c:formatCode>General</c:formatCode>
                  <c:ptCount val="6"/>
                  <c:pt idx="0">
                    <c:v>1.5409232441768337</c:v>
                  </c:pt>
                  <c:pt idx="1">
                    <c:v>0.90863144954987829</c:v>
                  </c:pt>
                  <c:pt idx="2">
                    <c:v>0.90762204566536242</c:v>
                  </c:pt>
                  <c:pt idx="3">
                    <c:v>1.0812544155336949</c:v>
                  </c:pt>
                  <c:pt idx="4">
                    <c:v>1.2210423598075724</c:v>
                  </c:pt>
                  <c:pt idx="5">
                    <c:v>1.1269427669584646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Análisis!$P$18:$P$23</c15:sqref>
                    </c15:fullRef>
                  </c:ext>
                </c:extLst>
                <c:f>Análisis!$P$18:$P$23</c:f>
                <c:numCache>
                  <c:formatCode>General</c:formatCode>
                  <c:ptCount val="6"/>
                  <c:pt idx="0">
                    <c:v>1.5409232441768337</c:v>
                  </c:pt>
                  <c:pt idx="1">
                    <c:v>0.90863144954987829</c:v>
                  </c:pt>
                  <c:pt idx="2">
                    <c:v>0.90762204566536242</c:v>
                  </c:pt>
                  <c:pt idx="3">
                    <c:v>1.0812544155336949</c:v>
                  </c:pt>
                  <c:pt idx="4">
                    <c:v>1.2210423598075724</c:v>
                  </c:pt>
                  <c:pt idx="5">
                    <c:v>1.1269427669584646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Análisis!$N$18:$N$23</c15:sqref>
                  </c15:fullRef>
                </c:ext>
              </c:extLst>
              <c:f>Análisis!$N$18:$N$23</c:f>
              <c:strCache>
                <c:ptCount val="6"/>
                <c:pt idx="0">
                  <c:v>Non-transf</c:v>
                </c:pt>
                <c:pt idx="1">
                  <c:v>CM + vehículo</c:v>
                </c:pt>
                <c:pt idx="2">
                  <c:v>CM + Ab 5uM</c:v>
                </c:pt>
                <c:pt idx="3">
                  <c:v>miR + vehículo</c:v>
                </c:pt>
                <c:pt idx="4">
                  <c:v>miR + Ab 5uM</c:v>
                </c:pt>
                <c:pt idx="5">
                  <c:v>DMSO 5%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Análisis!$O$18:$O$23</c15:sqref>
                  </c15:fullRef>
                </c:ext>
              </c:extLst>
              <c:f>Análisis!$O$18:$O$23</c:f>
              <c:numCache>
                <c:formatCode>0.00</c:formatCode>
                <c:ptCount val="6"/>
                <c:pt idx="0" formatCode="General">
                  <c:v>396.54924514737604</c:v>
                </c:pt>
                <c:pt idx="1">
                  <c:v>100</c:v>
                </c:pt>
                <c:pt idx="2">
                  <c:v>87.706685837526962</c:v>
                </c:pt>
                <c:pt idx="3">
                  <c:v>74.478792235801578</c:v>
                </c:pt>
                <c:pt idx="4">
                  <c:v>79.726815240833957</c:v>
                </c:pt>
                <c:pt idx="5" formatCode="0.0">
                  <c:v>37.958303378864123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A2-4E55-802D-88FDE3B5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426717264"/>
        <c:axId val="426717592"/>
      </c:barChart>
      <c:catAx>
        <c:axId val="4267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717592"/>
        <c:crosses val="autoZero"/>
        <c:auto val="1"/>
        <c:lblAlgn val="ctr"/>
        <c:lblOffset val="100"/>
        <c:noMultiLvlLbl val="0"/>
      </c:catAx>
      <c:valAx>
        <c:axId val="4267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71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1557337</xdr:colOff>
      <xdr:row>26</xdr:row>
      <xdr:rowOff>138112</xdr:rowOff>
    </xdr:from>
    <xdr:to>
      <xdr:col>7</xdr:col>
      <xdr:colOff>404812</xdr:colOff>
      <xdr:row>41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C9FD07-CA6E-4E8B-B846-7D107704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24</xdr:row>
      <xdr:rowOff>71437</xdr:rowOff>
    </xdr:from>
    <xdr:to>
      <xdr:col>11</xdr:col>
      <xdr:colOff>204787</xdr:colOff>
      <xdr:row>38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8398A9-38FB-4783-98DD-88B0DD5A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sqref="A1:L9"/>
    </sheetView>
  </sheetViews>
  <sheetFormatPr baseColWidth="10" defaultRowHeight="15" x14ac:dyDescent="0.25"/>
  <cols>
    <col min="1" max="16384" width="11.42578125" style="1"/>
  </cols>
  <sheetData>
    <row r="1" spans="1:12" x14ac:dyDescent="0.25">
      <c r="A1" s="1">
        <v>4.2000000000000003E-2</v>
      </c>
      <c r="B1" s="1">
        <v>4.2999999999999997E-2</v>
      </c>
      <c r="C1" s="1">
        <v>0.16</v>
      </c>
      <c r="D1" s="1">
        <v>0.17499999999999999</v>
      </c>
      <c r="E1" s="1">
        <v>0.16500000000000001</v>
      </c>
      <c r="F1" s="1">
        <v>0.20100000000000001</v>
      </c>
      <c r="G1" s="1">
        <v>0.17899999999999999</v>
      </c>
      <c r="H1" s="1">
        <v>0.22800000000000001</v>
      </c>
      <c r="I1" s="1">
        <v>0.18</v>
      </c>
      <c r="J1" s="1">
        <v>0.20699999999999999</v>
      </c>
      <c r="K1" s="1">
        <v>0.20799999999999999</v>
      </c>
      <c r="L1" s="1">
        <v>4.5999999999999999E-2</v>
      </c>
    </row>
    <row r="2" spans="1:12" x14ac:dyDescent="0.25">
      <c r="A2" s="1">
        <v>0.13600000000000001</v>
      </c>
      <c r="B2" s="1">
        <v>1.0860000000000001</v>
      </c>
      <c r="C2" s="1">
        <v>0.39900000000000002</v>
      </c>
      <c r="D2" s="1">
        <v>0.36</v>
      </c>
      <c r="E2" s="1">
        <v>0.27900000000000003</v>
      </c>
      <c r="F2" s="1">
        <v>0.32700000000000001</v>
      </c>
      <c r="G2" s="1">
        <v>0.33800000000000002</v>
      </c>
      <c r="H2" s="1">
        <v>0.36399999999999999</v>
      </c>
      <c r="I2" s="1">
        <v>0.34499999999999997</v>
      </c>
      <c r="J2" s="1">
        <v>0.378</v>
      </c>
      <c r="K2" s="1">
        <v>0.22900000000000001</v>
      </c>
      <c r="L2" s="1">
        <v>0.26200000000000001</v>
      </c>
    </row>
    <row r="3" spans="1:12" x14ac:dyDescent="0.25">
      <c r="A3" s="1">
        <v>0.14699999999999999</v>
      </c>
      <c r="B3" s="1">
        <v>1.0649999999999999</v>
      </c>
      <c r="C3" s="1">
        <v>0.37</v>
      </c>
      <c r="D3" s="1">
        <v>0.35199999999999998</v>
      </c>
      <c r="E3" s="1">
        <v>0.33300000000000002</v>
      </c>
      <c r="F3" s="1">
        <v>0.28299999999999997</v>
      </c>
      <c r="G3" s="1">
        <v>0.33900000000000002</v>
      </c>
      <c r="H3" s="1">
        <v>0.33</v>
      </c>
      <c r="I3" s="1">
        <v>0.30199999999999999</v>
      </c>
      <c r="J3" s="1">
        <v>0.32200000000000001</v>
      </c>
      <c r="K3" s="1">
        <v>0.21099999999999999</v>
      </c>
      <c r="L3" s="1">
        <v>0.158</v>
      </c>
    </row>
    <row r="4" spans="1:12" x14ac:dyDescent="0.25">
      <c r="A4" s="1">
        <v>0.14299999999999999</v>
      </c>
      <c r="B4" s="1">
        <v>1.0329999999999999</v>
      </c>
      <c r="C4" s="1">
        <v>0.35799999999999998</v>
      </c>
      <c r="D4" s="1">
        <v>0.40400000000000003</v>
      </c>
      <c r="E4" s="1">
        <v>0.33900000000000002</v>
      </c>
      <c r="F4" s="1">
        <v>0.32700000000000001</v>
      </c>
      <c r="G4" s="1">
        <v>0.32100000000000001</v>
      </c>
      <c r="H4" s="1">
        <v>0.38</v>
      </c>
      <c r="I4" s="1">
        <v>0.3</v>
      </c>
      <c r="J4" s="1">
        <v>0.314</v>
      </c>
      <c r="K4" s="1">
        <v>0.25</v>
      </c>
      <c r="L4" s="1">
        <v>0.13800000000000001</v>
      </c>
    </row>
    <row r="5" spans="1:12" x14ac:dyDescent="0.25">
      <c r="A5" s="1">
        <v>4.3999999999999997E-2</v>
      </c>
      <c r="B5" s="1">
        <v>0.17599999999999999</v>
      </c>
      <c r="C5" s="1">
        <v>3.9E-2</v>
      </c>
      <c r="D5" s="1">
        <v>3.5000000000000003E-2</v>
      </c>
      <c r="E5" s="1">
        <v>3.7999999999999999E-2</v>
      </c>
      <c r="F5" s="1">
        <v>3.3000000000000002E-2</v>
      </c>
      <c r="G5" s="1">
        <v>4.7E-2</v>
      </c>
      <c r="H5" s="1">
        <v>3.7999999999999999E-2</v>
      </c>
      <c r="I5" s="1">
        <v>3.9E-2</v>
      </c>
      <c r="J5" s="1">
        <v>6.8000000000000005E-2</v>
      </c>
      <c r="K5" s="1">
        <v>6.3E-2</v>
      </c>
      <c r="L5" s="1">
        <v>4.2000000000000003E-2</v>
      </c>
    </row>
    <row r="6" spans="1:12" x14ac:dyDescent="0.25">
      <c r="A6" s="1">
        <v>4.1000000000000002E-2</v>
      </c>
      <c r="B6" s="1">
        <v>5.6000000000000001E-2</v>
      </c>
      <c r="C6" s="1">
        <v>3.5999999999999997E-2</v>
      </c>
      <c r="D6" s="1">
        <v>3.9E-2</v>
      </c>
      <c r="E6" s="1">
        <v>3.6999999999999998E-2</v>
      </c>
      <c r="F6" s="1">
        <v>3.5999999999999997E-2</v>
      </c>
      <c r="G6" s="1">
        <v>3.7999999999999999E-2</v>
      </c>
      <c r="H6" s="1">
        <v>3.7999999999999999E-2</v>
      </c>
      <c r="I6" s="1">
        <v>4.2000000000000003E-2</v>
      </c>
      <c r="J6" s="1">
        <v>3.5999999999999997E-2</v>
      </c>
      <c r="K6" s="1">
        <v>4.2000000000000003E-2</v>
      </c>
      <c r="L6" s="1">
        <v>4.2999999999999997E-2</v>
      </c>
    </row>
    <row r="7" spans="1:12" x14ac:dyDescent="0.25">
      <c r="A7" s="1">
        <v>0.04</v>
      </c>
      <c r="B7" s="1">
        <v>4.2000000000000003E-2</v>
      </c>
      <c r="C7" s="1">
        <v>3.5000000000000003E-2</v>
      </c>
      <c r="D7" s="1">
        <v>4.2999999999999997E-2</v>
      </c>
      <c r="E7" s="1">
        <v>3.1E-2</v>
      </c>
      <c r="F7" s="1">
        <v>3.6999999999999998E-2</v>
      </c>
      <c r="G7" s="1">
        <v>4.5999999999999999E-2</v>
      </c>
      <c r="H7" s="1">
        <v>3.5000000000000003E-2</v>
      </c>
      <c r="I7" s="1">
        <v>6.4000000000000001E-2</v>
      </c>
      <c r="J7" s="1">
        <v>4.1000000000000002E-2</v>
      </c>
      <c r="K7" s="1">
        <v>4.2000000000000003E-2</v>
      </c>
      <c r="L7" s="1">
        <v>4.2999999999999997E-2</v>
      </c>
    </row>
    <row r="8" spans="1:12" x14ac:dyDescent="0.25">
      <c r="A8" s="1">
        <v>4.2999999999999997E-2</v>
      </c>
      <c r="B8" s="1">
        <v>3.9E-2</v>
      </c>
      <c r="C8" s="1">
        <v>4.1000000000000002E-2</v>
      </c>
      <c r="D8" s="1">
        <v>5.1999999999999998E-2</v>
      </c>
      <c r="E8" s="1">
        <v>4.2999999999999997E-2</v>
      </c>
      <c r="F8" s="1">
        <v>4.2000000000000003E-2</v>
      </c>
      <c r="G8" s="1">
        <v>3.9E-2</v>
      </c>
      <c r="H8" s="1">
        <v>3.7999999999999999E-2</v>
      </c>
      <c r="I8" s="1">
        <v>3.9E-2</v>
      </c>
      <c r="J8" s="1">
        <v>4.2000000000000003E-2</v>
      </c>
      <c r="K8" s="1">
        <v>4.1000000000000002E-2</v>
      </c>
      <c r="L8" s="1">
        <v>4.2999999999999997E-2</v>
      </c>
    </row>
    <row r="9" spans="1:12" x14ac:dyDescent="0.25">
      <c r="A9" s="1">
        <v>570</v>
      </c>
      <c r="B9" s="1">
        <v>0</v>
      </c>
      <c r="C9" s="1">
        <v>5</v>
      </c>
      <c r="D9" s="1">
        <v>1</v>
      </c>
      <c r="E9" s="1">
        <v>0</v>
      </c>
      <c r="F9" s="1">
        <v>43818</v>
      </c>
      <c r="G9" s="1">
        <v>0.59067129629629633</v>
      </c>
    </row>
    <row r="12" spans="1:12" x14ac:dyDescent="0.25">
      <c r="A12" s="1">
        <v>4.2000000000000003E-2</v>
      </c>
      <c r="B12" s="1">
        <v>4.2000000000000003E-2</v>
      </c>
      <c r="C12" s="1">
        <v>0.14699999999999999</v>
      </c>
      <c r="D12" s="1">
        <v>0.16400000000000001</v>
      </c>
      <c r="E12" s="1">
        <v>0.17399999999999999</v>
      </c>
      <c r="F12" s="1">
        <v>0.182</v>
      </c>
      <c r="G12" s="1">
        <v>0.182</v>
      </c>
      <c r="H12" s="1">
        <v>0.187</v>
      </c>
      <c r="I12" s="1">
        <v>0.19500000000000001</v>
      </c>
      <c r="J12" s="1">
        <v>0.215</v>
      </c>
      <c r="K12" s="1">
        <v>0.2</v>
      </c>
      <c r="L12" s="1">
        <v>4.5999999999999999E-2</v>
      </c>
    </row>
    <row r="13" spans="1:12" x14ac:dyDescent="0.25">
      <c r="A13" s="1">
        <v>0.13600000000000001</v>
      </c>
      <c r="B13" s="1">
        <v>1.109</v>
      </c>
      <c r="C13" s="1">
        <v>0.40799999999999997</v>
      </c>
      <c r="D13" s="1">
        <v>0.36599999999999999</v>
      </c>
      <c r="E13" s="1">
        <v>0.27800000000000002</v>
      </c>
      <c r="F13" s="1">
        <v>0.378</v>
      </c>
      <c r="G13" s="1">
        <v>0.36</v>
      </c>
      <c r="H13" s="1">
        <v>0.36</v>
      </c>
      <c r="I13" s="1">
        <v>0.36199999999999999</v>
      </c>
      <c r="J13" s="1">
        <v>0.36299999999999999</v>
      </c>
      <c r="K13" s="1">
        <v>0.24299999999999999</v>
      </c>
      <c r="L13" s="1">
        <v>0.219</v>
      </c>
    </row>
    <row r="14" spans="1:12" x14ac:dyDescent="0.25">
      <c r="A14" s="1">
        <v>0.13700000000000001</v>
      </c>
      <c r="B14" s="1">
        <v>1.071</v>
      </c>
      <c r="C14" s="1">
        <v>0.35699999999999998</v>
      </c>
      <c r="D14" s="1">
        <v>0.35399999999999998</v>
      </c>
      <c r="E14" s="1">
        <v>0.33200000000000002</v>
      </c>
      <c r="F14" s="1">
        <v>0.26400000000000001</v>
      </c>
      <c r="G14" s="1">
        <v>0.32900000000000001</v>
      </c>
      <c r="H14" s="1">
        <v>0.30499999999999999</v>
      </c>
      <c r="I14" s="1">
        <v>0.309</v>
      </c>
      <c r="J14" s="1">
        <v>0.34599999999999997</v>
      </c>
      <c r="K14" s="1">
        <v>0.20699999999999999</v>
      </c>
      <c r="L14" s="1">
        <v>0.185</v>
      </c>
    </row>
    <row r="15" spans="1:12" x14ac:dyDescent="0.25">
      <c r="A15" s="1">
        <v>0.15</v>
      </c>
      <c r="B15" s="1">
        <v>1.0369999999999999</v>
      </c>
      <c r="C15" s="1">
        <v>0.35299999999999998</v>
      </c>
      <c r="D15" s="1">
        <v>0.41599999999999998</v>
      </c>
      <c r="E15" s="1">
        <v>0.32600000000000001</v>
      </c>
      <c r="F15" s="1">
        <v>0.35599999999999998</v>
      </c>
      <c r="G15" s="1">
        <v>0.313</v>
      </c>
      <c r="H15" s="1">
        <v>0.33600000000000002</v>
      </c>
      <c r="I15" s="1">
        <v>0.32500000000000001</v>
      </c>
      <c r="J15" s="1">
        <v>0.31900000000000001</v>
      </c>
      <c r="K15" s="1">
        <v>0.26300000000000001</v>
      </c>
      <c r="L15" s="1">
        <v>0.19</v>
      </c>
    </row>
    <row r="16" spans="1:12" x14ac:dyDescent="0.25">
      <c r="A16" s="1">
        <v>4.3999999999999997E-2</v>
      </c>
      <c r="B16" s="1">
        <v>0.16200000000000001</v>
      </c>
      <c r="C16" s="1">
        <v>3.9E-2</v>
      </c>
      <c r="D16" s="1">
        <v>3.5000000000000003E-2</v>
      </c>
      <c r="E16" s="1">
        <v>3.7999999999999999E-2</v>
      </c>
      <c r="F16" s="1">
        <v>3.3000000000000002E-2</v>
      </c>
      <c r="G16" s="1">
        <v>4.8000000000000001E-2</v>
      </c>
      <c r="H16" s="1">
        <v>3.9E-2</v>
      </c>
      <c r="I16" s="1">
        <v>3.9E-2</v>
      </c>
      <c r="J16" s="1">
        <v>5.8000000000000003E-2</v>
      </c>
      <c r="K16" s="1">
        <v>6.0999999999999999E-2</v>
      </c>
      <c r="L16" s="1">
        <v>4.2000000000000003E-2</v>
      </c>
    </row>
    <row r="17" spans="1:12" x14ac:dyDescent="0.25">
      <c r="A17" s="1">
        <v>4.1000000000000002E-2</v>
      </c>
      <c r="B17" s="1">
        <v>5.6000000000000001E-2</v>
      </c>
      <c r="C17" s="1">
        <v>3.5999999999999997E-2</v>
      </c>
      <c r="D17" s="1">
        <v>3.7999999999999999E-2</v>
      </c>
      <c r="E17" s="1">
        <v>3.6999999999999998E-2</v>
      </c>
      <c r="F17" s="1">
        <v>3.5999999999999997E-2</v>
      </c>
      <c r="G17" s="1">
        <v>3.7999999999999999E-2</v>
      </c>
      <c r="H17" s="1">
        <v>3.7999999999999999E-2</v>
      </c>
      <c r="I17" s="1">
        <v>4.1000000000000002E-2</v>
      </c>
      <c r="J17" s="1">
        <v>3.4000000000000002E-2</v>
      </c>
      <c r="K17" s="1">
        <v>4.2000000000000003E-2</v>
      </c>
      <c r="L17" s="1">
        <v>4.2999999999999997E-2</v>
      </c>
    </row>
    <row r="18" spans="1:12" x14ac:dyDescent="0.25">
      <c r="A18" s="1">
        <v>0.04</v>
      </c>
      <c r="B18" s="1">
        <v>4.2000000000000003E-2</v>
      </c>
      <c r="C18" s="1">
        <v>3.5000000000000003E-2</v>
      </c>
      <c r="D18" s="1">
        <v>4.2999999999999997E-2</v>
      </c>
      <c r="E18" s="1">
        <v>3.1E-2</v>
      </c>
      <c r="F18" s="1">
        <v>3.6999999999999998E-2</v>
      </c>
      <c r="G18" s="1">
        <v>4.5999999999999999E-2</v>
      </c>
      <c r="H18" s="1">
        <v>3.5999999999999997E-2</v>
      </c>
      <c r="I18" s="1">
        <v>6.9000000000000006E-2</v>
      </c>
      <c r="J18" s="1">
        <v>4.1000000000000002E-2</v>
      </c>
      <c r="K18" s="1">
        <v>4.2999999999999997E-2</v>
      </c>
      <c r="L18" s="1">
        <v>4.2000000000000003E-2</v>
      </c>
    </row>
    <row r="19" spans="1:12" x14ac:dyDescent="0.25">
      <c r="A19" s="1">
        <v>4.2000000000000003E-2</v>
      </c>
      <c r="B19" s="1">
        <v>3.9E-2</v>
      </c>
      <c r="C19" s="1">
        <v>4.1000000000000002E-2</v>
      </c>
      <c r="D19" s="1">
        <v>5.1999999999999998E-2</v>
      </c>
      <c r="E19" s="1">
        <v>4.2999999999999997E-2</v>
      </c>
      <c r="F19" s="1">
        <v>4.1000000000000002E-2</v>
      </c>
      <c r="G19" s="1">
        <v>3.9E-2</v>
      </c>
      <c r="H19" s="1">
        <v>3.7999999999999999E-2</v>
      </c>
      <c r="I19" s="1">
        <v>3.9E-2</v>
      </c>
      <c r="J19" s="1">
        <v>4.2000000000000003E-2</v>
      </c>
      <c r="K19" s="1">
        <v>4.1000000000000002E-2</v>
      </c>
      <c r="L19" s="1">
        <v>4.2999999999999997E-2</v>
      </c>
    </row>
    <row r="20" spans="1:12" x14ac:dyDescent="0.25">
      <c r="A20" s="1">
        <v>570</v>
      </c>
      <c r="B20" s="1">
        <v>0</v>
      </c>
      <c r="C20" s="1">
        <v>5</v>
      </c>
      <c r="D20" s="1">
        <v>1</v>
      </c>
      <c r="E20" s="1">
        <v>0</v>
      </c>
      <c r="F20" s="1">
        <v>43818</v>
      </c>
      <c r="G20" s="1">
        <v>0.59155092592592595</v>
      </c>
    </row>
    <row r="23" spans="1:12" x14ac:dyDescent="0.25">
      <c r="A23" s="1">
        <v>3.0000000000000001E-3</v>
      </c>
      <c r="B23" s="1">
        <v>3.0000000000000001E-3</v>
      </c>
      <c r="C23" s="1">
        <v>8.0000000000000002E-3</v>
      </c>
      <c r="D23" s="1">
        <v>-1E-3</v>
      </c>
      <c r="E23" s="1">
        <v>1.6E-2</v>
      </c>
      <c r="F23" s="1">
        <v>2.5999999999999999E-2</v>
      </c>
      <c r="G23" s="1">
        <v>1.4E-2</v>
      </c>
      <c r="H23" s="1">
        <v>1.9E-2</v>
      </c>
      <c r="I23" s="1">
        <v>1E-3</v>
      </c>
      <c r="J23" s="1">
        <v>4.5999999999999999E-2</v>
      </c>
      <c r="K23" s="1">
        <v>8.9999999999999993E-3</v>
      </c>
      <c r="L23" s="1">
        <v>3.0000000000000001E-3</v>
      </c>
    </row>
    <row r="24" spans="1:12" x14ac:dyDescent="0.25">
      <c r="A24" s="1">
        <v>1.0999999999999999E-2</v>
      </c>
      <c r="B24" s="1">
        <v>0.98</v>
      </c>
      <c r="C24" s="1">
        <v>0.28299999999999997</v>
      </c>
      <c r="D24" s="1">
        <v>0.191</v>
      </c>
      <c r="E24" s="1">
        <v>0.16</v>
      </c>
      <c r="F24" s="1">
        <v>0.186</v>
      </c>
      <c r="G24" s="1">
        <v>0.224</v>
      </c>
      <c r="H24" s="1">
        <v>0.193</v>
      </c>
      <c r="I24" s="1">
        <v>0.214</v>
      </c>
      <c r="J24" s="1">
        <v>0.17799999999999999</v>
      </c>
      <c r="K24" s="1">
        <v>3.6999999999999998E-2</v>
      </c>
      <c r="L24" s="1">
        <v>-2.9000000000000001E-2</v>
      </c>
    </row>
    <row r="25" spans="1:12" x14ac:dyDescent="0.25">
      <c r="A25" s="1">
        <v>6.0000000000000001E-3</v>
      </c>
      <c r="B25" s="1">
        <v>0.94099999999999995</v>
      </c>
      <c r="C25" s="1">
        <v>0.23899999999999999</v>
      </c>
      <c r="D25" s="1">
        <v>0.22</v>
      </c>
      <c r="E25" s="1">
        <v>0.17899999999999999</v>
      </c>
      <c r="F25" s="1">
        <v>0.123</v>
      </c>
      <c r="G25" s="1">
        <v>0.218</v>
      </c>
      <c r="H25" s="1">
        <v>0.156</v>
      </c>
      <c r="I25" s="1">
        <v>0.16900000000000001</v>
      </c>
      <c r="J25" s="1">
        <v>0.20100000000000001</v>
      </c>
      <c r="K25" s="1">
        <v>9.1999999999999998E-2</v>
      </c>
      <c r="L25" s="1">
        <v>-6.0000000000000001E-3</v>
      </c>
    </row>
    <row r="26" spans="1:12" x14ac:dyDescent="0.25">
      <c r="A26" s="1">
        <v>4.0000000000000001E-3</v>
      </c>
      <c r="B26" s="1">
        <v>0.87</v>
      </c>
      <c r="C26" s="1">
        <v>0.219</v>
      </c>
      <c r="D26" s="1">
        <v>0.23799999999999999</v>
      </c>
      <c r="E26" s="1">
        <v>0.158</v>
      </c>
      <c r="F26" s="1">
        <v>0.16800000000000001</v>
      </c>
      <c r="G26" s="1">
        <v>0.17199999999999999</v>
      </c>
      <c r="H26" s="1">
        <v>0.17399999999999999</v>
      </c>
      <c r="I26" s="1">
        <v>0.182</v>
      </c>
      <c r="J26" s="1">
        <v>0.17399999999999999</v>
      </c>
      <c r="K26" s="1">
        <v>7.8E-2</v>
      </c>
      <c r="L26" s="1">
        <v>-3.6999999999999998E-2</v>
      </c>
    </row>
    <row r="27" spans="1:12" x14ac:dyDescent="0.25">
      <c r="A27" s="1">
        <v>2E-3</v>
      </c>
      <c r="B27" s="1">
        <v>0.01</v>
      </c>
      <c r="C27" s="1">
        <v>4.0000000000000001E-3</v>
      </c>
      <c r="D27" s="1">
        <v>2E-3</v>
      </c>
      <c r="E27" s="1">
        <v>3.0000000000000001E-3</v>
      </c>
      <c r="F27" s="1">
        <v>2E-3</v>
      </c>
      <c r="G27" s="1">
        <v>6.0000000000000001E-3</v>
      </c>
      <c r="H27" s="1">
        <v>3.0000000000000001E-3</v>
      </c>
      <c r="I27" s="1">
        <v>2E-3</v>
      </c>
      <c r="J27" s="1">
        <v>4.0000000000000001E-3</v>
      </c>
      <c r="K27" s="1">
        <v>5.0000000000000001E-3</v>
      </c>
      <c r="L27" s="1">
        <v>2E-3</v>
      </c>
    </row>
    <row r="28" spans="1:12" x14ac:dyDescent="0.25">
      <c r="A28" s="1">
        <v>2E-3</v>
      </c>
      <c r="B28" s="1">
        <v>4.0000000000000001E-3</v>
      </c>
      <c r="C28" s="1">
        <v>3.0000000000000001E-3</v>
      </c>
      <c r="D28" s="1">
        <v>2E-3</v>
      </c>
      <c r="E28" s="1">
        <v>3.0000000000000001E-3</v>
      </c>
      <c r="F28" s="1">
        <v>2E-3</v>
      </c>
      <c r="G28" s="1">
        <v>2E-3</v>
      </c>
      <c r="H28" s="1">
        <v>2E-3</v>
      </c>
      <c r="I28" s="1">
        <v>4.0000000000000001E-3</v>
      </c>
      <c r="J28" s="1">
        <v>3.0000000000000001E-3</v>
      </c>
      <c r="K28" s="1">
        <v>3.0000000000000001E-3</v>
      </c>
      <c r="L28" s="1">
        <v>3.0000000000000001E-3</v>
      </c>
    </row>
    <row r="29" spans="1:12" x14ac:dyDescent="0.25">
      <c r="A29" s="1">
        <v>2E-3</v>
      </c>
      <c r="B29" s="1">
        <v>4.0000000000000001E-3</v>
      </c>
      <c r="C29" s="1">
        <v>2E-3</v>
      </c>
      <c r="D29" s="1">
        <v>2E-3</v>
      </c>
      <c r="E29" s="1">
        <v>3.0000000000000001E-3</v>
      </c>
      <c r="F29" s="1">
        <v>2E-3</v>
      </c>
      <c r="G29" s="1">
        <v>2E-3</v>
      </c>
      <c r="H29" s="1">
        <v>3.0000000000000001E-3</v>
      </c>
      <c r="I29" s="1">
        <v>6.0000000000000001E-3</v>
      </c>
      <c r="J29" s="1">
        <v>3.0000000000000001E-3</v>
      </c>
      <c r="K29" s="1">
        <v>4.0000000000000001E-3</v>
      </c>
      <c r="L29" s="1">
        <v>2E-3</v>
      </c>
    </row>
    <row r="30" spans="1:12" x14ac:dyDescent="0.25">
      <c r="A30" s="1">
        <v>3.0000000000000001E-3</v>
      </c>
      <c r="B30" s="1">
        <v>2E-3</v>
      </c>
      <c r="C30" s="1">
        <v>2E-3</v>
      </c>
      <c r="D30" s="1">
        <v>2E-3</v>
      </c>
      <c r="E30" s="1">
        <v>2E-3</v>
      </c>
      <c r="F30" s="1">
        <v>2E-3</v>
      </c>
      <c r="G30" s="1">
        <v>2E-3</v>
      </c>
      <c r="H30" s="1">
        <v>2E-3</v>
      </c>
      <c r="I30" s="1">
        <v>2E-3</v>
      </c>
      <c r="J30" s="1">
        <v>2E-3</v>
      </c>
      <c r="K30" s="1">
        <v>2E-3</v>
      </c>
      <c r="L30" s="1">
        <v>3.0000000000000001E-3</v>
      </c>
    </row>
    <row r="31" spans="1:12" x14ac:dyDescent="0.25">
      <c r="A31" s="1">
        <v>570</v>
      </c>
      <c r="B31" s="1">
        <v>690</v>
      </c>
      <c r="C31" s="1">
        <v>5</v>
      </c>
      <c r="D31" s="1">
        <v>1</v>
      </c>
      <c r="E31" s="1">
        <v>0</v>
      </c>
      <c r="F31" s="1">
        <v>43818</v>
      </c>
      <c r="G31" s="1">
        <v>0.59303240740740748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workbookViewId="0">
      <selection activeCell="K9" sqref="B1:K9"/>
    </sheetView>
  </sheetViews>
  <sheetFormatPr baseColWidth="10" defaultRowHeight="15" x14ac:dyDescent="0.25"/>
  <cols>
    <col min="1" max="1" width="15.85546875" customWidth="1"/>
    <col min="2" max="2" width="28.7109375" customWidth="1"/>
    <col min="14" max="14" width="24.7109375" customWidth="1"/>
  </cols>
  <sheetData>
    <row r="1" spans="1:17" x14ac:dyDescent="0.25">
      <c r="B1" t="s">
        <v>10</v>
      </c>
      <c r="C1" s="21" t="s">
        <v>12</v>
      </c>
      <c r="D1" s="21"/>
      <c r="E1" s="21" t="s">
        <v>11</v>
      </c>
      <c r="F1" s="21"/>
      <c r="G1" s="21" t="s">
        <v>13</v>
      </c>
      <c r="H1" s="21"/>
      <c r="I1" s="21" t="s">
        <v>14</v>
      </c>
      <c r="J1" s="21"/>
      <c r="K1" t="s">
        <v>15</v>
      </c>
    </row>
    <row r="2" spans="1:17" ht="15.75" thickBot="1" x14ac:dyDescent="0.3">
      <c r="A2" s="1">
        <v>4.2000000000000003E-2</v>
      </c>
      <c r="B2" s="1">
        <v>4.2999999999999997E-2</v>
      </c>
      <c r="C2" s="1">
        <v>0.16</v>
      </c>
      <c r="D2" s="1">
        <v>0.17499999999999999</v>
      </c>
      <c r="E2" s="1">
        <v>0.16500000000000001</v>
      </c>
      <c r="F2" s="1">
        <v>0.20100000000000001</v>
      </c>
      <c r="G2" s="1">
        <v>0.17899999999999999</v>
      </c>
      <c r="H2" s="1">
        <v>0.22800000000000001</v>
      </c>
      <c r="I2" s="1">
        <v>0.18</v>
      </c>
      <c r="J2" s="1">
        <v>0.20699999999999999</v>
      </c>
      <c r="K2" s="1">
        <v>0.20799999999999999</v>
      </c>
      <c r="L2" s="1">
        <v>4.5999999999999999E-2</v>
      </c>
      <c r="M2" s="1"/>
    </row>
    <row r="3" spans="1:17" x14ac:dyDescent="0.25">
      <c r="A3" s="11">
        <v>0.13600000000000001</v>
      </c>
      <c r="B3" s="3">
        <v>1.0860000000000001</v>
      </c>
      <c r="C3" s="4">
        <v>0.39900000000000002</v>
      </c>
      <c r="D3" s="4">
        <v>0.36</v>
      </c>
      <c r="E3" s="4">
        <v>0.27900000000000003</v>
      </c>
      <c r="F3" s="4">
        <v>0.32700000000000001</v>
      </c>
      <c r="G3" s="4">
        <v>0.33800000000000002</v>
      </c>
      <c r="H3" s="4">
        <v>0.36399999999999999</v>
      </c>
      <c r="I3" s="4">
        <v>0.34499999999999997</v>
      </c>
      <c r="J3" s="4">
        <v>0.378</v>
      </c>
      <c r="K3" s="5">
        <v>0.22900000000000001</v>
      </c>
      <c r="L3" s="1">
        <v>0.26200000000000001</v>
      </c>
      <c r="M3" s="1"/>
    </row>
    <row r="4" spans="1:17" x14ac:dyDescent="0.25">
      <c r="A4" s="12">
        <v>0.14699999999999999</v>
      </c>
      <c r="B4" s="6">
        <v>1.0649999999999999</v>
      </c>
      <c r="C4" s="2">
        <v>0.37</v>
      </c>
      <c r="D4" s="2">
        <v>0.35199999999999998</v>
      </c>
      <c r="E4" s="2">
        <v>0.33300000000000002</v>
      </c>
      <c r="F4" s="2">
        <v>0.28299999999999997</v>
      </c>
      <c r="G4" s="2">
        <v>0.33900000000000002</v>
      </c>
      <c r="H4" s="2">
        <v>0.33</v>
      </c>
      <c r="I4" s="2">
        <v>0.30199999999999999</v>
      </c>
      <c r="J4" s="2">
        <v>0.32200000000000001</v>
      </c>
      <c r="K4" s="7">
        <v>0.21099999999999999</v>
      </c>
      <c r="L4" s="1">
        <v>0.158</v>
      </c>
      <c r="M4" s="1"/>
    </row>
    <row r="5" spans="1:17" ht="15.75" thickBot="1" x14ac:dyDescent="0.3">
      <c r="A5" s="13">
        <v>0.14299999999999999</v>
      </c>
      <c r="B5" s="8">
        <v>1.0329999999999999</v>
      </c>
      <c r="C5" s="9">
        <v>0.35799999999999998</v>
      </c>
      <c r="D5" s="9">
        <v>0.40400000000000003</v>
      </c>
      <c r="E5" s="9">
        <v>0.33900000000000002</v>
      </c>
      <c r="F5" s="9">
        <v>0.32700000000000001</v>
      </c>
      <c r="G5" s="9">
        <v>0.32100000000000001</v>
      </c>
      <c r="H5" s="9">
        <v>0.38</v>
      </c>
      <c r="I5" s="9">
        <v>0.3</v>
      </c>
      <c r="J5" s="9">
        <v>0.314</v>
      </c>
      <c r="K5" s="10">
        <v>0.25</v>
      </c>
      <c r="L5" s="1">
        <v>0.13800000000000001</v>
      </c>
      <c r="M5" s="1"/>
    </row>
    <row r="6" spans="1:17" x14ac:dyDescent="0.25">
      <c r="A6" s="1">
        <v>4.3999999999999997E-2</v>
      </c>
      <c r="B6" s="1">
        <v>0.17599999999999999</v>
      </c>
      <c r="C6" s="1">
        <v>3.9E-2</v>
      </c>
      <c r="D6" s="1">
        <v>3.5000000000000003E-2</v>
      </c>
      <c r="E6" s="1">
        <v>3.7999999999999999E-2</v>
      </c>
      <c r="F6" s="1">
        <v>3.3000000000000002E-2</v>
      </c>
      <c r="G6" s="1">
        <v>4.7E-2</v>
      </c>
      <c r="H6" s="1">
        <v>3.7999999999999999E-2</v>
      </c>
      <c r="I6" s="1">
        <v>3.9E-2</v>
      </c>
      <c r="J6" s="1">
        <v>6.8000000000000005E-2</v>
      </c>
      <c r="K6" s="1">
        <v>6.3E-2</v>
      </c>
      <c r="L6" s="1">
        <v>4.2000000000000003E-2</v>
      </c>
      <c r="M6" s="1"/>
    </row>
    <row r="7" spans="1:17" x14ac:dyDescent="0.25">
      <c r="A7" s="1">
        <v>4.1000000000000002E-2</v>
      </c>
      <c r="B7" s="1">
        <v>5.6000000000000001E-2</v>
      </c>
      <c r="C7" s="1">
        <v>3.5999999999999997E-2</v>
      </c>
      <c r="D7" s="1">
        <v>3.9E-2</v>
      </c>
      <c r="E7" s="1">
        <v>3.6999999999999998E-2</v>
      </c>
      <c r="F7" s="1">
        <v>3.5999999999999997E-2</v>
      </c>
      <c r="G7" s="1">
        <v>3.7999999999999999E-2</v>
      </c>
      <c r="H7" s="1">
        <v>3.7999999999999999E-2</v>
      </c>
      <c r="I7" s="1">
        <v>4.2000000000000003E-2</v>
      </c>
      <c r="J7" s="1">
        <v>3.5999999999999997E-2</v>
      </c>
      <c r="K7" s="1">
        <v>4.2000000000000003E-2</v>
      </c>
      <c r="L7" s="1">
        <v>4.2999999999999997E-2</v>
      </c>
      <c r="M7" s="1"/>
    </row>
    <row r="8" spans="1:17" x14ac:dyDescent="0.25">
      <c r="A8" s="1">
        <v>0.04</v>
      </c>
      <c r="B8" s="1">
        <v>4.2000000000000003E-2</v>
      </c>
      <c r="C8" s="1">
        <v>3.5000000000000003E-2</v>
      </c>
      <c r="D8" s="1">
        <v>4.2999999999999997E-2</v>
      </c>
      <c r="E8" s="1">
        <v>3.1E-2</v>
      </c>
      <c r="F8" s="1">
        <v>3.6999999999999998E-2</v>
      </c>
      <c r="G8" s="1">
        <v>4.5999999999999999E-2</v>
      </c>
      <c r="H8" s="1">
        <v>3.5000000000000003E-2</v>
      </c>
      <c r="I8" s="1">
        <v>6.4000000000000001E-2</v>
      </c>
      <c r="J8" s="1">
        <v>4.1000000000000002E-2</v>
      </c>
      <c r="K8" s="1">
        <v>4.2000000000000003E-2</v>
      </c>
      <c r="L8" s="1">
        <v>4.2999999999999997E-2</v>
      </c>
      <c r="M8" s="1"/>
    </row>
    <row r="9" spans="1:17" x14ac:dyDescent="0.25">
      <c r="A9" s="1">
        <v>4.2999999999999997E-2</v>
      </c>
      <c r="B9" s="1">
        <v>3.9E-2</v>
      </c>
      <c r="C9" s="1">
        <v>4.1000000000000002E-2</v>
      </c>
      <c r="D9" s="1">
        <v>5.1999999999999998E-2</v>
      </c>
      <c r="E9" s="1">
        <v>4.2999999999999997E-2</v>
      </c>
      <c r="F9" s="1">
        <v>4.2000000000000003E-2</v>
      </c>
      <c r="G9" s="1">
        <v>3.9E-2</v>
      </c>
      <c r="H9" s="1">
        <v>3.7999999999999999E-2</v>
      </c>
      <c r="I9" s="1">
        <v>3.9E-2</v>
      </c>
      <c r="J9" s="1">
        <v>4.2000000000000003E-2</v>
      </c>
      <c r="K9" s="1">
        <v>4.1000000000000002E-2</v>
      </c>
      <c r="L9" s="1">
        <v>4.2999999999999997E-2</v>
      </c>
      <c r="M9" s="1"/>
    </row>
    <row r="10" spans="1:17" x14ac:dyDescent="0.25">
      <c r="A10" s="1">
        <v>570</v>
      </c>
      <c r="B10" s="1">
        <v>0</v>
      </c>
      <c r="C10" s="1">
        <v>5</v>
      </c>
      <c r="D10" s="1">
        <v>1</v>
      </c>
      <c r="E10" s="1">
        <v>0</v>
      </c>
      <c r="F10" s="1">
        <v>43818</v>
      </c>
      <c r="G10" s="1">
        <v>0.59067129629629633</v>
      </c>
      <c r="H10" s="1"/>
      <c r="I10" s="1"/>
      <c r="J10" s="1"/>
      <c r="K10" s="1"/>
      <c r="L10" s="1"/>
      <c r="M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3" spans="1:17" x14ac:dyDescent="0.25">
      <c r="B13" t="s">
        <v>5</v>
      </c>
      <c r="F13" t="s">
        <v>6</v>
      </c>
      <c r="J13" t="s">
        <v>7</v>
      </c>
    </row>
    <row r="14" spans="1:17" x14ac:dyDescent="0.25">
      <c r="C14" t="s">
        <v>1</v>
      </c>
      <c r="D14" t="s">
        <v>2</v>
      </c>
      <c r="G14" t="s">
        <v>1</v>
      </c>
      <c r="H14" t="s">
        <v>2</v>
      </c>
      <c r="K14" t="s">
        <v>1</v>
      </c>
      <c r="L14" t="s">
        <v>2</v>
      </c>
    </row>
    <row r="15" spans="1:17" x14ac:dyDescent="0.25">
      <c r="B15" t="s">
        <v>0</v>
      </c>
      <c r="C15" s="1">
        <f>AVERAGE(A3:A5)</f>
        <v>0.14200000000000002</v>
      </c>
      <c r="D15" s="1">
        <f>STDEV(A3:A5)/SQRT(COUNT(A3:A5))</f>
        <v>3.2145502536643127E-3</v>
      </c>
      <c r="F15" t="s">
        <v>0</v>
      </c>
      <c r="G15" s="1"/>
      <c r="H15" s="1"/>
      <c r="J15" t="s">
        <v>0</v>
      </c>
      <c r="O15" t="s">
        <v>22</v>
      </c>
      <c r="Q15" t="s">
        <v>26</v>
      </c>
    </row>
    <row r="16" spans="1:17" x14ac:dyDescent="0.25">
      <c r="B16" t="s">
        <v>3</v>
      </c>
      <c r="C16" s="1">
        <f>AVERAGE(B3:B5)</f>
        <v>1.0613333333333332</v>
      </c>
      <c r="D16" s="1">
        <f>STDEV(B3:B5)/SQRT(COUNT(B3:B5))</f>
        <v>1.5409232441768337E-2</v>
      </c>
      <c r="F16" t="s">
        <v>3</v>
      </c>
      <c r="G16" s="1">
        <f t="shared" ref="G16:G25" si="0">C16-$C$15</f>
        <v>0.91933333333333322</v>
      </c>
      <c r="H16" s="1">
        <f t="shared" ref="H16:H25" si="1">D16</f>
        <v>1.5409232441768337E-2</v>
      </c>
      <c r="J16" t="s">
        <v>3</v>
      </c>
      <c r="K16">
        <f>C16/C16*100</f>
        <v>100</v>
      </c>
      <c r="L16" s="14">
        <f>H16*100</f>
        <v>1.5409232441768337</v>
      </c>
      <c r="M16" s="14"/>
      <c r="N16" t="s">
        <v>25</v>
      </c>
      <c r="O16" s="15">
        <f>C16/C16*100</f>
        <v>100</v>
      </c>
      <c r="P16" s="19">
        <f>L16</f>
        <v>1.5409232441768337</v>
      </c>
    </row>
    <row r="17" spans="2:17" x14ac:dyDescent="0.25">
      <c r="B17" t="s">
        <v>8</v>
      </c>
      <c r="C17" s="1">
        <f>AVERAGE(C3:C5)</f>
        <v>0.37566666666666665</v>
      </c>
      <c r="D17" s="1">
        <f>STDEV(C3:C5)/SQRT(COUNT(C3:C5))</f>
        <v>1.2170090842352467E-2</v>
      </c>
      <c r="F17" t="s">
        <v>8</v>
      </c>
      <c r="G17" s="1">
        <f t="shared" si="0"/>
        <v>0.23366666666666663</v>
      </c>
      <c r="H17" s="1">
        <f>D17</f>
        <v>1.2170090842352467E-2</v>
      </c>
      <c r="J17" t="s">
        <v>8</v>
      </c>
      <c r="K17" s="1">
        <f>C17/C$16*100</f>
        <v>35.395728643216081</v>
      </c>
      <c r="L17" s="14">
        <f>H17*100</f>
        <v>1.2170090842352468</v>
      </c>
      <c r="M17" s="14"/>
      <c r="N17" s="24" t="s">
        <v>12</v>
      </c>
      <c r="O17" s="22">
        <f>AVERAGE(K17:K18)</f>
        <v>35.222989949748751</v>
      </c>
      <c r="P17" s="23">
        <f>STDEV(K17:K18)/SQRT(COUNT(K17:K18))</f>
        <v>0.17273869346733051</v>
      </c>
    </row>
    <row r="18" spans="2:17" x14ac:dyDescent="0.25">
      <c r="B18" t="s">
        <v>9</v>
      </c>
      <c r="C18" s="1">
        <f>AVERAGE(D3:D5)</f>
        <v>0.37200000000000005</v>
      </c>
      <c r="D18" s="1">
        <f>STDEV(D3:D5)/SQRT(COUNT(D3:D5))</f>
        <v>1.6165807537309538E-2</v>
      </c>
      <c r="F18" t="s">
        <v>9</v>
      </c>
      <c r="G18" s="1">
        <f t="shared" si="0"/>
        <v>0.23000000000000004</v>
      </c>
      <c r="H18" s="1">
        <f t="shared" si="1"/>
        <v>1.6165807537309538E-2</v>
      </c>
      <c r="J18" t="s">
        <v>9</v>
      </c>
      <c r="K18" s="1">
        <f t="shared" ref="K18:K24" si="2">C18/C$16*100</f>
        <v>35.05025125628142</v>
      </c>
      <c r="L18" s="14">
        <f t="shared" ref="L18:L25" si="3">H18*100</f>
        <v>1.6165807537309538</v>
      </c>
      <c r="M18" s="14"/>
      <c r="N18" s="24"/>
      <c r="O18" s="23"/>
      <c r="P18" s="23"/>
      <c r="Q18" s="21">
        <f>_xlfn.T.TEST(K17:K18,K21:K22,2,2)</f>
        <v>0.15585142532100893</v>
      </c>
    </row>
    <row r="19" spans="2:17" x14ac:dyDescent="0.25">
      <c r="B19" t="s">
        <v>20</v>
      </c>
      <c r="C19" s="1">
        <f>AVERAGE(E3:E5)</f>
        <v>0.317</v>
      </c>
      <c r="D19" s="1">
        <f>STDEV(E3:E5)/SQRT(COUNT(E3:E5))</f>
        <v>1.9078784028338912E-2</v>
      </c>
      <c r="F19" t="s">
        <v>20</v>
      </c>
      <c r="G19" s="1">
        <f t="shared" si="0"/>
        <v>0.17499999999999999</v>
      </c>
      <c r="H19" s="1">
        <f t="shared" si="1"/>
        <v>1.9078784028338912E-2</v>
      </c>
      <c r="J19" t="s">
        <v>20</v>
      </c>
      <c r="K19" s="1">
        <f t="shared" si="2"/>
        <v>29.86809045226131</v>
      </c>
      <c r="L19" s="14">
        <f t="shared" si="3"/>
        <v>1.9078784028338913</v>
      </c>
      <c r="M19" s="14"/>
      <c r="N19" s="24" t="s">
        <v>23</v>
      </c>
      <c r="O19" s="22">
        <f>AVERAGE(K21:K22)</f>
        <v>32.537688442211056</v>
      </c>
      <c r="P19" s="23">
        <f>STDEV(K21:K22)/SQRT(COUNT(K21:K22))</f>
        <v>1.1934673366834136</v>
      </c>
      <c r="Q19" s="21"/>
    </row>
    <row r="20" spans="2:17" x14ac:dyDescent="0.25">
      <c r="B20" t="s">
        <v>16</v>
      </c>
      <c r="C20" s="1">
        <f>AVERAGE(F3:F5)</f>
        <v>0.31233333333333335</v>
      </c>
      <c r="D20" s="1">
        <f>STDEV(F3:F5)/SQRT(COUNT(F3:F5))</f>
        <v>1.4666666666666682E-2</v>
      </c>
      <c r="F20" t="s">
        <v>16</v>
      </c>
      <c r="G20" s="1">
        <f t="shared" si="0"/>
        <v>0.17033333333333334</v>
      </c>
      <c r="H20" s="1">
        <f t="shared" si="1"/>
        <v>1.4666666666666682E-2</v>
      </c>
      <c r="J20" t="s">
        <v>16</v>
      </c>
      <c r="K20" s="1">
        <f t="shared" si="2"/>
        <v>29.428391959799001</v>
      </c>
      <c r="L20" s="14">
        <f t="shared" si="3"/>
        <v>1.4666666666666681</v>
      </c>
      <c r="M20" s="14"/>
      <c r="N20" s="24"/>
      <c r="O20" s="23"/>
      <c r="P20" s="23"/>
    </row>
    <row r="21" spans="2:17" x14ac:dyDescent="0.25">
      <c r="B21" t="s">
        <v>17</v>
      </c>
      <c r="C21" s="1">
        <f>AVERAGE(G3:G5)</f>
        <v>0.33266666666666667</v>
      </c>
      <c r="D21" s="1">
        <f>STDEV(G3:G5)/SQRT(COUNT(G3:G5))</f>
        <v>5.840471822645083E-3</v>
      </c>
      <c r="F21" t="s">
        <v>17</v>
      </c>
      <c r="G21" s="1">
        <f t="shared" si="0"/>
        <v>0.19066666666666665</v>
      </c>
      <c r="H21" s="1">
        <f t="shared" si="1"/>
        <v>5.840471822645083E-3</v>
      </c>
      <c r="J21" t="s">
        <v>17</v>
      </c>
      <c r="K21" s="1">
        <f t="shared" si="2"/>
        <v>31.344221105527641</v>
      </c>
      <c r="L21" s="14">
        <f t="shared" si="3"/>
        <v>0.58404718226450825</v>
      </c>
      <c r="M21" s="14"/>
      <c r="N21" s="24" t="s">
        <v>11</v>
      </c>
      <c r="O21" s="22">
        <f>AVERAGE(K19:K20)</f>
        <v>29.648241206030157</v>
      </c>
      <c r="P21" s="23">
        <f>STDEV(K19:K20)/SQRT(COUNT(K19:K20))</f>
        <v>0.21984924623115454</v>
      </c>
    </row>
    <row r="22" spans="2:17" x14ac:dyDescent="0.25">
      <c r="B22" t="s">
        <v>18</v>
      </c>
      <c r="C22" s="1">
        <f>AVERAGE(H3:H5)</f>
        <v>0.35799999999999993</v>
      </c>
      <c r="D22" s="1">
        <f>STDEV(H3:H5)/SQRT(COUNT(H3:H5))</f>
        <v>1.4742229591663984E-2</v>
      </c>
      <c r="F22" t="s">
        <v>18</v>
      </c>
      <c r="G22" s="1">
        <f t="shared" si="0"/>
        <v>0.21599999999999991</v>
      </c>
      <c r="H22" s="1">
        <f t="shared" si="1"/>
        <v>1.4742229591663984E-2</v>
      </c>
      <c r="J22" t="s">
        <v>18</v>
      </c>
      <c r="K22" s="1">
        <f t="shared" si="2"/>
        <v>33.731155778894468</v>
      </c>
      <c r="L22" s="14">
        <f t="shared" si="3"/>
        <v>1.4742229591663985</v>
      </c>
      <c r="M22" s="14"/>
      <c r="N22" s="24"/>
      <c r="O22" s="23"/>
      <c r="P22" s="23"/>
      <c r="Q22" s="21">
        <f>_xlfn.T.TEST(K19:K20,K23:K24,2,2)</f>
        <v>0.39788566741745268</v>
      </c>
    </row>
    <row r="23" spans="2:17" x14ac:dyDescent="0.25">
      <c r="B23" t="s">
        <v>19</v>
      </c>
      <c r="C23" s="1">
        <f>AVERAGE(I3:I5)</f>
        <v>0.31566666666666671</v>
      </c>
      <c r="D23" s="1">
        <f>STDEV(I3:I5)/SQRT(COUNT(I3:I5))</f>
        <v>1.4678025904202661E-2</v>
      </c>
      <c r="F23" t="s">
        <v>19</v>
      </c>
      <c r="G23" s="1">
        <f t="shared" si="0"/>
        <v>0.17366666666666669</v>
      </c>
      <c r="H23" s="1">
        <f t="shared" si="1"/>
        <v>1.4678025904202661E-2</v>
      </c>
      <c r="J23" t="s">
        <v>19</v>
      </c>
      <c r="K23" s="1">
        <f t="shared" si="2"/>
        <v>29.742462311557794</v>
      </c>
      <c r="L23" s="14">
        <f t="shared" si="3"/>
        <v>1.4678025904202661</v>
      </c>
      <c r="M23" s="14"/>
      <c r="N23" s="24" t="s">
        <v>24</v>
      </c>
      <c r="O23" s="22">
        <f>AVERAGE(K23:K24)</f>
        <v>30.794597989949754</v>
      </c>
      <c r="P23" s="23">
        <f>STDEV(K23:K24)/SQRT(COUNT(K23:K24))</f>
        <v>1.0521356783919593</v>
      </c>
      <c r="Q23" s="21"/>
    </row>
    <row r="24" spans="2:17" x14ac:dyDescent="0.25">
      <c r="B24" t="s">
        <v>21</v>
      </c>
      <c r="C24" s="1">
        <f>AVERAGE(J3:J5)</f>
        <v>0.33800000000000002</v>
      </c>
      <c r="D24" s="1">
        <f>STDEV(J3:J5)/SQRT(COUNT(J3:J5))</f>
        <v>2.0132891827388668E-2</v>
      </c>
      <c r="F24" t="s">
        <v>21</v>
      </c>
      <c r="G24" s="1">
        <f t="shared" si="0"/>
        <v>0.19600000000000001</v>
      </c>
      <c r="H24" s="1">
        <f t="shared" si="1"/>
        <v>2.0132891827388668E-2</v>
      </c>
      <c r="J24" t="s">
        <v>21</v>
      </c>
      <c r="K24" s="1">
        <f t="shared" si="2"/>
        <v>31.846733668341713</v>
      </c>
      <c r="L24" s="14">
        <f t="shared" si="3"/>
        <v>2.0132891827388666</v>
      </c>
      <c r="M24" s="14"/>
      <c r="N24" s="24"/>
      <c r="O24" s="23"/>
      <c r="P24" s="23"/>
    </row>
    <row r="25" spans="2:17" x14ac:dyDescent="0.25">
      <c r="B25" t="s">
        <v>4</v>
      </c>
      <c r="C25" s="1">
        <f>AVERAGE(K3:K5)</f>
        <v>0.22999999999999998</v>
      </c>
      <c r="D25" s="1">
        <f>STDEV(K3:K5)/SQRT(COUNT(K3:K5))</f>
        <v>1.1269427669584647E-2</v>
      </c>
      <c r="F25" t="s">
        <v>4</v>
      </c>
      <c r="G25" s="1">
        <f t="shared" si="0"/>
        <v>8.7999999999999967E-2</v>
      </c>
      <c r="H25" s="1">
        <f t="shared" si="1"/>
        <v>1.1269427669584647E-2</v>
      </c>
      <c r="J25" t="s">
        <v>4</v>
      </c>
      <c r="K25" s="14">
        <f>C25/C$16*100</f>
        <v>21.670854271356784</v>
      </c>
      <c r="L25" s="14">
        <f t="shared" si="3"/>
        <v>1.1269427669584646</v>
      </c>
      <c r="M25" s="14"/>
      <c r="N25" t="s">
        <v>4</v>
      </c>
      <c r="O25" s="20">
        <f>C25/C$16*100</f>
        <v>21.670854271356784</v>
      </c>
      <c r="P25" s="20">
        <f>L25</f>
        <v>1.1269427669584646</v>
      </c>
    </row>
  </sheetData>
  <mergeCells count="18">
    <mergeCell ref="N21:N22"/>
    <mergeCell ref="O21:O22"/>
    <mergeCell ref="N19:N20"/>
    <mergeCell ref="O19:O20"/>
    <mergeCell ref="N23:N24"/>
    <mergeCell ref="O23:O24"/>
    <mergeCell ref="C1:D1"/>
    <mergeCell ref="E1:F1"/>
    <mergeCell ref="G1:H1"/>
    <mergeCell ref="I1:J1"/>
    <mergeCell ref="N17:N18"/>
    <mergeCell ref="Q18:Q19"/>
    <mergeCell ref="Q22:Q23"/>
    <mergeCell ref="O17:O18"/>
    <mergeCell ref="P17:P18"/>
    <mergeCell ref="P21:P22"/>
    <mergeCell ref="P19:P20"/>
    <mergeCell ref="P23:P2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FDF0-CA02-4FA4-8BA9-1BD9927EB274}">
  <dimension ref="A1:Q23"/>
  <sheetViews>
    <sheetView tabSelected="1" topLeftCell="A4" workbookViewId="0">
      <selection activeCell="Q17" sqref="Q17"/>
    </sheetView>
  </sheetViews>
  <sheetFormatPr baseColWidth="10" defaultRowHeight="15" x14ac:dyDescent="0.25"/>
  <cols>
    <col min="1" max="1" width="15.85546875" customWidth="1"/>
    <col min="2" max="2" width="28.7109375" customWidth="1"/>
    <col min="14" max="14" width="24.7109375" customWidth="1"/>
  </cols>
  <sheetData>
    <row r="1" spans="1:13" x14ac:dyDescent="0.25">
      <c r="B1" t="s">
        <v>10</v>
      </c>
      <c r="C1" s="21" t="s">
        <v>12</v>
      </c>
      <c r="D1" s="21"/>
      <c r="E1" s="21" t="s">
        <v>11</v>
      </c>
      <c r="F1" s="21"/>
      <c r="G1" s="21" t="s">
        <v>13</v>
      </c>
      <c r="H1" s="21"/>
      <c r="I1" s="21" t="s">
        <v>14</v>
      </c>
      <c r="J1" s="21"/>
      <c r="K1" t="s">
        <v>15</v>
      </c>
    </row>
    <row r="2" spans="1:13" ht="15.75" thickBot="1" x14ac:dyDescent="0.3">
      <c r="A2" s="1">
        <v>4.2000000000000003E-2</v>
      </c>
      <c r="B2" s="1">
        <v>4.2999999999999997E-2</v>
      </c>
      <c r="C2" s="1">
        <v>0.16</v>
      </c>
      <c r="D2" s="1">
        <v>0.17499999999999999</v>
      </c>
      <c r="E2" s="1">
        <v>0.16500000000000001</v>
      </c>
      <c r="F2" s="1">
        <v>0.20100000000000001</v>
      </c>
      <c r="G2" s="1">
        <v>0.17899999999999999</v>
      </c>
      <c r="H2" s="1">
        <v>0.22800000000000001</v>
      </c>
      <c r="I2" s="1">
        <v>0.18</v>
      </c>
      <c r="J2" s="1">
        <v>0.20699999999999999</v>
      </c>
      <c r="K2" s="1">
        <v>0.20799999999999999</v>
      </c>
      <c r="L2" s="1">
        <v>4.5999999999999999E-2</v>
      </c>
      <c r="M2" s="1"/>
    </row>
    <row r="3" spans="1:13" x14ac:dyDescent="0.25">
      <c r="A3" s="11">
        <v>0.13600000000000001</v>
      </c>
      <c r="B3" s="3">
        <v>1.0860000000000001</v>
      </c>
      <c r="C3" s="4">
        <v>0.39900000000000002</v>
      </c>
      <c r="D3" s="4">
        <v>0.36</v>
      </c>
      <c r="E3" s="4">
        <v>0.27900000000000003</v>
      </c>
      <c r="F3" s="4">
        <v>0.32700000000000001</v>
      </c>
      <c r="G3" s="4">
        <v>0.33800000000000002</v>
      </c>
      <c r="H3" s="4">
        <v>0.36399999999999999</v>
      </c>
      <c r="I3" s="4">
        <v>0.34499999999999997</v>
      </c>
      <c r="J3" s="4">
        <v>0.378</v>
      </c>
      <c r="K3" s="5">
        <v>0.22900000000000001</v>
      </c>
      <c r="L3" s="1">
        <v>0.26200000000000001</v>
      </c>
      <c r="M3" s="1"/>
    </row>
    <row r="4" spans="1:13" x14ac:dyDescent="0.25">
      <c r="A4" s="12">
        <v>0.14699999999999999</v>
      </c>
      <c r="B4" s="6">
        <v>1.0649999999999999</v>
      </c>
      <c r="C4" s="2">
        <v>0.37</v>
      </c>
      <c r="D4" s="2">
        <v>0.35199999999999998</v>
      </c>
      <c r="E4" s="2">
        <v>0.33300000000000002</v>
      </c>
      <c r="F4" s="2">
        <v>0.28299999999999997</v>
      </c>
      <c r="G4" s="2">
        <v>0.33900000000000002</v>
      </c>
      <c r="H4" s="2">
        <v>0.33</v>
      </c>
      <c r="I4" s="2">
        <v>0.30199999999999999</v>
      </c>
      <c r="J4" s="2">
        <v>0.32200000000000001</v>
      </c>
      <c r="K4" s="7">
        <v>0.21099999999999999</v>
      </c>
      <c r="L4" s="1">
        <v>0.158</v>
      </c>
      <c r="M4" s="1"/>
    </row>
    <row r="5" spans="1:13" ht="15.75" thickBot="1" x14ac:dyDescent="0.3">
      <c r="A5" s="13">
        <v>0.14299999999999999</v>
      </c>
      <c r="B5" s="8">
        <v>1.0329999999999999</v>
      </c>
      <c r="C5" s="9">
        <v>0.35799999999999998</v>
      </c>
      <c r="D5" s="9">
        <v>0.40400000000000003</v>
      </c>
      <c r="E5" s="9">
        <v>0.33900000000000002</v>
      </c>
      <c r="F5" s="9">
        <v>0.32700000000000001</v>
      </c>
      <c r="G5" s="9">
        <v>0.32100000000000001</v>
      </c>
      <c r="H5" s="9">
        <v>0.38</v>
      </c>
      <c r="I5" s="9">
        <v>0.3</v>
      </c>
      <c r="J5" s="9">
        <v>0.314</v>
      </c>
      <c r="K5" s="10">
        <v>0.25</v>
      </c>
      <c r="L5" s="1">
        <v>0.13800000000000001</v>
      </c>
      <c r="M5" s="1"/>
    </row>
    <row r="6" spans="1:13" x14ac:dyDescent="0.25">
      <c r="A6" s="1">
        <v>4.3999999999999997E-2</v>
      </c>
      <c r="B6" s="1">
        <v>0.17599999999999999</v>
      </c>
      <c r="C6" s="1">
        <v>3.9E-2</v>
      </c>
      <c r="D6" s="1">
        <v>3.5000000000000003E-2</v>
      </c>
      <c r="E6" s="1">
        <v>3.7999999999999999E-2</v>
      </c>
      <c r="F6" s="1">
        <v>3.3000000000000002E-2</v>
      </c>
      <c r="G6" s="1">
        <v>4.7E-2</v>
      </c>
      <c r="H6" s="1">
        <v>3.7999999999999999E-2</v>
      </c>
      <c r="I6" s="1">
        <v>3.9E-2</v>
      </c>
      <c r="J6" s="1">
        <v>6.8000000000000005E-2</v>
      </c>
      <c r="K6" s="1">
        <v>6.3E-2</v>
      </c>
      <c r="L6" s="1">
        <v>4.2000000000000003E-2</v>
      </c>
      <c r="M6" s="1"/>
    </row>
    <row r="7" spans="1:13" x14ac:dyDescent="0.25">
      <c r="A7" s="1">
        <v>4.1000000000000002E-2</v>
      </c>
      <c r="B7" s="1">
        <v>5.6000000000000001E-2</v>
      </c>
      <c r="C7" s="1">
        <v>3.5999999999999997E-2</v>
      </c>
      <c r="D7" s="1">
        <v>3.9E-2</v>
      </c>
      <c r="E7" s="1">
        <v>3.6999999999999998E-2</v>
      </c>
      <c r="F7" s="1">
        <v>3.5999999999999997E-2</v>
      </c>
      <c r="G7" s="1">
        <v>3.7999999999999999E-2</v>
      </c>
      <c r="H7" s="1">
        <v>3.7999999999999999E-2</v>
      </c>
      <c r="I7" s="1">
        <v>4.2000000000000003E-2</v>
      </c>
      <c r="J7" s="1">
        <v>3.5999999999999997E-2</v>
      </c>
      <c r="K7" s="1">
        <v>4.2000000000000003E-2</v>
      </c>
      <c r="L7" s="1">
        <v>4.2999999999999997E-2</v>
      </c>
      <c r="M7" s="1"/>
    </row>
    <row r="8" spans="1:13" x14ac:dyDescent="0.25">
      <c r="A8" s="1">
        <v>0.04</v>
      </c>
      <c r="B8" s="1">
        <v>4.2000000000000003E-2</v>
      </c>
      <c r="C8" s="1">
        <v>3.5000000000000003E-2</v>
      </c>
      <c r="D8" s="1">
        <v>4.2999999999999997E-2</v>
      </c>
      <c r="E8" s="1">
        <v>3.1E-2</v>
      </c>
      <c r="F8" s="1">
        <v>3.6999999999999998E-2</v>
      </c>
      <c r="G8" s="1">
        <v>4.5999999999999999E-2</v>
      </c>
      <c r="H8" s="1">
        <v>3.5000000000000003E-2</v>
      </c>
      <c r="I8" s="1">
        <v>6.4000000000000001E-2</v>
      </c>
      <c r="J8" s="1">
        <v>4.1000000000000002E-2</v>
      </c>
      <c r="K8" s="1">
        <v>4.2000000000000003E-2</v>
      </c>
      <c r="L8" s="1">
        <v>4.2999999999999997E-2</v>
      </c>
      <c r="M8" s="1"/>
    </row>
    <row r="9" spans="1:13" x14ac:dyDescent="0.25">
      <c r="A9" s="1">
        <v>4.2999999999999997E-2</v>
      </c>
      <c r="B9" s="1">
        <v>3.9E-2</v>
      </c>
      <c r="C9" s="1">
        <v>4.1000000000000002E-2</v>
      </c>
      <c r="D9" s="1">
        <v>5.1999999999999998E-2</v>
      </c>
      <c r="E9" s="1">
        <v>4.2999999999999997E-2</v>
      </c>
      <c r="F9" s="1">
        <v>4.2000000000000003E-2</v>
      </c>
      <c r="G9" s="1">
        <v>3.9E-2</v>
      </c>
      <c r="H9" s="1">
        <v>3.7999999999999999E-2</v>
      </c>
      <c r="I9" s="1">
        <v>3.9E-2</v>
      </c>
      <c r="J9" s="1">
        <v>4.2000000000000003E-2</v>
      </c>
      <c r="K9" s="1">
        <v>4.1000000000000002E-2</v>
      </c>
      <c r="L9" s="1">
        <v>4.2999999999999997E-2</v>
      </c>
      <c r="M9" s="1"/>
    </row>
    <row r="10" spans="1:13" x14ac:dyDescent="0.25">
      <c r="A10" s="1">
        <v>570</v>
      </c>
      <c r="B10" s="1">
        <v>0</v>
      </c>
      <c r="C10" s="1">
        <v>5</v>
      </c>
      <c r="D10" s="1">
        <v>1</v>
      </c>
      <c r="E10" s="1">
        <v>0</v>
      </c>
      <c r="F10" s="1">
        <v>43818</v>
      </c>
      <c r="G10" s="1">
        <v>0.59067129629629633</v>
      </c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 t="s">
        <v>31</v>
      </c>
      <c r="I13" s="1"/>
      <c r="J13" s="1"/>
      <c r="K13" s="1"/>
      <c r="L13" s="1"/>
      <c r="M13" s="1"/>
    </row>
    <row r="15" spans="1:13" x14ac:dyDescent="0.25">
      <c r="B15" t="s">
        <v>5</v>
      </c>
      <c r="F15" t="s">
        <v>6</v>
      </c>
      <c r="J15" t="s">
        <v>7</v>
      </c>
    </row>
    <row r="16" spans="1:13" x14ac:dyDescent="0.25">
      <c r="C16" t="s">
        <v>1</v>
      </c>
      <c r="D16" t="s">
        <v>2</v>
      </c>
      <c r="G16" t="s">
        <v>1</v>
      </c>
      <c r="H16" t="s">
        <v>2</v>
      </c>
      <c r="K16" t="s">
        <v>1</v>
      </c>
      <c r="L16" t="s">
        <v>2</v>
      </c>
    </row>
    <row r="17" spans="2:17" x14ac:dyDescent="0.25">
      <c r="B17" t="s">
        <v>0</v>
      </c>
      <c r="C17" s="1">
        <f>AVERAGE(A3:A5)</f>
        <v>0.14200000000000002</v>
      </c>
      <c r="D17" s="1">
        <f>STDEV(A3:A5)/SQRT(COUNT(A3:A5))</f>
        <v>3.2145502536643127E-3</v>
      </c>
      <c r="F17" t="s">
        <v>0</v>
      </c>
      <c r="G17" s="1"/>
      <c r="H17" s="1"/>
      <c r="J17" t="s">
        <v>0</v>
      </c>
      <c r="O17" t="s">
        <v>22</v>
      </c>
    </row>
    <row r="18" spans="2:17" x14ac:dyDescent="0.25">
      <c r="B18" t="s">
        <v>3</v>
      </c>
      <c r="C18" s="1">
        <f>AVERAGE(B3:B5)</f>
        <v>1.0613333333333332</v>
      </c>
      <c r="D18" s="1">
        <f>STDEV(B3:B5)/SQRT(COUNT(B3:B5))</f>
        <v>1.5409232441768337E-2</v>
      </c>
      <c r="F18" t="s">
        <v>3</v>
      </c>
      <c r="G18" s="1">
        <f>C18-$C$17</f>
        <v>0.91933333333333322</v>
      </c>
      <c r="H18" s="1">
        <f>D18</f>
        <v>1.5409232441768337E-2</v>
      </c>
      <c r="J18" t="s">
        <v>3</v>
      </c>
      <c r="K18" s="1">
        <f>(G18/G$19)*100</f>
        <v>396.54924514737604</v>
      </c>
      <c r="L18" s="14">
        <f>H18*100</f>
        <v>1.5409232441768337</v>
      </c>
      <c r="M18" s="14"/>
      <c r="N18" t="s">
        <v>25</v>
      </c>
      <c r="O18" s="17">
        <v>396.54924514737604</v>
      </c>
      <c r="P18" s="19">
        <v>1.5409232441768337</v>
      </c>
    </row>
    <row r="19" spans="2:17" x14ac:dyDescent="0.25">
      <c r="B19" t="s">
        <v>27</v>
      </c>
      <c r="C19" s="1">
        <f>AVERAGE(C3:D5)</f>
        <v>0.3738333333333333</v>
      </c>
      <c r="D19" s="1">
        <f>STDEV(C3:D5)/SQRT(COUNT(C3:D5))</f>
        <v>9.0863144954987825E-3</v>
      </c>
      <c r="F19" t="s">
        <v>27</v>
      </c>
      <c r="G19" s="1">
        <f>C19-$C$17</f>
        <v>0.23183333333333328</v>
      </c>
      <c r="H19" s="1">
        <f>D19</f>
        <v>9.0863144954987825E-3</v>
      </c>
      <c r="J19" t="s">
        <v>27</v>
      </c>
      <c r="K19" s="1">
        <f>(G19/G$19)*100</f>
        <v>100</v>
      </c>
      <c r="L19" s="14">
        <f>H19*100</f>
        <v>0.90863144954987829</v>
      </c>
      <c r="M19" s="14"/>
      <c r="N19" s="18" t="s">
        <v>12</v>
      </c>
      <c r="O19" s="16">
        <v>100</v>
      </c>
      <c r="P19" s="16">
        <v>0.90863144954987829</v>
      </c>
    </row>
    <row r="20" spans="2:17" x14ac:dyDescent="0.25">
      <c r="B20" t="s">
        <v>28</v>
      </c>
      <c r="C20" s="1">
        <f>AVERAGE(E3:F5)</f>
        <v>0.31466666666666665</v>
      </c>
      <c r="D20" s="1">
        <f>STDEV(E3:F5)/SQRT(COUNT(E3:F5))</f>
        <v>1.081254415533695E-2</v>
      </c>
      <c r="F20" t="s">
        <v>28</v>
      </c>
      <c r="G20" s="1">
        <f>C20-$C$17</f>
        <v>0.17266666666666663</v>
      </c>
      <c r="H20" s="1">
        <f t="shared" ref="H20:H23" si="0">D20</f>
        <v>1.081254415533695E-2</v>
      </c>
      <c r="J20" t="s">
        <v>28</v>
      </c>
      <c r="K20" s="1">
        <f t="shared" ref="K20:K23" si="1">(G20/G$19)*100</f>
        <v>74.478792235801578</v>
      </c>
      <c r="L20" s="14">
        <f t="shared" ref="L20:L23" si="2">H20*100</f>
        <v>1.0812544155336949</v>
      </c>
      <c r="M20" s="14"/>
      <c r="N20" s="18" t="s">
        <v>23</v>
      </c>
      <c r="O20" s="16">
        <v>87.706685837526962</v>
      </c>
      <c r="P20" s="16">
        <v>0.90762204566536242</v>
      </c>
      <c r="Q20" s="17"/>
    </row>
    <row r="21" spans="2:17" x14ac:dyDescent="0.25">
      <c r="B21" t="s">
        <v>29</v>
      </c>
      <c r="C21" s="1">
        <f>AVERAGE(G3:H5)</f>
        <v>0.34533333333333333</v>
      </c>
      <c r="D21" s="1">
        <f>STDEV(G3:H5)/SQRT(COUNT(G3:H5))</f>
        <v>9.0762204566536241E-3</v>
      </c>
      <c r="F21" t="s">
        <v>29</v>
      </c>
      <c r="G21" s="1">
        <f>C21-$C$17</f>
        <v>0.20333333333333331</v>
      </c>
      <c r="H21" s="1">
        <f t="shared" si="0"/>
        <v>9.0762204566536241E-3</v>
      </c>
      <c r="J21" t="s">
        <v>29</v>
      </c>
      <c r="K21" s="1">
        <f t="shared" si="1"/>
        <v>87.706685837526962</v>
      </c>
      <c r="L21" s="14">
        <f t="shared" si="2"/>
        <v>0.90762204566536242</v>
      </c>
      <c r="M21" s="14"/>
      <c r="N21" s="18" t="s">
        <v>11</v>
      </c>
      <c r="O21" s="16">
        <v>74.478792235801578</v>
      </c>
      <c r="P21" s="16">
        <v>1.0812544155336949</v>
      </c>
    </row>
    <row r="22" spans="2:17" x14ac:dyDescent="0.25">
      <c r="B22" t="s">
        <v>30</v>
      </c>
      <c r="C22" s="1">
        <f>AVERAGE(I3:J5)</f>
        <v>0.32683333333333336</v>
      </c>
      <c r="D22" s="1">
        <f>STDEV(I3:J5)/SQRT(COUNT(I3:J5))</f>
        <v>1.2210423598075724E-2</v>
      </c>
      <c r="F22" t="s">
        <v>30</v>
      </c>
      <c r="G22" s="1">
        <f>C22-$C$17</f>
        <v>0.18483333333333335</v>
      </c>
      <c r="H22" s="1">
        <f t="shared" si="0"/>
        <v>1.2210423598075724E-2</v>
      </c>
      <c r="J22" t="s">
        <v>30</v>
      </c>
      <c r="K22" s="1">
        <f t="shared" si="1"/>
        <v>79.726815240833957</v>
      </c>
      <c r="L22" s="14">
        <f t="shared" si="2"/>
        <v>1.2210423598075724</v>
      </c>
      <c r="M22" s="14"/>
      <c r="N22" s="18" t="s">
        <v>24</v>
      </c>
      <c r="O22" s="16">
        <v>79.726815240833957</v>
      </c>
      <c r="P22" s="16">
        <v>1.2210423598075724</v>
      </c>
      <c r="Q22" s="17"/>
    </row>
    <row r="23" spans="2:17" x14ac:dyDescent="0.25">
      <c r="B23" t="s">
        <v>4</v>
      </c>
      <c r="C23" s="1">
        <f>AVERAGE(K3:K5)</f>
        <v>0.22999999999999998</v>
      </c>
      <c r="D23" s="1">
        <f>STDEV(K3:K5)/SQRT(COUNT(K3:K5))</f>
        <v>1.1269427669584647E-2</v>
      </c>
      <c r="F23" t="s">
        <v>4</v>
      </c>
      <c r="G23" s="1">
        <f>C23-$C$17</f>
        <v>8.7999999999999967E-2</v>
      </c>
      <c r="H23" s="1">
        <f t="shared" si="0"/>
        <v>1.1269427669584647E-2</v>
      </c>
      <c r="J23" t="s">
        <v>4</v>
      </c>
      <c r="K23" s="1">
        <f t="shared" si="1"/>
        <v>37.958303378864123</v>
      </c>
      <c r="L23" s="14">
        <f t="shared" si="2"/>
        <v>1.1269427669584646</v>
      </c>
      <c r="M23" s="14"/>
      <c r="N23" t="s">
        <v>4</v>
      </c>
      <c r="O23" s="20">
        <v>37.958303378864123</v>
      </c>
      <c r="P23" s="20">
        <v>1.1269427669584646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VARIAN-Cary50</dc:creator>
  <cp:lastModifiedBy>Marta Torrecilla Parra</cp:lastModifiedBy>
  <dcterms:created xsi:type="dcterms:W3CDTF">2019-12-19T13:03:48Z</dcterms:created>
  <dcterms:modified xsi:type="dcterms:W3CDTF">2019-12-20T12:09:36Z</dcterms:modified>
</cp:coreProperties>
</file>