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nia.pardo\Documents\PRM Lab\Amplificación SDH-C y D\Luciferasa\"/>
    </mc:Choice>
  </mc:AlternateContent>
  <xr:revisionPtr revIDLastSave="0" documentId="13_ncr:1_{5C6C0D94-2006-4217-BD34-4A3B2DB43841}" xr6:coauthVersionLast="41" xr6:coauthVersionMax="41" xr10:uidLastSave="{00000000-0000-0000-0000-000000000000}"/>
  <bookViews>
    <workbookView xWindow="-120" yWindow="-120" windowWidth="29040" windowHeight="15840" xr2:uid="{7A26D965-A5AB-4B2E-9044-EB66BF5EB277}"/>
  </bookViews>
  <sheets>
    <sheet name="primeras lecturas" sheetId="1" r:id="rId1"/>
    <sheet name="segundas lecturas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0" i="3" l="1"/>
  <c r="K20" i="3"/>
  <c r="L19" i="3"/>
  <c r="K19" i="3"/>
  <c r="J18" i="3"/>
  <c r="I21" i="3"/>
  <c r="I18" i="3"/>
  <c r="H21" i="3"/>
  <c r="H18" i="3"/>
  <c r="G21" i="3"/>
  <c r="G18" i="3"/>
  <c r="F23" i="3"/>
  <c r="F25" i="1"/>
  <c r="F24" i="1"/>
  <c r="F23" i="1"/>
  <c r="F22" i="3"/>
  <c r="F21" i="3"/>
  <c r="F20" i="3"/>
  <c r="F19" i="3"/>
  <c r="F18" i="3"/>
  <c r="F22" i="1"/>
  <c r="F21" i="1"/>
  <c r="F20" i="1"/>
  <c r="E21" i="3"/>
  <c r="E18" i="3"/>
  <c r="D23" i="3"/>
  <c r="D22" i="3"/>
  <c r="D21" i="3"/>
  <c r="D20" i="3"/>
  <c r="D19" i="3"/>
  <c r="D18" i="3"/>
  <c r="C23" i="3"/>
  <c r="C22" i="3"/>
  <c r="C21" i="3"/>
  <c r="C20" i="3"/>
  <c r="C19" i="3"/>
  <c r="C18" i="3"/>
  <c r="B23" i="3"/>
  <c r="B22" i="3"/>
  <c r="B21" i="3"/>
  <c r="B20" i="3"/>
  <c r="B19" i="3"/>
  <c r="B18" i="3"/>
  <c r="C7" i="3"/>
  <c r="B7" i="3"/>
  <c r="B20" i="1"/>
  <c r="D12" i="3"/>
  <c r="C12" i="3"/>
  <c r="D7" i="3"/>
  <c r="E7" i="3"/>
  <c r="F7" i="3"/>
  <c r="G7" i="3"/>
  <c r="B12" i="3"/>
  <c r="G12" i="3"/>
  <c r="F12" i="3"/>
  <c r="E12" i="3"/>
  <c r="M22" i="1"/>
  <c r="L22" i="1"/>
  <c r="I23" i="1"/>
  <c r="I20" i="1"/>
  <c r="L21" i="1" l="1"/>
  <c r="H20" i="1"/>
  <c r="J20" i="1"/>
  <c r="H23" i="1"/>
  <c r="G20" i="1"/>
  <c r="M21" i="1"/>
  <c r="G23" i="1"/>
  <c r="D20" i="1"/>
  <c r="D24" i="1"/>
  <c r="E23" i="1"/>
  <c r="E20" i="1"/>
  <c r="D25" i="1"/>
  <c r="D23" i="1"/>
  <c r="D22" i="1"/>
  <c r="D21" i="1"/>
  <c r="B22" i="1"/>
  <c r="B21" i="1"/>
  <c r="B24" i="1"/>
  <c r="B23" i="1"/>
  <c r="G13" i="1"/>
  <c r="C25" i="1" s="1"/>
  <c r="F13" i="1"/>
  <c r="C24" i="1" s="1"/>
  <c r="E13" i="1"/>
  <c r="C23" i="1" s="1"/>
  <c r="D13" i="1"/>
  <c r="C22" i="1" s="1"/>
  <c r="C13" i="1"/>
  <c r="C21" i="1" s="1"/>
  <c r="B13" i="1"/>
  <c r="C20" i="1" s="1"/>
  <c r="B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ED2E6-C56E-4061-9BAA-5E6A551BF2F7}" keepAlive="1" name="Consulta - m m2_Steady-Glo_12-18-2019_2-06-49 PM" description="Conexión a la consulta 'm m2_Steady-Glo_12-18-2019_2-06-49 PM' en el libro." type="5" refreshedVersion="6" background="1">
    <dbPr connection="Provider=Microsoft.Mashup.OleDb.1;Data Source=$Workbook$;Location=m m2_Steady-Glo_12-18-2019_2-06-49 PM;Extended Properties=&quot;&quot;" command="SELECT * FROM [m m2_Steady-Glo_12-18-2019_2-06-49 PM]"/>
  </connection>
</connections>
</file>

<file path=xl/sharedStrings.xml><?xml version="1.0" encoding="utf-8"?>
<sst xmlns="http://schemas.openxmlformats.org/spreadsheetml/2006/main" count="55" uniqueCount="27">
  <si>
    <t>CM 1</t>
  </si>
  <si>
    <t>CM 2</t>
  </si>
  <si>
    <t>CM 3</t>
  </si>
  <si>
    <t>miR-7 1</t>
  </si>
  <si>
    <t>miR-7 2</t>
  </si>
  <si>
    <t>miR-7 3</t>
  </si>
  <si>
    <t>Medida 1</t>
  </si>
  <si>
    <t>Medida 2</t>
  </si>
  <si>
    <t>Rluc</t>
  </si>
  <si>
    <t>Fluc-3´UTR</t>
  </si>
  <si>
    <t>medida 1</t>
  </si>
  <si>
    <t>medida 2</t>
  </si>
  <si>
    <t>media</t>
  </si>
  <si>
    <t>t test</t>
  </si>
  <si>
    <t>CM</t>
  </si>
  <si>
    <t xml:space="preserve">miR7 </t>
  </si>
  <si>
    <t>miR7- 1</t>
  </si>
  <si>
    <t>miR7- 2</t>
  </si>
  <si>
    <t>miR7- 3</t>
  </si>
  <si>
    <t>mSDH-D</t>
  </si>
  <si>
    <t>Adding 5 uL of cells. mSDH-D (clon 2)    18/12/2019</t>
  </si>
  <si>
    <t>cociente</t>
  </si>
  <si>
    <t>promedio</t>
  </si>
  <si>
    <t>desvest</t>
  </si>
  <si>
    <t>SEM</t>
  </si>
  <si>
    <t>Medida 1b</t>
  </si>
  <si>
    <t>Medida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</si>
</sst>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"/>
    <numFmt numFmtId="166" formatCode="0.000000"/>
  </numFmts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vertical="top"/>
    </xf>
    <xf numFmtId="0" fontId="0" fillId="0" borderId="1" xfId="0" applyFill="1" applyBorder="1"/>
    <xf numFmtId="0" fontId="0" fillId="0" borderId="0" xfId="0" applyFill="1"/>
    <xf numFmtId="0" fontId="4" fillId="0" borderId="0" xfId="0" applyFont="1"/>
    <xf numFmtId="0" fontId="5" fillId="3" borderId="0" xfId="0" applyFont="1" applyFill="1"/>
    <xf numFmtId="2" fontId="0" fillId="0" borderId="0" xfId="0" applyNumberFormat="1"/>
    <xf numFmtId="0" fontId="6" fillId="0" borderId="0" xfId="0" applyFont="1"/>
    <xf numFmtId="0" fontId="0" fillId="0" borderId="0" xfId="0" applyFont="1"/>
    <xf numFmtId="164" fontId="7" fillId="0" borderId="0" xfId="0" applyNumberFormat="1" applyFont="1"/>
    <xf numFmtId="165" fontId="0" fillId="0" borderId="0" xfId="0" applyNumberFormat="1"/>
    <xf numFmtId="166" fontId="6" fillId="0" borderId="0" xfId="0" applyNumberFormat="1" applyFont="1"/>
    <xf numFmtId="164" fontId="6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vertical="top"/>
    </xf>
    <xf numFmtId="0" fontId="2" fillId="0" borderId="3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6" fontId="0" fillId="0" borderId="0" xfId="0" applyNumberFormat="1" applyFont="1"/>
    <xf numFmtId="164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3´UTR mSDH-D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'primeras lecturas'!$L$22:$M$22</c:f>
                <c:numCache>
                  <c:formatCode>General</c:formatCode>
                  <c:ptCount val="2"/>
                  <c:pt idx="0">
                    <c:v>2.2990574113107036</c:v>
                  </c:pt>
                  <c:pt idx="1">
                    <c:v>2.1589473271325503</c:v>
                  </c:pt>
                </c:numCache>
              </c:numRef>
            </c:plus>
            <c:minus>
              <c:numRef>
                <c:f>'primeras lecturas'!$L$22:$M$22</c:f>
                <c:numCache>
                  <c:formatCode>General</c:formatCode>
                  <c:ptCount val="2"/>
                  <c:pt idx="0">
                    <c:v>2.2990574113107036</c:v>
                  </c:pt>
                  <c:pt idx="1">
                    <c:v>2.1589473271325503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'primeras lecturas'!$L$20:$M$20</c:f>
              <c:strCache>
                <c:ptCount val="2"/>
                <c:pt idx="0">
                  <c:v>CM</c:v>
                </c:pt>
                <c:pt idx="1">
                  <c:v>miR7 </c:v>
                </c:pt>
              </c:strCache>
            </c:strRef>
          </c:cat>
          <c:val>
            <c:numRef>
              <c:f>'primeras lecturas'!$L$21:$M$21</c:f>
              <c:numCache>
                <c:formatCode>0.00</c:formatCode>
                <c:ptCount val="2"/>
                <c:pt idx="0">
                  <c:v>100</c:v>
                </c:pt>
                <c:pt idx="1">
                  <c:v>130.94950400495907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3-4E06-B65C-4B07C5A12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472480"/>
        <c:axId val="946472808"/>
      </c:barChart>
      <c:catAx>
        <c:axId val="94647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6472808"/>
        <c:crosses val="autoZero"/>
        <c:auto val="1"/>
        <c:lblAlgn val="ctr"/>
        <c:lblOffset val="100"/>
        <c:noMultiLvlLbl val="0"/>
      </c:catAx>
      <c:valAx>
        <c:axId val="94647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647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3´UTR mSDH-D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'segundas lecturas'!$K$20:$L$20</c:f>
                <c:numCache>
                  <c:formatCode>General</c:formatCode>
                  <c:ptCount val="2"/>
                  <c:pt idx="0">
                    <c:v>1.2255568474699909</c:v>
                  </c:pt>
                  <c:pt idx="1">
                    <c:v>1.7859617918699882</c:v>
                  </c:pt>
                </c:numCache>
              </c:numRef>
            </c:plus>
            <c:minus>
              <c:numRef>
                <c:f>'segundas lecturas'!$K$20:$L$20</c:f>
                <c:numCache>
                  <c:formatCode>General</c:formatCode>
                  <c:ptCount val="2"/>
                  <c:pt idx="0">
                    <c:v>1.2255568474699909</c:v>
                  </c:pt>
                  <c:pt idx="1">
                    <c:v>1.7859617918699882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'segundas lecturas'!$K$18:$L$18</c:f>
              <c:strCache>
                <c:ptCount val="2"/>
                <c:pt idx="0">
                  <c:v>CM</c:v>
                </c:pt>
                <c:pt idx="1">
                  <c:v>miR7 </c:v>
                </c:pt>
              </c:strCache>
            </c:strRef>
          </c:cat>
          <c:val>
            <c:numRef>
              <c:f>'segundas lecturas'!$K$19:$L$19</c:f>
              <c:numCache>
                <c:formatCode>0.00</c:formatCode>
                <c:ptCount val="2"/>
                <c:pt idx="0">
                  <c:v>100</c:v>
                </c:pt>
                <c:pt idx="1">
                  <c:v>119.28411971018755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F-4BA7-BFEC-EFFED88DB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7521048"/>
        <c:axId val="867519080"/>
      </c:barChart>
      <c:catAx>
        <c:axId val="86752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7519080"/>
        <c:crosses val="autoZero"/>
        <c:auto val="1"/>
        <c:lblAlgn val="ctr"/>
        <c:lblOffset val="100"/>
        <c:noMultiLvlLbl val="0"/>
      </c:catAx>
      <c:valAx>
        <c:axId val="867519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7521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128588</xdr:colOff>
      <xdr:row>15</xdr:row>
      <xdr:rowOff>123825</xdr:rowOff>
    </xdr:from>
    <xdr:to>
      <xdr:col>16</xdr:col>
      <xdr:colOff>257176</xdr:colOff>
      <xdr:row>26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34F1F2-D1A0-4F43-8202-AA149E55D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152401</xdr:colOff>
      <xdr:row>14</xdr:row>
      <xdr:rowOff>142874</xdr:rowOff>
    </xdr:from>
    <xdr:to>
      <xdr:col>15</xdr:col>
      <xdr:colOff>38101</xdr:colOff>
      <xdr:row>25</xdr:row>
      <xdr:rowOff>90486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19D1C9-49F9-4F2D-91BF-C9D679A48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os%20Cos-7%20cells.%20CM%20vs%20miR7%20%20%203&#180;%20UTR%20DHCR7-2%20HUM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R7  DHCR7-2"/>
    </sheetNames>
    <sheetDataSet>
      <sheetData sheetId="0">
        <row r="20">
          <cell r="J20" t="str">
            <v>CM</v>
          </cell>
          <cell r="K20" t="str">
            <v xml:space="preserve">miR7 </v>
          </cell>
        </row>
        <row r="21">
          <cell r="J21">
            <v>100</v>
          </cell>
          <cell r="K21">
            <v>94.44572836237262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AC5D-925A-41DF-9C19-DF34A409F803}">
  <dimension ref="A1:Q30"/>
  <sheetViews>
    <sheetView tabSelected="1" workbookViewId="0">
      <selection activeCell="J32" sqref="J32"/>
    </sheetView>
  </sheetViews>
  <sheetFormatPr baseColWidth="10" defaultRowHeight="15"/>
  <cols>
    <col min="6" max="6" width="13.28515625" bestFit="1" customWidth="1"/>
  </cols>
  <sheetData>
    <row r="1" spans="1:17" s="3" customFormat="1" ht="21">
      <c r="A1" s="1" t="s">
        <v>20</v>
      </c>
      <c r="B1" s="2"/>
    </row>
    <row r="4" spans="1:17" ht="15.7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/>
      <c r="I4" s="4"/>
    </row>
    <row r="5" spans="1:17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/>
      <c r="I5" s="5"/>
    </row>
    <row r="6" spans="1:17" ht="15.75">
      <c r="A6" s="4" t="s">
        <v>6</v>
      </c>
      <c r="B6" s="6">
        <v>5233210</v>
      </c>
      <c r="C6" s="6">
        <v>5952170</v>
      </c>
      <c r="D6" s="6">
        <v>5966200</v>
      </c>
      <c r="E6" s="6">
        <v>6666950</v>
      </c>
      <c r="F6" s="6">
        <v>7061740</v>
      </c>
      <c r="G6" s="6">
        <v>7265400</v>
      </c>
      <c r="H6" s="22"/>
      <c r="I6" s="22"/>
      <c r="L6" s="7"/>
      <c r="M6" s="7"/>
      <c r="N6" s="7"/>
      <c r="O6" s="7"/>
      <c r="P6" s="7"/>
      <c r="Q6" s="7"/>
    </row>
    <row r="7" spans="1:17">
      <c r="B7" s="6">
        <v>5212180</v>
      </c>
      <c r="C7" s="6">
        <v>5993930</v>
      </c>
      <c r="D7" s="6">
        <v>5901670</v>
      </c>
      <c r="E7" s="6">
        <v>6339430</v>
      </c>
      <c r="F7" s="6">
        <v>7170200</v>
      </c>
      <c r="G7" s="6">
        <v>6627010</v>
      </c>
      <c r="H7" s="22"/>
      <c r="I7" s="22"/>
      <c r="L7" s="7"/>
      <c r="M7" s="7"/>
      <c r="N7" s="7"/>
      <c r="O7" s="7"/>
      <c r="P7" s="7"/>
      <c r="Q7" s="7"/>
    </row>
    <row r="8" spans="1:17" ht="15.75">
      <c r="B8" s="4">
        <v>5222695</v>
      </c>
      <c r="C8" s="4">
        <v>5973050</v>
      </c>
      <c r="D8" s="4">
        <v>5933935</v>
      </c>
      <c r="E8" s="4">
        <v>6503190</v>
      </c>
      <c r="F8" s="4">
        <v>7115970</v>
      </c>
      <c r="G8" s="4">
        <v>6946205</v>
      </c>
      <c r="H8" s="4"/>
      <c r="I8" s="4"/>
      <c r="L8" s="8"/>
      <c r="M8" s="8"/>
      <c r="N8" s="8"/>
      <c r="O8" s="8"/>
      <c r="P8" s="8"/>
      <c r="Q8" s="8"/>
    </row>
    <row r="9" spans="1:17">
      <c r="L9" s="7"/>
      <c r="M9" s="7"/>
      <c r="N9" s="7"/>
      <c r="O9" s="7"/>
      <c r="P9" s="7"/>
      <c r="Q9" s="7"/>
    </row>
    <row r="10" spans="1:17">
      <c r="B10" s="5"/>
      <c r="C10" s="5"/>
      <c r="D10" s="5"/>
      <c r="E10" s="5"/>
      <c r="F10" s="5"/>
      <c r="G10" s="5"/>
      <c r="H10" s="5"/>
      <c r="I10" s="5"/>
      <c r="L10" s="7"/>
      <c r="M10" s="7"/>
      <c r="N10" s="7"/>
      <c r="O10" s="7"/>
      <c r="P10" s="7"/>
      <c r="Q10" s="7"/>
    </row>
    <row r="11" spans="1:17" ht="15.75">
      <c r="A11" s="4" t="s">
        <v>7</v>
      </c>
      <c r="B11" s="6">
        <v>3803840</v>
      </c>
      <c r="C11" s="6">
        <v>4230270</v>
      </c>
      <c r="D11" s="6">
        <v>4587040</v>
      </c>
      <c r="E11" s="6">
        <v>6434530</v>
      </c>
      <c r="F11" s="6">
        <v>6970960</v>
      </c>
      <c r="G11" s="6">
        <v>6957570</v>
      </c>
      <c r="H11" s="22"/>
      <c r="I11" s="22"/>
    </row>
    <row r="12" spans="1:17">
      <c r="B12" s="6">
        <v>3811820</v>
      </c>
      <c r="C12" s="6">
        <v>4486480</v>
      </c>
      <c r="D12" s="6">
        <v>4565950</v>
      </c>
      <c r="E12" s="6">
        <v>5971600</v>
      </c>
      <c r="F12" s="6">
        <v>6806240</v>
      </c>
      <c r="G12" s="6">
        <v>6911030</v>
      </c>
      <c r="H12" s="22"/>
      <c r="I12" s="22"/>
    </row>
    <row r="13" spans="1:17" ht="15.75">
      <c r="B13" s="9">
        <f>AVERAGE(B11:B12)</f>
        <v>3807830</v>
      </c>
      <c r="C13" s="9">
        <f t="shared" ref="C13:D13" si="0">AVERAGE(C11:C12)</f>
        <v>4358375</v>
      </c>
      <c r="D13" s="9">
        <f t="shared" si="0"/>
        <v>4576495</v>
      </c>
      <c r="E13" s="9">
        <f>AVERAGE(E11:E12)</f>
        <v>6203065</v>
      </c>
      <c r="F13" s="9">
        <f>AVERAGE(F11:F12)</f>
        <v>6888600</v>
      </c>
      <c r="G13" s="9">
        <f>AVERAGE(G11:G12)</f>
        <v>6934300</v>
      </c>
      <c r="H13" s="9"/>
      <c r="I13" s="9"/>
    </row>
    <row r="15" spans="1:17" ht="15.75">
      <c r="A15" s="4"/>
      <c r="B15" s="4"/>
      <c r="C15" s="4"/>
      <c r="D15" s="4"/>
      <c r="E15" s="4"/>
      <c r="F15" s="4"/>
    </row>
    <row r="16" spans="1:17">
      <c r="A16" s="5"/>
      <c r="B16" s="5"/>
      <c r="C16" s="5"/>
      <c r="D16" s="5"/>
      <c r="E16" s="5"/>
      <c r="F16" s="5"/>
    </row>
    <row r="17" spans="1:13" ht="18.75">
      <c r="A17" s="10" t="s">
        <v>19</v>
      </c>
    </row>
    <row r="18" spans="1:13" ht="15.75">
      <c r="B18" s="21" t="s">
        <v>8</v>
      </c>
      <c r="C18" s="21" t="s">
        <v>9</v>
      </c>
      <c r="D18" s="20"/>
      <c r="E18" s="20"/>
      <c r="F18" s="20"/>
      <c r="G18" s="20"/>
      <c r="H18" s="20"/>
      <c r="I18" s="20"/>
      <c r="J18" s="20"/>
      <c r="K18" s="19"/>
    </row>
    <row r="19" spans="1:13" ht="15.75">
      <c r="B19" s="21" t="s">
        <v>10</v>
      </c>
      <c r="C19" s="21" t="s">
        <v>11</v>
      </c>
      <c r="D19" s="21" t="s">
        <v>21</v>
      </c>
      <c r="E19" s="21" t="s">
        <v>12</v>
      </c>
      <c r="F19" s="20"/>
      <c r="G19" s="21" t="s">
        <v>22</v>
      </c>
      <c r="H19" s="21" t="s">
        <v>23</v>
      </c>
      <c r="I19" s="21" t="s">
        <v>24</v>
      </c>
      <c r="J19" s="21" t="s">
        <v>13</v>
      </c>
      <c r="K19" s="19"/>
    </row>
    <row r="20" spans="1:13" ht="15.75">
      <c r="A20" s="4" t="s">
        <v>0</v>
      </c>
      <c r="B20">
        <f>B8</f>
        <v>5222695</v>
      </c>
      <c r="C20">
        <f>B13</f>
        <v>3807830</v>
      </c>
      <c r="D20" s="12">
        <f>C20/B20</f>
        <v>0.72909292999112529</v>
      </c>
      <c r="E20">
        <f>AVERAGE(D20:D22)</f>
        <v>0.74333579572869946</v>
      </c>
      <c r="F20" s="17">
        <f>D20/E20*100</f>
        <v>98.083925754764479</v>
      </c>
      <c r="G20" s="11">
        <f>AVERAGE(F20:F22)</f>
        <v>100</v>
      </c>
      <c r="H20" s="11">
        <f>STDEV(F20:F22)</f>
        <v>3.2513581717499762</v>
      </c>
      <c r="I20" s="11">
        <f>H20/(SQRT(2))</f>
        <v>2.2990574113107036</v>
      </c>
      <c r="J20" s="26">
        <f>TTEST(F20:F22,F23:F25,2,2)</f>
        <v>2.7474596087108687E-4</v>
      </c>
      <c r="L20" s="23" t="s">
        <v>14</v>
      </c>
      <c r="M20" s="23" t="s">
        <v>15</v>
      </c>
    </row>
    <row r="21" spans="1:13" ht="15.75">
      <c r="A21" s="4" t="s">
        <v>1</v>
      </c>
      <c r="B21">
        <f>C8</f>
        <v>5973050</v>
      </c>
      <c r="C21">
        <f>C13</f>
        <v>4358375</v>
      </c>
      <c r="D21" s="13">
        <f>C21/B21</f>
        <v>0.72967328249386831</v>
      </c>
      <c r="F21" s="17">
        <f>D21/E$20*100</f>
        <v>98.161999823856505</v>
      </c>
      <c r="G21" s="11"/>
      <c r="H21" s="11"/>
      <c r="I21" s="11"/>
      <c r="L21" s="24">
        <f>G20</f>
        <v>100</v>
      </c>
      <c r="M21" s="24">
        <f>G23</f>
        <v>130.94950400495907</v>
      </c>
    </row>
    <row r="22" spans="1:13" ht="15.75">
      <c r="A22" s="4" t="s">
        <v>2</v>
      </c>
      <c r="B22">
        <f>D8</f>
        <v>5933935</v>
      </c>
      <c r="C22">
        <f>D13</f>
        <v>4576495</v>
      </c>
      <c r="D22" s="13">
        <f>C22/B22</f>
        <v>0.77124117470110476</v>
      </c>
      <c r="F22" s="17">
        <f>D22/E$20*100</f>
        <v>103.75407442137903</v>
      </c>
      <c r="G22" s="11"/>
      <c r="H22" s="11"/>
      <c r="I22" s="11"/>
      <c r="L22" s="24">
        <f>I20</f>
        <v>2.2990574113107036</v>
      </c>
      <c r="M22" s="24">
        <f>I23</f>
        <v>2.1589473271325503</v>
      </c>
    </row>
    <row r="23" spans="1:13" ht="15.75">
      <c r="A23" s="4" t="s">
        <v>16</v>
      </c>
      <c r="B23">
        <f>E8</f>
        <v>6503190</v>
      </c>
      <c r="C23">
        <f>E13</f>
        <v>6203065</v>
      </c>
      <c r="D23" s="12">
        <f>C23/B23</f>
        <v>0.95384957228683154</v>
      </c>
      <c r="E23" s="15">
        <f>AVERAGE(D23:D25)</f>
        <v>0.97339453759804773</v>
      </c>
      <c r="F23" s="17">
        <f>D23/E$20*100</f>
        <v>128.32014518442008</v>
      </c>
      <c r="G23" s="11">
        <f>AVERAGE(F23:F25)</f>
        <v>130.94950400495907</v>
      </c>
      <c r="H23" s="11">
        <f>STDEV(F23:F25)</f>
        <v>3.0532125904799963</v>
      </c>
      <c r="I23" s="11">
        <f>H23/(SQRT(2))</f>
        <v>2.1589473271325503</v>
      </c>
    </row>
    <row r="24" spans="1:13" ht="15.75">
      <c r="A24" s="4" t="s">
        <v>17</v>
      </c>
      <c r="B24">
        <f>F8</f>
        <v>7115970</v>
      </c>
      <c r="C24">
        <f>F13</f>
        <v>6888600</v>
      </c>
      <c r="D24" s="13">
        <f>C24/B24</f>
        <v>0.96804792600306067</v>
      </c>
      <c r="F24" s="17">
        <f>D24/E$20*100</f>
        <v>130.23023128518568</v>
      </c>
    </row>
    <row r="25" spans="1:13" ht="15.75">
      <c r="A25" s="4" t="s">
        <v>18</v>
      </c>
      <c r="B25">
        <f>G8</f>
        <v>6946205</v>
      </c>
      <c r="C25">
        <f>G13</f>
        <v>6934300</v>
      </c>
      <c r="D25" s="13">
        <f>C25/B25</f>
        <v>0.99828611450425087</v>
      </c>
      <c r="F25" s="17">
        <f>D25/E$20*100</f>
        <v>134.29813554527144</v>
      </c>
    </row>
    <row r="28" spans="1:13" ht="15.75">
      <c r="K28" s="4"/>
      <c r="L28" s="4"/>
    </row>
    <row r="30" spans="1:13">
      <c r="K30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E759-DE79-4A46-97BA-662B1F76B9A3}">
  <dimension ref="A3:L23"/>
  <sheetViews>
    <sheetView workbookViewId="0">
      <selection activeCell="Q25" sqref="Q25"/>
    </sheetView>
  </sheetViews>
  <sheetFormatPr baseColWidth="10" defaultRowHeight="15"/>
  <cols>
    <col min="1" max="1" width="12.28515625" customWidth="1"/>
  </cols>
  <sheetData>
    <row r="3" spans="1:10" ht="15.7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10"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</row>
    <row r="5" spans="1:10" ht="15.75">
      <c r="A5" s="4" t="s">
        <v>25</v>
      </c>
      <c r="B5" s="6">
        <v>4345980</v>
      </c>
      <c r="C5" s="6">
        <v>5067540</v>
      </c>
      <c r="D5" s="6">
        <v>5272470</v>
      </c>
      <c r="E5" s="6">
        <v>5766690</v>
      </c>
      <c r="F5" s="6">
        <v>5999930</v>
      </c>
      <c r="G5" s="6">
        <v>5834170</v>
      </c>
    </row>
    <row r="6" spans="1:10">
      <c r="B6" s="6">
        <v>4527410</v>
      </c>
      <c r="C6" s="6">
        <v>5119510</v>
      </c>
      <c r="D6" s="6">
        <v>5101680</v>
      </c>
      <c r="E6" s="6">
        <v>5674790</v>
      </c>
      <c r="F6" s="6">
        <v>6214250</v>
      </c>
      <c r="G6" s="6">
        <v>5721970</v>
      </c>
    </row>
    <row r="7" spans="1:10" ht="15.75">
      <c r="B7" s="4">
        <f>AVERAGE(B5:B6)</f>
        <v>4436695</v>
      </c>
      <c r="C7" s="4">
        <f>AVERAGE(C5:C6)</f>
        <v>5093525</v>
      </c>
      <c r="D7" s="4">
        <f>AVERAGE(D5:D6)</f>
        <v>5187075</v>
      </c>
      <c r="E7" s="4">
        <f t="shared" ref="C7:G7" si="0">AVERAGE(E5:E6)</f>
        <v>5720740</v>
      </c>
      <c r="F7" s="4">
        <f t="shared" si="0"/>
        <v>6107090</v>
      </c>
      <c r="G7" s="4">
        <f t="shared" si="0"/>
        <v>5778070</v>
      </c>
    </row>
    <row r="9" spans="1:10">
      <c r="B9" s="5"/>
      <c r="C9" s="5"/>
      <c r="D9" s="5"/>
      <c r="E9" s="5"/>
      <c r="F9" s="5"/>
      <c r="G9" s="5"/>
    </row>
    <row r="10" spans="1:10" ht="15.75">
      <c r="A10" s="4" t="s">
        <v>26</v>
      </c>
      <c r="B10" s="6">
        <v>2724080</v>
      </c>
      <c r="C10" s="6">
        <v>3035710</v>
      </c>
      <c r="D10" s="6">
        <v>3325120</v>
      </c>
      <c r="E10" s="6">
        <v>4158170</v>
      </c>
      <c r="F10" s="6">
        <v>4457490</v>
      </c>
      <c r="G10" s="6">
        <v>4337230</v>
      </c>
    </row>
    <row r="11" spans="1:10">
      <c r="B11" s="6">
        <v>2750710</v>
      </c>
      <c r="C11" s="6">
        <v>3199670</v>
      </c>
      <c r="D11" s="6">
        <v>3238390</v>
      </c>
      <c r="E11" s="6">
        <v>4124820</v>
      </c>
      <c r="F11" s="6">
        <v>4600980</v>
      </c>
      <c r="G11" s="6">
        <v>4389990</v>
      </c>
    </row>
    <row r="12" spans="1:10" ht="15.75">
      <c r="B12" s="9">
        <f>AVERAGE(B10:B11)</f>
        <v>2737395</v>
      </c>
      <c r="C12" s="9">
        <f>AVERAGE(C10:C11)</f>
        <v>3117690</v>
      </c>
      <c r="D12" s="9">
        <f>AVERAGE(D10:D11)</f>
        <v>3281755</v>
      </c>
      <c r="E12" s="9">
        <f>AVERAGE(E10:E11)</f>
        <v>4141495</v>
      </c>
      <c r="F12" s="9">
        <f>AVERAGE(F10:F11)</f>
        <v>4529235</v>
      </c>
      <c r="G12" s="9">
        <f>AVERAGE(G10:G11)</f>
        <v>4363610</v>
      </c>
    </row>
    <row r="15" spans="1:10" ht="18.75">
      <c r="A15" s="10" t="s">
        <v>19</v>
      </c>
    </row>
    <row r="16" spans="1:10" ht="15.75">
      <c r="B16" s="21" t="s">
        <v>8</v>
      </c>
      <c r="C16" s="21" t="s">
        <v>9</v>
      </c>
      <c r="D16" s="20"/>
      <c r="E16" s="20"/>
      <c r="F16" s="20"/>
      <c r="G16" s="20"/>
      <c r="H16" s="20"/>
      <c r="I16" s="20"/>
      <c r="J16" s="20"/>
    </row>
    <row r="17" spans="1:12" ht="15.75">
      <c r="B17" s="21" t="s">
        <v>10</v>
      </c>
      <c r="C17" s="21" t="s">
        <v>11</v>
      </c>
      <c r="D17" s="21" t="s">
        <v>21</v>
      </c>
      <c r="E17" s="21" t="s">
        <v>12</v>
      </c>
      <c r="F17" s="20"/>
      <c r="G17" s="21" t="s">
        <v>22</v>
      </c>
      <c r="H17" s="21" t="s">
        <v>23</v>
      </c>
      <c r="I17" s="21" t="s">
        <v>24</v>
      </c>
      <c r="J17" s="21" t="s">
        <v>13</v>
      </c>
    </row>
    <row r="18" spans="1:12" ht="15.75">
      <c r="A18" s="4" t="s">
        <v>0</v>
      </c>
      <c r="B18">
        <f>B7</f>
        <v>4436695</v>
      </c>
      <c r="C18">
        <f>B12</f>
        <v>2737395</v>
      </c>
      <c r="D18" s="16">
        <f>C18/B18</f>
        <v>0.61698967361966506</v>
      </c>
      <c r="E18" s="18">
        <f>AVERAGE(D18:D20)</f>
        <v>0.6205859516705855</v>
      </c>
      <c r="F18" s="17">
        <f>D18/E18*100</f>
        <v>99.420502826201684</v>
      </c>
      <c r="G18" s="11">
        <f>AVERAGE(F18:F20)</f>
        <v>100</v>
      </c>
      <c r="H18" s="11">
        <f>STDEV(F18:F20)</f>
        <v>1.7331991151512758</v>
      </c>
      <c r="I18" s="11">
        <f>H18/(SQRT(2))</f>
        <v>1.2255568474699909</v>
      </c>
      <c r="J18" s="14">
        <f>TTEST(F18:F20,F21:F23,2,2)</f>
        <v>4.0165486156035272E-4</v>
      </c>
      <c r="K18" s="23" t="s">
        <v>14</v>
      </c>
      <c r="L18" s="23" t="s">
        <v>15</v>
      </c>
    </row>
    <row r="19" spans="1:12" ht="15.75">
      <c r="A19" s="4" t="s">
        <v>1</v>
      </c>
      <c r="B19">
        <f>C7</f>
        <v>5093525</v>
      </c>
      <c r="C19">
        <f>C12</f>
        <v>3117690</v>
      </c>
      <c r="D19" s="25">
        <f>C19/B19</f>
        <v>0.61208887754551122</v>
      </c>
      <c r="E19" s="18"/>
      <c r="F19" s="17">
        <f>D19/E$18*100</f>
        <v>98.630798183200795</v>
      </c>
      <c r="G19" s="11"/>
      <c r="H19" s="11"/>
      <c r="I19" s="11"/>
      <c r="K19" s="24">
        <f>G18</f>
        <v>100</v>
      </c>
      <c r="L19" s="24">
        <f>G21</f>
        <v>119.28411971018755</v>
      </c>
    </row>
    <row r="20" spans="1:12" ht="15.75">
      <c r="A20" s="4" t="s">
        <v>2</v>
      </c>
      <c r="B20">
        <f>D7</f>
        <v>5187075</v>
      </c>
      <c r="C20">
        <f>D12</f>
        <v>3281755</v>
      </c>
      <c r="D20" s="25">
        <f>C20/B20</f>
        <v>0.63267930384658022</v>
      </c>
      <c r="E20" s="18"/>
      <c r="F20" s="17">
        <f>D20/E$18*100</f>
        <v>101.94869899059753</v>
      </c>
      <c r="G20" s="11"/>
      <c r="H20" s="11"/>
      <c r="I20" s="11"/>
      <c r="K20" s="24">
        <f>I18</f>
        <v>1.2255568474699909</v>
      </c>
      <c r="L20" s="24">
        <f>I21</f>
        <v>1.7859617918699882</v>
      </c>
    </row>
    <row r="21" spans="1:12" ht="15.75">
      <c r="A21" s="4" t="s">
        <v>16</v>
      </c>
      <c r="B21">
        <f>E7</f>
        <v>5720740</v>
      </c>
      <c r="C21">
        <f>E12</f>
        <v>4141495</v>
      </c>
      <c r="D21" s="16">
        <f>C21/B21</f>
        <v>0.72394393033069149</v>
      </c>
      <c r="E21" s="18">
        <f>AVERAGE(D21:D23)</f>
        <v>0.74026048949534795</v>
      </c>
      <c r="F21" s="17">
        <f>D21/E$18*100</f>
        <v>116.65490144948845</v>
      </c>
      <c r="G21" s="11">
        <f>AVERAGE(F21:F23)</f>
        <v>119.28411971018755</v>
      </c>
      <c r="H21" s="11">
        <f>STDEV(F21:F23)</f>
        <v>2.5257313879426921</v>
      </c>
      <c r="I21" s="11">
        <f>H21/(SQRT(2))</f>
        <v>1.7859617918699882</v>
      </c>
    </row>
    <row r="22" spans="1:12" ht="15.75">
      <c r="A22" s="4" t="s">
        <v>17</v>
      </c>
      <c r="B22">
        <f>F7</f>
        <v>6107090</v>
      </c>
      <c r="C22">
        <f>F12</f>
        <v>4529235</v>
      </c>
      <c r="D22" s="25">
        <f>C22/B22</f>
        <v>0.74163554164094525</v>
      </c>
      <c r="F22" s="17">
        <f>D22/E$18*100</f>
        <v>119.50569290917727</v>
      </c>
    </row>
    <row r="23" spans="1:12" ht="15.75">
      <c r="A23" s="4" t="s">
        <v>18</v>
      </c>
      <c r="B23">
        <f>G7</f>
        <v>5778070</v>
      </c>
      <c r="C23">
        <f>G12</f>
        <v>4363610</v>
      </c>
      <c r="D23" s="13">
        <f>C23/B23</f>
        <v>0.75520199651440711</v>
      </c>
      <c r="F23" s="17">
        <f>D23/E$18*100</f>
        <v>121.69176477189696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BA419-7646-42EE-82B0-1C59B0CC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primeras lecturas</vt:lpstr>
      <vt:lpstr>segundas lecturas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Pardo</dc:creator>
  <cp:lastModifiedBy>Virginia Pardo</cp:lastModifiedBy>
  <dcterms:created xsi:type="dcterms:W3CDTF">2019-12-19T07:28:27Z</dcterms:created>
  <dcterms:modified xsi:type="dcterms:W3CDTF">2019-12-19T08:09:52Z</dcterms:modified>
</cp:coreProperties>
</file>