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Compens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3" i="1" l="1"/>
  <c r="F24" i="1"/>
  <c r="F8" i="1" l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7" i="1"/>
  <c r="F6" i="1"/>
  <c r="F5" i="1"/>
  <c r="F4" i="1"/>
  <c r="F22" i="1"/>
  <c r="H13" i="1" l="1"/>
  <c r="I13" i="1" s="1"/>
  <c r="G19" i="1"/>
  <c r="G16" i="1"/>
  <c r="H10" i="1"/>
  <c r="I10" i="1" s="1"/>
  <c r="G10" i="1"/>
  <c r="G7" i="1"/>
  <c r="H4" i="1"/>
  <c r="I4" i="1" s="1"/>
  <c r="H7" i="1"/>
  <c r="I7" i="1" s="1"/>
  <c r="H16" i="1"/>
  <c r="I16" i="1" s="1"/>
  <c r="H19" i="1"/>
  <c r="I19" i="1" s="1"/>
  <c r="G4" i="1"/>
  <c r="G13" i="1"/>
  <c r="M5" i="1" l="1"/>
  <c r="N5" i="1" s="1"/>
  <c r="L5" i="1"/>
  <c r="L7" i="1"/>
  <c r="M4" i="1"/>
  <c r="N4" i="1" s="1"/>
  <c r="L4" i="1"/>
</calcChain>
</file>

<file path=xl/sharedStrings.xml><?xml version="1.0" encoding="utf-8"?>
<sst xmlns="http://schemas.openxmlformats.org/spreadsheetml/2006/main" count="41" uniqueCount="25">
  <si>
    <t>Mean Red</t>
  </si>
  <si>
    <t>Mean Green</t>
  </si>
  <si>
    <t>Ratio</t>
  </si>
  <si>
    <t>Sample</t>
  </si>
  <si>
    <t>Average</t>
  </si>
  <si>
    <t>Stdv</t>
  </si>
  <si>
    <t xml:space="preserve">SEM </t>
  </si>
  <si>
    <t>CM1</t>
  </si>
  <si>
    <t>A</t>
  </si>
  <si>
    <t>B</t>
  </si>
  <si>
    <t>C</t>
  </si>
  <si>
    <t>CM2</t>
  </si>
  <si>
    <t>CM3</t>
  </si>
  <si>
    <t>miR1</t>
  </si>
  <si>
    <t>miR2</t>
  </si>
  <si>
    <t>miR3</t>
  </si>
  <si>
    <t>Blanco</t>
  </si>
  <si>
    <t>Average replicates</t>
  </si>
  <si>
    <t>CM</t>
  </si>
  <si>
    <t>miR</t>
  </si>
  <si>
    <t>SEM</t>
  </si>
  <si>
    <t>t test</t>
  </si>
  <si>
    <t>MTK Red</t>
  </si>
  <si>
    <t>MTK Green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</si>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</sst>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8" borderId="0" xfId="0" applyFont="1" applyFill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center" vertical="center"/>
    </xf>
    <xf numFmtId="0" fontId="0" fillId="0" borderId="1" xfId="0" applyFill="1" applyBorder="1"/>
    <xf numFmtId="0" fontId="0" fillId="0" borderId="2" xfId="0" applyFill="1" applyBorder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551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MTK Red/Green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Compensados!$N$4:$N$5</c:f>
                <c:numCache>
                  <c:formatCode>General</c:formatCode>
                  <c:ptCount val="2"/>
                  <c:pt idx="0">
                    <c:v>0.16440452141478762</c:v>
                  </c:pt>
                  <c:pt idx="1">
                    <c:v>0.10949742494605401</c:v>
                  </c:pt>
                </c:numCache>
              </c:numRef>
            </c:plus>
            <c:minus>
              <c:numRef>
                <c:f>Compensados!$N$4:$N$5</c:f>
                <c:numCache>
                  <c:formatCode>General</c:formatCode>
                  <c:ptCount val="2"/>
                  <c:pt idx="0">
                    <c:v>0.16440452141478762</c:v>
                  </c:pt>
                  <c:pt idx="1">
                    <c:v>0.10949742494605401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Compensados!$K$4:$K$5</c:f>
              <c:strCache>
                <c:ptCount val="2"/>
                <c:pt idx="0">
                  <c:v>CM</c:v>
                </c:pt>
                <c:pt idx="1">
                  <c:v>miR</c:v>
                </c:pt>
              </c:strCache>
            </c:strRef>
          </c:cat>
          <c:val>
            <c:numRef>
              <c:f>Compensados!$L$4:$L$5</c:f>
              <c:numCache>
                <c:formatCode>General</c:formatCode>
                <c:ptCount val="2"/>
                <c:pt idx="0">
                  <c:v>2.6009357461578535</c:v>
                </c:pt>
                <c:pt idx="1">
                  <c:v>1.6920907340351057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8D-468A-BF56-30E8CB632E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66822640"/>
        <c:axId val="866826384"/>
      </c:barChart>
      <c:catAx>
        <c:axId val="866822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66826384"/>
        <c:crosses val="autoZero"/>
        <c:auto val="1"/>
        <c:lblAlgn val="ctr"/>
        <c:lblOffset val="100"/>
        <c:noMultiLvlLbl val="0"/>
      </c:catAx>
      <c:valAx>
        <c:axId val="866826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66822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91440</xdr:colOff>
      <xdr:row>8</xdr:row>
      <xdr:rowOff>49530</xdr:rowOff>
    </xdr:from>
    <xdr:to>
      <xdr:col>15</xdr:col>
      <xdr:colOff>99060</xdr:colOff>
      <xdr:row>22</xdr:row>
      <xdr:rowOff>186690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24"/>
  <sheetViews>
    <sheetView tabSelected="1" topLeftCell="I1" workbookViewId="0">
      <selection activeCell="D29" sqref="D29"/>
    </sheetView>
  </sheetViews>
  <sheetFormatPr baseColWidth="10" defaultColWidth="8.88671875" defaultRowHeight="14.4" x14ac:dyDescent="0.3"/>
  <cols>
    <col min="4" max="4" width="10.44140625" customWidth="1"/>
    <col min="5" max="5" width="12.33203125" customWidth="1"/>
    <col min="6" max="6" width="11" customWidth="1"/>
    <col min="7" max="7" width="11.88671875" customWidth="1"/>
    <col min="8" max="8" width="11.33203125" bestFit="1" customWidth="1"/>
    <col min="9" max="9" width="11.44140625" bestFit="1" customWidth="1"/>
    <col min="12" max="12" width="17.109375" customWidth="1"/>
  </cols>
  <sheetData>
    <row r="3" spans="2:14" ht="15" thickBot="1" x14ac:dyDescent="0.35">
      <c r="C3" s="1" t="s">
        <v>3</v>
      </c>
      <c r="D3" s="7" t="s">
        <v>0</v>
      </c>
      <c r="E3" s="2" t="s">
        <v>1</v>
      </c>
      <c r="F3" s="3" t="s">
        <v>2</v>
      </c>
      <c r="G3" s="6" t="s">
        <v>4</v>
      </c>
      <c r="H3" s="5" t="s">
        <v>5</v>
      </c>
      <c r="I3" s="4" t="s">
        <v>6</v>
      </c>
      <c r="L3" s="1" t="s">
        <v>17</v>
      </c>
      <c r="M3" s="5" t="s">
        <v>5</v>
      </c>
      <c r="N3" s="4" t="s">
        <v>20</v>
      </c>
    </row>
    <row r="4" spans="2:14" x14ac:dyDescent="0.3">
      <c r="B4" s="15" t="s">
        <v>7</v>
      </c>
      <c r="C4" s="13" t="s">
        <v>8</v>
      </c>
      <c r="D4" s="9">
        <v>3163</v>
      </c>
      <c r="E4" s="9">
        <v>1172</v>
      </c>
      <c r="F4" s="9">
        <f>D4/E4</f>
        <v>2.6988054607508531</v>
      </c>
      <c r="G4" s="15">
        <f>AVERAGE(F4:F6)</f>
        <v>2.6770195077728247</v>
      </c>
      <c r="H4" s="15">
        <f>_xlfn.STDEV.P(F4:F6)</f>
        <v>2.3972913450519648E-2</v>
      </c>
      <c r="I4" s="15">
        <f>H4/SQRT(3)</f>
        <v>1.3840768033917119E-2</v>
      </c>
      <c r="K4" t="s">
        <v>18</v>
      </c>
      <c r="L4">
        <f>AVERAGE(G4,G7,G10)</f>
        <v>2.6009357461578535</v>
      </c>
      <c r="M4">
        <f>_xlfn.STDEV.P(G4,G7,G10)</f>
        <v>0.28475698408445765</v>
      </c>
      <c r="N4">
        <f>M4/SQRT(3)</f>
        <v>0.16440452141478762</v>
      </c>
    </row>
    <row r="5" spans="2:14" x14ac:dyDescent="0.3">
      <c r="B5" s="16"/>
      <c r="C5" s="14" t="s">
        <v>9</v>
      </c>
      <c r="D5" s="10">
        <v>3143</v>
      </c>
      <c r="E5" s="10">
        <v>1169</v>
      </c>
      <c r="F5" s="10">
        <f>D5/E5</f>
        <v>2.6886227544910182</v>
      </c>
      <c r="G5" s="16"/>
      <c r="H5" s="16"/>
      <c r="I5" s="16"/>
      <c r="K5" t="s">
        <v>19</v>
      </c>
      <c r="L5">
        <f>AVERAGE(G13,G16,G19)</f>
        <v>1.6920907340351057</v>
      </c>
      <c r="M5">
        <f>_xlfn.STDEV.P(G13,G16,G19)</f>
        <v>0.18965510330452537</v>
      </c>
      <c r="N5">
        <f>M5/SQRT(3)</f>
        <v>0.10949742494605401</v>
      </c>
    </row>
    <row r="6" spans="2:14" ht="15" thickBot="1" x14ac:dyDescent="0.35">
      <c r="B6" s="17"/>
      <c r="C6" s="11" t="s">
        <v>10</v>
      </c>
      <c r="D6" s="11">
        <v>3175</v>
      </c>
      <c r="E6" s="11">
        <v>1201</v>
      </c>
      <c r="F6" s="11">
        <f>D6/E6</f>
        <v>2.6436303080766028</v>
      </c>
      <c r="G6" s="17"/>
      <c r="H6" s="17"/>
      <c r="I6" s="17"/>
    </row>
    <row r="7" spans="2:14" x14ac:dyDescent="0.3">
      <c r="B7" s="15" t="s">
        <v>11</v>
      </c>
      <c r="C7" s="9" t="s">
        <v>8</v>
      </c>
      <c r="D7" s="9">
        <v>3742</v>
      </c>
      <c r="E7" s="9">
        <v>1239</v>
      </c>
      <c r="F7" s="9">
        <f>D7/E7</f>
        <v>3.0201775625504439</v>
      </c>
      <c r="G7" s="15">
        <f t="shared" ref="G7" si="0">AVERAGE(F7:F9)</f>
        <v>2.9053675955709539</v>
      </c>
      <c r="H7" s="15">
        <f t="shared" ref="H7" si="1">_xlfn.STDEV.P(F7:F9)</f>
        <v>0.1078974481383296</v>
      </c>
      <c r="I7" s="15">
        <f t="shared" ref="I7" si="2">H7/SQRT(3)</f>
        <v>6.2294620727538288E-2</v>
      </c>
      <c r="K7" t="s">
        <v>21</v>
      </c>
      <c r="L7">
        <f>TTEST(G4:G12,G13:G21,2,2)</f>
        <v>1.9831182940817097E-2</v>
      </c>
      <c r="M7" s="12" t="s">
        <v>24</v>
      </c>
    </row>
    <row r="8" spans="2:14" x14ac:dyDescent="0.3">
      <c r="B8" s="16"/>
      <c r="C8" s="10" t="s">
        <v>9</v>
      </c>
      <c r="D8" s="10">
        <v>3730</v>
      </c>
      <c r="E8" s="10">
        <v>1351</v>
      </c>
      <c r="F8" s="10">
        <f t="shared" ref="F8:F21" si="3">D8/E8</f>
        <v>2.7609178386380457</v>
      </c>
      <c r="G8" s="16"/>
      <c r="H8" s="16"/>
      <c r="I8" s="16"/>
    </row>
    <row r="9" spans="2:14" ht="15" thickBot="1" x14ac:dyDescent="0.35">
      <c r="B9" s="17"/>
      <c r="C9" s="11" t="s">
        <v>10</v>
      </c>
      <c r="D9" s="11">
        <v>3974</v>
      </c>
      <c r="E9" s="11">
        <v>1354</v>
      </c>
      <c r="F9" s="11">
        <f t="shared" si="3"/>
        <v>2.9350073855243721</v>
      </c>
      <c r="G9" s="17"/>
      <c r="H9" s="17"/>
      <c r="I9" s="17"/>
    </row>
    <row r="10" spans="2:14" x14ac:dyDescent="0.3">
      <c r="B10" s="15" t="s">
        <v>12</v>
      </c>
      <c r="C10" s="9" t="s">
        <v>8</v>
      </c>
      <c r="D10" s="9">
        <v>3860</v>
      </c>
      <c r="E10" s="9">
        <v>1568</v>
      </c>
      <c r="F10" s="9">
        <f t="shared" si="3"/>
        <v>2.4617346938775508</v>
      </c>
      <c r="G10" s="15">
        <f t="shared" ref="G10" si="4">AVERAGE(F10:F12)</f>
        <v>2.2204201351297814</v>
      </c>
      <c r="H10" s="15">
        <f t="shared" ref="H10" si="5">_xlfn.STDEV.P(F10:F12)</f>
        <v>0.31953118478646869</v>
      </c>
      <c r="I10" s="15">
        <f t="shared" ref="I10" si="6">H10/SQRT(3)</f>
        <v>0.18448141555094777</v>
      </c>
    </row>
    <row r="11" spans="2:14" x14ac:dyDescent="0.3">
      <c r="B11" s="16"/>
      <c r="C11" s="10" t="s">
        <v>9</v>
      </c>
      <c r="D11" s="10">
        <v>3872</v>
      </c>
      <c r="E11" s="10">
        <v>1593</v>
      </c>
      <c r="F11" s="10">
        <f t="shared" si="3"/>
        <v>2.4306340238543629</v>
      </c>
      <c r="G11" s="16"/>
      <c r="H11" s="16"/>
      <c r="I11" s="16"/>
    </row>
    <row r="12" spans="2:14" ht="15" thickBot="1" x14ac:dyDescent="0.35">
      <c r="B12" s="17"/>
      <c r="C12" s="11" t="s">
        <v>10</v>
      </c>
      <c r="D12" s="11">
        <v>2809</v>
      </c>
      <c r="E12" s="11">
        <v>1588</v>
      </c>
      <c r="F12" s="11">
        <f t="shared" si="3"/>
        <v>1.7688916876574308</v>
      </c>
      <c r="G12" s="17"/>
      <c r="H12" s="17"/>
      <c r="I12" s="17"/>
    </row>
    <row r="13" spans="2:14" x14ac:dyDescent="0.3">
      <c r="B13" s="15" t="s">
        <v>13</v>
      </c>
      <c r="C13" s="9" t="s">
        <v>8</v>
      </c>
      <c r="D13" s="9">
        <v>3806</v>
      </c>
      <c r="E13" s="9">
        <v>2016</v>
      </c>
      <c r="F13" s="9">
        <f t="shared" si="3"/>
        <v>1.8878968253968254</v>
      </c>
      <c r="G13" s="15">
        <f t="shared" ref="G13" si="7">AVERAGE(F13:F15)</f>
        <v>1.840457568707518</v>
      </c>
      <c r="H13" s="15">
        <f t="shared" ref="H13" si="8">_xlfn.STDEV.P(F13:F15)</f>
        <v>7.655792693281567E-2</v>
      </c>
      <c r="I13" s="15">
        <f t="shared" ref="I13" si="9">H13/SQRT(3)</f>
        <v>4.4200739723260829E-2</v>
      </c>
    </row>
    <row r="14" spans="2:14" x14ac:dyDescent="0.3">
      <c r="B14" s="16"/>
      <c r="C14" s="10" t="s">
        <v>9</v>
      </c>
      <c r="D14" s="10">
        <v>3283</v>
      </c>
      <c r="E14" s="10">
        <v>1895</v>
      </c>
      <c r="F14" s="10">
        <f t="shared" si="3"/>
        <v>1.7324538258575197</v>
      </c>
      <c r="G14" s="16"/>
      <c r="H14" s="16"/>
      <c r="I14" s="16"/>
    </row>
    <row r="15" spans="2:14" ht="15" thickBot="1" x14ac:dyDescent="0.35">
      <c r="B15" s="17"/>
      <c r="C15" s="11" t="s">
        <v>10</v>
      </c>
      <c r="D15" s="11">
        <v>3534</v>
      </c>
      <c r="E15" s="11">
        <v>1859</v>
      </c>
      <c r="F15" s="11">
        <f t="shared" si="3"/>
        <v>1.9010220548682086</v>
      </c>
      <c r="G15" s="17"/>
      <c r="H15" s="17"/>
      <c r="I15" s="17"/>
    </row>
    <row r="16" spans="2:14" x14ac:dyDescent="0.3">
      <c r="B16" s="15" t="s">
        <v>14</v>
      </c>
      <c r="C16" s="9" t="s">
        <v>8</v>
      </c>
      <c r="D16" s="9">
        <v>2465</v>
      </c>
      <c r="E16" s="9">
        <v>1378</v>
      </c>
      <c r="F16" s="9">
        <f t="shared" si="3"/>
        <v>1.7888243831640058</v>
      </c>
      <c r="G16" s="15">
        <f t="shared" ref="G16" si="10">AVERAGE(F16:F18)</f>
        <v>1.8114119654573766</v>
      </c>
      <c r="H16" s="15">
        <f>_xlfn.STDEV.P(F16:F18)</f>
        <v>0.17951902494299285</v>
      </c>
      <c r="I16" s="15">
        <f t="shared" ref="I16" si="11">H16/SQRT(3)</f>
        <v>0.10364535737549607</v>
      </c>
    </row>
    <row r="17" spans="2:12" x14ac:dyDescent="0.3">
      <c r="B17" s="16"/>
      <c r="C17" s="10" t="s">
        <v>9</v>
      </c>
      <c r="D17" s="10">
        <v>2644</v>
      </c>
      <c r="E17" s="10">
        <v>1295</v>
      </c>
      <c r="F17" s="10">
        <f t="shared" si="3"/>
        <v>2.0416988416988415</v>
      </c>
      <c r="G17" s="16"/>
      <c r="H17" s="16"/>
      <c r="I17" s="16"/>
    </row>
    <row r="18" spans="2:12" ht="15" thickBot="1" x14ac:dyDescent="0.35">
      <c r="B18" s="17"/>
      <c r="C18" s="11" t="s">
        <v>10</v>
      </c>
      <c r="D18" s="11">
        <v>1987</v>
      </c>
      <c r="E18" s="11">
        <v>1239</v>
      </c>
      <c r="F18" s="11">
        <f t="shared" si="3"/>
        <v>1.6037126715092818</v>
      </c>
      <c r="G18" s="17"/>
      <c r="H18" s="17"/>
      <c r="I18" s="17"/>
    </row>
    <row r="19" spans="2:12" x14ac:dyDescent="0.3">
      <c r="B19" s="15" t="s">
        <v>15</v>
      </c>
      <c r="C19" s="9" t="s">
        <v>8</v>
      </c>
      <c r="D19" s="9">
        <v>2175</v>
      </c>
      <c r="E19" s="9">
        <v>1503</v>
      </c>
      <c r="F19" s="9">
        <f t="shared" si="3"/>
        <v>1.4471057884231537</v>
      </c>
      <c r="G19" s="15">
        <f t="shared" ref="G19" si="12">AVERAGE(F19:F21)</f>
        <v>1.4244026679404225</v>
      </c>
      <c r="H19" s="15">
        <f t="shared" ref="H19" si="13">_xlfn.STDEV.P(F19:F21)</f>
        <v>2.9918250101048285E-2</v>
      </c>
      <c r="I19" s="15">
        <f t="shared" ref="I19" si="14">H19/SQRT(3)</f>
        <v>1.7273309749522778E-2</v>
      </c>
    </row>
    <row r="20" spans="2:12" x14ac:dyDescent="0.3">
      <c r="B20" s="16"/>
      <c r="C20" s="10" t="s">
        <v>9</v>
      </c>
      <c r="D20" s="10">
        <v>2011</v>
      </c>
      <c r="E20" s="10">
        <v>1455</v>
      </c>
      <c r="F20" s="10">
        <f t="shared" si="3"/>
        <v>1.3821305841924398</v>
      </c>
      <c r="G20" s="16"/>
      <c r="H20" s="16"/>
      <c r="I20" s="16"/>
    </row>
    <row r="21" spans="2:12" ht="15" thickBot="1" x14ac:dyDescent="0.35">
      <c r="B21" s="17"/>
      <c r="C21" s="11" t="s">
        <v>10</v>
      </c>
      <c r="D21" s="11">
        <v>2036</v>
      </c>
      <c r="E21" s="11">
        <v>1410</v>
      </c>
      <c r="F21" s="11">
        <f t="shared" si="3"/>
        <v>1.4439716312056738</v>
      </c>
      <c r="G21" s="17"/>
      <c r="H21" s="17"/>
      <c r="I21" s="17"/>
    </row>
    <row r="22" spans="2:12" x14ac:dyDescent="0.3">
      <c r="C22" t="s">
        <v>16</v>
      </c>
      <c r="D22">
        <v>54</v>
      </c>
      <c r="E22">
        <v>74</v>
      </c>
      <c r="F22">
        <f>D22/E22</f>
        <v>0.72972972972972971</v>
      </c>
    </row>
    <row r="23" spans="2:12" x14ac:dyDescent="0.3">
      <c r="C23" t="s">
        <v>22</v>
      </c>
      <c r="D23">
        <v>6623</v>
      </c>
      <c r="E23">
        <v>65</v>
      </c>
      <c r="F23">
        <f t="shared" ref="F23:F24" si="15">D23/E23</f>
        <v>101.8923076923077</v>
      </c>
      <c r="K23" s="8"/>
      <c r="L23" s="8"/>
    </row>
    <row r="24" spans="2:12" x14ac:dyDescent="0.3">
      <c r="C24" t="s">
        <v>23</v>
      </c>
      <c r="D24">
        <v>61</v>
      </c>
      <c r="E24">
        <v>3515</v>
      </c>
      <c r="F24">
        <f t="shared" si="15"/>
        <v>1.7354196301564723E-2</v>
      </c>
      <c r="K24" s="8"/>
      <c r="L24" s="8"/>
    </row>
  </sheetData>
  <mergeCells count="24">
    <mergeCell ref="I19:I21"/>
    <mergeCell ref="H4:H6"/>
    <mergeCell ref="H7:H9"/>
    <mergeCell ref="H10:H12"/>
    <mergeCell ref="H13:H15"/>
    <mergeCell ref="H16:H18"/>
    <mergeCell ref="H19:H21"/>
    <mergeCell ref="I4:I6"/>
    <mergeCell ref="I7:I9"/>
    <mergeCell ref="I10:I12"/>
    <mergeCell ref="I13:I15"/>
    <mergeCell ref="I16:I18"/>
    <mergeCell ref="B4:B6"/>
    <mergeCell ref="B7:B9"/>
    <mergeCell ref="B10:B12"/>
    <mergeCell ref="G19:G21"/>
    <mergeCell ref="B19:B21"/>
    <mergeCell ref="B13:B15"/>
    <mergeCell ref="B16:B18"/>
    <mergeCell ref="G13:G15"/>
    <mergeCell ref="G16:G18"/>
    <mergeCell ref="G4:G6"/>
    <mergeCell ref="G7:G9"/>
    <mergeCell ref="G10:G12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Compensados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2019-08-09T09:57:07Z</dcterms:modified>
</cp:coreProperties>
</file>