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n\Documents\ryerson yr 2\pcs\lab 1\"/>
    </mc:Choice>
  </mc:AlternateContent>
  <xr:revisionPtr revIDLastSave="0" documentId="13_ncr:1_{9E9468DE-411A-4C5C-90B4-545C7731CE99}" xr6:coauthVersionLast="47" xr6:coauthVersionMax="47" xr10:uidLastSave="{00000000-0000-0000-0000-000000000000}"/>
  <bookViews>
    <workbookView xWindow="17588" yWindow="1995" windowWidth="4012" windowHeight="11805" xr2:uid="{A3B380B7-874B-4107-BDFB-C676D15B2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C17" i="1"/>
  <c r="C22" i="1"/>
  <c r="B22" i="1"/>
  <c r="B27" i="1"/>
  <c r="C27" i="1"/>
  <c r="C23" i="1"/>
  <c r="C24" i="1"/>
  <c r="C25" i="1"/>
  <c r="C26" i="1"/>
  <c r="D2" i="1"/>
  <c r="D3" i="1"/>
  <c r="D4" i="1"/>
  <c r="D5" i="1"/>
  <c r="D6" i="1"/>
  <c r="D10" i="1"/>
  <c r="D11" i="1"/>
  <c r="D12" i="1"/>
  <c r="D13" i="1"/>
  <c r="D9" i="1"/>
  <c r="B24" i="1"/>
  <c r="B25" i="1"/>
  <c r="B23" i="1"/>
  <c r="D22" i="1"/>
  <c r="D21" i="1"/>
  <c r="C18" i="1"/>
  <c r="D18" i="1" s="1"/>
  <c r="C19" i="1"/>
  <c r="C20" i="1"/>
  <c r="B13" i="1"/>
  <c r="B12" i="1"/>
  <c r="B11" i="1"/>
  <c r="B10" i="1"/>
  <c r="B9" i="1"/>
  <c r="B4" i="1"/>
  <c r="B3" i="1"/>
  <c r="B2" i="1"/>
  <c r="B5" i="1"/>
  <c r="B6" i="1"/>
  <c r="B26" i="1" l="1"/>
</calcChain>
</file>

<file path=xl/sharedStrings.xml><?xml version="1.0" encoding="utf-8"?>
<sst xmlns="http://schemas.openxmlformats.org/spreadsheetml/2006/main" count="18" uniqueCount="11">
  <si>
    <t>green</t>
  </si>
  <si>
    <t>yellow/orange</t>
  </si>
  <si>
    <t>yellow/or</t>
  </si>
  <si>
    <t>second or</t>
  </si>
  <si>
    <t>light purple</t>
  </si>
  <si>
    <t>purple</t>
  </si>
  <si>
    <t>blue</t>
  </si>
  <si>
    <t>wavelengths</t>
  </si>
  <si>
    <t>stopping V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</si>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</sst>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2"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brighter</a:t>
            </a:r>
            <a:r>
              <a:rPr lang="en-US" baseline="0"/>
              <a:t> lights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stopping 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9597331583552056E-2"/>
                  <c:y val="2.197178477690288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5.000000000000001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Sheet1!$B$2:$B$6</c:f>
              <c:numCache>
                <c:formatCode>General</c:formatCode>
                <c:ptCount val="5"/>
                <c:pt idx="0">
                  <c:v>2.7359781121751026E-3</c:v>
                </c:pt>
                <c:pt idx="1">
                  <c:v>2.4709661477637758E-3</c:v>
                </c:pt>
                <c:pt idx="2">
                  <c:v>2.2946305644791186E-3</c:v>
                </c:pt>
                <c:pt idx="3">
                  <c:v>1.8311664530305805E-3</c:v>
                </c:pt>
                <c:pt idx="4">
                  <c:v>1.7301038062283738E-3</c:v>
                </c:pt>
              </c:numCache>
            </c:numRef>
          </c:xVal>
          <c:yVal>
            <c:numRef>
              <c:f>Sheet1!$C$2:$C$6</c:f>
              <c:numCache>
                <c:formatCode>General</c:formatCode>
                <c:ptCount val="5"/>
                <c:pt idx="0">
                  <c:v>2</c:v>
                </c:pt>
                <c:pt idx="1">
                  <c:v>1.75</c:v>
                </c:pt>
                <c:pt idx="2">
                  <c:v>1.57</c:v>
                </c:pt>
                <c:pt idx="3">
                  <c:v>0.91</c:v>
                </c:pt>
                <c:pt idx="4">
                  <c:v>0.76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84-4283-B72E-3849AB663BC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968057951"/>
        <c:axId val="968058783"/>
      </c:scatterChart>
      <c:valAx>
        <c:axId val="968057951"/>
        <c:scaling>
          <c:orientation val="minMax"/>
          <c:min val="1.5000000000000005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1/Wavelength (1/nm)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058783"/>
        <c:crosses val="autoZero"/>
        <c:crossBetween val="midCat"/>
      </c:valAx>
      <c:valAx>
        <c:axId val="96805878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stopping 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057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dimmer</a:t>
            </a:r>
            <a:r>
              <a:rPr lang="en-US" baseline="0"/>
              <a:t> lights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stopping 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9597331583552056E-2"/>
                  <c:y val="2.197178477690288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5.000000000000001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Sheet1!$B$9:$B$13</c:f>
              <c:numCache>
                <c:formatCode>General</c:formatCode>
                <c:ptCount val="5"/>
                <c:pt idx="0">
                  <c:v>2.7359781121751026E-3</c:v>
                </c:pt>
                <c:pt idx="1">
                  <c:v>2.4709661477637758E-3</c:v>
                </c:pt>
                <c:pt idx="2">
                  <c:v>2.2946305644791186E-3</c:v>
                </c:pt>
                <c:pt idx="3">
                  <c:v>1.8311664530305805E-3</c:v>
                </c:pt>
                <c:pt idx="4">
                  <c:v>1.7301038062283738E-3</c:v>
                </c:pt>
              </c:numCache>
            </c:numRef>
          </c:xVal>
          <c:yVal>
            <c:numRef>
              <c:f>Sheet1!$C$9:$C$13</c:f>
              <c:numCache>
                <c:formatCode>General</c:formatCode>
                <c:ptCount val="5"/>
                <c:pt idx="0">
                  <c:v>1.9</c:v>
                </c:pt>
                <c:pt idx="1">
                  <c:v>1.65</c:v>
                </c:pt>
                <c:pt idx="2">
                  <c:v>1.51</c:v>
                </c:pt>
                <c:pt idx="3">
                  <c:v>0.83</c:v>
                </c:pt>
                <c:pt idx="4">
                  <c:v>0.71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FD-442B-B0DF-B3EF8C033B8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968057951"/>
        <c:axId val="968058783"/>
      </c:scatterChart>
      <c:valAx>
        <c:axId val="968057951"/>
        <c:scaling>
          <c:orientation val="minMax"/>
          <c:min val="1.5000000000000005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1/Wavelength (1/nm)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058783"/>
        <c:crosses val="autoZero"/>
        <c:crossBetween val="midCat"/>
      </c:valAx>
      <c:valAx>
        <c:axId val="96805878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stopping 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057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573879</xdr:colOff>
      <xdr:row>1</xdr:row>
      <xdr:rowOff>64293</xdr:rowOff>
    </xdr:from>
    <xdr:to>
      <xdr:col>11</xdr:col>
      <xdr:colOff>611979</xdr:colOff>
      <xdr:row>16</xdr:row>
      <xdr:rowOff>92868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68E185-49D3-0290-A698-BAE33D7897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495300</xdr:colOff>
      <xdr:row>17</xdr:row>
      <xdr:rowOff>4763</xdr:rowOff>
    </xdr:from>
    <xdr:to>
      <xdr:col>11</xdr:col>
      <xdr:colOff>533400</xdr:colOff>
      <xdr:row>32</xdr:row>
      <xdr:rowOff>33338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5477181-DF8F-490B-9E55-E1D6F7ECAB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611408</xdr:colOff>
      <xdr:row>15</xdr:row>
      <xdr:rowOff>96255</xdr:rowOff>
    </xdr:from>
    <xdr:to>
      <xdr:col>1</xdr:col>
      <xdr:colOff>618608</xdr:colOff>
      <xdr:row>15</xdr:row>
      <xdr:rowOff>121095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6AA810B0-CFF4-BF01-39DD-43E9483145D5}"/>
                </a:ext>
              </a:extLst>
            </xdr14:cNvPr>
            <xdr14:cNvContentPartPr/>
          </xdr14:nvContentPartPr>
          <xdr14:nvPr macro=""/>
          <xdr14:xfrm>
            <a:off x="1259108" y="2810880"/>
            <a:ext cx="7200" cy="2484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AA810B0-CFF4-BF01-39DD-43E9483145D5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50108" y="2801880"/>
              <a:ext cx="24840" cy="424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9-27T01:03:07.11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20 69 455 0 0,'-2'-3'0'0'0,"0"-1"0"0"0,0 1 0 0 0,2 1 0 0 0,-1 1 328 0 0,-1-2 24 0 0,1-1 8 0 0,-2-2 0 0 0,-1-2 48 0 0,3-2 8 0 0,-1 3 0 0 0,5 2 0 0 0,1 1-280 0 0,2-5-48 0 0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8A4ED8-12CB-4E5A-B13B-69A80074F445}" name="Table1" displayName="Table1" ref="B1:D6" totalsRowShown="0">
  <autoFilter ref="B1:D6" xr:uid="{788A4ED8-12CB-4E5A-B13B-69A80074F445}"/>
  <tableColumns count="3">
    <tableColumn id="1" xr3:uid="{30769A72-447A-4E27-8D1F-D21F221A5944}" name="wavelengths"/>
    <tableColumn id="2" xr3:uid="{816D5131-F0C3-4962-BBE2-4A3AF5B4FE32}" name="stopping V"/>
    <tableColumn id="3" xr3:uid="{B8C583F2-256D-4215-B2D3-A6FFA2AE417F}" name="Column1" dataDxfId="1">
      <calculatedColumnFormula>Table1[[#This Row],[stopping V]]*$E$9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01B601-5591-4410-8B81-59A63BD22F6B}" name="Table2" displayName="Table2" ref="B8:E13" totalsRowShown="0">
  <autoFilter ref="B8:E13" xr:uid="{3601B601-5591-4410-8B81-59A63BD22F6B}"/>
  <tableColumns count="4">
    <tableColumn id="1" xr3:uid="{8F605E17-C791-47F9-98A8-5AE64B7A5578}" name="wavelengths"/>
    <tableColumn id="2" xr3:uid="{B8CADA4D-BD48-4AAE-A7DA-889E747AE20B}" name="stopping V"/>
    <tableColumn id="3" xr3:uid="{F6513276-F72F-494B-B6B4-E8AFB12C3C53}" name="Column1" dataDxfId="0">
      <calculatedColumnFormula>Table2[[#This Row],[stopping V]]*$E$9</calculatedColumnFormula>
    </tableColumn>
    <tableColumn id="4" xr3:uid="{67896292-C393-40DC-A6B6-0B2DDB4D9425}" name="Column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9CEE3-F72E-4E9B-A2CA-2A3063A5E19D}">
  <dimension ref="A1:E27"/>
  <sheetViews>
    <sheetView tabSelected="1" workbookViewId="0">
      <selection activeCell="D9" sqref="D9"/>
    </sheetView>
  </sheetViews>
  <sheetFormatPr defaultRowHeight="14.25" x14ac:dyDescent="0.45"/>
  <cols>
    <col min="2" max="2" width="12.46484375" customWidth="1"/>
    <col min="3" max="3" width="10.9296875" customWidth="1"/>
    <col min="4" max="4" width="11.73046875" bestFit="1" customWidth="1"/>
  </cols>
  <sheetData>
    <row r="1" spans="1:5" x14ac:dyDescent="0.45">
      <c r="B1" t="s">
        <v>7</v>
      </c>
      <c r="C1" t="s">
        <v>8</v>
      </c>
      <c r="D1" t="s">
        <v>9</v>
      </c>
    </row>
    <row r="2" spans="1:5" x14ac:dyDescent="0.45">
      <c r="A2" t="s">
        <v>4</v>
      </c>
      <c r="B2">
        <f>1/365.5</f>
        <v>2.7359781121751026E-3</v>
      </c>
      <c r="C2">
        <v>2</v>
      </c>
      <c r="D2" s="2">
        <f>Table1[[#This Row],[stopping V]]*$E$9</f>
        <v>3.2043532679999998E-19</v>
      </c>
    </row>
    <row r="3" spans="1:5" x14ac:dyDescent="0.45">
      <c r="A3" t="s">
        <v>5</v>
      </c>
      <c r="B3">
        <f>1/404.7</f>
        <v>2.4709661477637758E-3</v>
      </c>
      <c r="C3">
        <v>1.75</v>
      </c>
      <c r="D3" s="2">
        <f>Table1[[#This Row],[stopping V]]*$E$9</f>
        <v>2.8038091095E-19</v>
      </c>
    </row>
    <row r="4" spans="1:5" x14ac:dyDescent="0.45">
      <c r="A4" t="s">
        <v>6</v>
      </c>
      <c r="B4">
        <f>1/435.8</f>
        <v>2.2946305644791186E-3</v>
      </c>
      <c r="C4">
        <v>1.57</v>
      </c>
      <c r="D4" s="2">
        <f>Table1[[#This Row],[stopping V]]*$E$9</f>
        <v>2.5154173153799998E-19</v>
      </c>
    </row>
    <row r="5" spans="1:5" x14ac:dyDescent="0.45">
      <c r="A5" t="s">
        <v>0</v>
      </c>
      <c r="B5">
        <f>1/546.1</f>
        <v>1.8311664530305805E-3</v>
      </c>
      <c r="C5">
        <v>0.91</v>
      </c>
      <c r="D5" s="2">
        <f>Table1[[#This Row],[stopping V]]*$E$9</f>
        <v>1.45798073694E-19</v>
      </c>
    </row>
    <row r="6" spans="1:5" x14ac:dyDescent="0.45">
      <c r="A6" t="s">
        <v>1</v>
      </c>
      <c r="B6">
        <f>1/578</f>
        <v>1.7301038062283738E-3</v>
      </c>
      <c r="C6">
        <v>0.76</v>
      </c>
      <c r="D6" s="2">
        <f>Table1[[#This Row],[stopping V]]*$E$9</f>
        <v>1.2176542418399999E-19</v>
      </c>
    </row>
    <row r="8" spans="1:5" x14ac:dyDescent="0.45">
      <c r="A8" t="s">
        <v>3</v>
      </c>
      <c r="B8" t="s">
        <v>7</v>
      </c>
      <c r="C8" t="s">
        <v>8</v>
      </c>
      <c r="D8" t="s">
        <v>9</v>
      </c>
      <c r="E8" t="s">
        <v>10</v>
      </c>
    </row>
    <row r="9" spans="1:5" x14ac:dyDescent="0.45">
      <c r="A9" t="s">
        <v>4</v>
      </c>
      <c r="B9">
        <f>1/365.5</f>
        <v>2.7359781121751026E-3</v>
      </c>
      <c r="C9">
        <v>1.9</v>
      </c>
      <c r="D9" s="2">
        <f>Table2[[#This Row],[stopping V]]*$E$9</f>
        <v>3.0441356045999999E-19</v>
      </c>
      <c r="E9" s="2">
        <v>1.6021766339999999E-19</v>
      </c>
    </row>
    <row r="10" spans="1:5" x14ac:dyDescent="0.45">
      <c r="A10" t="s">
        <v>5</v>
      </c>
      <c r="B10">
        <f>1/404.7</f>
        <v>2.4709661477637758E-3</v>
      </c>
      <c r="C10">
        <v>1.65</v>
      </c>
      <c r="D10" s="2">
        <f>Table2[[#This Row],[stopping V]]*$E$9</f>
        <v>2.6435914460999996E-19</v>
      </c>
    </row>
    <row r="11" spans="1:5" x14ac:dyDescent="0.45">
      <c r="A11" t="s">
        <v>6</v>
      </c>
      <c r="B11">
        <f>1/435.8</f>
        <v>2.2946305644791186E-3</v>
      </c>
      <c r="C11">
        <v>1.51</v>
      </c>
      <c r="D11" s="2">
        <f>Table2[[#This Row],[stopping V]]*$E$9</f>
        <v>2.41928671734E-19</v>
      </c>
    </row>
    <row r="12" spans="1:5" x14ac:dyDescent="0.45">
      <c r="A12" t="s">
        <v>0</v>
      </c>
      <c r="B12">
        <f>1/546.1</f>
        <v>1.8311664530305805E-3</v>
      </c>
      <c r="C12">
        <v>0.83</v>
      </c>
      <c r="D12" s="2">
        <f>Table2[[#This Row],[stopping V]]*$E$9</f>
        <v>1.3298066062199999E-19</v>
      </c>
    </row>
    <row r="13" spans="1:5" x14ac:dyDescent="0.45">
      <c r="A13" t="s">
        <v>2</v>
      </c>
      <c r="B13">
        <f>1/578</f>
        <v>1.7301038062283738E-3</v>
      </c>
      <c r="C13">
        <v>0.71</v>
      </c>
      <c r="D13" s="2">
        <f>Table2[[#This Row],[stopping V]]*$E$9</f>
        <v>1.1375454101399999E-19</v>
      </c>
    </row>
    <row r="16" spans="1:5" x14ac:dyDescent="0.45">
      <c r="B16" s="1">
        <v>3.6549999999999998E-7</v>
      </c>
      <c r="C16" s="2">
        <f>B16*(5.33E-28)</f>
        <v>1.948115E-34</v>
      </c>
    </row>
    <row r="17" spans="2:4" x14ac:dyDescent="0.45">
      <c r="B17" s="1">
        <v>4.0470000000000002E-7</v>
      </c>
      <c r="C17">
        <f t="shared" ref="C17:C20" si="0">B17*(5.33E-28)</f>
        <v>2.1570510000000003E-34</v>
      </c>
    </row>
    <row r="18" spans="2:4" x14ac:dyDescent="0.45">
      <c r="B18" s="1">
        <v>4.3580000000000002E-7</v>
      </c>
      <c r="C18">
        <f t="shared" si="0"/>
        <v>2.3228140000000003E-34</v>
      </c>
      <c r="D18">
        <f>AVERAGE(C16:C20)</f>
        <v>2.4838865999999999E-34</v>
      </c>
    </row>
    <row r="19" spans="2:4" x14ac:dyDescent="0.45">
      <c r="B19" s="1">
        <v>5.4610000000000005E-7</v>
      </c>
      <c r="C19">
        <f t="shared" si="0"/>
        <v>2.9107130000000004E-34</v>
      </c>
    </row>
    <row r="20" spans="2:4" x14ac:dyDescent="0.45">
      <c r="B20" s="1">
        <v>5.7800000000000001E-7</v>
      </c>
      <c r="C20">
        <f t="shared" si="0"/>
        <v>3.0807399999999998E-34</v>
      </c>
    </row>
    <row r="21" spans="2:4" x14ac:dyDescent="0.45">
      <c r="D21" s="2">
        <f>6.5E-34</f>
        <v>6.4999999999999999E-34</v>
      </c>
    </row>
    <row r="22" spans="2:4" x14ac:dyDescent="0.45">
      <c r="B22" s="2">
        <f>(($D$21*$D$22)/B16)-D9</f>
        <v>2.2873308167406296E-19</v>
      </c>
      <c r="C22" s="2">
        <f>(($D$21*$D$22)/B16)-D2</f>
        <v>2.1271131533406297E-19</v>
      </c>
      <c r="D22">
        <f>299792458</f>
        <v>299792458</v>
      </c>
    </row>
    <row r="23" spans="2:4" x14ac:dyDescent="0.45">
      <c r="B23" s="2">
        <f t="shared" ref="B23:B26" si="1">(($D$21*$D$22)/B17)-D10</f>
        <v>2.1714591518738081E-19</v>
      </c>
      <c r="C23" s="2">
        <f t="shared" ref="C23:C26" si="2">(($D$21*$D$22)/B17)-D3</f>
        <v>2.0112414884738077E-19</v>
      </c>
    </row>
    <row r="24" spans="2:4" x14ac:dyDescent="0.45">
      <c r="B24" s="2">
        <f t="shared" si="1"/>
        <v>2.0521473739862963E-19</v>
      </c>
      <c r="C24" s="2">
        <f t="shared" si="2"/>
        <v>1.9560167759462966E-19</v>
      </c>
    </row>
    <row r="25" spans="2:4" x14ac:dyDescent="0.45">
      <c r="B25" s="2">
        <f>(($D$21*$D$22)/B19)-D12</f>
        <v>2.2384976915276653E-19</v>
      </c>
      <c r="C25" s="2">
        <f t="shared" si="2"/>
        <v>2.1103235608076649E-19</v>
      </c>
    </row>
    <row r="26" spans="2:4" x14ac:dyDescent="0.45">
      <c r="B26" s="2">
        <f t="shared" si="1"/>
        <v>2.2338230621783393E-19</v>
      </c>
      <c r="C26" s="2">
        <f t="shared" si="2"/>
        <v>2.1537142304783391E-19</v>
      </c>
    </row>
    <row r="27" spans="2:4" x14ac:dyDescent="0.45">
      <c r="B27" s="2">
        <f>AVERAGE(B22:B26)</f>
        <v>2.1966516192613476E-19</v>
      </c>
      <c r="C27" s="2">
        <f>AVERAGE(C22:C26)</f>
        <v>2.0716818418093474E-19</v>
      </c>
    </row>
  </sheetData>
  <phoneticPr fontId="2" type="noConversion"/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2022-09-21T12:14:41Z</dcterms:created>
  <dcterms:modified xsi:type="dcterms:W3CDTF">2022-09-27T01:41:44Z</dcterms:modified>
</cp:coreProperties>
</file>