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6C817D53-C6D0-4655-98AE-972CC49FCD0D}" xr6:coauthVersionLast="47" xr6:coauthVersionMax="47" xr10:uidLastSave="{00000000-0000-0000-0000-000000000000}"/>
  <bookViews>
    <workbookView xWindow="0" yWindow="600" windowWidth="15750" windowHeight="13575" activeTab="1" xr2:uid="{87EA1814-2026-4194-A960-39F49EFD0202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E27" i="2"/>
  <c r="E28" i="2"/>
  <c r="E29" i="2"/>
  <c r="E30" i="2"/>
  <c r="E31" i="2"/>
  <c r="E26" i="2"/>
  <c r="G32" i="2"/>
  <c r="B36" i="2" s="1"/>
  <c r="C29" i="2"/>
  <c r="D29" i="2" s="1"/>
  <c r="C30" i="2"/>
  <c r="D30" i="2" s="1"/>
  <c r="C31" i="2"/>
  <c r="D31" i="2" s="1"/>
  <c r="C28" i="2"/>
  <c r="D28" i="2" s="1"/>
  <c r="E44" i="2"/>
  <c r="E45" i="2"/>
  <c r="E43" i="2"/>
  <c r="D44" i="2"/>
  <c r="D45" i="2"/>
  <c r="C44" i="2"/>
  <c r="C45" i="2"/>
  <c r="C43" i="2"/>
  <c r="D43" i="2"/>
  <c r="C26" i="2"/>
  <c r="C27" i="2"/>
  <c r="E20" i="2"/>
  <c r="C27" i="1"/>
  <c r="B31" i="1" s="1"/>
  <c r="C23" i="1"/>
  <c r="C22" i="1"/>
  <c r="G15" i="1"/>
  <c r="C21" i="1" s="1"/>
  <c r="E21" i="1" s="1"/>
  <c r="D27" i="2" l="1"/>
  <c r="F45" i="2"/>
  <c r="F44" i="2"/>
  <c r="F43" i="2"/>
  <c r="D26" i="2"/>
</calcChain>
</file>

<file path=xl/sharedStrings.xml><?xml version="1.0" encoding="utf-8"?>
<sst xmlns="http://schemas.openxmlformats.org/spreadsheetml/2006/main" count="33" uniqueCount="27">
  <si>
    <t>y*:</t>
  </si>
  <si>
    <t>FC:</t>
  </si>
  <si>
    <t>A maint:</t>
  </si>
  <si>
    <t>A saved:</t>
  </si>
  <si>
    <t>A total:</t>
  </si>
  <si>
    <t>MARR:</t>
  </si>
  <si>
    <t>inflation:</t>
  </si>
  <si>
    <t>N:</t>
  </si>
  <si>
    <t>y1:</t>
  </si>
  <si>
    <t>y2:</t>
  </si>
  <si>
    <t>x:</t>
  </si>
  <si>
    <t>x1:</t>
  </si>
  <si>
    <t>x2:</t>
  </si>
  <si>
    <t>MARRc:</t>
  </si>
  <si>
    <t>output:</t>
  </si>
  <si>
    <t>A price:</t>
  </si>
  <si>
    <t>mat:</t>
  </si>
  <si>
    <t>out:</t>
  </si>
  <si>
    <t>labor:</t>
  </si>
  <si>
    <t>p/a:</t>
  </si>
  <si>
    <t>rate:</t>
  </si>
  <si>
    <t>pw:</t>
  </si>
  <si>
    <t>marr:</t>
  </si>
  <si>
    <t>MARRr:</t>
  </si>
  <si>
    <t>%:</t>
  </si>
  <si>
    <t>inflation margin not profitable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</si>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</sst>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.0000%"/>
    <numFmt numFmtId="177" formatCode="0.000%"/>
    <numFmt numFmtId="178" formatCode="0.0%"/>
    <numFmt numFmtId="182" formatCode="0.0000"/>
    <numFmt numFmtId="18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176" fontId="0" fillId="0" borderId="0" xfId="0" applyNumberFormat="1"/>
    <xf numFmtId="0" fontId="2" fillId="0" borderId="0" xfId="0" applyFont="1"/>
    <xf numFmtId="0" fontId="3" fillId="0" borderId="0" xfId="0" applyFont="1"/>
    <xf numFmtId="177" fontId="3" fillId="0" borderId="0" xfId="0" applyNumberFormat="1" applyFont="1"/>
    <xf numFmtId="178" fontId="0" fillId="0" borderId="0" xfId="2" applyNumberFormat="1" applyFont="1"/>
    <xf numFmtId="10" fontId="0" fillId="0" borderId="0" xfId="2" applyNumberFormat="1" applyFont="1"/>
    <xf numFmtId="182" fontId="0" fillId="0" borderId="0" xfId="0" applyNumberFormat="1"/>
    <xf numFmtId="176" fontId="0" fillId="0" borderId="0" xfId="2" applyNumberFormat="1" applyFont="1"/>
    <xf numFmtId="18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ustomXml" Target="../ink/ink5.xml"/><Relationship Id="rId3" Type="http://schemas.openxmlformats.org/officeDocument/2006/relationships/image" Target="../media/image3.png"/><Relationship Id="rId7" Type="http://schemas.openxmlformats.org/officeDocument/2006/relationships/customXml" Target="../ink/ink2.xml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ustomXml" Target="../ink/ink4.xml"/><Relationship Id="rId5" Type="http://schemas.openxmlformats.org/officeDocument/2006/relationships/customXml" Target="../ink/ink1.xml"/><Relationship Id="rId15" Type="http://schemas.openxmlformats.org/officeDocument/2006/relationships/customXml" Target="../ink/ink6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3.xm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0.xml"/><Relationship Id="rId13" Type="http://schemas.openxmlformats.org/officeDocument/2006/relationships/image" Target="../media/image17.png"/><Relationship Id="rId18" Type="http://schemas.openxmlformats.org/officeDocument/2006/relationships/customXml" Target="../ink/ink13.xml"/><Relationship Id="rId3" Type="http://schemas.openxmlformats.org/officeDocument/2006/relationships/image" Target="../media/image12.png"/><Relationship Id="rId21" Type="http://schemas.openxmlformats.org/officeDocument/2006/relationships/image" Target="../media/image23.png"/><Relationship Id="rId7" Type="http://schemas.openxmlformats.org/officeDocument/2006/relationships/image" Target="../media/image14.png"/><Relationship Id="rId12" Type="http://schemas.openxmlformats.org/officeDocument/2006/relationships/customXml" Target="../ink/ink12.xml"/><Relationship Id="rId17" Type="http://schemas.openxmlformats.org/officeDocument/2006/relationships/image" Target="../media/image21.png"/><Relationship Id="rId2" Type="http://schemas.openxmlformats.org/officeDocument/2006/relationships/customXml" Target="../ink/ink7.xml"/><Relationship Id="rId16" Type="http://schemas.openxmlformats.org/officeDocument/2006/relationships/image" Target="../media/image20.png"/><Relationship Id="rId20" Type="http://schemas.openxmlformats.org/officeDocument/2006/relationships/customXml" Target="../ink/ink14.xml"/><Relationship Id="rId1" Type="http://schemas.openxmlformats.org/officeDocument/2006/relationships/image" Target="../media/image11.png"/><Relationship Id="rId6" Type="http://schemas.openxmlformats.org/officeDocument/2006/relationships/customXml" Target="../ink/ink9.xml"/><Relationship Id="rId11" Type="http://schemas.openxmlformats.org/officeDocument/2006/relationships/image" Target="../media/image16.png"/><Relationship Id="rId5" Type="http://schemas.openxmlformats.org/officeDocument/2006/relationships/image" Target="../media/image13.png"/><Relationship Id="rId15" Type="http://schemas.openxmlformats.org/officeDocument/2006/relationships/image" Target="../media/image19.png"/><Relationship Id="rId10" Type="http://schemas.openxmlformats.org/officeDocument/2006/relationships/customXml" Target="../ink/ink11.xml"/><Relationship Id="rId19" Type="http://schemas.openxmlformats.org/officeDocument/2006/relationships/image" Target="../media/image22.png"/><Relationship Id="rId4" Type="http://schemas.openxmlformats.org/officeDocument/2006/relationships/customXml" Target="../ink/ink8.xml"/><Relationship Id="rId9" Type="http://schemas.openxmlformats.org/officeDocument/2006/relationships/image" Target="../media/image15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11</xdr:col>
      <xdr:colOff>67591</xdr:colOff>
      <xdr:row>11</xdr:row>
      <xdr:rowOff>152692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33B146-0D08-6D01-859D-22820B514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6563641" cy="209579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24</xdr:row>
      <xdr:rowOff>0</xdr:rowOff>
    </xdr:from>
    <xdr:to>
      <xdr:col>7</xdr:col>
      <xdr:colOff>448285</xdr:colOff>
      <xdr:row>25</xdr:row>
      <xdr:rowOff>57185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90DF6B-4CA9-6CE8-2C9E-508DA20BF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4572000"/>
          <a:ext cx="4372585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27</xdr:row>
      <xdr:rowOff>161925</xdr:rowOff>
    </xdr:from>
    <xdr:to>
      <xdr:col>3</xdr:col>
      <xdr:colOff>114511</xdr:colOff>
      <xdr:row>29</xdr:row>
      <xdr:rowOff>38136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11D787-939A-A1A8-7C69-E4259F3BC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" y="5305425"/>
          <a:ext cx="1514686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</xdr:row>
      <xdr:rowOff>0</xdr:rowOff>
    </xdr:from>
    <xdr:to>
      <xdr:col>10</xdr:col>
      <xdr:colOff>572399</xdr:colOff>
      <xdr:row>8</xdr:row>
      <xdr:rowOff>19239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1E777F-C978-2B0C-2E23-C34BFDA2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90500"/>
          <a:ext cx="6439799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594000</xdr:colOff>
      <xdr:row>13</xdr:row>
      <xdr:rowOff>118380</xdr:rowOff>
    </xdr:from>
    <xdr:to>
      <xdr:col>1</xdr:col>
      <xdr:colOff>199320</xdr:colOff>
      <xdr:row>13</xdr:row>
      <xdr:rowOff>132420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D698F0E-17BC-6047-188A-467CED37772F}"/>
                </a:ext>
              </a:extLst>
            </xdr14:cNvPr>
            <xdr14:cNvContentPartPr/>
          </xdr14:nvContentPartPr>
          <xdr14:nvPr macro=""/>
          <xdr14:xfrm>
            <a:off x="594000" y="2594880"/>
            <a:ext cx="214920" cy="140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D698F0E-17BC-6047-188A-467CED37772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8360" y="2523240"/>
              <a:ext cx="28656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8520</xdr:colOff>
      <xdr:row>14</xdr:row>
      <xdr:rowOff>72240</xdr:rowOff>
    </xdr:from>
    <xdr:to>
      <xdr:col>1</xdr:col>
      <xdr:colOff>543120</xdr:colOff>
      <xdr:row>14</xdr:row>
      <xdr:rowOff>104640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4CB68DB-821A-4FE4-CD9A-6AAC5EDBBCC4}"/>
                </a:ext>
              </a:extLst>
            </xdr14:cNvPr>
            <xdr14:cNvContentPartPr/>
          </xdr14:nvContentPartPr>
          <xdr14:nvPr macro=""/>
          <xdr14:xfrm>
            <a:off x="618120" y="2739240"/>
            <a:ext cx="534600" cy="3240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4CB68DB-821A-4FE4-CD9A-6AAC5EDBBCC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82480" y="2667600"/>
              <a:ext cx="60624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13200</xdr:colOff>
      <xdr:row>16</xdr:row>
      <xdr:rowOff>45480</xdr:rowOff>
    </xdr:from>
    <xdr:to>
      <xdr:col>1</xdr:col>
      <xdr:colOff>472560</xdr:colOff>
      <xdr:row>16</xdr:row>
      <xdr:rowOff>108120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3F2821C-70E6-C89C-89DB-CDE8EC3AD132}"/>
                </a:ext>
              </a:extLst>
            </xdr14:cNvPr>
            <xdr14:cNvContentPartPr/>
          </xdr14:nvContentPartPr>
          <xdr14:nvPr macro=""/>
          <xdr14:xfrm>
            <a:off x="622800" y="3093480"/>
            <a:ext cx="459360" cy="6264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3F2821C-70E6-C89C-89DB-CDE8EC3AD13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7160" y="3021840"/>
              <a:ext cx="53100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590040</xdr:colOff>
      <xdr:row>18</xdr:row>
      <xdr:rowOff>106560</xdr:rowOff>
    </xdr:from>
    <xdr:to>
      <xdr:col>1</xdr:col>
      <xdr:colOff>300480</xdr:colOff>
      <xdr:row>18</xdr:row>
      <xdr:rowOff>157320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A7E9D67-29E3-4358-2AC4-3F5EE59727CC}"/>
                </a:ext>
              </a:extLst>
            </xdr14:cNvPr>
            <xdr14:cNvContentPartPr/>
          </xdr14:nvContentPartPr>
          <xdr14:nvPr macro=""/>
          <xdr14:xfrm>
            <a:off x="590040" y="3535560"/>
            <a:ext cx="320040" cy="507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A7E9D67-29E3-4358-2AC4-3F5EE59727C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54400" y="3463920"/>
              <a:ext cx="39168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544080</xdr:colOff>
      <xdr:row>14</xdr:row>
      <xdr:rowOff>119760</xdr:rowOff>
    </xdr:from>
    <xdr:to>
      <xdr:col>3</xdr:col>
      <xdr:colOff>497880</xdr:colOff>
      <xdr:row>14</xdr:row>
      <xdr:rowOff>143520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B671B6F-4B84-C5DD-02C7-2F4E92D2F919}"/>
                </a:ext>
              </a:extLst>
            </xdr14:cNvPr>
            <xdr14:cNvContentPartPr/>
          </xdr14:nvContentPartPr>
          <xdr14:nvPr macro=""/>
          <xdr14:xfrm>
            <a:off x="1763280" y="2786760"/>
            <a:ext cx="563400" cy="237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B671B6F-4B84-C5DD-02C7-2F4E92D2F91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727640" y="2714760"/>
              <a:ext cx="63504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60120</xdr:colOff>
      <xdr:row>16</xdr:row>
      <xdr:rowOff>74280</xdr:rowOff>
    </xdr:from>
    <xdr:to>
      <xdr:col>4</xdr:col>
      <xdr:colOff>10680</xdr:colOff>
      <xdr:row>16</xdr:row>
      <xdr:rowOff>130800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75FC93D-1BAA-20C8-0C01-4AE3D40CFCC1}"/>
                </a:ext>
              </a:extLst>
            </xdr14:cNvPr>
            <xdr14:cNvContentPartPr/>
          </xdr14:nvContentPartPr>
          <xdr14:nvPr macro=""/>
          <xdr14:xfrm>
            <a:off x="1888920" y="3122280"/>
            <a:ext cx="560160" cy="565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75FC93D-1BAA-20C8-0C01-4AE3D40CFCC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52920" y="3050640"/>
              <a:ext cx="631800" cy="200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76200</xdr:rowOff>
    </xdr:from>
    <xdr:to>
      <xdr:col>10</xdr:col>
      <xdr:colOff>305716</xdr:colOff>
      <xdr:row>15</xdr:row>
      <xdr:rowOff>171862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3AABD-F7A2-E6C5-A1D3-BAA6630B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6200"/>
          <a:ext cx="6563641" cy="2953162"/>
        </a:xfrm>
        <a:prstGeom prst="rect">
          <a:avLst/>
        </a:prstGeom>
      </xdr:spPr>
    </xdr:pic>
    <xdr:clientData/>
  </xdr:twoCellAnchor>
  <xdr:twoCellAnchor editAs="oneCell">
    <xdr:from>
      <xdr:col>5</xdr:col>
      <xdr:colOff>21360</xdr:colOff>
      <xdr:row>17</xdr:row>
      <xdr:rowOff>117660</xdr:rowOff>
    </xdr:from>
    <xdr:to>
      <xdr:col>5</xdr:col>
      <xdr:colOff>41880</xdr:colOff>
      <xdr:row>17</xdr:row>
      <xdr:rowOff>124140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F57F5BE-E057-53B0-CABA-18974A88BD16}"/>
                </a:ext>
              </a:extLst>
            </xdr14:cNvPr>
            <xdr14:cNvContentPartPr/>
          </xdr14:nvContentPartPr>
          <xdr14:nvPr macro=""/>
          <xdr14:xfrm>
            <a:off x="3069360" y="3356160"/>
            <a:ext cx="20520" cy="64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F57F5BE-E057-53B0-CABA-18974A88BD1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33720" y="3284520"/>
              <a:ext cx="9216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524160</xdr:colOff>
      <xdr:row>17</xdr:row>
      <xdr:rowOff>43140</xdr:rowOff>
    </xdr:from>
    <xdr:to>
      <xdr:col>1</xdr:col>
      <xdr:colOff>229560</xdr:colOff>
      <xdr:row>17</xdr:row>
      <xdr:rowOff>97140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DB8E470-8CD3-DD88-3E06-B80A42873E17}"/>
                </a:ext>
              </a:extLst>
            </xdr14:cNvPr>
            <xdr14:cNvContentPartPr/>
          </xdr14:nvContentPartPr>
          <xdr14:nvPr macro=""/>
          <xdr14:xfrm>
            <a:off x="524160" y="3281640"/>
            <a:ext cx="315000" cy="540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DB8E470-8CD3-DD88-3E06-B80A42873E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8160" y="3210000"/>
              <a:ext cx="38664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12480</xdr:colOff>
      <xdr:row>19</xdr:row>
      <xdr:rowOff>124380</xdr:rowOff>
    </xdr:from>
    <xdr:to>
      <xdr:col>1</xdr:col>
      <xdr:colOff>523680</xdr:colOff>
      <xdr:row>19</xdr:row>
      <xdr:rowOff>157860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696CB9C-F942-7A17-F17D-546048E711D7}"/>
                </a:ext>
              </a:extLst>
            </xdr14:cNvPr>
            <xdr14:cNvContentPartPr/>
          </xdr14:nvContentPartPr>
          <xdr14:nvPr macro=""/>
          <xdr14:xfrm>
            <a:off x="622080" y="3743880"/>
            <a:ext cx="511200" cy="334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696CB9C-F942-7A17-F17D-546048E711D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86440" y="3672240"/>
              <a:ext cx="58284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70560</xdr:colOff>
      <xdr:row>19</xdr:row>
      <xdr:rowOff>68220</xdr:rowOff>
    </xdr:from>
    <xdr:to>
      <xdr:col>3</xdr:col>
      <xdr:colOff>70920</xdr:colOff>
      <xdr:row>19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0FA44BC-AD8C-1BD2-D872-2E61968F49E8}"/>
                </a:ext>
              </a:extLst>
            </xdr14:cNvPr>
            <xdr14:cNvContentPartPr/>
          </xdr14:nvContentPartPr>
          <xdr14:nvPr macro=""/>
          <xdr14:xfrm>
            <a:off x="1899360" y="3687720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0FA44BC-AD8C-1BD2-D872-2E61968F49E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63720" y="3615720"/>
              <a:ext cx="720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7920</xdr:colOff>
      <xdr:row>20</xdr:row>
      <xdr:rowOff>107040</xdr:rowOff>
    </xdr:from>
    <xdr:to>
      <xdr:col>3</xdr:col>
      <xdr:colOff>353520</xdr:colOff>
      <xdr:row>20</xdr:row>
      <xdr:rowOff>125040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C8BDFE7-102F-8C2C-E7A7-86B8BACAE4BB}"/>
                </a:ext>
              </a:extLst>
            </xdr14:cNvPr>
            <xdr14:cNvContentPartPr/>
          </xdr14:nvContentPartPr>
          <xdr14:nvPr macro=""/>
          <xdr14:xfrm>
            <a:off x="1836720" y="3917040"/>
            <a:ext cx="345600" cy="180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C8BDFE7-102F-8C2C-E7A7-86B8BACAE4B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801080" y="3845040"/>
              <a:ext cx="41724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</xdr:colOff>
      <xdr:row>17</xdr:row>
      <xdr:rowOff>20820</xdr:rowOff>
    </xdr:from>
    <xdr:to>
      <xdr:col>5</xdr:col>
      <xdr:colOff>357600</xdr:colOff>
      <xdr:row>17</xdr:row>
      <xdr:rowOff>103980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7E1AD5C-D7B7-68F5-9EDA-39AD5A4E0E59}"/>
                </a:ext>
              </a:extLst>
            </xdr14:cNvPr>
            <xdr14:cNvContentPartPr/>
          </xdr14:nvContentPartPr>
          <xdr14:nvPr macro=""/>
          <xdr14:xfrm>
            <a:off x="3061440" y="3259320"/>
            <a:ext cx="344160" cy="8316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7E1AD5C-D7B7-68F5-9EDA-39AD5A4E0E5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25440" y="3187680"/>
              <a:ext cx="41580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238125</xdr:colOff>
      <xdr:row>33</xdr:row>
      <xdr:rowOff>57150</xdr:rowOff>
    </xdr:from>
    <xdr:to>
      <xdr:col>7</xdr:col>
      <xdr:colOff>457870</xdr:colOff>
      <xdr:row>34</xdr:row>
      <xdr:rowOff>104808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13F180C-9D57-8494-9C99-D9DFEE926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8125" y="6343650"/>
          <a:ext cx="4801270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37</xdr:row>
      <xdr:rowOff>161925</xdr:rowOff>
    </xdr:from>
    <xdr:to>
      <xdr:col>9</xdr:col>
      <xdr:colOff>29355</xdr:colOff>
      <xdr:row>39</xdr:row>
      <xdr:rowOff>133399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2E05F88-6B27-18CA-83A6-AB0C585D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8125" y="7210425"/>
          <a:ext cx="5591955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46</xdr:row>
      <xdr:rowOff>9525</xdr:rowOff>
    </xdr:from>
    <xdr:to>
      <xdr:col>9</xdr:col>
      <xdr:colOff>419919</xdr:colOff>
      <xdr:row>51</xdr:row>
      <xdr:rowOff>171606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E83AF3E-0806-E3A5-7D88-FD5D34E32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2425" y="8772525"/>
          <a:ext cx="5868219" cy="1114581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66675</xdr:rowOff>
    </xdr:from>
    <xdr:to>
      <xdr:col>10</xdr:col>
      <xdr:colOff>410502</xdr:colOff>
      <xdr:row>11</xdr:row>
      <xdr:rowOff>171757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0877F5-DFB7-EAF8-4FC0-59A6864D3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0975" y="66675"/>
          <a:ext cx="6639852" cy="2200582"/>
        </a:xfrm>
        <a:prstGeom prst="rect">
          <a:avLst/>
        </a:prstGeom>
      </xdr:spPr>
    </xdr:pic>
    <xdr:clientData/>
  </xdr:twoCellAnchor>
  <xdr:twoCellAnchor editAs="oneCell">
    <xdr:from>
      <xdr:col>3</xdr:col>
      <xdr:colOff>55395</xdr:colOff>
      <xdr:row>17</xdr:row>
      <xdr:rowOff>79980</xdr:rowOff>
    </xdr:from>
    <xdr:to>
      <xdr:col>3</xdr:col>
      <xdr:colOff>426195</xdr:colOff>
      <xdr:row>17</xdr:row>
      <xdr:rowOff>126060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626E128-527D-AA8A-E8C4-1984151011C2}"/>
                </a:ext>
              </a:extLst>
            </xdr14:cNvPr>
            <xdr14:cNvContentPartPr/>
          </xdr14:nvContentPartPr>
          <xdr14:nvPr macro=""/>
          <xdr14:xfrm>
            <a:off x="2198520" y="3318480"/>
            <a:ext cx="370800" cy="4608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2626E128-527D-AA8A-E8C4-1984151011C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62880" y="3246480"/>
              <a:ext cx="4424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11835</xdr:colOff>
      <xdr:row>21</xdr:row>
      <xdr:rowOff>18180</xdr:rowOff>
    </xdr:from>
    <xdr:to>
      <xdr:col>3</xdr:col>
      <xdr:colOff>382995</xdr:colOff>
      <xdr:row>22</xdr:row>
      <xdr:rowOff>183720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9456A4D-171B-1538-E849-E1FE782B158F}"/>
                </a:ext>
              </a:extLst>
            </xdr14:cNvPr>
            <xdr14:cNvContentPartPr/>
          </xdr14:nvContentPartPr>
          <xdr14:nvPr macro=""/>
          <xdr14:xfrm>
            <a:off x="2154960" y="4018680"/>
            <a:ext cx="371160" cy="3560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9456A4D-171B-1538-E849-E1FE782B15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119320" y="3947040"/>
              <a:ext cx="442800" cy="499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14:23.47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16 31 6447 0 0,'-15'8'15051'0'0,"73"-18"-14794"0"0,-44 7-29 0 0,93 1 340 0 0,-22 1-471 0 0,-4 2-37 0 0,-2-5-49 0 0,13-4-11 0 0,-25-1-17 0 0,-55 7-78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53:56.34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1 0 2839 0 0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53:57.41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49 4607 0 0,'18'-12'7722'0'0,"55"3"-5646"0"0,4 4-418 0 0,21 4-216 0 0,12-2-260 0 0,0 1-303 0 0,2-1-390 0 0,-27 0-295 0 0,8 0-156 0 0,9-2-1554 0 0,-82 4 1153 0 0,9 0-217 0 0,3 0-4330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53:56.67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273 1 5527 0 0,'0'0'584'0'0,"33"44"-584"0"0,45-4 0 0 0</inkml:trace>
  <inkml:trace contextRef="#ctx0" brushRef="#br0" timeOffset="2930.26">0 192 9215 0 0,'21'1'6410'0'0,"75"3"-4402"0"0,-16 1-620 0 0,9 0-198 0 0,15 3-492 0 0,10 0-153 0 0,-20-4-428 0 0,11-1-59 0 0,1-3-120 0 0,-29-3-839 0 0,-8-1-1959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8:14:24.56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305 0 919 0 0,'-20'6'1192'0'0,"0"-1"-1050"0"0,0 1 1 0 0,0 1-1 0 0,0 0 0 0 0,-19 12 0 0 0,36-18-366 0 0,14-3-151 0 0,41-18 299 0 0,-56 21 84 0 0,5 1-12 0 0,-9-3 103 0 0,-1 1 0 0 0,1-2 0 0 0,-1 1 0 0 0,-12-4 0 0 0,-13-3 1456 0 0,25 7-664 0 0,-1 2 0 0 0,1-1 0 0 0,0 1 0 0 0,-1 1 0 0 0,1-1 1 0 0,-16 7-1 0 0,-3-2 1148 0 0,4 2 1049 0 0,41-14-1172 0 0,13-2-840 0 0,18 15 866 0 0,-47-6-1907 0 0,57 10 109 0 0,-43-8 208 0 0,1-3-298 0 0,50 2-33 0 0,-35-2 22 0 0,28-2-22 0 0,-44 2 38 0 0,0 1 26 0 0,43 2-10 0 0,-44-2 15 0 0,-8-1-72 0 0,-1 0 0 0 0,1 0 0 0 0,-1 1 0 0 0,0 0 0 0 0,1 0 0 0 0,-1 1 0 0 0,8 2 0 0 0,1 1 6 0 0,-1-2 191 0 0,3-1-160 0 0,45 8-34 0 0,-45-8 32 0 0,-2-2 0 0 0,41 0-31 0 0,-41 0 255 0 0,1 0-186 0 0,41 1-17 0 0,-41-1 82 0 0,0 3-97 0 0,45 5-36 0 0,-30-3 19 0 0,28 5-19 0 0,-43-7 202 0 0,-2-1-169 0 0,42 8-33 0 0,-60-22 64 0 0,4 9-428 0 0,-1 1-1 0 0,1 0 1 0 0,0-1-1 0 0,0 1 1 0 0,0-1-1 0 0,0 1 1 0 0,0-1-1 0 0,0 1 1 0 0,1-1 0 0 0,-1 0-1 0 0,1 1 1 0 0,0-6-1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8:14:25.70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704 988 2039 0 0,'-51'-67'110'0'0,"40"50"-93"0"0,-1 0 0 0 0,0 1 1 0 0,-2 0-1 0 0,0 1 0 0 0,0 0 1 0 0,-2 1-1 0 0,-23-16 0 0 0,15 16-17 0 0,0-1 0 0 0,-30-26 0 0 0,44 32 0 0 0,1 0 0 0 0,0 0 0 0 0,1-1 0 0 0,0 0 0 0 0,0-1 0 0 0,1 0 0 0 0,-9-18 0 0 0,10 18-3 0 0,-1 0-1 0 0,0 0 0 0 0,-1 1 0 0 0,-1 0 0 0 0,1 0 0 0 0,-1 1 0 0 0,-1 0 0 0 0,0 1 0 0 0,-14-10 0 0 0,10 8-1 0 0,0-1 0 0 0,1-1 0 0 0,1 0 0 0 0,-14-17 0 0 0,22 24 5 0 0,1-1 0 0 0,0 0 0 0 0,0-1 0 0 0,0 1 0 0 0,-2-11 0 0 0,3 11 0 0 0,0 0 0 0 0,0 1 0 0 0,0-1 0 0 0,-1 0 0 0 0,-6-9 0 0 0,2 5 0 0 0,0 0 0 0 0,1 0 0 0 0,0-1 0 0 0,1 1 0 0 0,0-1 0 0 0,0 0 0 0 0,-2-14 0 0 0,2 9 0 0 0,3 8 0 0 0,0 0 0 0 0,0 1 0 0 0,-1-1 0 0 0,0 0 0 0 0,0 1 0 0 0,-1 0 0 0 0,0 0 0 0 0,-6-8 0 0 0,10 15 0 0 0,-1 0 0 0 0,0 0 0 0 0,0-1 0 0 0,1 1 0 0 0,-1 0 0 0 0,0 0 0 0 0,0 0 0 0 0,0 0 0 0 0,1 0 0 0 0,-1 0 0 0 0,0 0 0 0 0,0 0 0 0 0,0 0 0 0 0,1 0 0 0 0,-1 0 0 0 0,0 0 0 0 0,0 1 0 0 0,1-1 0 0 0,-1 0 0 0 0,0 1 0 0 0,0-1 0 0 0,1 0 0 0 0,-2 2 0 0 0,-9 1 0 0 0,9-18 0 0 0,-2-45 0 0 0,4 59 6 0 0,0 1-1 0 0,0-1 0 0 0,0 0 0 0 0,-1 0 0 0 0,1 0 1 0 0,-1 0-1 0 0,1 1 0 0 0,0-1 0 0 0,-1 0 0 0 0,1 0 0 0 0,10-72 15986 0 0,2 78-15241 0 0,37 18-101 0 0,-36-17-17 0 0,-5-1-63 0 0,26 16-237 0 0,-26-16 96 0 0,6 1-249 0 0,41 17-84 0 0,-25-15-30 0 0,32-1-41 0 0,-30-7 18 0 0,50-10-31 0 0,7 5-11 0 0,-17 8-13 0 0,-9 6-112 0 0,-48-5 73 0 0,-2-2-254 0 0</inkml:trace>
  <inkml:trace contextRef="#ctx0" brushRef="#br0" timeOffset="559.01">163 760 11055 0 0,'26'-11'7672'0'0,"40"-7"-6681"0"0,-49 14-308 0 0,1 2-137 0 0,3-1-374 0 0,-7 1 32 0 0,0 0-1 0 0,1 1 0 0 0,25 2 1 0 0,46 1 286 0 0,5 5-131 0 0,-3 2-209 0 0,3 2-59 0 0,-4-2-75 0 0,1 1-16 0 0,-1 1-79 0 0,-86-12-76 0 0,0 1-1 0 0,0 0 0 0 0,0 0 0 0 0,0-1 0 0 0,0 1 1 0 0,0 0-1 0 0,-1-1 0 0 0,1 1 0 0 0,0-1 0 0 0,0 1 0 0 0,0-1 1 0 0,0 1-1 0 0,0-1 0 0 0,-1 0 0 0 0,1 0 0 0 0,0 1 0 0 0,-1-1 1 0 0,1 0-1 0 0,0 0 0 0 0,-1 0 0 0 0,1 0 0 0 0,0-1 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14:24.12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11055 0 0,'13'8'8430'0'0,"5"-1"-8170"0"0,-10-4-74 0 0,0-1 0 0 0,1 1-1 0 0,-1-1 1 0 0,1-1 0 0 0,-1 1 0 0 0,1-1-1 0 0,10-1 1 0 0,87 9 573 0 0,-12-1-382 0 0,7-2-92 0 0,3 1-90 0 0,-21-1-100 0 0,10-2-7 0 0,-3-3-20 0 0,33-3 62 0 0,-55 0-103 0 0,-51 1 48 0 0,0 1-6 0 0,48-4 0 0 0,24-3 87 0 0,-74 6-85 0 0,-2 0 1 0 0,65-1 141 0 0,-62 1-185 0 0,-9 0-12 0 0,-1 1 0 0 0,1 0-1 0 0,0 0 1 0 0,0 1 0 0 0,-1 0 0 0 0,1 0 0 0 0,11 4 0 0 0,46 9 37 0 0,-3 2-90 0 0,-48-13-208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14:24.65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36 1 6911 0 0,'-35'12'13448'0'0,"49"-7"-12717"0"0,2 2-505 0 0,-6-3-13 0 0,0 0 1 0 0,1 0-1 0 0,-1-1 1 0 0,17 2-1 0 0,64 14 616 0 0,25 3-113 0 0,17 0-70 0 0,5 1-41 0 0,-12-3-233 0 0,-103-16-319 0 0,69 6 198 0 0,-1-4-171 0 0,16-3-27 0 0,-11-6-42 0 0,-15-3-22 0 0,-16-4-81 0 0,-52 8-169 0 0,-8-21-1246 0 0,-5 22 1420 0 0,-1 0-1 0 0,1 0 0 0 0,-1 0 0 0 0,1 0 0 0 0,-1 1 0 0 0,1-1 0 0 0,-1 0 0 0 0,1 0 0 0 0,-1 1 0 0 0,0-1 0 0 0,1 0 0 0 0,-1 1 0 0 0,0-1 0 0 0,0 0 0 0 0,1 1 0 0 0,-1-1 0 0 0,0 1 0 0 0,0 0 0 0 0,0-1 0 0 0,-1 0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14:25.16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5 13359 0 0,'0'0'4522'0'0,"18"-1"-3446"0"0,3-1-745 0 0,64 1 1219 0 0,20 6 199 0 0,10 7-669 0 0,2 6-192 0 0,-4 4-316 0 0,-18 0-99 0 0,-29-5-377 0 0,-29-6 144 0 0,19 5-2746 0 0,4 1-5917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14:26.71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5983 0 0,'16'1'9419'0'0,"-3"3"-6545"0"0,34 6-4028 0 0,-7-7 3102 0 0,62 4-313 0 0,30-1-621 0 0,15 2-254 0 0,0-2-296 0 0,276 6 137 0 0,-337-9-586 0 0,33 1-15 0 0,-11-3 0 0 0,-7-2 0 0 0,-32-1-29 0 0,-56 1-122 0 0,-13 0 96 0 0,0 1 0 0 0,0-1 0 0 0,0 0 0 0 0,-1 1 0 0 0,1-1 0 0 0,0 1 0 0 0,-1-1 0 0 0,1 0 0 0 0,0 1 0 0 0,-1-1 0 0 0,1 1 0 0 0,-1-1 0 0 0,1 1 0 0 0,-1-1 0 0 0,1 1 0 0 0,-1-1 0 0 0,1 1 0 0 0,-1 0 0 0 0,1-1 0 0 0,-1 1 0 0 0,1 0 0 0 0,-1-1 0 0 0,0 1-1 0 0,1 0 1 0 0,-1 0 0 0 0,0-1 0 0 0,1 1 0 0 0,-1 0 0 0 0,0 0 0 0 0,1 0 0 0 0,-1 0 0 0 0,0 0 0 0 0,0 0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14:27.27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12439 0 0,'11'10'5356'0'0,"57"21"-3369"0"0,-51-23-1663 0 0,-7-3-13 0 0,1 0 1 0 0,0-1-1 0 0,0-1 1 0 0,19 4-1 0 0,-9 0-83 0 0,-3-1-20 0 0,-1-2 1 0 0,1 0 0 0 0,21 2 0 0 0,316 36 1496 0 0,-298-38-1417 0 0,257 5 888 0 0,-170-14-931 0 0,-18-3-181 0 0,-37 2-53 0 0,1 0-11 0 0,-62 2 11 0 0,23 1-1350 0 0,-46-1 932 0 0,-3 1 279 0 0,-1 3 61 0 0,0-1 1 0 0,0 0-1 0 0,0 0 1 0 0,0 1 0 0 0,0-1-1 0 0,-1 0 1 0 0,1 0-1 0 0,0 0 1 0 0,-1 0 0 0 0,1 0-1 0 0,0 0 1 0 0,-1 0-1 0 0,1 0 1 0 0,-1 0 0 0 0,0 0-1 0 0,1 0 1 0 0,-1 0-1 0 0,0 0 1 0 0,0 0 0 0 0,1 0-1 0 0,-1 0 1 0 0,0 0-1 0 0,0-1 1 0 0,0 1-1 0 0,0 0 1 0 0,-1 0 0 0 0,1 0-1 0 0,0 0 1 0 0,0 0-1 0 0,-1 0 1 0 0,1 0 0 0 0,-1 0-1 0 0,1-1 1 0 0,-1 1-1 0 0,1 1 1 0 0,-1-1 0 0 0,1 0-1 0 0,-1 0 1 0 0,0 0-1 0 0,0 0 1 0 0,1 0 0 0 0,-1 0-1 0 0,-1 0 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53:52.93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18 2335 0 0,'1'-1'-9'0'0,"1"-1"0"0"0,0 0-1 0 0,0 1 1 0 0,0-1 0 0 0,0 1-1 0 0,1 0 1 0 0,-1 0 0 0 0,0 0-1 0 0,0 0 1 0 0,1 0 0 0 0,-1 0-1 0 0,1 1 1 0 0,-1-1 0 0 0,1 1-1 0 0,-1 0 1 0 0,5 0 0 0 0,6-1-105 0 0,-42 5 53 0 0,23-3 50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53:55.00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0 150 7831 0 0,'0'0'2788'0'0,"10"-4"-1710"0"0,1-1-709 0 0,38-13 1759 0 0,27-3 799 0 0,19-3-647 0 0,4 2-907 0 0,3 1-482 0 0,1 4-566 0 0,-22 8-191 0 0,7 2-46 0 0,-23 6-54 0 0,-56 1-63 0 0,0 0 1 0 0,0 0-1 0 0,0 1 0 0 0,0 0 1 0 0,11 3-1 0 0,-4 0-4 0 0,-2-3-203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11T17:53:55.84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9671 0 0,'20'2'2376'0'0,"68"1"-1092"0"0,23-2 464 0 0,26 0-193 0 0,300 23 1529 0 0,-299-16-2585 0 0,-16 1-333 0 0,-24-1-106 0 0,8 3-48 0 0,-34-3-28 0 0,-46-4-58 0 0,25 6-57 0 0,-38-7-244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0A19-D993-46B5-A952-18D09C6B90A6}">
  <dimension ref="B14:G31"/>
  <sheetViews>
    <sheetView topLeftCell="A11" workbookViewId="0">
      <selection activeCell="F19" sqref="F19"/>
    </sheetView>
  </sheetViews>
  <sheetFormatPr defaultRowHeight="15" x14ac:dyDescent="0.25"/>
  <cols>
    <col min="5" max="5" width="9.5703125" customWidth="1"/>
  </cols>
  <sheetData>
    <row r="14" spans="2:7" x14ac:dyDescent="0.25">
      <c r="B14" t="s">
        <v>1</v>
      </c>
      <c r="C14">
        <v>210000</v>
      </c>
    </row>
    <row r="15" spans="2:7" x14ac:dyDescent="0.25">
      <c r="B15" t="s">
        <v>2</v>
      </c>
      <c r="C15">
        <v>2400</v>
      </c>
      <c r="D15" t="s">
        <v>3</v>
      </c>
      <c r="E15">
        <v>23400</v>
      </c>
      <c r="F15" t="s">
        <v>4</v>
      </c>
      <c r="G15">
        <f>E15-C15</f>
        <v>21000</v>
      </c>
    </row>
    <row r="17" spans="2:7" x14ac:dyDescent="0.25">
      <c r="B17" t="s">
        <v>5</v>
      </c>
      <c r="C17" s="1">
        <v>0.03</v>
      </c>
      <c r="D17" t="s">
        <v>6</v>
      </c>
      <c r="E17" s="1">
        <v>0.02</v>
      </c>
      <c r="G17" s="1"/>
    </row>
    <row r="19" spans="2:7" x14ac:dyDescent="0.25">
      <c r="B19" t="s">
        <v>7</v>
      </c>
      <c r="C19">
        <v>20</v>
      </c>
    </row>
    <row r="21" spans="2:7" x14ac:dyDescent="0.25">
      <c r="B21" t="s">
        <v>0</v>
      </c>
      <c r="C21">
        <f>C14/G15</f>
        <v>10</v>
      </c>
      <c r="D21" s="4" t="s">
        <v>10</v>
      </c>
      <c r="E21" s="5">
        <f>E22+(E23-E22)*((C21-C22)/(C23-C22))</f>
        <v>7.7656136547815266E-2</v>
      </c>
    </row>
    <row r="22" spans="2:7" x14ac:dyDescent="0.25">
      <c r="B22" t="s">
        <v>8</v>
      </c>
      <c r="C22">
        <f>((1+E22)^C19-1)/(E22*(1+E22)^C19)</f>
        <v>10.59401424551616</v>
      </c>
      <c r="D22" t="s">
        <v>11</v>
      </c>
      <c r="E22" s="1">
        <v>7.0000000000000007E-2</v>
      </c>
    </row>
    <row r="23" spans="2:7" x14ac:dyDescent="0.25">
      <c r="B23" t="s">
        <v>9</v>
      </c>
      <c r="C23">
        <f>((1+E23)^C19-1)/(E23*(1+E23)^C19)</f>
        <v>9.8181474074492936</v>
      </c>
      <c r="D23" t="s">
        <v>12</v>
      </c>
      <c r="E23" s="1">
        <v>0.08</v>
      </c>
    </row>
    <row r="27" spans="2:7" x14ac:dyDescent="0.25">
      <c r="B27" t="s">
        <v>13</v>
      </c>
      <c r="C27" s="2">
        <f>C17+E17+(C17*E17)</f>
        <v>5.0600000000000006E-2</v>
      </c>
    </row>
    <row r="31" spans="2:7" x14ac:dyDescent="0.25">
      <c r="B31" t="b">
        <f>C27&gt;C17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C918-A3DD-4265-95C0-A749371D7F26}">
  <dimension ref="B18:H54"/>
  <sheetViews>
    <sheetView tabSelected="1" topLeftCell="A29" workbookViewId="0">
      <selection activeCell="I42" sqref="I42"/>
    </sheetView>
  </sheetViews>
  <sheetFormatPr defaultRowHeight="15" x14ac:dyDescent="0.25"/>
  <cols>
    <col min="2" max="2" width="10.42578125" customWidth="1"/>
    <col min="3" max="3" width="12.5703125" customWidth="1"/>
  </cols>
  <sheetData>
    <row r="18" spans="2:8" x14ac:dyDescent="0.25">
      <c r="B18" t="s">
        <v>1</v>
      </c>
      <c r="C18" s="10">
        <v>15100000</v>
      </c>
      <c r="D18" t="s">
        <v>7</v>
      </c>
      <c r="E18">
        <v>6</v>
      </c>
      <c r="F18" t="s">
        <v>22</v>
      </c>
      <c r="G18" s="7">
        <v>0.25</v>
      </c>
      <c r="H18" s="3"/>
    </row>
    <row r="20" spans="2:8" x14ac:dyDescent="0.25">
      <c r="B20" t="s">
        <v>14</v>
      </c>
      <c r="C20" s="10">
        <v>320000</v>
      </c>
      <c r="D20" t="s">
        <v>15</v>
      </c>
      <c r="E20">
        <f>E23-E21-E22</f>
        <v>14.75</v>
      </c>
    </row>
    <row r="21" spans="2:8" x14ac:dyDescent="0.25">
      <c r="D21" t="s">
        <v>16</v>
      </c>
      <c r="E21">
        <v>12</v>
      </c>
    </row>
    <row r="22" spans="2:8" x14ac:dyDescent="0.25">
      <c r="D22" t="s">
        <v>18</v>
      </c>
      <c r="E22">
        <v>7.25</v>
      </c>
    </row>
    <row r="23" spans="2:8" x14ac:dyDescent="0.25">
      <c r="D23" t="s">
        <v>17</v>
      </c>
      <c r="E23">
        <v>34</v>
      </c>
    </row>
    <row r="25" spans="2:8" x14ac:dyDescent="0.25">
      <c r="B25" t="s">
        <v>20</v>
      </c>
      <c r="C25" t="s">
        <v>19</v>
      </c>
      <c r="D25" t="s">
        <v>21</v>
      </c>
      <c r="E25" t="s">
        <v>26</v>
      </c>
    </row>
    <row r="26" spans="2:8" x14ac:dyDescent="0.25">
      <c r="B26" s="7">
        <v>0.22</v>
      </c>
      <c r="C26">
        <f>((1+B26)^$E$18-1)/(B26*(1+B26)^$E$18)</f>
        <v>3.166917837334462</v>
      </c>
      <c r="D26">
        <f>-$C$18+($C$20*$E$20*C26)</f>
        <v>-152147.80778133869</v>
      </c>
      <c r="E26">
        <f>ABS(D26-0)</f>
        <v>152147.80778133869</v>
      </c>
    </row>
    <row r="27" spans="2:8" x14ac:dyDescent="0.25">
      <c r="B27" s="7">
        <v>0.219</v>
      </c>
      <c r="C27">
        <f>((1+B27)^$E$18-1)/(B27*(1+B27)^$E$18)</f>
        <v>3.174548421640198</v>
      </c>
      <c r="D27">
        <f>-$C$18+($C$20*$E$20*C27)</f>
        <v>-116131.449858265</v>
      </c>
      <c r="E27">
        <f t="shared" ref="E27:E31" si="0">ABS(D27-0)</f>
        <v>116131.449858265</v>
      </c>
    </row>
    <row r="28" spans="2:8" x14ac:dyDescent="0.25">
      <c r="B28" s="7">
        <v>0.218</v>
      </c>
      <c r="C28">
        <f>((1+B28)^$E$18-1)/(B28*(1+B28)^$E$18)</f>
        <v>3.1822094960409291</v>
      </c>
      <c r="D28">
        <f>-$C$18+($C$20*$E$20*C28)</f>
        <v>-79971.178686814383</v>
      </c>
      <c r="E28">
        <f t="shared" si="0"/>
        <v>79971.178686814383</v>
      </c>
    </row>
    <row r="29" spans="2:8" x14ac:dyDescent="0.25">
      <c r="B29" s="7">
        <v>0.217</v>
      </c>
      <c r="C29">
        <f t="shared" ref="C29:C31" si="1">((1+B29)^$E$18-1)/(B29*(1+B29)^$E$18)</f>
        <v>3.1899012205699457</v>
      </c>
      <c r="D29">
        <f t="shared" ref="D29:D31" si="2">-$C$18+($C$20*$E$20*C29)</f>
        <v>-43666.238909855485</v>
      </c>
      <c r="E29">
        <f t="shared" si="0"/>
        <v>43666.238909855485</v>
      </c>
    </row>
    <row r="30" spans="2:8" x14ac:dyDescent="0.25">
      <c r="B30" s="7">
        <v>0.216</v>
      </c>
      <c r="C30">
        <f t="shared" si="1"/>
        <v>3.1976237562757905</v>
      </c>
      <c r="D30">
        <f t="shared" si="2"/>
        <v>-7215.8703782688826</v>
      </c>
      <c r="E30">
        <f t="shared" si="0"/>
        <v>7215.8703782688826</v>
      </c>
    </row>
    <row r="31" spans="2:8" x14ac:dyDescent="0.25">
      <c r="B31" s="7">
        <v>0.215</v>
      </c>
      <c r="C31">
        <f t="shared" si="1"/>
        <v>3.205377265229735</v>
      </c>
      <c r="D31">
        <f t="shared" si="2"/>
        <v>29380.691884350032</v>
      </c>
      <c r="E31">
        <f t="shared" si="0"/>
        <v>29380.691884350032</v>
      </c>
    </row>
    <row r="32" spans="2:8" x14ac:dyDescent="0.25">
      <c r="F32" t="s">
        <v>23</v>
      </c>
      <c r="G32" s="6">
        <f>B29</f>
        <v>0.217</v>
      </c>
    </row>
    <row r="36" spans="2:6" x14ac:dyDescent="0.25">
      <c r="B36" s="9">
        <f>((1+G18)/(1+G32))-1</f>
        <v>2.7115858668857795E-2</v>
      </c>
    </row>
    <row r="42" spans="2:6" x14ac:dyDescent="0.25">
      <c r="B42" t="s">
        <v>6</v>
      </c>
      <c r="C42" t="s">
        <v>23</v>
      </c>
      <c r="D42" t="s">
        <v>24</v>
      </c>
      <c r="E42" t="s">
        <v>19</v>
      </c>
      <c r="F42" t="s">
        <v>21</v>
      </c>
    </row>
    <row r="43" spans="2:6" x14ac:dyDescent="0.25">
      <c r="B43" s="1">
        <v>0.01</v>
      </c>
      <c r="C43" s="8">
        <f>((1+$G$18)/(1+B43))-1</f>
        <v>0.23762376237623761</v>
      </c>
      <c r="D43" s="7">
        <f>C43</f>
        <v>0.23762376237623761</v>
      </c>
      <c r="E43">
        <f>((1+D43)^$E$18-1)/(D43*(1+D43)^$E$18)</f>
        <v>3.0372756260719167</v>
      </c>
      <c r="F43">
        <f>-$C$18+($C$20*$E$20*E43)</f>
        <v>-764059.04494055361</v>
      </c>
    </row>
    <row r="44" spans="2:6" x14ac:dyDescent="0.25">
      <c r="B44" s="1">
        <v>0.02</v>
      </c>
      <c r="C44" s="8">
        <f t="shared" ref="C44:C45" si="3">((1+$G$18)/(1+B44))-1</f>
        <v>0.22549019607843146</v>
      </c>
      <c r="D44" s="7">
        <f t="shared" ref="D44:D45" si="4">C44</f>
        <v>0.22549019607843146</v>
      </c>
      <c r="E44">
        <f t="shared" ref="E44:E45" si="5">((1+D44)^$E$18-1)/(D44*(1+D44)^$E$18)</f>
        <v>3.1255606275641172</v>
      </c>
      <c r="F44">
        <f t="shared" ref="F44:F45" si="6">-$C$18+($C$20*$E$20*E44)</f>
        <v>-347353.83789736591</v>
      </c>
    </row>
    <row r="45" spans="2:6" x14ac:dyDescent="0.25">
      <c r="B45" s="1">
        <v>0.03</v>
      </c>
      <c r="C45" s="8">
        <f t="shared" si="3"/>
        <v>0.21359223300970864</v>
      </c>
      <c r="D45" s="7">
        <f t="shared" si="4"/>
        <v>0.21359223300970864</v>
      </c>
      <c r="E45">
        <f t="shared" si="5"/>
        <v>3.2163452064639224</v>
      </c>
      <c r="F45">
        <f t="shared" si="6"/>
        <v>81149.374509714544</v>
      </c>
    </row>
    <row r="54" spans="2:3" x14ac:dyDescent="0.25">
      <c r="B54" t="b">
        <f>F44&gt;0</f>
        <v>0</v>
      </c>
      <c r="C54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2023-08-11T16:49:39Z</dcterms:created>
  <dcterms:modified xsi:type="dcterms:W3CDTF">2023-08-11T18:21:07Z</dcterms:modified>
</cp:coreProperties>
</file>