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10" windowWidth="14810" windowHeight="8020" firstSheet="3" activeTab="3"/>
  </bookViews>
  <sheets>
    <sheet name="Sheet1" sheetId="1" state="hidden" r:id="rId1"/>
    <sheet name="Sheet2" sheetId="2" state="hidden" r:id="rId2"/>
    <sheet name="Sheet3" sheetId="3" state="hidden" r:id="rId3"/>
    <sheet name="ADC校验筛选过程" sheetId="4" r:id="rId4"/>
  </sheets>
  <calcPr calcId="144525"/>
</workbook>
</file>

<file path=xl/calcChain.xml><?xml version="1.0" encoding="utf-8"?>
<calcChain xmlns="http://schemas.openxmlformats.org/spreadsheetml/2006/main">
  <c r="F107" i="3" l="1"/>
  <c r="I109" i="3"/>
  <c r="L101" i="3"/>
  <c r="H112" i="3" l="1"/>
  <c r="K112" i="3" s="1"/>
  <c r="F112" i="3"/>
  <c r="I112" i="3" s="1"/>
  <c r="L112" i="3" s="1"/>
  <c r="I111" i="3"/>
  <c r="L111" i="3" s="1"/>
  <c r="H111" i="3"/>
  <c r="K111" i="3" s="1"/>
  <c r="F111" i="3"/>
  <c r="I110" i="3"/>
  <c r="L110" i="3" s="1"/>
  <c r="H110" i="3"/>
  <c r="K110" i="3" s="1"/>
  <c r="F110" i="3"/>
  <c r="H109" i="3"/>
  <c r="K109" i="3" s="1"/>
  <c r="F109" i="3"/>
  <c r="L109" i="3" s="1"/>
  <c r="H108" i="3"/>
  <c r="K108" i="3" s="1"/>
  <c r="F108" i="3"/>
  <c r="I108" i="3" s="1"/>
  <c r="L108" i="3" s="1"/>
  <c r="I107" i="3"/>
  <c r="L107" i="3" s="1"/>
  <c r="H107" i="3"/>
  <c r="K107" i="3" s="1"/>
  <c r="H106" i="3"/>
  <c r="K106" i="3" s="1"/>
  <c r="F106" i="3"/>
  <c r="I106" i="3" s="1"/>
  <c r="L106" i="3" s="1"/>
  <c r="K105" i="3"/>
  <c r="H105" i="3"/>
  <c r="F105" i="3"/>
  <c r="I105" i="3" s="1"/>
  <c r="L105" i="3" s="1"/>
  <c r="H104" i="3"/>
  <c r="K104" i="3" s="1"/>
  <c r="F104" i="3"/>
  <c r="I104" i="3" s="1"/>
  <c r="L104" i="3" s="1"/>
  <c r="H103" i="3"/>
  <c r="K103" i="3" s="1"/>
  <c r="F103" i="3"/>
  <c r="I103" i="3" s="1"/>
  <c r="L103" i="3" s="1"/>
  <c r="K102" i="3"/>
  <c r="H102" i="3"/>
  <c r="F102" i="3"/>
  <c r="I102" i="3" s="1"/>
  <c r="L102" i="3" s="1"/>
  <c r="K101" i="3"/>
  <c r="H101" i="3"/>
  <c r="F101" i="3"/>
  <c r="I101" i="3" s="1"/>
  <c r="H100" i="3"/>
  <c r="K100" i="3" s="1"/>
  <c r="F100" i="3"/>
  <c r="I100" i="3" s="1"/>
  <c r="L100" i="3" s="1"/>
  <c r="H97" i="3"/>
  <c r="K97" i="3" s="1"/>
  <c r="F97" i="3"/>
  <c r="I97" i="3" s="1"/>
  <c r="L97" i="3" s="1"/>
  <c r="H96" i="3"/>
  <c r="K96" i="3" s="1"/>
  <c r="F96" i="3"/>
  <c r="I96" i="3" s="1"/>
  <c r="L96" i="3" s="1"/>
  <c r="H95" i="3"/>
  <c r="K95" i="3" s="1"/>
  <c r="F95" i="3"/>
  <c r="I95" i="3" s="1"/>
  <c r="L95" i="3" s="1"/>
  <c r="H94" i="3"/>
  <c r="K94" i="3" s="1"/>
  <c r="F94" i="3"/>
  <c r="I94" i="3" s="1"/>
  <c r="L94" i="3" s="1"/>
  <c r="H93" i="3"/>
  <c r="K93" i="3" s="1"/>
  <c r="F93" i="3"/>
  <c r="I93" i="3" s="1"/>
  <c r="L93" i="3" s="1"/>
  <c r="H92" i="3"/>
  <c r="K92" i="3" s="1"/>
  <c r="F92" i="3"/>
  <c r="I92" i="3" s="1"/>
  <c r="L92" i="3" s="1"/>
  <c r="H91" i="3"/>
  <c r="K91" i="3" s="1"/>
  <c r="F91" i="3"/>
  <c r="I91" i="3" s="1"/>
  <c r="L91" i="3" s="1"/>
  <c r="H90" i="3"/>
  <c r="K90" i="3" s="1"/>
  <c r="F90" i="3"/>
  <c r="I90" i="3" s="1"/>
  <c r="L90" i="3" s="1"/>
  <c r="H89" i="3"/>
  <c r="K89" i="3" s="1"/>
  <c r="F89" i="3"/>
  <c r="I89" i="3" s="1"/>
  <c r="L89" i="3" s="1"/>
  <c r="H88" i="3"/>
  <c r="K88" i="3" s="1"/>
  <c r="F88" i="3"/>
  <c r="I88" i="3" s="1"/>
  <c r="L88" i="3" s="1"/>
  <c r="H87" i="3"/>
  <c r="K87" i="3" s="1"/>
  <c r="F87" i="3"/>
  <c r="I87" i="3" s="1"/>
  <c r="L87" i="3" s="1"/>
  <c r="K86" i="3"/>
  <c r="H86" i="3"/>
  <c r="F86" i="3"/>
  <c r="I86" i="3" s="1"/>
  <c r="L86" i="3" s="1"/>
  <c r="K85" i="3"/>
  <c r="H85" i="3"/>
  <c r="F85" i="3"/>
  <c r="I85" i="3" s="1"/>
  <c r="L85" i="3" s="1"/>
  <c r="K82" i="3"/>
  <c r="H82" i="3"/>
  <c r="F82" i="3"/>
  <c r="I82" i="3" s="1"/>
  <c r="L82" i="3" s="1"/>
  <c r="H81" i="3"/>
  <c r="K81" i="3" s="1"/>
  <c r="F81" i="3"/>
  <c r="I81" i="3" s="1"/>
  <c r="L81" i="3" s="1"/>
  <c r="H80" i="3"/>
  <c r="K80" i="3" s="1"/>
  <c r="F80" i="3"/>
  <c r="I80" i="3" s="1"/>
  <c r="L80" i="3" s="1"/>
  <c r="K79" i="3"/>
  <c r="H79" i="3"/>
  <c r="F79" i="3"/>
  <c r="I79" i="3" s="1"/>
  <c r="L79" i="3" s="1"/>
  <c r="H78" i="3"/>
  <c r="K78" i="3" s="1"/>
  <c r="F78" i="3"/>
  <c r="I78" i="3" s="1"/>
  <c r="L78" i="3" s="1"/>
  <c r="H77" i="3"/>
  <c r="K77" i="3" s="1"/>
  <c r="F77" i="3"/>
  <c r="I77" i="3" s="1"/>
  <c r="L77" i="3" s="1"/>
  <c r="H76" i="3"/>
  <c r="K76" i="3" s="1"/>
  <c r="F76" i="3"/>
  <c r="I76" i="3" s="1"/>
  <c r="L76" i="3" s="1"/>
  <c r="K75" i="3"/>
  <c r="H75" i="3"/>
  <c r="F75" i="3"/>
  <c r="I75" i="3" s="1"/>
  <c r="L75" i="3" s="1"/>
  <c r="H74" i="3"/>
  <c r="K74" i="3" s="1"/>
  <c r="F74" i="3"/>
  <c r="I74" i="3" s="1"/>
  <c r="L74" i="3" s="1"/>
  <c r="H73" i="3"/>
  <c r="K73" i="3" s="1"/>
  <c r="F73" i="3"/>
  <c r="I73" i="3" s="1"/>
  <c r="L73" i="3" s="1"/>
  <c r="H72" i="3"/>
  <c r="K72" i="3" s="1"/>
  <c r="F72" i="3"/>
  <c r="I72" i="3" s="1"/>
  <c r="L72" i="3" s="1"/>
  <c r="K71" i="3"/>
  <c r="H71" i="3"/>
  <c r="F71" i="3"/>
  <c r="I71" i="3" s="1"/>
  <c r="L71" i="3" s="1"/>
  <c r="K70" i="3"/>
  <c r="H70" i="3"/>
  <c r="F70" i="3"/>
  <c r="I70" i="3" s="1"/>
  <c r="L70" i="3" s="1"/>
  <c r="H67" i="3"/>
  <c r="K67" i="3" s="1"/>
  <c r="F67" i="3"/>
  <c r="I67" i="3" s="1"/>
  <c r="L67" i="3" s="1"/>
  <c r="H66" i="3"/>
  <c r="K66" i="3" s="1"/>
  <c r="F66" i="3"/>
  <c r="I66" i="3" s="1"/>
  <c r="L66" i="3" s="1"/>
  <c r="I65" i="3"/>
  <c r="L65" i="3" s="1"/>
  <c r="H65" i="3"/>
  <c r="K65" i="3" s="1"/>
  <c r="F65" i="3"/>
  <c r="H64" i="3"/>
  <c r="K64" i="3" s="1"/>
  <c r="F64" i="3"/>
  <c r="I64" i="3" s="1"/>
  <c r="L64" i="3" s="1"/>
  <c r="H63" i="3"/>
  <c r="K63" i="3" s="1"/>
  <c r="F63" i="3"/>
  <c r="I63" i="3" s="1"/>
  <c r="L63" i="3" s="1"/>
  <c r="I62" i="3"/>
  <c r="L62" i="3" s="1"/>
  <c r="H62" i="3"/>
  <c r="K62" i="3" s="1"/>
  <c r="F62" i="3"/>
  <c r="K61" i="3"/>
  <c r="I61" i="3"/>
  <c r="L61" i="3" s="1"/>
  <c r="H61" i="3"/>
  <c r="F61" i="3"/>
  <c r="H60" i="3"/>
  <c r="K60" i="3" s="1"/>
  <c r="F60" i="3"/>
  <c r="I60" i="3" s="1"/>
  <c r="L60" i="3" s="1"/>
  <c r="H59" i="3"/>
  <c r="K59" i="3" s="1"/>
  <c r="F59" i="3"/>
  <c r="I59" i="3" s="1"/>
  <c r="L59" i="3" s="1"/>
  <c r="I58" i="3"/>
  <c r="L58" i="3" s="1"/>
  <c r="H58" i="3"/>
  <c r="K58" i="3" s="1"/>
  <c r="F58" i="3"/>
  <c r="I57" i="3"/>
  <c r="L57" i="3" s="1"/>
  <c r="H57" i="3"/>
  <c r="K57" i="3" s="1"/>
  <c r="F57" i="3"/>
  <c r="K56" i="3"/>
  <c r="H56" i="3"/>
  <c r="F56" i="3"/>
  <c r="I56" i="3" s="1"/>
  <c r="L56" i="3" s="1"/>
  <c r="H55" i="3"/>
  <c r="K55" i="3" s="1"/>
  <c r="F55" i="3"/>
  <c r="I55" i="3" s="1"/>
  <c r="L55" i="3" s="1"/>
  <c r="F52" i="3"/>
  <c r="I30" i="3"/>
  <c r="L30" i="3"/>
  <c r="L31" i="3"/>
  <c r="I52" i="3" l="1"/>
  <c r="L52" i="3" s="1"/>
  <c r="F51" i="3"/>
  <c r="I51" i="3" s="1"/>
  <c r="L51" i="3" s="1"/>
  <c r="F50" i="3"/>
  <c r="I50" i="3" s="1"/>
  <c r="L50" i="3" s="1"/>
  <c r="F49" i="3"/>
  <c r="I49" i="3" s="1"/>
  <c r="L49" i="3" s="1"/>
  <c r="F48" i="3"/>
  <c r="I48" i="3" s="1"/>
  <c r="L48" i="3" s="1"/>
  <c r="F47" i="3"/>
  <c r="I47" i="3" s="1"/>
  <c r="L47" i="3" s="1"/>
  <c r="F46" i="3"/>
  <c r="I46" i="3" s="1"/>
  <c r="L46" i="3" s="1"/>
  <c r="F45" i="3"/>
  <c r="I45" i="3" s="1"/>
  <c r="L45" i="3" s="1"/>
  <c r="F44" i="3"/>
  <c r="I44" i="3" s="1"/>
  <c r="L44" i="3" s="1"/>
  <c r="F43" i="3"/>
  <c r="I43" i="3" s="1"/>
  <c r="L43" i="3" s="1"/>
  <c r="F42" i="3"/>
  <c r="I42" i="3" s="1"/>
  <c r="L42" i="3" s="1"/>
  <c r="F41" i="3"/>
  <c r="I41" i="3" s="1"/>
  <c r="L41" i="3" s="1"/>
  <c r="F40" i="3"/>
  <c r="I40" i="3" s="1"/>
  <c r="L40" i="3" s="1"/>
  <c r="H40" i="3"/>
  <c r="K40" i="3" s="1"/>
  <c r="H41" i="3"/>
  <c r="K41" i="3" s="1"/>
  <c r="H42" i="3"/>
  <c r="K42" i="3" s="1"/>
  <c r="H43" i="3"/>
  <c r="K43" i="3" s="1"/>
  <c r="H44" i="3"/>
  <c r="K44" i="3" s="1"/>
  <c r="H45" i="3"/>
  <c r="K45" i="3" s="1"/>
  <c r="H46" i="3"/>
  <c r="K46" i="3" s="1"/>
  <c r="H47" i="3"/>
  <c r="K47" i="3" s="1"/>
  <c r="H48" i="3"/>
  <c r="K48" i="3" s="1"/>
  <c r="H49" i="3"/>
  <c r="K49" i="3" s="1"/>
  <c r="H50" i="3"/>
  <c r="K50" i="3" s="1"/>
  <c r="H51" i="3"/>
  <c r="K51" i="3" s="1"/>
  <c r="H52" i="3"/>
  <c r="K52" i="3" s="1"/>
  <c r="H36" i="3"/>
  <c r="H26" i="3"/>
  <c r="K26" i="3" s="1"/>
  <c r="H27" i="3"/>
  <c r="K27" i="3" s="1"/>
  <c r="H28" i="3"/>
  <c r="K28" i="3" s="1"/>
  <c r="H29" i="3"/>
  <c r="K29" i="3" s="1"/>
  <c r="H30" i="3"/>
  <c r="K30" i="3" s="1"/>
  <c r="H31" i="3"/>
  <c r="K31" i="3" s="1"/>
  <c r="H32" i="3"/>
  <c r="K32" i="3" s="1"/>
  <c r="H33" i="3"/>
  <c r="K33" i="3" s="1"/>
  <c r="H34" i="3"/>
  <c r="K34" i="3" s="1"/>
  <c r="H35" i="3"/>
  <c r="K35" i="3" s="1"/>
  <c r="H25" i="3"/>
  <c r="K25" i="3" s="1"/>
  <c r="H24" i="3"/>
  <c r="K24" i="3" s="1"/>
  <c r="F36" i="3"/>
  <c r="I36" i="3" s="1"/>
  <c r="L36" i="3" s="1"/>
  <c r="F35" i="3"/>
  <c r="I35" i="3" s="1"/>
  <c r="L35" i="3" s="1"/>
  <c r="F34" i="3"/>
  <c r="I34" i="3" s="1"/>
  <c r="L34" i="3" s="1"/>
  <c r="F33" i="3"/>
  <c r="I33" i="3" s="1"/>
  <c r="L33" i="3" s="1"/>
  <c r="F32" i="3"/>
  <c r="I32" i="3" s="1"/>
  <c r="L32" i="3" s="1"/>
  <c r="F31" i="3"/>
  <c r="I31" i="3" s="1"/>
  <c r="F30" i="3"/>
  <c r="F29" i="3"/>
  <c r="I29" i="3" s="1"/>
  <c r="L29" i="3" s="1"/>
  <c r="F28" i="3"/>
  <c r="I28" i="3" s="1"/>
  <c r="L28" i="3" s="1"/>
  <c r="F27" i="3"/>
  <c r="I27" i="3" s="1"/>
  <c r="L27" i="3" s="1"/>
  <c r="F26" i="3"/>
  <c r="I26" i="3" s="1"/>
  <c r="L26" i="3" s="1"/>
  <c r="F24" i="3"/>
  <c r="I24" i="3" s="1"/>
  <c r="L24" i="3" s="1"/>
  <c r="F25" i="3"/>
  <c r="I25" i="3" s="1"/>
  <c r="L25" i="3" s="1"/>
  <c r="H11" i="3"/>
  <c r="K11" i="3" s="1"/>
  <c r="H12" i="3"/>
  <c r="K12" i="3" s="1"/>
  <c r="H13" i="3"/>
  <c r="K13" i="3" s="1"/>
  <c r="H14" i="3"/>
  <c r="K14" i="3" s="1"/>
  <c r="H15" i="3"/>
  <c r="K15" i="3" s="1"/>
  <c r="H16" i="3"/>
  <c r="K16" i="3" s="1"/>
  <c r="H17" i="3"/>
  <c r="K17" i="3" s="1"/>
  <c r="H18" i="3"/>
  <c r="K18" i="3" s="1"/>
  <c r="H19" i="3"/>
  <c r="K19" i="3" s="1"/>
  <c r="H20" i="3"/>
  <c r="K20" i="3" s="1"/>
  <c r="H21" i="3"/>
  <c r="K21" i="3" s="1"/>
  <c r="H10" i="3"/>
  <c r="K10" i="3" s="1"/>
  <c r="F21" i="3"/>
  <c r="I21" i="3" s="1"/>
  <c r="L21" i="3" s="1"/>
  <c r="F20" i="3"/>
  <c r="I20" i="3" s="1"/>
  <c r="L20" i="3" s="1"/>
  <c r="F19" i="3"/>
  <c r="I19" i="3" s="1"/>
  <c r="L19" i="3" s="1"/>
  <c r="F18" i="3"/>
  <c r="I18" i="3" s="1"/>
  <c r="L18" i="3" s="1"/>
  <c r="F17" i="3"/>
  <c r="I17" i="3" s="1"/>
  <c r="L17" i="3" s="1"/>
  <c r="F16" i="3"/>
  <c r="I16" i="3" s="1"/>
  <c r="L16" i="3" s="1"/>
  <c r="F15" i="3"/>
  <c r="I15" i="3" s="1"/>
  <c r="L15" i="3" s="1"/>
  <c r="F14" i="3"/>
  <c r="I14" i="3" s="1"/>
  <c r="L14" i="3" s="1"/>
  <c r="F13" i="3"/>
  <c r="I13" i="3" s="1"/>
  <c r="L13" i="3" s="1"/>
  <c r="F12" i="3"/>
  <c r="I12" i="3" s="1"/>
  <c r="L12" i="3" s="1"/>
  <c r="F11" i="3"/>
  <c r="I11" i="3" s="1"/>
  <c r="L11" i="3" s="1"/>
  <c r="F10" i="3"/>
  <c r="I10" i="3" s="1"/>
  <c r="L10" i="3" s="1"/>
  <c r="F9" i="3"/>
  <c r="I9" i="3"/>
  <c r="L9" i="3" s="1"/>
  <c r="K26" i="1"/>
  <c r="K27" i="1"/>
  <c r="K28" i="1"/>
  <c r="K29" i="1"/>
  <c r="K30" i="1"/>
  <c r="K31" i="1"/>
  <c r="K32" i="1"/>
  <c r="K33" i="1"/>
  <c r="K34" i="1"/>
  <c r="K35" i="1"/>
  <c r="K36" i="1"/>
  <c r="K25" i="1"/>
  <c r="K24" i="1"/>
  <c r="S26" i="1"/>
  <c r="S27" i="1"/>
  <c r="S28" i="1"/>
  <c r="S29" i="1"/>
  <c r="S30" i="1"/>
  <c r="S31" i="1"/>
  <c r="S32" i="1"/>
  <c r="S33" i="1"/>
  <c r="S34" i="1"/>
  <c r="S35" i="1"/>
  <c r="S36" i="1"/>
  <c r="S25" i="1"/>
  <c r="S24" i="1"/>
  <c r="R26" i="1"/>
  <c r="R27" i="1"/>
  <c r="R28" i="1"/>
  <c r="R29" i="1"/>
  <c r="R30" i="1"/>
  <c r="R31" i="1"/>
  <c r="R32" i="1"/>
  <c r="R33" i="1"/>
  <c r="R34" i="1"/>
  <c r="R35" i="1"/>
  <c r="R36" i="1"/>
  <c r="R25" i="1"/>
  <c r="R24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N36" i="1"/>
  <c r="G36" i="1"/>
  <c r="I36" i="1" s="1"/>
  <c r="N35" i="1"/>
  <c r="G35" i="1"/>
  <c r="I35" i="1" s="1"/>
  <c r="N34" i="1"/>
  <c r="G34" i="1"/>
  <c r="I34" i="1" s="1"/>
  <c r="N33" i="1"/>
  <c r="G33" i="1"/>
  <c r="I33" i="1" s="1"/>
  <c r="N32" i="1"/>
  <c r="I32" i="1"/>
  <c r="G32" i="1"/>
  <c r="N31" i="1"/>
  <c r="I31" i="1"/>
  <c r="G31" i="1"/>
  <c r="N30" i="1"/>
  <c r="G30" i="1"/>
  <c r="I30" i="1" s="1"/>
  <c r="N29" i="1"/>
  <c r="G29" i="1"/>
  <c r="I29" i="1" s="1"/>
  <c r="N28" i="1"/>
  <c r="G28" i="1"/>
  <c r="I28" i="1" s="1"/>
  <c r="N27" i="1"/>
  <c r="G27" i="1"/>
  <c r="I27" i="1" s="1"/>
  <c r="N26" i="1"/>
  <c r="G26" i="1"/>
  <c r="I26" i="1" s="1"/>
  <c r="N25" i="1"/>
  <c r="G25" i="1"/>
  <c r="I25" i="1" s="1"/>
  <c r="N24" i="1"/>
  <c r="I24" i="1"/>
  <c r="G24" i="1"/>
  <c r="J9" i="1"/>
  <c r="J10" i="1"/>
  <c r="J11" i="1"/>
  <c r="J12" i="1"/>
  <c r="J13" i="1"/>
  <c r="J14" i="1"/>
  <c r="J15" i="1"/>
  <c r="J16" i="1"/>
  <c r="J17" i="1"/>
  <c r="J18" i="1"/>
  <c r="J19" i="1"/>
  <c r="J8" i="1"/>
  <c r="J7" i="1"/>
  <c r="I9" i="1"/>
  <c r="I10" i="1"/>
  <c r="I11" i="1"/>
  <c r="I12" i="1"/>
  <c r="I13" i="1"/>
  <c r="I14" i="1"/>
  <c r="I15" i="1"/>
  <c r="I16" i="1"/>
  <c r="I17" i="1"/>
  <c r="I18" i="1"/>
  <c r="I19" i="1"/>
  <c r="I8" i="1"/>
  <c r="I7" i="1"/>
  <c r="G9" i="1"/>
  <c r="G10" i="1"/>
  <c r="G11" i="1"/>
  <c r="G12" i="1"/>
  <c r="G13" i="1"/>
  <c r="G14" i="1"/>
  <c r="G15" i="1"/>
  <c r="G16" i="1"/>
  <c r="G17" i="1"/>
  <c r="G18" i="1"/>
  <c r="G19" i="1"/>
  <c r="G8" i="1"/>
  <c r="G7" i="1"/>
  <c r="L19" i="1"/>
  <c r="L18" i="1"/>
  <c r="L17" i="1"/>
  <c r="L16" i="1"/>
  <c r="L15" i="1"/>
  <c r="L14" i="1"/>
  <c r="L13" i="1"/>
  <c r="L12" i="1"/>
  <c r="L11" i="1"/>
  <c r="L10" i="1"/>
  <c r="L8" i="1"/>
  <c r="L7" i="1"/>
  <c r="L9" i="1"/>
  <c r="N7" i="1"/>
  <c r="N10" i="1"/>
  <c r="N11" i="1"/>
  <c r="N12" i="1"/>
  <c r="N13" i="1"/>
  <c r="N14" i="1"/>
  <c r="N15" i="1"/>
  <c r="N16" i="1"/>
  <c r="N17" i="1"/>
  <c r="N18" i="1"/>
  <c r="N19" i="1"/>
  <c r="N9" i="1"/>
  <c r="N8" i="1"/>
  <c r="H9" i="3" l="1"/>
  <c r="K9" i="3" s="1"/>
  <c r="H34" i="1"/>
  <c r="J34" i="1" s="1"/>
  <c r="H36" i="1"/>
  <c r="J36" i="1" s="1"/>
  <c r="H27" i="1"/>
  <c r="J27" i="1" s="1"/>
  <c r="H26" i="1"/>
  <c r="J26" i="1" s="1"/>
  <c r="H35" i="1"/>
  <c r="J35" i="1" s="1"/>
  <c r="H24" i="1"/>
  <c r="J24" i="1" s="1"/>
  <c r="H30" i="1"/>
  <c r="J30" i="1" s="1"/>
  <c r="H32" i="1"/>
  <c r="J32" i="1" s="1"/>
  <c r="H29" i="1"/>
  <c r="J29" i="1" s="1"/>
  <c r="H25" i="1"/>
  <c r="J25" i="1" s="1"/>
  <c r="H33" i="1"/>
  <c r="J33" i="1" s="1"/>
  <c r="H31" i="1"/>
  <c r="J31" i="1" s="1"/>
  <c r="H28" i="1"/>
  <c r="J28" i="1" s="1"/>
  <c r="H16" i="1"/>
  <c r="H11" i="1"/>
  <c r="H8" i="1"/>
  <c r="M11" i="1"/>
  <c r="M19" i="1"/>
  <c r="H19" i="1" s="1"/>
  <c r="M12" i="1"/>
  <c r="H12" i="1" s="1"/>
  <c r="M13" i="1"/>
  <c r="H13" i="1" s="1"/>
  <c r="M14" i="1"/>
  <c r="H14" i="1" s="1"/>
  <c r="M7" i="1"/>
  <c r="H7" i="1" s="1"/>
  <c r="M15" i="1"/>
  <c r="H15" i="1" s="1"/>
  <c r="M8" i="1"/>
  <c r="M16" i="1"/>
  <c r="M9" i="1"/>
  <c r="H9" i="1" s="1"/>
  <c r="M17" i="1"/>
  <c r="H17" i="1" s="1"/>
  <c r="M10" i="1"/>
  <c r="H10" i="1" s="1"/>
  <c r="M18" i="1"/>
  <c r="H18" i="1" s="1"/>
</calcChain>
</file>

<file path=xl/sharedStrings.xml><?xml version="1.0" encoding="utf-8"?>
<sst xmlns="http://schemas.openxmlformats.org/spreadsheetml/2006/main" count="54" uniqueCount="38">
  <si>
    <t>校正的AD 值</t>
    <phoneticPr fontId="1" type="noConversion"/>
  </si>
  <si>
    <t>打印值</t>
    <phoneticPr fontId="1" type="noConversion"/>
  </si>
  <si>
    <t>非校正电压</t>
    <phoneticPr fontId="1" type="noConversion"/>
  </si>
  <si>
    <t>校正电压值</t>
    <phoneticPr fontId="1" type="noConversion"/>
  </si>
  <si>
    <t>校正计算值(V)</t>
    <phoneticPr fontId="1" type="noConversion"/>
  </si>
  <si>
    <t>非校正误差</t>
    <phoneticPr fontId="1" type="noConversion"/>
  </si>
  <si>
    <t>校正误差</t>
    <phoneticPr fontId="1" type="noConversion"/>
  </si>
  <si>
    <t>AD 值</t>
    <phoneticPr fontId="1" type="noConversion"/>
  </si>
  <si>
    <t>设定电压</t>
    <phoneticPr fontId="1" type="noConversion"/>
  </si>
  <si>
    <t>芯片编号</t>
    <phoneticPr fontId="1" type="noConversion"/>
  </si>
  <si>
    <t>#1</t>
    <phoneticPr fontId="1" type="noConversion"/>
  </si>
  <si>
    <t>AD 校正电压值</t>
    <phoneticPr fontId="1" type="noConversion"/>
  </si>
  <si>
    <t>AD 校正读值</t>
    <phoneticPr fontId="1" type="noConversion"/>
  </si>
  <si>
    <t>b</t>
    <phoneticPr fontId="1" type="noConversion"/>
  </si>
  <si>
    <t>a</t>
    <phoneticPr fontId="1" type="noConversion"/>
  </si>
  <si>
    <t>x</t>
    <phoneticPr fontId="1" type="noConversion"/>
  </si>
  <si>
    <t>X</t>
    <phoneticPr fontId="1" type="noConversion"/>
  </si>
  <si>
    <t>y</t>
    <phoneticPr fontId="1" type="noConversion"/>
  </si>
  <si>
    <t>差值</t>
    <phoneticPr fontId="1" type="noConversion"/>
  </si>
  <si>
    <t>打印值</t>
    <phoneticPr fontId="1" type="noConversion"/>
  </si>
  <si>
    <t>校正C</t>
    <phoneticPr fontId="1" type="noConversion"/>
  </si>
  <si>
    <t>使用ADC1，校准电压为0.7V</t>
    <phoneticPr fontId="1" type="noConversion"/>
  </si>
  <si>
    <t>#2</t>
    <phoneticPr fontId="1" type="noConversion"/>
  </si>
  <si>
    <t>#3</t>
    <phoneticPr fontId="1" type="noConversion"/>
  </si>
  <si>
    <t>输入电压</t>
    <phoneticPr fontId="1" type="noConversion"/>
  </si>
  <si>
    <t>未校正误差（V）</t>
    <phoneticPr fontId="1" type="noConversion"/>
  </si>
  <si>
    <t>校正后误差（V）</t>
    <phoneticPr fontId="1" type="noConversion"/>
  </si>
  <si>
    <t>校正电压（V）</t>
    <phoneticPr fontId="1" type="noConversion"/>
  </si>
  <si>
    <t>实际V电压（V）</t>
    <phoneticPr fontId="1" type="noConversion"/>
  </si>
  <si>
    <t>注意：</t>
    <phoneticPr fontId="1" type="noConversion"/>
  </si>
  <si>
    <t xml:space="preserve"> 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</si>
  <si>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</si>
  <si>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</si>
  <si>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</si>
  <si>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 xml:space="preserve"> </t>
    <phoneticPr fontId="1" type="noConversion"/>
  </si>
  <si>
    <t>#7</t>
    <phoneticPr fontId="1" type="noConversion"/>
  </si>
  <si>
    <r>
      <t>校准步骤：1.用一个普通AD 口做校正，此AD 口输入电压0.7V(A),电压读出的AD 值 VALUE(B) 
          2.得出ADC系数：C=A/B
          3.将ADC系数（C）写到flash(此块flash在重新烧录程序的时候不能被擦除)
筛选步骤：1.在AD口分别输入0.1、0.2、0.3、0.4、0.5、0.6、0.7、0.8、0.9、1.0、1.1的</t>
    </r>
    <r>
      <rPr>
        <sz val="11"/>
        <color rgb="FFFF0000"/>
        <rFont val="宋体"/>
        <family val="3"/>
        <charset val="134"/>
        <scheme val="minor"/>
      </rPr>
      <t>稳定电压(Vx)</t>
    </r>
    <r>
      <rPr>
        <sz val="11"/>
        <color theme="1"/>
        <rFont val="宋体"/>
        <family val="2"/>
        <scheme val="minor"/>
      </rPr>
      <t>，获得的对应</t>
    </r>
    <r>
      <rPr>
        <sz val="11"/>
        <color rgb="FFFF0000"/>
        <rFont val="宋体"/>
        <family val="3"/>
        <charset val="134"/>
        <scheme val="minor"/>
      </rPr>
      <t>采样值Dx</t>
    </r>
    <r>
      <rPr>
        <sz val="11"/>
        <color theme="1"/>
        <rFont val="宋体"/>
        <family val="2"/>
        <scheme val="minor"/>
      </rPr>
      <t xml:space="preserve">
          2.根据 C * Dx 获得</t>
    </r>
    <r>
      <rPr>
        <sz val="11"/>
        <color rgb="FFFF0000"/>
        <rFont val="宋体"/>
        <family val="3"/>
        <charset val="134"/>
        <scheme val="minor"/>
      </rPr>
      <t>计算的电压值(VVx)</t>
    </r>
    <r>
      <rPr>
        <sz val="11"/>
        <color theme="1"/>
        <rFont val="宋体"/>
        <family val="2"/>
        <scheme val="minor"/>
      </rPr>
      <t xml:space="preserve">
          3.计算 Vx - VVx 的</t>
    </r>
    <r>
      <rPr>
        <sz val="11"/>
        <color rgb="FFFF0000"/>
        <rFont val="宋体"/>
        <family val="3"/>
        <charset val="134"/>
        <scheme val="minor"/>
      </rPr>
      <t>差值(Qx)</t>
    </r>
    <r>
      <rPr>
        <sz val="11"/>
        <color theme="1"/>
        <rFont val="宋体"/>
        <family val="2"/>
        <scheme val="minor"/>
      </rPr>
      <t>,如果Qx都在正负20mv复位内，说明芯片合格，否则筛选出来。</t>
    </r>
    <phoneticPr fontId="1" type="noConversion"/>
  </si>
  <si>
    <r>
      <t>校准步骤：1.用一个普通AD口做校正，此AD口输入电压0.7V(A),电压读出的AD 值 VALUE(B) 
          2.得出ADC系数：C=A/B
          3.将ADC系数（C）写到flash(此块flash在重新烧录程序的时候不能被擦除)
筛选步骤：1.在AD口分别输入0.1、0.2、0.3、0.4、0.5、0.6、0.7、0.8、0.9、1.0、1.1的</t>
    </r>
    <r>
      <rPr>
        <sz val="11"/>
        <color rgb="FFFF0000"/>
        <rFont val="宋体"/>
        <family val="3"/>
        <charset val="134"/>
        <scheme val="minor"/>
      </rPr>
      <t>稳定电压(Vx)</t>
    </r>
    <r>
      <rPr>
        <sz val="11"/>
        <color theme="1"/>
        <rFont val="宋体"/>
        <family val="2"/>
        <scheme val="minor"/>
      </rPr>
      <t>，获得的对应</t>
    </r>
    <r>
      <rPr>
        <sz val="11"/>
        <color rgb="FFFF0000"/>
        <rFont val="宋体"/>
        <family val="3"/>
        <charset val="134"/>
        <scheme val="minor"/>
      </rPr>
      <t>采样值Dx</t>
    </r>
    <r>
      <rPr>
        <sz val="11"/>
        <color theme="1"/>
        <rFont val="宋体"/>
        <family val="2"/>
        <scheme val="minor"/>
      </rPr>
      <t xml:space="preserve">
          2.根据 C * Dx 获得</t>
    </r>
    <r>
      <rPr>
        <sz val="11"/>
        <color rgb="FFFF0000"/>
        <rFont val="宋体"/>
        <family val="3"/>
        <charset val="134"/>
        <scheme val="minor"/>
      </rPr>
      <t>计算电压值(VVx)</t>
    </r>
    <r>
      <rPr>
        <sz val="11"/>
        <color theme="1"/>
        <rFont val="宋体"/>
        <family val="2"/>
        <scheme val="minor"/>
      </rPr>
      <t xml:space="preserve">
          3.计算 Vx - VVx 的</t>
    </r>
    <r>
      <rPr>
        <sz val="11"/>
        <color rgb="FFFF0000"/>
        <rFont val="宋体"/>
        <family val="3"/>
        <charset val="134"/>
        <scheme val="minor"/>
      </rPr>
      <t>差值(Qx)</t>
    </r>
    <r>
      <rPr>
        <sz val="11"/>
        <color theme="1"/>
        <rFont val="宋体"/>
        <family val="2"/>
        <scheme val="minor"/>
      </rPr>
      <t>,如果Qx都在正负20mv复位内，说明芯片合格，否则筛选出来。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</si>
</sst>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/>
    <xf numFmtId="0" fontId="0" fillId="0" borderId="1" xfId="0" applyBorder="1" applyAlignment="1">
      <alignment horizontal="left"/>
    </xf>
    <xf numFmtId="0" fontId="0" fillId="0" borderId="3" xfId="0" applyFill="1" applyBorder="1"/>
    <xf numFmtId="0" fontId="0" fillId="2" borderId="0" xfId="0" applyFill="1"/>
    <xf numFmtId="0" fontId="0" fillId="3" borderId="0" xfId="0" applyFill="1"/>
    <xf numFmtId="0" fontId="0" fillId="2" borderId="1" xfId="0" applyFill="1" applyBorder="1"/>
    <xf numFmtId="0" fontId="0" fillId="3" borderId="1" xfId="0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S36"/>
  <sheetViews>
    <sheetView topLeftCell="B16" workbookViewId="0">
      <selection activeCell="G21" sqref="G21"/>
    </sheetView>
  </sheetViews>
  <sheetFormatPr defaultRowHeight="14" x14ac:dyDescent="0.25"/>
  <cols>
    <col min="4" max="4" width="12.1796875" customWidth="1"/>
    <col min="5" max="5" width="13.90625" customWidth="1"/>
    <col min="7" max="7" width="13.36328125" customWidth="1"/>
    <col min="8" max="8" width="14.36328125" customWidth="1"/>
    <col min="9" max="9" width="12.08984375" customWidth="1"/>
    <col min="12" max="12" width="13.1796875" customWidth="1"/>
    <col min="13" max="13" width="17.1796875" customWidth="1"/>
  </cols>
  <sheetData>
    <row r="4" spans="3:15" x14ac:dyDescent="0.25">
      <c r="D4" t="s">
        <v>0</v>
      </c>
      <c r="E4" t="s">
        <v>4</v>
      </c>
    </row>
    <row r="5" spans="3:15" x14ac:dyDescent="0.25">
      <c r="D5">
        <v>170</v>
      </c>
      <c r="E5">
        <v>1.2370000000000001</v>
      </c>
    </row>
    <row r="6" spans="3:15" x14ac:dyDescent="0.25">
      <c r="C6" s="1"/>
      <c r="D6" s="1"/>
      <c r="E6" s="1"/>
      <c r="F6" s="1" t="s">
        <v>1</v>
      </c>
      <c r="G6" s="1" t="s">
        <v>2</v>
      </c>
      <c r="H6" s="1" t="s">
        <v>3</v>
      </c>
      <c r="I6" s="1" t="s">
        <v>5</v>
      </c>
      <c r="J6" s="1" t="s">
        <v>6</v>
      </c>
      <c r="L6" s="6" t="s">
        <v>14</v>
      </c>
      <c r="M6" s="6" t="s">
        <v>13</v>
      </c>
      <c r="N6" s="6" t="s">
        <v>15</v>
      </c>
      <c r="O6" s="6" t="s">
        <v>16</v>
      </c>
    </row>
    <row r="7" spans="3:15" x14ac:dyDescent="0.25">
      <c r="C7" s="1">
        <v>0</v>
      </c>
      <c r="D7" s="1"/>
      <c r="E7" s="1"/>
      <c r="F7" s="1">
        <v>5</v>
      </c>
      <c r="G7" s="5">
        <f>O7*1.2/256</f>
        <v>4.6874999999999998E-3</v>
      </c>
      <c r="H7" s="5">
        <f>L7*O7+M7</f>
        <v>0</v>
      </c>
      <c r="I7" s="1">
        <f>C7-G7</f>
        <v>-4.6874999999999998E-3</v>
      </c>
      <c r="J7" s="1">
        <f>C7-H7</f>
        <v>0</v>
      </c>
      <c r="L7">
        <f>(C19-C7)/(O19-O7)</f>
        <v>4.7430830039525687E-3</v>
      </c>
      <c r="M7">
        <f>0-(O7*L7)</f>
        <v>-4.7430830039525687E-3</v>
      </c>
      <c r="N7">
        <f>F7/4</f>
        <v>1.25</v>
      </c>
      <c r="O7">
        <v>1</v>
      </c>
    </row>
    <row r="8" spans="3:15" x14ac:dyDescent="0.25">
      <c r="C8" s="1">
        <v>0.1</v>
      </c>
      <c r="D8" s="1"/>
      <c r="E8" s="1"/>
      <c r="F8" s="1">
        <v>84</v>
      </c>
      <c r="G8" s="5">
        <f>O8*1.2/256</f>
        <v>9.8437499999999997E-2</v>
      </c>
      <c r="H8" s="5">
        <f>L8*O8+M8</f>
        <v>9.4861660079051377E-2</v>
      </c>
      <c r="I8" s="1">
        <f>C8-G8</f>
        <v>1.5625000000000083E-3</v>
      </c>
      <c r="J8" s="1">
        <f>C8-H8</f>
        <v>5.1383399209486286E-3</v>
      </c>
      <c r="L8">
        <f>(C19-C7)/(O19-O7)</f>
        <v>4.7430830039525687E-3</v>
      </c>
      <c r="M8">
        <f>0-(O7*L7)</f>
        <v>-4.7430830039525687E-3</v>
      </c>
      <c r="N8">
        <f>F8/4</f>
        <v>21</v>
      </c>
      <c r="O8">
        <v>21</v>
      </c>
    </row>
    <row r="9" spans="3:15" x14ac:dyDescent="0.25">
      <c r="C9" s="1">
        <v>0.2</v>
      </c>
      <c r="D9" s="1"/>
      <c r="E9" s="1"/>
      <c r="F9" s="1">
        <v>169</v>
      </c>
      <c r="G9" s="5">
        <f t="shared" ref="G9:G19" si="0">O9*1.2/256</f>
        <v>0.19687499999999999</v>
      </c>
      <c r="H9" s="5">
        <f t="shared" ref="H9:H19" si="1">L9*O9+M9</f>
        <v>0.19446640316205532</v>
      </c>
      <c r="I9" s="1">
        <f t="shared" ref="I9:I19" si="2">C9-G9</f>
        <v>3.1250000000000167E-3</v>
      </c>
      <c r="J9" s="1">
        <f t="shared" ref="J9:J19" si="3">C9-H9</f>
        <v>5.5335968379446876E-3</v>
      </c>
      <c r="L9">
        <f>(C19-C7)/(O19-O7)</f>
        <v>4.7430830039525687E-3</v>
      </c>
      <c r="M9">
        <f>0-(O7*L7)</f>
        <v>-4.7430830039525687E-3</v>
      </c>
      <c r="N9">
        <f>F9/4</f>
        <v>42.25</v>
      </c>
      <c r="O9">
        <v>42</v>
      </c>
    </row>
    <row r="10" spans="3:15" x14ac:dyDescent="0.25">
      <c r="C10" s="1">
        <v>0.3</v>
      </c>
      <c r="D10" s="1"/>
      <c r="E10" s="1"/>
      <c r="F10" s="1">
        <v>255</v>
      </c>
      <c r="G10" s="5">
        <f t="shared" si="0"/>
        <v>0.29531249999999998</v>
      </c>
      <c r="H10" s="5">
        <f t="shared" si="1"/>
        <v>0.29407114624505931</v>
      </c>
      <c r="I10" s="1">
        <f t="shared" si="2"/>
        <v>4.6875000000000111E-3</v>
      </c>
      <c r="J10" s="1">
        <f t="shared" si="3"/>
        <v>5.9288537549406772E-3</v>
      </c>
      <c r="L10">
        <f>(C19-C7)/(O19-O7)</f>
        <v>4.7430830039525687E-3</v>
      </c>
      <c r="M10">
        <f>0-(O7*L7)</f>
        <v>-4.7430830039525687E-3</v>
      </c>
      <c r="N10">
        <f t="shared" ref="N10:N19" si="4">F10/4</f>
        <v>63.75</v>
      </c>
      <c r="O10">
        <v>63</v>
      </c>
    </row>
    <row r="11" spans="3:15" x14ac:dyDescent="0.25">
      <c r="C11" s="1">
        <v>0.4</v>
      </c>
      <c r="D11" s="1"/>
      <c r="E11" s="1"/>
      <c r="F11" s="1">
        <v>340</v>
      </c>
      <c r="G11" s="5">
        <f t="shared" si="0"/>
        <v>0.3984375</v>
      </c>
      <c r="H11" s="5">
        <f t="shared" si="1"/>
        <v>0.39841897233201579</v>
      </c>
      <c r="I11" s="1">
        <f t="shared" si="2"/>
        <v>1.5625000000000222E-3</v>
      </c>
      <c r="J11" s="1">
        <f t="shared" si="3"/>
        <v>1.5810276679842361E-3</v>
      </c>
      <c r="L11">
        <f>(C19-C7)/(O19-O7)</f>
        <v>4.7430830039525687E-3</v>
      </c>
      <c r="M11">
        <f>0-(O7*L7)</f>
        <v>-4.7430830039525687E-3</v>
      </c>
      <c r="N11">
        <f t="shared" si="4"/>
        <v>85</v>
      </c>
      <c r="O11">
        <v>85</v>
      </c>
    </row>
    <row r="12" spans="3:15" x14ac:dyDescent="0.25">
      <c r="C12" s="1">
        <v>0.5</v>
      </c>
      <c r="D12" s="1"/>
      <c r="E12" s="1"/>
      <c r="F12" s="1">
        <v>425</v>
      </c>
      <c r="G12" s="5">
        <f t="shared" si="0"/>
        <v>0.49687499999999996</v>
      </c>
      <c r="H12" s="5">
        <f t="shared" si="1"/>
        <v>0.49802371541501977</v>
      </c>
      <c r="I12" s="1">
        <f t="shared" si="2"/>
        <v>3.1250000000000444E-3</v>
      </c>
      <c r="J12" s="1">
        <f t="shared" si="3"/>
        <v>1.9762845849802257E-3</v>
      </c>
      <c r="L12">
        <f>(C19-C7)/(O19-O7)</f>
        <v>4.7430830039525687E-3</v>
      </c>
      <c r="M12">
        <f>0-(O7*L7)</f>
        <v>-4.7430830039525687E-3</v>
      </c>
      <c r="N12">
        <f t="shared" si="4"/>
        <v>106.25</v>
      </c>
      <c r="O12">
        <v>106</v>
      </c>
    </row>
    <row r="13" spans="3:15" x14ac:dyDescent="0.25">
      <c r="C13" s="1">
        <v>0.6</v>
      </c>
      <c r="D13" s="1"/>
      <c r="E13" s="1"/>
      <c r="F13" s="1">
        <v>510</v>
      </c>
      <c r="G13" s="5">
        <f t="shared" si="0"/>
        <v>0.59531250000000002</v>
      </c>
      <c r="H13" s="5">
        <f t="shared" si="1"/>
        <v>0.59762845849802371</v>
      </c>
      <c r="I13" s="1">
        <f t="shared" si="2"/>
        <v>4.6874999999999556E-3</v>
      </c>
      <c r="J13" s="1">
        <f t="shared" si="3"/>
        <v>2.3715415019762709E-3</v>
      </c>
      <c r="L13">
        <f>(C19-C7)/(O19-O7)</f>
        <v>4.7430830039525687E-3</v>
      </c>
      <c r="M13">
        <f>0-(O7*L7)</f>
        <v>-4.7430830039525687E-3</v>
      </c>
      <c r="N13">
        <f t="shared" si="4"/>
        <v>127.5</v>
      </c>
      <c r="O13">
        <v>127</v>
      </c>
    </row>
    <row r="14" spans="3:15" x14ac:dyDescent="0.25">
      <c r="C14" s="1">
        <v>0.7</v>
      </c>
      <c r="D14" s="1"/>
      <c r="E14" s="1"/>
      <c r="F14" s="1">
        <v>599</v>
      </c>
      <c r="G14" s="5">
        <f t="shared" si="0"/>
        <v>0.69843749999999993</v>
      </c>
      <c r="H14" s="5">
        <f t="shared" si="1"/>
        <v>0.70197628458498018</v>
      </c>
      <c r="I14" s="1">
        <f t="shared" si="2"/>
        <v>1.5625000000000222E-3</v>
      </c>
      <c r="J14" s="1">
        <f t="shared" si="3"/>
        <v>-1.9762845849802257E-3</v>
      </c>
      <c r="L14">
        <f>(C19-C7)/(O19-O7)</f>
        <v>4.7430830039525687E-3</v>
      </c>
      <c r="M14">
        <f>0-(O7*L7)</f>
        <v>-4.7430830039525687E-3</v>
      </c>
      <c r="N14">
        <f t="shared" si="4"/>
        <v>149.75</v>
      </c>
      <c r="O14">
        <v>149</v>
      </c>
    </row>
    <row r="15" spans="3:15" x14ac:dyDescent="0.25">
      <c r="C15" s="1">
        <v>0.8</v>
      </c>
      <c r="D15" s="1"/>
      <c r="E15" s="1"/>
      <c r="F15" s="1">
        <v>682</v>
      </c>
      <c r="G15" s="5">
        <f t="shared" si="0"/>
        <v>0.796875</v>
      </c>
      <c r="H15" s="5">
        <f t="shared" si="1"/>
        <v>0.80158102766798411</v>
      </c>
      <c r="I15" s="1">
        <f t="shared" si="2"/>
        <v>3.1250000000000444E-3</v>
      </c>
      <c r="J15" s="1">
        <f t="shared" si="3"/>
        <v>-1.5810276679840696E-3</v>
      </c>
      <c r="L15">
        <f>(C19-C7)/(O19-O7)</f>
        <v>4.7430830039525687E-3</v>
      </c>
      <c r="M15">
        <f>0-(O7*L7)</f>
        <v>-4.7430830039525687E-3</v>
      </c>
      <c r="N15">
        <f t="shared" si="4"/>
        <v>170.5</v>
      </c>
      <c r="O15">
        <v>170</v>
      </c>
    </row>
    <row r="16" spans="3:15" x14ac:dyDescent="0.25">
      <c r="C16" s="1">
        <v>0.9</v>
      </c>
      <c r="D16" s="1"/>
      <c r="E16" s="1"/>
      <c r="F16" s="1">
        <v>767</v>
      </c>
      <c r="G16" s="5">
        <f t="shared" si="0"/>
        <v>0.89531249999999996</v>
      </c>
      <c r="H16" s="5">
        <f t="shared" si="1"/>
        <v>0.90118577075098805</v>
      </c>
      <c r="I16" s="1">
        <f t="shared" si="2"/>
        <v>4.6875000000000666E-3</v>
      </c>
      <c r="J16" s="1">
        <f t="shared" si="3"/>
        <v>-1.1857707509880244E-3</v>
      </c>
      <c r="L16">
        <f>(C19-C7)/(O19-O7)</f>
        <v>4.7430830039525687E-3</v>
      </c>
      <c r="M16">
        <f>0-(O7*L7)</f>
        <v>-4.7430830039525687E-3</v>
      </c>
      <c r="N16">
        <f t="shared" si="4"/>
        <v>191.75</v>
      </c>
      <c r="O16">
        <v>191</v>
      </c>
    </row>
    <row r="17" spans="3:19" x14ac:dyDescent="0.25">
      <c r="C17" s="1">
        <v>1</v>
      </c>
      <c r="D17" s="1"/>
      <c r="E17" s="1"/>
      <c r="F17" s="1">
        <v>853</v>
      </c>
      <c r="G17" s="5">
        <f t="shared" si="0"/>
        <v>0.99843749999999998</v>
      </c>
      <c r="H17" s="5">
        <f t="shared" si="1"/>
        <v>1.0055335968379446</v>
      </c>
      <c r="I17" s="1">
        <f t="shared" si="2"/>
        <v>1.5625000000000222E-3</v>
      </c>
      <c r="J17" s="1">
        <f t="shared" si="3"/>
        <v>-5.5335968379446321E-3</v>
      </c>
      <c r="L17">
        <f>(C19-C7)/(O19-O7)</f>
        <v>4.7430830039525687E-3</v>
      </c>
      <c r="M17">
        <f>0-(O7*L7)</f>
        <v>-4.7430830039525687E-3</v>
      </c>
      <c r="N17">
        <f t="shared" si="4"/>
        <v>213.25</v>
      </c>
      <c r="O17">
        <v>213</v>
      </c>
    </row>
    <row r="18" spans="3:19" x14ac:dyDescent="0.25">
      <c r="C18" s="1">
        <v>1.1000000000000001</v>
      </c>
      <c r="D18" s="1"/>
      <c r="E18" s="1"/>
      <c r="F18" s="1">
        <v>938</v>
      </c>
      <c r="G18" s="5">
        <f t="shared" si="0"/>
        <v>1.096875</v>
      </c>
      <c r="H18" s="5">
        <f t="shared" si="1"/>
        <v>1.1051383399209485</v>
      </c>
      <c r="I18" s="1">
        <f t="shared" si="2"/>
        <v>3.1250000000000444E-3</v>
      </c>
      <c r="J18" s="1">
        <f t="shared" si="3"/>
        <v>-5.1383399209483649E-3</v>
      </c>
      <c r="L18">
        <f>(C19-C7)/(O19-O7)</f>
        <v>4.7430830039525687E-3</v>
      </c>
      <c r="M18">
        <f>0-(O7*L7)</f>
        <v>-4.7430830039525687E-3</v>
      </c>
      <c r="N18">
        <f t="shared" si="4"/>
        <v>234.5</v>
      </c>
      <c r="O18">
        <v>234</v>
      </c>
    </row>
    <row r="19" spans="3:19" x14ac:dyDescent="0.25">
      <c r="C19" s="1">
        <v>1.2</v>
      </c>
      <c r="D19" s="1"/>
      <c r="E19" s="1"/>
      <c r="F19" s="1">
        <v>1018</v>
      </c>
      <c r="G19" s="5">
        <f t="shared" si="0"/>
        <v>1.190625</v>
      </c>
      <c r="H19" s="5">
        <f t="shared" si="1"/>
        <v>1.2</v>
      </c>
      <c r="I19" s="1">
        <f t="shared" si="2"/>
        <v>9.3749999999999112E-3</v>
      </c>
      <c r="J19" s="1">
        <f t="shared" si="3"/>
        <v>0</v>
      </c>
      <c r="L19">
        <f>(C19-C7)/(O19-O7)</f>
        <v>4.7430830039525687E-3</v>
      </c>
      <c r="M19">
        <f>0-(O7*L7)</f>
        <v>-4.7430830039525687E-3</v>
      </c>
      <c r="N19">
        <f t="shared" si="4"/>
        <v>254.5</v>
      </c>
      <c r="O19">
        <v>254</v>
      </c>
    </row>
    <row r="23" spans="3:19" x14ac:dyDescent="0.25">
      <c r="C23" s="1"/>
      <c r="D23" s="1"/>
      <c r="E23" s="1"/>
      <c r="F23" s="1" t="s">
        <v>1</v>
      </c>
      <c r="G23" s="1" t="s">
        <v>2</v>
      </c>
      <c r="H23" s="1" t="s">
        <v>3</v>
      </c>
      <c r="I23" s="1" t="s">
        <v>5</v>
      </c>
      <c r="J23" s="1" t="s">
        <v>6</v>
      </c>
      <c r="K23" t="s">
        <v>18</v>
      </c>
      <c r="L23" s="6" t="s">
        <v>14</v>
      </c>
      <c r="M23" s="6" t="s">
        <v>13</v>
      </c>
      <c r="N23" s="6" t="s">
        <v>15</v>
      </c>
      <c r="O23" s="6" t="s">
        <v>16</v>
      </c>
      <c r="Q23" t="s">
        <v>17</v>
      </c>
      <c r="S23" t="s">
        <v>18</v>
      </c>
    </row>
    <row r="24" spans="3:19" x14ac:dyDescent="0.25">
      <c r="C24" s="1">
        <v>0</v>
      </c>
      <c r="D24" s="1"/>
      <c r="E24" s="1"/>
      <c r="F24" s="1">
        <v>5</v>
      </c>
      <c r="G24" s="5">
        <f>O24*1.2/256</f>
        <v>4.6874999999999998E-3</v>
      </c>
      <c r="H24" s="5">
        <f>L24*O24+M24</f>
        <v>5.8823529411764003E-3</v>
      </c>
      <c r="I24" s="1">
        <f>C24-G24</f>
        <v>-4.6874999999999998E-3</v>
      </c>
      <c r="J24" s="1">
        <f>C24-H24</f>
        <v>-5.8823529411764003E-3</v>
      </c>
      <c r="K24">
        <f>C24-R24</f>
        <v>-4.7058823529411769E-3</v>
      </c>
      <c r="L24">
        <f>(C33-C29)/(O33-O29)</f>
        <v>4.7058823529411769E-3</v>
      </c>
      <c r="M24">
        <f>C33-(O33*L24)</f>
        <v>1.1764705882352233E-3</v>
      </c>
      <c r="N24">
        <f>F24/4</f>
        <v>1.25</v>
      </c>
      <c r="O24">
        <v>1</v>
      </c>
      <c r="Q24">
        <f>C32/O32</f>
        <v>4.7058823529411769E-3</v>
      </c>
      <c r="R24">
        <f>O24*Q24</f>
        <v>4.7058823529411769E-3</v>
      </c>
      <c r="S24">
        <f>C24-R24</f>
        <v>-4.7058823529411769E-3</v>
      </c>
    </row>
    <row r="25" spans="3:19" x14ac:dyDescent="0.25">
      <c r="C25" s="1">
        <v>0.1</v>
      </c>
      <c r="D25" s="1"/>
      <c r="E25" s="1"/>
      <c r="F25" s="1">
        <v>84</v>
      </c>
      <c r="G25" s="5">
        <f>O25*1.2/256</f>
        <v>9.8437499999999997E-2</v>
      </c>
      <c r="H25" s="5">
        <f>L25*O25+M25</f>
        <v>9.9999999999999936E-2</v>
      </c>
      <c r="I25" s="1">
        <f>C25-G25</f>
        <v>1.5625000000000083E-3</v>
      </c>
      <c r="J25" s="1">
        <f>C25-H25</f>
        <v>0</v>
      </c>
      <c r="K25">
        <f>C25-R25</f>
        <v>1.1764705882352927E-3</v>
      </c>
      <c r="L25">
        <f>(C33-C29)/(O33-O29)</f>
        <v>4.7058823529411769E-3</v>
      </c>
      <c r="M25">
        <f>C33-(O33*L24)</f>
        <v>1.1764705882352233E-3</v>
      </c>
      <c r="N25">
        <f>F25/4</f>
        <v>21</v>
      </c>
      <c r="O25">
        <v>21</v>
      </c>
      <c r="Q25">
        <f>C32/O32</f>
        <v>4.7058823529411769E-3</v>
      </c>
      <c r="R25">
        <f>O25*Q25</f>
        <v>9.8823529411764713E-2</v>
      </c>
      <c r="S25">
        <f>C25-R25</f>
        <v>1.1764705882352927E-3</v>
      </c>
    </row>
    <row r="26" spans="3:19" x14ac:dyDescent="0.25">
      <c r="C26" s="1">
        <v>0.2</v>
      </c>
      <c r="D26" s="1"/>
      <c r="E26" s="1"/>
      <c r="F26" s="1">
        <v>169</v>
      </c>
      <c r="G26" s="5">
        <f t="shared" ref="G26:G36" si="5">O26*1.2/256</f>
        <v>0.19687499999999999</v>
      </c>
      <c r="H26" s="5">
        <f t="shared" ref="H26:H36" si="6">L26*O26+M26</f>
        <v>0.19882352941176465</v>
      </c>
      <c r="I26" s="1">
        <f t="shared" ref="I26:I36" si="7">C26-G26</f>
        <v>3.1250000000000167E-3</v>
      </c>
      <c r="J26" s="1">
        <f t="shared" ref="J26:J36" si="8">C26-H26</f>
        <v>1.1764705882353621E-3</v>
      </c>
      <c r="K26">
        <f t="shared" ref="K26:K36" si="9">C26-R26</f>
        <v>2.3529411764705854E-3</v>
      </c>
      <c r="L26">
        <f>(C33-C29)/(O33-O29)</f>
        <v>4.7058823529411769E-3</v>
      </c>
      <c r="M26">
        <f>C33-(O33*L24)</f>
        <v>1.1764705882352233E-3</v>
      </c>
      <c r="N26">
        <f>F26/4</f>
        <v>42.25</v>
      </c>
      <c r="O26">
        <v>42</v>
      </c>
      <c r="Q26">
        <f>C32/O32</f>
        <v>4.7058823529411769E-3</v>
      </c>
      <c r="R26">
        <f t="shared" ref="R26:R36" si="10">O26*Q26</f>
        <v>0.19764705882352943</v>
      </c>
      <c r="S26">
        <f t="shared" ref="S26:S36" si="11">C26-R26</f>
        <v>2.3529411764705854E-3</v>
      </c>
    </row>
    <row r="27" spans="3:19" x14ac:dyDescent="0.25">
      <c r="C27" s="1">
        <v>0.3</v>
      </c>
      <c r="D27" s="1"/>
      <c r="E27" s="1"/>
      <c r="F27" s="1">
        <v>255</v>
      </c>
      <c r="G27" s="5">
        <f t="shared" si="5"/>
        <v>0.29531249999999998</v>
      </c>
      <c r="H27" s="5">
        <f t="shared" si="6"/>
        <v>0.29764705882352938</v>
      </c>
      <c r="I27" s="1">
        <f t="shared" si="7"/>
        <v>4.6875000000000111E-3</v>
      </c>
      <c r="J27" s="1">
        <f t="shared" si="8"/>
        <v>2.3529411764706132E-3</v>
      </c>
      <c r="K27">
        <f t="shared" si="9"/>
        <v>3.5294117647058365E-3</v>
      </c>
      <c r="L27">
        <f>(C33-C29)/(O33-O29)</f>
        <v>4.7058823529411769E-3</v>
      </c>
      <c r="M27">
        <f>C33-(O33*L24)</f>
        <v>1.1764705882352233E-3</v>
      </c>
      <c r="N27">
        <f t="shared" ref="N27:N36" si="12">F27/4</f>
        <v>63.75</v>
      </c>
      <c r="O27">
        <v>63</v>
      </c>
      <c r="Q27">
        <f>C32/O32</f>
        <v>4.7058823529411769E-3</v>
      </c>
      <c r="R27">
        <f t="shared" si="10"/>
        <v>0.29647058823529415</v>
      </c>
      <c r="S27">
        <f t="shared" si="11"/>
        <v>3.5294117647058365E-3</v>
      </c>
    </row>
    <row r="28" spans="3:19" x14ac:dyDescent="0.25">
      <c r="C28" s="1">
        <v>0.4</v>
      </c>
      <c r="D28" s="1"/>
      <c r="E28" s="1"/>
      <c r="F28" s="1">
        <v>340</v>
      </c>
      <c r="G28" s="5">
        <f t="shared" si="5"/>
        <v>0.3984375</v>
      </c>
      <c r="H28" s="5">
        <f t="shared" si="6"/>
        <v>0.40117647058823525</v>
      </c>
      <c r="I28" s="1">
        <f t="shared" si="7"/>
        <v>1.5625000000000222E-3</v>
      </c>
      <c r="J28" s="1">
        <f t="shared" si="8"/>
        <v>-1.1764705882352233E-3</v>
      </c>
      <c r="K28">
        <f t="shared" si="9"/>
        <v>0</v>
      </c>
      <c r="L28">
        <f>(C33-C29)/(O33-O29)</f>
        <v>4.7058823529411769E-3</v>
      </c>
      <c r="M28">
        <f>C33-(O33*L24)</f>
        <v>1.1764705882352233E-3</v>
      </c>
      <c r="N28">
        <f t="shared" si="12"/>
        <v>85</v>
      </c>
      <c r="O28">
        <v>85</v>
      </c>
      <c r="Q28">
        <f>C32/O32</f>
        <v>4.7058823529411769E-3</v>
      </c>
      <c r="R28">
        <f t="shared" si="10"/>
        <v>0.4</v>
      </c>
      <c r="S28">
        <f t="shared" si="11"/>
        <v>0</v>
      </c>
    </row>
    <row r="29" spans="3:19" x14ac:dyDescent="0.25">
      <c r="C29" s="1">
        <v>0.5</v>
      </c>
      <c r="D29" s="1"/>
      <c r="E29" s="1"/>
      <c r="F29" s="1">
        <v>425</v>
      </c>
      <c r="G29" s="5">
        <f t="shared" si="5"/>
        <v>0.49687499999999996</v>
      </c>
      <c r="H29" s="5">
        <f t="shared" si="6"/>
        <v>0.5</v>
      </c>
      <c r="I29" s="1">
        <f t="shared" si="7"/>
        <v>3.1250000000000444E-3</v>
      </c>
      <c r="J29" s="1">
        <f t="shared" si="8"/>
        <v>0</v>
      </c>
      <c r="K29">
        <f t="shared" si="9"/>
        <v>1.1764705882352233E-3</v>
      </c>
      <c r="L29">
        <f>(C33-C29)/(O33-O29)</f>
        <v>4.7058823529411769E-3</v>
      </c>
      <c r="M29">
        <f>C33-(O33*L24)</f>
        <v>1.1764705882352233E-3</v>
      </c>
      <c r="N29">
        <f t="shared" si="12"/>
        <v>106.25</v>
      </c>
      <c r="O29">
        <v>106</v>
      </c>
      <c r="Q29">
        <f>C32/O32</f>
        <v>4.7058823529411769E-3</v>
      </c>
      <c r="R29">
        <f t="shared" si="10"/>
        <v>0.49882352941176478</v>
      </c>
      <c r="S29">
        <f t="shared" si="11"/>
        <v>1.1764705882352233E-3</v>
      </c>
    </row>
    <row r="30" spans="3:19" x14ac:dyDescent="0.25">
      <c r="C30" s="1">
        <v>0.6</v>
      </c>
      <c r="D30" s="1"/>
      <c r="E30" s="1"/>
      <c r="F30" s="1">
        <v>510</v>
      </c>
      <c r="G30" s="5">
        <f t="shared" si="5"/>
        <v>0.59531250000000002</v>
      </c>
      <c r="H30" s="5">
        <f t="shared" si="6"/>
        <v>0.59882352941176464</v>
      </c>
      <c r="I30" s="1">
        <f t="shared" si="7"/>
        <v>4.6874999999999556E-3</v>
      </c>
      <c r="J30" s="1">
        <f t="shared" si="8"/>
        <v>1.1764705882353343E-3</v>
      </c>
      <c r="K30">
        <f t="shared" si="9"/>
        <v>2.3529411764705577E-3</v>
      </c>
      <c r="L30">
        <f>(C33-C29)/(O33-O29)</f>
        <v>4.7058823529411769E-3</v>
      </c>
      <c r="M30">
        <f>C33-(O33*L24)</f>
        <v>1.1764705882352233E-3</v>
      </c>
      <c r="N30">
        <f t="shared" si="12"/>
        <v>127.5</v>
      </c>
      <c r="O30">
        <v>127</v>
      </c>
      <c r="Q30">
        <f>C32/O32</f>
        <v>4.7058823529411769E-3</v>
      </c>
      <c r="R30">
        <f t="shared" si="10"/>
        <v>0.59764705882352942</v>
      </c>
      <c r="S30">
        <f t="shared" si="11"/>
        <v>2.3529411764705577E-3</v>
      </c>
    </row>
    <row r="31" spans="3:19" x14ac:dyDescent="0.25">
      <c r="C31" s="1">
        <v>0.7</v>
      </c>
      <c r="D31" s="1"/>
      <c r="E31" s="1"/>
      <c r="F31" s="1">
        <v>599</v>
      </c>
      <c r="G31" s="5">
        <f t="shared" si="5"/>
        <v>0.69843749999999993</v>
      </c>
      <c r="H31" s="5">
        <f t="shared" si="6"/>
        <v>0.70235294117647062</v>
      </c>
      <c r="I31" s="1">
        <f t="shared" si="7"/>
        <v>1.5625000000000222E-3</v>
      </c>
      <c r="J31" s="1">
        <f t="shared" si="8"/>
        <v>-2.3529411764706687E-3</v>
      </c>
      <c r="K31">
        <f t="shared" si="9"/>
        <v>-1.1764705882354454E-3</v>
      </c>
      <c r="L31">
        <f>(C33-C29)/(O33-O29)</f>
        <v>4.7058823529411769E-3</v>
      </c>
      <c r="M31">
        <f>C33-(O33*L24)</f>
        <v>1.1764705882352233E-3</v>
      </c>
      <c r="N31">
        <f t="shared" si="12"/>
        <v>149.75</v>
      </c>
      <c r="O31">
        <v>149</v>
      </c>
      <c r="Q31">
        <f>C32/O32</f>
        <v>4.7058823529411769E-3</v>
      </c>
      <c r="R31">
        <f t="shared" si="10"/>
        <v>0.7011764705882354</v>
      </c>
      <c r="S31">
        <f t="shared" si="11"/>
        <v>-1.1764705882354454E-3</v>
      </c>
    </row>
    <row r="32" spans="3:19" x14ac:dyDescent="0.25">
      <c r="C32" s="1">
        <v>0.8</v>
      </c>
      <c r="D32" s="1"/>
      <c r="E32" s="1"/>
      <c r="F32" s="1">
        <v>682</v>
      </c>
      <c r="G32" s="5">
        <f t="shared" si="5"/>
        <v>0.796875</v>
      </c>
      <c r="H32" s="5">
        <f t="shared" si="6"/>
        <v>0.80117647058823527</v>
      </c>
      <c r="I32" s="1">
        <f t="shared" si="7"/>
        <v>3.1250000000000444E-3</v>
      </c>
      <c r="J32" s="1">
        <f t="shared" si="8"/>
        <v>-1.1764705882352233E-3</v>
      </c>
      <c r="K32">
        <f t="shared" si="9"/>
        <v>0</v>
      </c>
      <c r="L32">
        <f>(C33-C29)/(O33-O29)</f>
        <v>4.7058823529411769E-3</v>
      </c>
      <c r="M32">
        <f>C33-(O33*L24)</f>
        <v>1.1764705882352233E-3</v>
      </c>
      <c r="N32">
        <f t="shared" si="12"/>
        <v>170.5</v>
      </c>
      <c r="O32">
        <v>170</v>
      </c>
      <c r="Q32">
        <f>C32/O32</f>
        <v>4.7058823529411769E-3</v>
      </c>
      <c r="R32">
        <f t="shared" si="10"/>
        <v>0.8</v>
      </c>
      <c r="S32">
        <f t="shared" si="11"/>
        <v>0</v>
      </c>
    </row>
    <row r="33" spans="3:19" x14ac:dyDescent="0.25">
      <c r="C33" s="1">
        <v>0.9</v>
      </c>
      <c r="D33" s="1"/>
      <c r="E33" s="1"/>
      <c r="F33" s="1">
        <v>767</v>
      </c>
      <c r="G33" s="5">
        <f t="shared" si="5"/>
        <v>0.89531249999999996</v>
      </c>
      <c r="H33" s="5">
        <f t="shared" si="6"/>
        <v>0.9</v>
      </c>
      <c r="I33" s="1">
        <f t="shared" si="7"/>
        <v>4.6875000000000666E-3</v>
      </c>
      <c r="J33" s="1">
        <f t="shared" si="8"/>
        <v>0</v>
      </c>
      <c r="K33">
        <f t="shared" si="9"/>
        <v>1.1764705882352233E-3</v>
      </c>
      <c r="L33">
        <f>(C33-C29)/(O33-O29)</f>
        <v>4.7058823529411769E-3</v>
      </c>
      <c r="M33">
        <f>C33-(O33*L24)</f>
        <v>1.1764705882352233E-3</v>
      </c>
      <c r="N33">
        <f t="shared" si="12"/>
        <v>191.75</v>
      </c>
      <c r="O33">
        <v>191</v>
      </c>
      <c r="Q33">
        <f>C32/O32</f>
        <v>4.7058823529411769E-3</v>
      </c>
      <c r="R33">
        <f t="shared" si="10"/>
        <v>0.8988235294117648</v>
      </c>
      <c r="S33">
        <f t="shared" si="11"/>
        <v>1.1764705882352233E-3</v>
      </c>
    </row>
    <row r="34" spans="3:19" x14ac:dyDescent="0.25">
      <c r="C34" s="1">
        <v>1</v>
      </c>
      <c r="D34" s="1"/>
      <c r="E34" s="1"/>
      <c r="F34" s="1">
        <v>853</v>
      </c>
      <c r="G34" s="5">
        <f t="shared" si="5"/>
        <v>0.99843749999999998</v>
      </c>
      <c r="H34" s="5">
        <f t="shared" si="6"/>
        <v>1.0035294117647058</v>
      </c>
      <c r="I34" s="1">
        <f t="shared" si="7"/>
        <v>1.5625000000000222E-3</v>
      </c>
      <c r="J34" s="1">
        <f t="shared" si="8"/>
        <v>-3.529411764705781E-3</v>
      </c>
      <c r="K34">
        <f t="shared" si="9"/>
        <v>-2.3529411764706687E-3</v>
      </c>
      <c r="L34">
        <f>(C33-C29)/(O33-O29)</f>
        <v>4.7058823529411769E-3</v>
      </c>
      <c r="M34">
        <f>C33-(O33*L24)</f>
        <v>1.1764705882352233E-3</v>
      </c>
      <c r="N34">
        <f t="shared" si="12"/>
        <v>213.25</v>
      </c>
      <c r="O34">
        <v>213</v>
      </c>
      <c r="Q34">
        <f>C32/O32</f>
        <v>4.7058823529411769E-3</v>
      </c>
      <c r="R34">
        <f t="shared" si="10"/>
        <v>1.0023529411764707</v>
      </c>
      <c r="S34">
        <f t="shared" si="11"/>
        <v>-2.3529411764706687E-3</v>
      </c>
    </row>
    <row r="35" spans="3:19" x14ac:dyDescent="0.25">
      <c r="C35" s="1">
        <v>1.1000000000000001</v>
      </c>
      <c r="D35" s="1"/>
      <c r="E35" s="1"/>
      <c r="F35" s="1">
        <v>938</v>
      </c>
      <c r="G35" s="5">
        <f t="shared" si="5"/>
        <v>1.096875</v>
      </c>
      <c r="H35" s="5">
        <f t="shared" si="6"/>
        <v>1.1023529411764708</v>
      </c>
      <c r="I35" s="1">
        <f t="shared" si="7"/>
        <v>3.1250000000000444E-3</v>
      </c>
      <c r="J35" s="1">
        <f t="shared" si="8"/>
        <v>-2.3529411764706687E-3</v>
      </c>
      <c r="K35">
        <f t="shared" si="9"/>
        <v>-1.1764705882353343E-3</v>
      </c>
      <c r="L35">
        <f>(C33-C29)/(O33-O29)</f>
        <v>4.7058823529411769E-3</v>
      </c>
      <c r="M35">
        <f>C33-(O33*L24)</f>
        <v>1.1764705882352233E-3</v>
      </c>
      <c r="N35">
        <f t="shared" si="12"/>
        <v>234.5</v>
      </c>
      <c r="O35">
        <v>234</v>
      </c>
      <c r="Q35">
        <f>C32/O32</f>
        <v>4.7058823529411769E-3</v>
      </c>
      <c r="R35">
        <f t="shared" si="10"/>
        <v>1.1011764705882354</v>
      </c>
      <c r="S35">
        <f t="shared" si="11"/>
        <v>-1.1764705882353343E-3</v>
      </c>
    </row>
    <row r="36" spans="3:19" x14ac:dyDescent="0.25">
      <c r="C36" s="1">
        <v>1.2</v>
      </c>
      <c r="D36" s="1"/>
      <c r="E36" s="1"/>
      <c r="F36" s="1">
        <v>1018</v>
      </c>
      <c r="G36" s="5">
        <f t="shared" si="5"/>
        <v>1.190625</v>
      </c>
      <c r="H36" s="5">
        <f t="shared" si="6"/>
        <v>1.196470588235294</v>
      </c>
      <c r="I36" s="1">
        <f t="shared" si="7"/>
        <v>9.3749999999999112E-3</v>
      </c>
      <c r="J36" s="1">
        <f t="shared" si="8"/>
        <v>3.529411764706003E-3</v>
      </c>
      <c r="K36">
        <f t="shared" si="9"/>
        <v>4.7058823529411153E-3</v>
      </c>
      <c r="L36">
        <f>(C33-C29)/(O33-O29)</f>
        <v>4.7058823529411769E-3</v>
      </c>
      <c r="M36">
        <f>C33-(O33*L24)</f>
        <v>1.1764705882352233E-3</v>
      </c>
      <c r="N36">
        <f t="shared" si="12"/>
        <v>254.5</v>
      </c>
      <c r="O36">
        <v>254</v>
      </c>
      <c r="Q36">
        <f>C32/O32</f>
        <v>4.7058823529411769E-3</v>
      </c>
      <c r="R36">
        <f t="shared" si="10"/>
        <v>1.1952941176470588</v>
      </c>
      <c r="S36">
        <f t="shared" si="11"/>
        <v>4.7058823529411153E-3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19"/>
  <sheetViews>
    <sheetView topLeftCell="A4" workbookViewId="0">
      <selection activeCell="G24" sqref="G24"/>
    </sheetView>
  </sheetViews>
  <sheetFormatPr defaultRowHeight="14" x14ac:dyDescent="0.25"/>
  <cols>
    <col min="3" max="3" width="7.90625" customWidth="1"/>
    <col min="4" max="4" width="10.36328125" customWidth="1"/>
  </cols>
  <sheetData>
    <row r="2" spans="2:17" x14ac:dyDescent="0.25">
      <c r="P2" t="s">
        <v>0</v>
      </c>
      <c r="Q2" t="s">
        <v>4</v>
      </c>
    </row>
    <row r="3" spans="2:17" x14ac:dyDescent="0.25">
      <c r="P3">
        <v>170</v>
      </c>
      <c r="Q3">
        <v>1.2370000000000001</v>
      </c>
    </row>
    <row r="6" spans="2:17" ht="28" x14ac:dyDescent="0.25">
      <c r="B6" t="s">
        <v>9</v>
      </c>
      <c r="C6" s="2" t="s">
        <v>12</v>
      </c>
      <c r="D6" s="2" t="s">
        <v>11</v>
      </c>
      <c r="E6" s="1" t="s">
        <v>8</v>
      </c>
      <c r="F6" s="1" t="s">
        <v>7</v>
      </c>
      <c r="G6" s="1"/>
      <c r="I6" s="1"/>
      <c r="J6" s="1"/>
      <c r="K6" s="1"/>
      <c r="L6" s="1"/>
    </row>
    <row r="7" spans="2:17" x14ac:dyDescent="0.25">
      <c r="B7" s="13" t="s">
        <v>10</v>
      </c>
      <c r="C7" s="3"/>
      <c r="D7" s="4"/>
      <c r="E7" s="1">
        <v>0</v>
      </c>
      <c r="F7" s="1">
        <v>5</v>
      </c>
      <c r="G7" s="1"/>
      <c r="I7" s="1"/>
      <c r="J7" s="1"/>
      <c r="K7" s="1"/>
      <c r="L7" s="1"/>
    </row>
    <row r="8" spans="2:17" x14ac:dyDescent="0.25">
      <c r="B8" s="13"/>
      <c r="C8" s="3"/>
      <c r="D8" s="4"/>
      <c r="E8" s="1">
        <v>0.1</v>
      </c>
      <c r="F8" s="1">
        <v>84</v>
      </c>
      <c r="G8" s="1"/>
      <c r="I8" s="1"/>
      <c r="J8" s="1"/>
      <c r="K8" s="1"/>
      <c r="L8" s="1"/>
    </row>
    <row r="9" spans="2:17" x14ac:dyDescent="0.25">
      <c r="B9" s="13"/>
      <c r="C9" s="3"/>
      <c r="D9" s="4"/>
      <c r="E9" s="1">
        <v>0.2</v>
      </c>
      <c r="F9" s="1">
        <v>169</v>
      </c>
      <c r="G9" s="1"/>
      <c r="I9" s="1"/>
      <c r="J9" s="1"/>
      <c r="K9" s="1"/>
      <c r="L9" s="1"/>
    </row>
    <row r="10" spans="2:17" x14ac:dyDescent="0.25">
      <c r="B10" s="13"/>
      <c r="C10" s="3"/>
      <c r="D10" s="4"/>
      <c r="E10" s="1">
        <v>0.3</v>
      </c>
      <c r="F10" s="1">
        <v>255</v>
      </c>
      <c r="G10" s="1"/>
      <c r="I10" s="1"/>
      <c r="J10" s="1"/>
      <c r="K10" s="1"/>
      <c r="L10" s="1"/>
    </row>
    <row r="11" spans="2:17" x14ac:dyDescent="0.25">
      <c r="B11" s="13"/>
      <c r="C11" s="3"/>
      <c r="D11" s="4"/>
      <c r="E11" s="1">
        <v>0.4</v>
      </c>
      <c r="F11" s="1">
        <v>340</v>
      </c>
      <c r="G11" s="1"/>
      <c r="I11" s="1"/>
      <c r="J11" s="1"/>
      <c r="K11" s="1"/>
      <c r="L11" s="1"/>
    </row>
    <row r="12" spans="2:17" x14ac:dyDescent="0.25">
      <c r="B12" s="13"/>
      <c r="C12" s="3"/>
      <c r="D12" s="4"/>
      <c r="E12" s="1">
        <v>0.5</v>
      </c>
      <c r="F12" s="1">
        <v>425</v>
      </c>
      <c r="G12" s="1"/>
      <c r="I12" s="1"/>
      <c r="J12" s="1"/>
      <c r="K12" s="1"/>
      <c r="L12" s="1"/>
    </row>
    <row r="13" spans="2:17" x14ac:dyDescent="0.25">
      <c r="B13" s="13"/>
      <c r="C13" s="3"/>
      <c r="D13" s="4"/>
      <c r="E13" s="1">
        <v>0.6</v>
      </c>
      <c r="F13" s="1">
        <v>510</v>
      </c>
      <c r="G13" s="1"/>
      <c r="I13" s="1"/>
      <c r="J13" s="1"/>
      <c r="K13" s="1"/>
      <c r="L13" s="1"/>
    </row>
    <row r="14" spans="2:17" x14ac:dyDescent="0.25">
      <c r="B14" s="13"/>
      <c r="C14" s="3"/>
      <c r="D14" s="4"/>
      <c r="E14" s="1">
        <v>0.7</v>
      </c>
      <c r="F14" s="1">
        <v>599</v>
      </c>
      <c r="G14" s="1"/>
      <c r="I14" s="1"/>
      <c r="J14" s="1"/>
      <c r="K14" s="1"/>
      <c r="L14" s="1"/>
    </row>
    <row r="15" spans="2:17" x14ac:dyDescent="0.25">
      <c r="B15" s="13"/>
      <c r="C15" s="3"/>
      <c r="D15" s="4"/>
      <c r="E15" s="1">
        <v>0.8</v>
      </c>
      <c r="F15" s="1">
        <v>682</v>
      </c>
      <c r="G15" s="1"/>
      <c r="I15" s="1"/>
      <c r="J15" s="1"/>
      <c r="K15" s="1"/>
      <c r="L15" s="1"/>
    </row>
    <row r="16" spans="2:17" x14ac:dyDescent="0.25">
      <c r="B16" s="13"/>
      <c r="C16" s="3"/>
      <c r="D16" s="4"/>
      <c r="E16" s="1">
        <v>0.9</v>
      </c>
      <c r="F16" s="1">
        <v>767</v>
      </c>
      <c r="G16" s="1"/>
      <c r="I16" s="1"/>
      <c r="J16" s="1"/>
      <c r="K16" s="1"/>
      <c r="L16" s="1"/>
    </row>
    <row r="17" spans="2:12" x14ac:dyDescent="0.25">
      <c r="B17" s="13"/>
      <c r="C17" s="3"/>
      <c r="D17" s="4"/>
      <c r="E17" s="1">
        <v>1</v>
      </c>
      <c r="F17" s="1">
        <v>853</v>
      </c>
      <c r="G17" s="1"/>
      <c r="I17" s="1"/>
      <c r="J17" s="1"/>
      <c r="K17" s="1"/>
      <c r="L17" s="1"/>
    </row>
    <row r="18" spans="2:12" x14ac:dyDescent="0.25">
      <c r="B18" s="13"/>
      <c r="C18" s="3"/>
      <c r="D18" s="4"/>
      <c r="E18" s="1">
        <v>1.1000000000000001</v>
      </c>
      <c r="F18" s="1">
        <v>938</v>
      </c>
      <c r="G18" s="1"/>
      <c r="I18" s="1"/>
      <c r="J18" s="1"/>
      <c r="K18" s="1"/>
      <c r="L18" s="1"/>
    </row>
    <row r="19" spans="2:12" x14ac:dyDescent="0.25">
      <c r="B19" s="13"/>
      <c r="C19" s="3"/>
      <c r="D19" s="4"/>
      <c r="E19" s="1">
        <v>1.2</v>
      </c>
      <c r="F19" s="1">
        <v>1018</v>
      </c>
      <c r="G19" s="1"/>
      <c r="I19" s="1"/>
      <c r="J19" s="1"/>
      <c r="K19" s="1"/>
      <c r="L19" s="1"/>
    </row>
  </sheetData>
  <mergeCells count="1">
    <mergeCell ref="B7:B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2"/>
  <sheetViews>
    <sheetView workbookViewId="0">
      <selection sqref="A1:K2"/>
    </sheetView>
  </sheetViews>
  <sheetFormatPr defaultRowHeight="14" x14ac:dyDescent="0.25"/>
  <cols>
    <col min="6" max="6" width="11.08984375" customWidth="1"/>
    <col min="8" max="8" width="16.54296875" customWidth="1"/>
    <col min="9" max="9" width="15.453125" customWidth="1"/>
    <col min="11" max="11" width="18.6328125" customWidth="1"/>
    <col min="12" max="12" width="21" customWidth="1"/>
  </cols>
  <sheetData>
    <row r="1" spans="1:12" ht="28.75" customHeight="1" x14ac:dyDescent="0.25">
      <c r="F1" s="14" t="s">
        <v>21</v>
      </c>
      <c r="G1" s="15"/>
      <c r="H1" s="15"/>
      <c r="I1" s="15"/>
      <c r="J1" s="15"/>
      <c r="K1" s="15"/>
    </row>
    <row r="2" spans="1:12" ht="136.5" customHeight="1" x14ac:dyDescent="0.25">
      <c r="A2" t="s">
        <v>29</v>
      </c>
      <c r="B2" s="17" t="s">
        <v>36</v>
      </c>
      <c r="C2" s="17"/>
      <c r="D2" s="17"/>
      <c r="E2" s="17"/>
      <c r="F2" s="17"/>
      <c r="G2" s="17"/>
      <c r="H2" s="17"/>
      <c r="I2" s="17"/>
      <c r="J2" s="17"/>
      <c r="K2" s="17"/>
    </row>
    <row r="3" spans="1:12" x14ac:dyDescent="0.25">
      <c r="B3" s="16"/>
      <c r="C3" s="16"/>
      <c r="D3" s="16"/>
      <c r="E3" s="16"/>
      <c r="F3" s="16"/>
      <c r="G3" s="16"/>
      <c r="H3" s="16"/>
      <c r="I3" s="16"/>
    </row>
    <row r="4" spans="1:12" x14ac:dyDescent="0.25">
      <c r="B4" s="16"/>
      <c r="C4" s="16"/>
      <c r="D4" s="16"/>
      <c r="E4" s="16"/>
      <c r="F4" s="16"/>
      <c r="G4" s="16"/>
      <c r="H4" s="16"/>
      <c r="I4" s="16"/>
    </row>
    <row r="5" spans="1:12" x14ac:dyDescent="0.25">
      <c r="B5" s="16"/>
      <c r="C5" s="16"/>
      <c r="D5" s="16"/>
      <c r="E5" s="16"/>
      <c r="F5" s="16"/>
      <c r="G5" s="16"/>
      <c r="H5" s="16"/>
      <c r="I5" s="16"/>
    </row>
    <row r="6" spans="1:12" x14ac:dyDescent="0.25">
      <c r="B6" s="16"/>
      <c r="C6" s="16"/>
      <c r="D6" s="16"/>
      <c r="E6" s="16"/>
      <c r="F6" s="16"/>
      <c r="G6" s="16"/>
      <c r="H6" s="16"/>
      <c r="I6" s="16"/>
    </row>
    <row r="8" spans="1:12" x14ac:dyDescent="0.25">
      <c r="A8" t="s">
        <v>10</v>
      </c>
      <c r="B8" t="s">
        <v>24</v>
      </c>
      <c r="E8" t="s">
        <v>19</v>
      </c>
      <c r="F8" t="s">
        <v>20</v>
      </c>
      <c r="H8" t="s">
        <v>28</v>
      </c>
      <c r="I8" t="s">
        <v>27</v>
      </c>
      <c r="K8" t="s">
        <v>25</v>
      </c>
      <c r="L8" t="s">
        <v>26</v>
      </c>
    </row>
    <row r="9" spans="1:12" s="7" customFormat="1" ht="14.5" customHeight="1" x14ac:dyDescent="0.25">
      <c r="B9" s="9">
        <v>0</v>
      </c>
      <c r="C9" s="9"/>
      <c r="D9" s="9"/>
      <c r="E9" s="9">
        <v>0</v>
      </c>
      <c r="F9" s="9">
        <f>B16/E16</f>
        <v>4.7297297297297291E-3</v>
      </c>
      <c r="G9" s="9"/>
      <c r="H9" s="9">
        <f>1.2*E9/256</f>
        <v>0</v>
      </c>
      <c r="I9" s="9">
        <f>F9*E9</f>
        <v>0</v>
      </c>
      <c r="J9" s="9"/>
      <c r="K9" s="9">
        <f t="shared" ref="K9:K21" si="0">B9-H9</f>
        <v>0</v>
      </c>
      <c r="L9" s="9">
        <f t="shared" ref="L9:L21" si="1">B9-I9</f>
        <v>0</v>
      </c>
    </row>
    <row r="10" spans="1:12" s="7" customFormat="1" x14ac:dyDescent="0.25">
      <c r="B10" s="9">
        <v>0.1</v>
      </c>
      <c r="C10" s="9"/>
      <c r="D10" s="9"/>
      <c r="E10" s="9">
        <v>21</v>
      </c>
      <c r="F10" s="9">
        <f>B16/E16</f>
        <v>4.7297297297297291E-3</v>
      </c>
      <c r="G10" s="9"/>
      <c r="H10" s="9">
        <f>1.2*E10/256</f>
        <v>9.8437499999999997E-2</v>
      </c>
      <c r="I10" s="9">
        <f>F10*E10</f>
        <v>9.9324324324324309E-2</v>
      </c>
      <c r="J10" s="9"/>
      <c r="K10" s="9">
        <f t="shared" si="0"/>
        <v>1.5625000000000083E-3</v>
      </c>
      <c r="L10" s="9">
        <f t="shared" si="1"/>
        <v>6.7567567567569653E-4</v>
      </c>
    </row>
    <row r="11" spans="1:12" s="7" customFormat="1" x14ac:dyDescent="0.25">
      <c r="B11" s="9">
        <v>0.2</v>
      </c>
      <c r="C11" s="9"/>
      <c r="D11" s="9"/>
      <c r="E11" s="9">
        <v>42</v>
      </c>
      <c r="F11" s="9">
        <f>B16/E16</f>
        <v>4.7297297297297291E-3</v>
      </c>
      <c r="G11" s="9"/>
      <c r="H11" s="9">
        <f t="shared" ref="H11:H21" si="2">1.2*E11/256</f>
        <v>0.19687499999999999</v>
      </c>
      <c r="I11" s="9">
        <f t="shared" ref="I11:I52" si="3">F11*E11</f>
        <v>0.19864864864864862</v>
      </c>
      <c r="J11" s="9"/>
      <c r="K11" s="9">
        <f t="shared" si="0"/>
        <v>3.1250000000000167E-3</v>
      </c>
      <c r="L11" s="9">
        <f t="shared" si="1"/>
        <v>1.3513513513513931E-3</v>
      </c>
    </row>
    <row r="12" spans="1:12" s="7" customFormat="1" x14ac:dyDescent="0.25">
      <c r="B12" s="9">
        <v>0.3</v>
      </c>
      <c r="C12" s="9"/>
      <c r="D12" s="9"/>
      <c r="E12" s="9">
        <v>63</v>
      </c>
      <c r="F12" s="9">
        <f>B16/E16</f>
        <v>4.7297297297297291E-3</v>
      </c>
      <c r="G12" s="9"/>
      <c r="H12" s="9">
        <f t="shared" si="2"/>
        <v>0.29531249999999998</v>
      </c>
      <c r="I12" s="9">
        <f t="shared" si="3"/>
        <v>0.29797297297297293</v>
      </c>
      <c r="J12" s="9"/>
      <c r="K12" s="9">
        <f t="shared" si="0"/>
        <v>4.6875000000000111E-3</v>
      </c>
      <c r="L12" s="9">
        <f t="shared" si="1"/>
        <v>2.0270270270270618E-3</v>
      </c>
    </row>
    <row r="13" spans="1:12" s="7" customFormat="1" x14ac:dyDescent="0.25">
      <c r="B13" s="9">
        <v>0.4</v>
      </c>
      <c r="C13" s="9"/>
      <c r="D13" s="9"/>
      <c r="E13" s="9">
        <v>85</v>
      </c>
      <c r="F13" s="9">
        <f>B16/E16</f>
        <v>4.7297297297297291E-3</v>
      </c>
      <c r="G13" s="9"/>
      <c r="H13" s="9">
        <f t="shared" si="2"/>
        <v>0.3984375</v>
      </c>
      <c r="I13" s="9">
        <f t="shared" si="3"/>
        <v>0.40202702702702697</v>
      </c>
      <c r="J13" s="9"/>
      <c r="K13" s="9">
        <f t="shared" si="0"/>
        <v>1.5625000000000222E-3</v>
      </c>
      <c r="L13" s="9">
        <f t="shared" si="1"/>
        <v>-2.0270270270269508E-3</v>
      </c>
    </row>
    <row r="14" spans="1:12" s="7" customFormat="1" x14ac:dyDescent="0.25">
      <c r="B14" s="9">
        <v>0.5</v>
      </c>
      <c r="C14" s="9"/>
      <c r="D14" s="9"/>
      <c r="E14" s="9">
        <v>106</v>
      </c>
      <c r="F14" s="9">
        <f>B16/E16</f>
        <v>4.7297297297297291E-3</v>
      </c>
      <c r="G14" s="9"/>
      <c r="H14" s="9">
        <f t="shared" si="2"/>
        <v>0.49687499999999996</v>
      </c>
      <c r="I14" s="9">
        <f t="shared" si="3"/>
        <v>0.50135135135135134</v>
      </c>
      <c r="J14" s="9"/>
      <c r="K14" s="9">
        <f t="shared" si="0"/>
        <v>3.1250000000000444E-3</v>
      </c>
      <c r="L14" s="9">
        <f t="shared" si="1"/>
        <v>-1.3513513513513375E-3</v>
      </c>
    </row>
    <row r="15" spans="1:12" s="7" customFormat="1" x14ac:dyDescent="0.25">
      <c r="B15" s="9">
        <v>0.6</v>
      </c>
      <c r="C15" s="9"/>
      <c r="D15" s="9"/>
      <c r="E15" s="9">
        <v>127</v>
      </c>
      <c r="F15" s="9">
        <f>B16/E16</f>
        <v>4.7297297297297291E-3</v>
      </c>
      <c r="G15" s="9"/>
      <c r="H15" s="9">
        <f t="shared" si="2"/>
        <v>0.59531250000000002</v>
      </c>
      <c r="I15" s="9">
        <f t="shared" si="3"/>
        <v>0.60067567567567559</v>
      </c>
      <c r="J15" s="9"/>
      <c r="K15" s="9">
        <f t="shared" si="0"/>
        <v>4.6874999999999556E-3</v>
      </c>
      <c r="L15" s="9">
        <f t="shared" si="1"/>
        <v>-6.7567567567561326E-4</v>
      </c>
    </row>
    <row r="16" spans="1:12" s="7" customFormat="1" x14ac:dyDescent="0.25">
      <c r="B16" s="9">
        <v>0.7</v>
      </c>
      <c r="C16" s="9"/>
      <c r="D16" s="9"/>
      <c r="E16" s="9">
        <v>148</v>
      </c>
      <c r="F16" s="9">
        <f>B16/E16</f>
        <v>4.7297297297297291E-3</v>
      </c>
      <c r="G16" s="9"/>
      <c r="H16" s="9">
        <f t="shared" si="2"/>
        <v>0.69374999999999998</v>
      </c>
      <c r="I16" s="9">
        <f t="shared" si="3"/>
        <v>0.7</v>
      </c>
      <c r="J16" s="9"/>
      <c r="K16" s="9">
        <f t="shared" si="0"/>
        <v>6.2499999999999778E-3</v>
      </c>
      <c r="L16" s="9">
        <f t="shared" si="1"/>
        <v>0</v>
      </c>
    </row>
    <row r="17" spans="1:12" s="7" customFormat="1" x14ac:dyDescent="0.25">
      <c r="B17" s="9">
        <v>0.8</v>
      </c>
      <c r="C17" s="9"/>
      <c r="D17" s="9"/>
      <c r="E17" s="9">
        <v>170</v>
      </c>
      <c r="F17" s="9">
        <f>B16/E16</f>
        <v>4.7297297297297291E-3</v>
      </c>
      <c r="G17" s="9"/>
      <c r="H17" s="9">
        <f t="shared" si="2"/>
        <v>0.796875</v>
      </c>
      <c r="I17" s="9">
        <f t="shared" si="3"/>
        <v>0.80405405405405395</v>
      </c>
      <c r="J17" s="9"/>
      <c r="K17" s="9">
        <f t="shared" si="0"/>
        <v>3.1250000000000444E-3</v>
      </c>
      <c r="L17" s="9">
        <f t="shared" si="1"/>
        <v>-4.0540540540539016E-3</v>
      </c>
    </row>
    <row r="18" spans="1:12" s="7" customFormat="1" x14ac:dyDescent="0.25">
      <c r="B18" s="9">
        <v>0.9</v>
      </c>
      <c r="C18" s="9"/>
      <c r="D18" s="9"/>
      <c r="E18" s="9">
        <v>191</v>
      </c>
      <c r="F18" s="9">
        <f>B16/E16</f>
        <v>4.7297297297297291E-3</v>
      </c>
      <c r="G18" s="9"/>
      <c r="H18" s="9">
        <f t="shared" si="2"/>
        <v>0.89531249999999996</v>
      </c>
      <c r="I18" s="9">
        <f t="shared" si="3"/>
        <v>0.90337837837837831</v>
      </c>
      <c r="J18" s="9"/>
      <c r="K18" s="9">
        <f t="shared" si="0"/>
        <v>4.6875000000000666E-3</v>
      </c>
      <c r="L18" s="9">
        <f t="shared" si="1"/>
        <v>-3.3783783783782884E-3</v>
      </c>
    </row>
    <row r="19" spans="1:12" s="7" customFormat="1" x14ac:dyDescent="0.25">
      <c r="B19" s="9">
        <v>1</v>
      </c>
      <c r="C19" s="9"/>
      <c r="D19" s="9"/>
      <c r="E19" s="9">
        <v>213</v>
      </c>
      <c r="F19" s="9">
        <f>B16/E16</f>
        <v>4.7297297297297291E-3</v>
      </c>
      <c r="G19" s="9"/>
      <c r="H19" s="9">
        <f t="shared" si="2"/>
        <v>0.99843749999999998</v>
      </c>
      <c r="I19" s="9">
        <f t="shared" si="3"/>
        <v>1.0074324324324324</v>
      </c>
      <c r="J19" s="9"/>
      <c r="K19" s="9">
        <f t="shared" si="0"/>
        <v>1.5625000000000222E-3</v>
      </c>
      <c r="L19" s="9">
        <f t="shared" si="1"/>
        <v>-7.432432432432412E-3</v>
      </c>
    </row>
    <row r="20" spans="1:12" s="7" customFormat="1" x14ac:dyDescent="0.25">
      <c r="B20" s="9">
        <v>1.1000000000000001</v>
      </c>
      <c r="C20" s="9"/>
      <c r="D20" s="9"/>
      <c r="E20" s="9">
        <v>234</v>
      </c>
      <c r="F20" s="9">
        <f>B16/E16</f>
        <v>4.7297297297297291E-3</v>
      </c>
      <c r="G20" s="9"/>
      <c r="H20" s="9">
        <f t="shared" si="2"/>
        <v>1.096875</v>
      </c>
      <c r="I20" s="9">
        <f t="shared" si="3"/>
        <v>1.1067567567567567</v>
      </c>
      <c r="J20" s="9"/>
      <c r="K20" s="9">
        <f t="shared" si="0"/>
        <v>3.1250000000000444E-3</v>
      </c>
      <c r="L20" s="9">
        <f t="shared" si="1"/>
        <v>-6.7567567567565767E-3</v>
      </c>
    </row>
    <row r="21" spans="1:12" x14ac:dyDescent="0.25">
      <c r="B21" s="1">
        <v>1.2</v>
      </c>
      <c r="C21" s="1"/>
      <c r="D21" s="1"/>
      <c r="E21" s="1">
        <v>254</v>
      </c>
      <c r="F21" s="1">
        <f>B16/E16</f>
        <v>4.7297297297297291E-3</v>
      </c>
      <c r="G21" s="1"/>
      <c r="H21" s="1">
        <f t="shared" si="2"/>
        <v>1.190625</v>
      </c>
      <c r="I21" s="1">
        <f t="shared" si="3"/>
        <v>1.2013513513513512</v>
      </c>
      <c r="J21" s="1"/>
      <c r="K21" s="1">
        <f t="shared" si="0"/>
        <v>9.3749999999999112E-3</v>
      </c>
      <c r="L21" s="1">
        <f t="shared" si="1"/>
        <v>-1.3513513513512265E-3</v>
      </c>
    </row>
    <row r="23" spans="1:12" x14ac:dyDescent="0.25">
      <c r="A23" t="s">
        <v>22</v>
      </c>
    </row>
    <row r="24" spans="1:12" s="7" customFormat="1" x14ac:dyDescent="0.25">
      <c r="B24" s="9">
        <v>0</v>
      </c>
      <c r="C24" s="9"/>
      <c r="D24" s="9"/>
      <c r="E24" s="9">
        <v>2</v>
      </c>
      <c r="F24" s="9">
        <f>B31/E31</f>
        <v>4.5751633986928098E-3</v>
      </c>
      <c r="G24" s="9"/>
      <c r="H24" s="9">
        <f>1.2*E24/256</f>
        <v>9.3749999999999997E-3</v>
      </c>
      <c r="I24" s="9">
        <f t="shared" si="3"/>
        <v>9.1503267973856196E-3</v>
      </c>
      <c r="J24" s="9"/>
      <c r="K24" s="9">
        <f t="shared" ref="K24:K35" si="4">B24-H24</f>
        <v>-9.3749999999999997E-3</v>
      </c>
      <c r="L24" s="9">
        <f t="shared" ref="L24:L36" si="5">B24-I24</f>
        <v>-9.1503267973856196E-3</v>
      </c>
    </row>
    <row r="25" spans="1:12" s="7" customFormat="1" x14ac:dyDescent="0.25">
      <c r="B25" s="9">
        <v>0.1</v>
      </c>
      <c r="C25" s="9"/>
      <c r="D25" s="9"/>
      <c r="E25" s="9">
        <v>21</v>
      </c>
      <c r="F25" s="9">
        <f>B31/E31</f>
        <v>4.5751633986928098E-3</v>
      </c>
      <c r="G25" s="9"/>
      <c r="H25" s="9">
        <f>1.2*E25/256</f>
        <v>9.8437499999999997E-2</v>
      </c>
      <c r="I25" s="9">
        <f t="shared" si="3"/>
        <v>9.6078431372549011E-2</v>
      </c>
      <c r="J25" s="9"/>
      <c r="K25" s="9">
        <f t="shared" si="4"/>
        <v>1.5625000000000083E-3</v>
      </c>
      <c r="L25" s="9">
        <f t="shared" si="5"/>
        <v>3.9215686274509942E-3</v>
      </c>
    </row>
    <row r="26" spans="1:12" s="7" customFormat="1" x14ac:dyDescent="0.25">
      <c r="B26" s="9">
        <v>0.2</v>
      </c>
      <c r="C26" s="9"/>
      <c r="D26" s="9"/>
      <c r="E26" s="9">
        <v>43</v>
      </c>
      <c r="F26" s="9">
        <f>B31/E31</f>
        <v>4.5751633986928098E-3</v>
      </c>
      <c r="G26" s="9"/>
      <c r="H26" s="9">
        <f t="shared" ref="H26:H52" si="6">1.2*E26/256</f>
        <v>0.20156250000000001</v>
      </c>
      <c r="I26" s="9">
        <f t="shared" si="3"/>
        <v>0.19673202614379082</v>
      </c>
      <c r="J26" s="9"/>
      <c r="K26" s="9">
        <f t="shared" si="4"/>
        <v>-1.5624999999999944E-3</v>
      </c>
      <c r="L26" s="9">
        <f t="shared" si="5"/>
        <v>3.2679738562091942E-3</v>
      </c>
    </row>
    <row r="27" spans="1:12" s="7" customFormat="1" ht="13.75" customHeight="1" x14ac:dyDescent="0.25">
      <c r="B27" s="9">
        <v>0.3</v>
      </c>
      <c r="C27" s="9"/>
      <c r="D27" s="9"/>
      <c r="E27" s="9">
        <v>65</v>
      </c>
      <c r="F27" s="9">
        <f>B31/E31</f>
        <v>4.5751633986928098E-3</v>
      </c>
      <c r="G27" s="9"/>
      <c r="H27" s="9">
        <f t="shared" si="6"/>
        <v>0.3046875</v>
      </c>
      <c r="I27" s="9">
        <f t="shared" si="3"/>
        <v>0.29738562091503262</v>
      </c>
      <c r="J27" s="9"/>
      <c r="K27" s="9">
        <f t="shared" si="4"/>
        <v>-4.6875000000000111E-3</v>
      </c>
      <c r="L27" s="9">
        <f t="shared" si="5"/>
        <v>2.6143790849673665E-3</v>
      </c>
    </row>
    <row r="28" spans="1:12" s="7" customFormat="1" x14ac:dyDescent="0.25">
      <c r="B28" s="9">
        <v>0.4</v>
      </c>
      <c r="C28" s="9"/>
      <c r="D28" s="9"/>
      <c r="E28" s="9">
        <v>87</v>
      </c>
      <c r="F28" s="9">
        <f>B31/E31</f>
        <v>4.5751633986928098E-3</v>
      </c>
      <c r="G28" s="9"/>
      <c r="H28" s="9">
        <f t="shared" si="6"/>
        <v>0.40781249999999997</v>
      </c>
      <c r="I28" s="9">
        <f t="shared" si="3"/>
        <v>0.39803921568627443</v>
      </c>
      <c r="J28" s="9"/>
      <c r="K28" s="9">
        <f t="shared" si="4"/>
        <v>-7.8124999999999445E-3</v>
      </c>
      <c r="L28" s="9">
        <f t="shared" si="5"/>
        <v>1.9607843137255943E-3</v>
      </c>
    </row>
    <row r="29" spans="1:12" s="7" customFormat="1" x14ac:dyDescent="0.25">
      <c r="B29" s="9">
        <v>0.5</v>
      </c>
      <c r="C29" s="9"/>
      <c r="D29" s="9"/>
      <c r="E29" s="9">
        <v>109</v>
      </c>
      <c r="F29" s="9">
        <f>B31/E31</f>
        <v>4.5751633986928098E-3</v>
      </c>
      <c r="G29" s="9"/>
      <c r="H29" s="9">
        <f t="shared" si="6"/>
        <v>0.51093749999999993</v>
      </c>
      <c r="I29" s="9">
        <f t="shared" si="3"/>
        <v>0.49869281045751629</v>
      </c>
      <c r="J29" s="9"/>
      <c r="K29" s="9">
        <f t="shared" si="4"/>
        <v>-1.0937499999999933E-2</v>
      </c>
      <c r="L29" s="9">
        <f t="shared" si="5"/>
        <v>1.307189542483711E-3</v>
      </c>
    </row>
    <row r="30" spans="1:12" s="7" customFormat="1" x14ac:dyDescent="0.25">
      <c r="B30" s="9">
        <v>0.6</v>
      </c>
      <c r="C30" s="9"/>
      <c r="D30" s="9"/>
      <c r="E30" s="9">
        <v>131</v>
      </c>
      <c r="F30" s="9">
        <f>B31/E31</f>
        <v>4.5751633986928098E-3</v>
      </c>
      <c r="G30" s="9"/>
      <c r="H30" s="9">
        <f t="shared" si="6"/>
        <v>0.61406249999999996</v>
      </c>
      <c r="I30" s="9">
        <f>F30*E30</f>
        <v>0.59934640522875804</v>
      </c>
      <c r="J30" s="9"/>
      <c r="K30" s="9">
        <f t="shared" si="4"/>
        <v>-1.4062499999999978E-2</v>
      </c>
      <c r="L30" s="9">
        <f>B30-I30</f>
        <v>6.5359477124193877E-4</v>
      </c>
    </row>
    <row r="31" spans="1:12" s="7" customFormat="1" x14ac:dyDescent="0.25">
      <c r="B31" s="9">
        <v>0.7</v>
      </c>
      <c r="C31" s="9"/>
      <c r="D31" s="9"/>
      <c r="E31" s="9">
        <v>153</v>
      </c>
      <c r="F31" s="9">
        <f>B31/E31</f>
        <v>4.5751633986928098E-3</v>
      </c>
      <c r="G31" s="9"/>
      <c r="H31" s="9">
        <f t="shared" si="6"/>
        <v>0.71718749999999998</v>
      </c>
      <c r="I31" s="9">
        <f t="shared" si="3"/>
        <v>0.7</v>
      </c>
      <c r="J31" s="9"/>
      <c r="K31" s="9">
        <f t="shared" si="4"/>
        <v>-1.7187500000000022E-2</v>
      </c>
      <c r="L31" s="9">
        <f>B31-I31</f>
        <v>0</v>
      </c>
    </row>
    <row r="32" spans="1:12" s="7" customFormat="1" x14ac:dyDescent="0.25">
      <c r="B32" s="9">
        <v>0.8</v>
      </c>
      <c r="C32" s="9"/>
      <c r="D32" s="9"/>
      <c r="E32" s="9">
        <v>175</v>
      </c>
      <c r="F32" s="9">
        <f>B31/E31</f>
        <v>4.5751633986928098E-3</v>
      </c>
      <c r="G32" s="9"/>
      <c r="H32" s="9">
        <f t="shared" si="6"/>
        <v>0.8203125</v>
      </c>
      <c r="I32" s="9">
        <f t="shared" si="3"/>
        <v>0.80065359477124176</v>
      </c>
      <c r="J32" s="9"/>
      <c r="K32" s="9">
        <f t="shared" si="4"/>
        <v>-2.0312499999999956E-2</v>
      </c>
      <c r="L32" s="9">
        <f t="shared" si="5"/>
        <v>-6.5359477124171672E-4</v>
      </c>
    </row>
    <row r="33" spans="1:12" s="7" customFormat="1" x14ac:dyDescent="0.25">
      <c r="B33" s="9">
        <v>0.9</v>
      </c>
      <c r="C33" s="9"/>
      <c r="D33" s="9"/>
      <c r="E33" s="9">
        <v>197</v>
      </c>
      <c r="F33" s="9">
        <f>B31/E31</f>
        <v>4.5751633986928098E-3</v>
      </c>
      <c r="G33" s="9"/>
      <c r="H33" s="9">
        <f t="shared" si="6"/>
        <v>0.92343749999999991</v>
      </c>
      <c r="I33" s="9">
        <f t="shared" si="3"/>
        <v>0.90130718954248357</v>
      </c>
      <c r="J33" s="9"/>
      <c r="K33" s="9">
        <f t="shared" si="4"/>
        <v>-2.3437499999999889E-2</v>
      </c>
      <c r="L33" s="9">
        <f t="shared" si="5"/>
        <v>-1.3071895424835445E-3</v>
      </c>
    </row>
    <row r="34" spans="1:12" s="7" customFormat="1" x14ac:dyDescent="0.25">
      <c r="B34" s="9">
        <v>1</v>
      </c>
      <c r="C34" s="9"/>
      <c r="D34" s="9"/>
      <c r="E34" s="9">
        <v>219</v>
      </c>
      <c r="F34" s="9">
        <f>B31/E31</f>
        <v>4.5751633986928098E-3</v>
      </c>
      <c r="G34" s="9"/>
      <c r="H34" s="9">
        <f t="shared" si="6"/>
        <v>1.0265625</v>
      </c>
      <c r="I34" s="9">
        <f t="shared" si="3"/>
        <v>1.0019607843137253</v>
      </c>
      <c r="J34" s="9"/>
      <c r="K34" s="9">
        <f t="shared" si="4"/>
        <v>-2.6562500000000044E-2</v>
      </c>
      <c r="L34" s="9">
        <f t="shared" si="5"/>
        <v>-1.9607843137252612E-3</v>
      </c>
    </row>
    <row r="35" spans="1:12" s="7" customFormat="1" x14ac:dyDescent="0.25">
      <c r="B35" s="9">
        <v>1.1000000000000001</v>
      </c>
      <c r="C35" s="9"/>
      <c r="D35" s="9"/>
      <c r="E35" s="9">
        <v>242</v>
      </c>
      <c r="F35" s="9">
        <f>B31/E31</f>
        <v>4.5751633986928098E-3</v>
      </c>
      <c r="G35" s="9"/>
      <c r="H35" s="9">
        <f t="shared" si="6"/>
        <v>1.1343749999999999</v>
      </c>
      <c r="I35" s="9">
        <f t="shared" si="3"/>
        <v>1.10718954248366</v>
      </c>
      <c r="J35" s="9"/>
      <c r="K35" s="9">
        <f t="shared" si="4"/>
        <v>-3.4374999999999822E-2</v>
      </c>
      <c r="L35" s="9">
        <f t="shared" si="5"/>
        <v>-7.1895424836598831E-3</v>
      </c>
    </row>
    <row r="36" spans="1:12" x14ac:dyDescent="0.25">
      <c r="B36" s="1">
        <v>1.2</v>
      </c>
      <c r="C36" s="1"/>
      <c r="D36" s="1"/>
      <c r="E36" s="1">
        <v>255</v>
      </c>
      <c r="F36" s="1">
        <f>B31/E31</f>
        <v>4.5751633986928098E-3</v>
      </c>
      <c r="G36" s="1"/>
      <c r="H36" s="1">
        <f t="shared" si="6"/>
        <v>1.1953125</v>
      </c>
      <c r="I36" s="1">
        <f t="shared" si="3"/>
        <v>1.1666666666666665</v>
      </c>
      <c r="J36" s="1"/>
      <c r="K36" s="1" t="s">
        <v>30</v>
      </c>
      <c r="L36" s="1">
        <f t="shared" si="5"/>
        <v>3.3333333333333437E-2</v>
      </c>
    </row>
    <row r="37" spans="1:12" s="8" customFormat="1" x14ac:dyDescent="0.25"/>
    <row r="38" spans="1:12" s="8" customFormat="1" x14ac:dyDescent="0.25"/>
    <row r="39" spans="1:12" s="8" customFormat="1" x14ac:dyDescent="0.25">
      <c r="A39" s="8" t="s">
        <v>23</v>
      </c>
    </row>
    <row r="40" spans="1:12" s="7" customFormat="1" x14ac:dyDescent="0.25">
      <c r="B40" s="9">
        <v>0</v>
      </c>
      <c r="C40" s="9"/>
      <c r="D40" s="9"/>
      <c r="E40" s="9">
        <v>0</v>
      </c>
      <c r="F40" s="9">
        <f>B47/E47</f>
        <v>4.4585987261146496E-3</v>
      </c>
      <c r="G40" s="9"/>
      <c r="H40" s="9">
        <f t="shared" si="6"/>
        <v>0</v>
      </c>
      <c r="I40" s="9">
        <f>E40*F40</f>
        <v>0</v>
      </c>
      <c r="J40" s="9"/>
      <c r="K40" s="9">
        <f t="shared" ref="K40:K52" si="7">B40-H40</f>
        <v>0</v>
      </c>
      <c r="L40" s="9">
        <f t="shared" ref="L40:L52" si="8">B40-I40</f>
        <v>0</v>
      </c>
    </row>
    <row r="41" spans="1:12" s="7" customFormat="1" x14ac:dyDescent="0.25">
      <c r="B41" s="9">
        <v>0.1</v>
      </c>
      <c r="C41" s="9"/>
      <c r="D41" s="9"/>
      <c r="E41" s="9">
        <v>21</v>
      </c>
      <c r="F41" s="9">
        <f>B47/E47</f>
        <v>4.4585987261146496E-3</v>
      </c>
      <c r="G41" s="9"/>
      <c r="H41" s="9">
        <f t="shared" si="6"/>
        <v>9.8437499999999997E-2</v>
      </c>
      <c r="I41" s="9">
        <f t="shared" si="3"/>
        <v>9.3630573248407636E-2</v>
      </c>
      <c r="J41" s="9"/>
      <c r="K41" s="9">
        <f t="shared" si="7"/>
        <v>1.5625000000000083E-3</v>
      </c>
      <c r="L41" s="9">
        <f t="shared" si="8"/>
        <v>6.3694267515923692E-3</v>
      </c>
    </row>
    <row r="42" spans="1:12" s="7" customFormat="1" x14ac:dyDescent="0.25">
      <c r="B42" s="9">
        <v>0.2</v>
      </c>
      <c r="C42" s="9"/>
      <c r="D42" s="9"/>
      <c r="E42" s="9">
        <v>44</v>
      </c>
      <c r="F42" s="9">
        <f>B47/E47</f>
        <v>4.4585987261146496E-3</v>
      </c>
      <c r="G42" s="9"/>
      <c r="H42" s="9">
        <f t="shared" si="6"/>
        <v>0.20624999999999999</v>
      </c>
      <c r="I42" s="9">
        <f t="shared" si="3"/>
        <v>0.19617834394904457</v>
      </c>
      <c r="J42" s="9"/>
      <c r="K42" s="9">
        <f t="shared" si="7"/>
        <v>-6.2499999999999778E-3</v>
      </c>
      <c r="L42" s="9">
        <f t="shared" si="8"/>
        <v>3.8216560509554409E-3</v>
      </c>
    </row>
    <row r="43" spans="1:12" s="7" customFormat="1" x14ac:dyDescent="0.25">
      <c r="B43" s="9">
        <v>0.3</v>
      </c>
      <c r="C43" s="9"/>
      <c r="D43" s="9"/>
      <c r="E43" s="9">
        <v>66</v>
      </c>
      <c r="F43" s="9">
        <f>B47/E47</f>
        <v>4.4585987261146496E-3</v>
      </c>
      <c r="G43" s="9"/>
      <c r="H43" s="9">
        <f t="shared" si="6"/>
        <v>0.30937500000000001</v>
      </c>
      <c r="I43" s="9">
        <f t="shared" si="3"/>
        <v>0.29426751592356687</v>
      </c>
      <c r="J43" s="9"/>
      <c r="K43" s="9">
        <f t="shared" si="7"/>
        <v>-9.3750000000000222E-3</v>
      </c>
      <c r="L43" s="9">
        <f t="shared" si="8"/>
        <v>5.7324840764331197E-3</v>
      </c>
    </row>
    <row r="44" spans="1:12" s="7" customFormat="1" x14ac:dyDescent="0.25">
      <c r="B44" s="9">
        <v>0.4</v>
      </c>
      <c r="C44" s="9"/>
      <c r="D44" s="9"/>
      <c r="E44" s="9">
        <v>89</v>
      </c>
      <c r="F44" s="9">
        <f>B47/E47</f>
        <v>4.4585987261146496E-3</v>
      </c>
      <c r="G44" s="9"/>
      <c r="H44" s="9">
        <f t="shared" si="6"/>
        <v>0.41718749999999999</v>
      </c>
      <c r="I44" s="9">
        <f t="shared" si="3"/>
        <v>0.39681528662420379</v>
      </c>
      <c r="J44" s="9"/>
      <c r="K44" s="9">
        <f t="shared" si="7"/>
        <v>-1.7187499999999967E-2</v>
      </c>
      <c r="L44" s="9">
        <f t="shared" si="8"/>
        <v>3.1847133757962331E-3</v>
      </c>
    </row>
    <row r="45" spans="1:12" s="7" customFormat="1" x14ac:dyDescent="0.25">
      <c r="B45" s="9">
        <v>0.5</v>
      </c>
      <c r="C45" s="9"/>
      <c r="D45" s="9"/>
      <c r="E45" s="9">
        <v>112</v>
      </c>
      <c r="F45" s="9">
        <f>B47/E47</f>
        <v>4.4585987261146496E-3</v>
      </c>
      <c r="G45" s="9"/>
      <c r="H45" s="9">
        <f t="shared" si="6"/>
        <v>0.52500000000000002</v>
      </c>
      <c r="I45" s="9">
        <f t="shared" si="3"/>
        <v>0.49936305732484076</v>
      </c>
      <c r="J45" s="9"/>
      <c r="K45" s="9">
        <f t="shared" si="7"/>
        <v>-2.5000000000000022E-2</v>
      </c>
      <c r="L45" s="9">
        <f t="shared" si="8"/>
        <v>6.3694267515923553E-4</v>
      </c>
    </row>
    <row r="46" spans="1:12" s="7" customFormat="1" x14ac:dyDescent="0.25">
      <c r="B46" s="9">
        <v>0.6</v>
      </c>
      <c r="C46" s="9"/>
      <c r="D46" s="9"/>
      <c r="E46" s="9">
        <v>134</v>
      </c>
      <c r="F46" s="9">
        <f>B47/E47</f>
        <v>4.4585987261146496E-3</v>
      </c>
      <c r="G46" s="9"/>
      <c r="H46" s="9">
        <f t="shared" si="6"/>
        <v>0.62812499999999993</v>
      </c>
      <c r="I46" s="9">
        <f t="shared" si="3"/>
        <v>0.59745222929936304</v>
      </c>
      <c r="J46" s="9"/>
      <c r="K46" s="9">
        <f t="shared" si="7"/>
        <v>-2.8124999999999956E-2</v>
      </c>
      <c r="L46" s="9">
        <f t="shared" si="8"/>
        <v>2.5477707006369421E-3</v>
      </c>
    </row>
    <row r="47" spans="1:12" s="7" customFormat="1" x14ac:dyDescent="0.25">
      <c r="B47" s="9">
        <v>0.7</v>
      </c>
      <c r="C47" s="9"/>
      <c r="D47" s="9"/>
      <c r="E47" s="9">
        <v>157</v>
      </c>
      <c r="F47" s="9">
        <f>B47/E47</f>
        <v>4.4585987261146496E-3</v>
      </c>
      <c r="G47" s="9"/>
      <c r="H47" s="9">
        <f t="shared" si="6"/>
        <v>0.73593750000000002</v>
      </c>
      <c r="I47" s="9">
        <f t="shared" si="3"/>
        <v>0.7</v>
      </c>
      <c r="J47" s="9"/>
      <c r="K47" s="9">
        <f t="shared" si="7"/>
        <v>-3.5937500000000067E-2</v>
      </c>
      <c r="L47" s="9">
        <f t="shared" si="8"/>
        <v>0</v>
      </c>
    </row>
    <row r="48" spans="1:12" s="7" customFormat="1" x14ac:dyDescent="0.25">
      <c r="B48" s="9">
        <v>0.8</v>
      </c>
      <c r="C48" s="9"/>
      <c r="D48" s="9"/>
      <c r="E48" s="9">
        <v>180</v>
      </c>
      <c r="F48" s="9">
        <f>B47/E47</f>
        <v>4.4585987261146496E-3</v>
      </c>
      <c r="G48" s="9"/>
      <c r="H48" s="9">
        <f t="shared" si="6"/>
        <v>0.84375</v>
      </c>
      <c r="I48" s="9">
        <f t="shared" si="3"/>
        <v>0.80254777070063688</v>
      </c>
      <c r="J48" s="9"/>
      <c r="K48" s="9">
        <f t="shared" si="7"/>
        <v>-4.3749999999999956E-2</v>
      </c>
      <c r="L48" s="9">
        <f t="shared" si="8"/>
        <v>-2.5477707006368311E-3</v>
      </c>
    </row>
    <row r="49" spans="1:12" s="7" customFormat="1" x14ac:dyDescent="0.25">
      <c r="B49" s="9">
        <v>0.9</v>
      </c>
      <c r="C49" s="9"/>
      <c r="D49" s="9"/>
      <c r="E49" s="9">
        <v>203</v>
      </c>
      <c r="F49" s="9">
        <f>B47/E47</f>
        <v>4.4585987261146496E-3</v>
      </c>
      <c r="G49" s="9"/>
      <c r="H49" s="9">
        <f t="shared" si="6"/>
        <v>0.95156249999999998</v>
      </c>
      <c r="I49" s="9">
        <f t="shared" si="3"/>
        <v>0.90509554140127391</v>
      </c>
      <c r="J49" s="9"/>
      <c r="K49" s="9">
        <f t="shared" si="7"/>
        <v>-5.1562499999999956E-2</v>
      </c>
      <c r="L49" s="9">
        <f t="shared" si="8"/>
        <v>-5.0955414012738842E-3</v>
      </c>
    </row>
    <row r="50" spans="1:12" s="7" customFormat="1" x14ac:dyDescent="0.25">
      <c r="B50" s="9">
        <v>1</v>
      </c>
      <c r="C50" s="9"/>
      <c r="D50" s="9"/>
      <c r="E50" s="9">
        <v>225</v>
      </c>
      <c r="F50" s="9">
        <f>B47/E47</f>
        <v>4.4585987261146496E-3</v>
      </c>
      <c r="G50" s="9"/>
      <c r="H50" s="9">
        <f t="shared" si="6"/>
        <v>1.0546875</v>
      </c>
      <c r="I50" s="9">
        <f t="shared" si="3"/>
        <v>1.0031847133757961</v>
      </c>
      <c r="J50" s="9"/>
      <c r="K50" s="9">
        <f t="shared" si="7"/>
        <v>-5.46875E-2</v>
      </c>
      <c r="L50" s="9">
        <f t="shared" si="8"/>
        <v>-3.1847133757960666E-3</v>
      </c>
    </row>
    <row r="51" spans="1:12" s="7" customFormat="1" x14ac:dyDescent="0.25">
      <c r="B51" s="9">
        <v>1.1000000000000001</v>
      </c>
      <c r="C51" s="9"/>
      <c r="D51" s="9"/>
      <c r="E51" s="9">
        <v>248</v>
      </c>
      <c r="F51" s="9">
        <f>B47/E47</f>
        <v>4.4585987261146496E-3</v>
      </c>
      <c r="G51" s="9"/>
      <c r="H51" s="9">
        <f t="shared" si="6"/>
        <v>1.1624999999999999</v>
      </c>
      <c r="I51" s="9">
        <f t="shared" si="3"/>
        <v>1.1057324840764331</v>
      </c>
      <c r="J51" s="9"/>
      <c r="K51" s="9">
        <f t="shared" si="7"/>
        <v>-6.2499999999999778E-2</v>
      </c>
      <c r="L51" s="9">
        <f t="shared" si="8"/>
        <v>-5.7324840764330087E-3</v>
      </c>
    </row>
    <row r="52" spans="1:12" s="8" customFormat="1" x14ac:dyDescent="0.25">
      <c r="B52" s="10">
        <v>1.2</v>
      </c>
      <c r="C52" s="10"/>
      <c r="D52" s="10"/>
      <c r="E52" s="10">
        <v>255</v>
      </c>
      <c r="F52" s="10">
        <f>B47/E47</f>
        <v>4.4585987261146496E-3</v>
      </c>
      <c r="G52" s="10"/>
      <c r="H52" s="10">
        <f t="shared" si="6"/>
        <v>1.1953125</v>
      </c>
      <c r="I52" s="10">
        <f t="shared" si="3"/>
        <v>1.1369426751592355</v>
      </c>
      <c r="J52" s="10"/>
      <c r="K52" s="10">
        <f t="shared" si="7"/>
        <v>4.6874999999999556E-3</v>
      </c>
      <c r="L52" s="10">
        <f t="shared" si="8"/>
        <v>6.3057324840764428E-2</v>
      </c>
    </row>
    <row r="54" spans="1:12" s="8" customFormat="1" x14ac:dyDescent="0.25">
      <c r="A54" s="8" t="s">
        <v>31</v>
      </c>
    </row>
    <row r="55" spans="1:12" s="7" customFormat="1" x14ac:dyDescent="0.25">
      <c r="B55" s="9">
        <v>0</v>
      </c>
      <c r="C55" s="9">
        <v>147</v>
      </c>
      <c r="D55" s="9">
        <v>121</v>
      </c>
      <c r="E55" s="9">
        <v>0</v>
      </c>
      <c r="F55" s="9">
        <f>B62/E62</f>
        <v>4.6052631578947364E-3</v>
      </c>
      <c r="G55" s="9"/>
      <c r="H55" s="9">
        <f t="shared" ref="H55:H67" si="9">1.2*E55/256</f>
        <v>0</v>
      </c>
      <c r="I55" s="9">
        <f>E55*F55</f>
        <v>0</v>
      </c>
      <c r="J55" s="9"/>
      <c r="K55" s="9">
        <f t="shared" ref="K55:K67" si="10">B55-H55</f>
        <v>0</v>
      </c>
      <c r="L55" s="9">
        <f t="shared" ref="L55:L67" si="11">B55-I55</f>
        <v>0</v>
      </c>
    </row>
    <row r="56" spans="1:12" s="7" customFormat="1" x14ac:dyDescent="0.25">
      <c r="B56" s="9">
        <v>0.1</v>
      </c>
      <c r="C56" s="9"/>
      <c r="D56" s="9"/>
      <c r="E56" s="9">
        <v>20</v>
      </c>
      <c r="F56" s="9">
        <f>B62/E62</f>
        <v>4.6052631578947364E-3</v>
      </c>
      <c r="G56" s="9"/>
      <c r="H56" s="9">
        <f t="shared" si="9"/>
        <v>9.375E-2</v>
      </c>
      <c r="I56" s="9">
        <f t="shared" ref="I56:I67" si="12">F56*E56</f>
        <v>9.2105263157894732E-2</v>
      </c>
      <c r="J56" s="9"/>
      <c r="K56" s="9">
        <f t="shared" si="10"/>
        <v>6.2500000000000056E-3</v>
      </c>
      <c r="L56" s="9">
        <f t="shared" si="11"/>
        <v>7.8947368421052738E-3</v>
      </c>
    </row>
    <row r="57" spans="1:12" s="7" customFormat="1" x14ac:dyDescent="0.25">
      <c r="B57" s="9">
        <v>0.2</v>
      </c>
      <c r="C57" s="9"/>
      <c r="D57" s="9"/>
      <c r="E57" s="9">
        <v>42</v>
      </c>
      <c r="F57" s="9">
        <f>B62/E62</f>
        <v>4.6052631578947364E-3</v>
      </c>
      <c r="G57" s="9"/>
      <c r="H57" s="9">
        <f t="shared" si="9"/>
        <v>0.19687499999999999</v>
      </c>
      <c r="I57" s="9">
        <f t="shared" si="12"/>
        <v>0.19342105263157894</v>
      </c>
      <c r="J57" s="9"/>
      <c r="K57" s="9">
        <f t="shared" si="10"/>
        <v>3.1250000000000167E-3</v>
      </c>
      <c r="L57" s="9">
        <f t="shared" si="11"/>
        <v>6.5789473684210731E-3</v>
      </c>
    </row>
    <row r="58" spans="1:12" s="7" customFormat="1" x14ac:dyDescent="0.25">
      <c r="B58" s="9">
        <v>0.3</v>
      </c>
      <c r="C58" s="9"/>
      <c r="D58" s="9"/>
      <c r="E58" s="9">
        <v>64</v>
      </c>
      <c r="F58" s="9">
        <f>B62/E62</f>
        <v>4.6052631578947364E-3</v>
      </c>
      <c r="G58" s="9"/>
      <c r="H58" s="9">
        <f t="shared" si="9"/>
        <v>0.3</v>
      </c>
      <c r="I58" s="9">
        <f t="shared" si="12"/>
        <v>0.29473684210526313</v>
      </c>
      <c r="J58" s="9"/>
      <c r="K58" s="9">
        <f t="shared" si="10"/>
        <v>0</v>
      </c>
      <c r="L58" s="9">
        <f t="shared" si="11"/>
        <v>5.2631578947368585E-3</v>
      </c>
    </row>
    <row r="59" spans="1:12" s="7" customFormat="1" x14ac:dyDescent="0.25">
      <c r="B59" s="9">
        <v>0.4</v>
      </c>
      <c r="C59" s="9"/>
      <c r="D59" s="9"/>
      <c r="E59" s="9">
        <v>86</v>
      </c>
      <c r="F59" s="9">
        <f>B62/E62</f>
        <v>4.6052631578947364E-3</v>
      </c>
      <c r="G59" s="9"/>
      <c r="H59" s="9">
        <f t="shared" si="9"/>
        <v>0.40312500000000001</v>
      </c>
      <c r="I59" s="9">
        <f t="shared" si="12"/>
        <v>0.39605263157894732</v>
      </c>
      <c r="J59" s="9"/>
      <c r="K59" s="9">
        <f t="shared" si="10"/>
        <v>-3.1249999999999889E-3</v>
      </c>
      <c r="L59" s="9">
        <f t="shared" si="11"/>
        <v>3.9473684210526994E-3</v>
      </c>
    </row>
    <row r="60" spans="1:12" s="7" customFormat="1" x14ac:dyDescent="0.25">
      <c r="B60" s="9">
        <v>0.5</v>
      </c>
      <c r="C60" s="9"/>
      <c r="D60" s="9"/>
      <c r="E60" s="9">
        <v>108</v>
      </c>
      <c r="F60" s="9">
        <f>B62/E62</f>
        <v>4.6052631578947364E-3</v>
      </c>
      <c r="G60" s="9"/>
      <c r="H60" s="9">
        <f t="shared" si="9"/>
        <v>0.50624999999999998</v>
      </c>
      <c r="I60" s="9">
        <f t="shared" si="12"/>
        <v>0.49736842105263152</v>
      </c>
      <c r="J60" s="9"/>
      <c r="K60" s="9">
        <f t="shared" si="10"/>
        <v>-6.2499999999999778E-3</v>
      </c>
      <c r="L60" s="9">
        <f t="shared" si="11"/>
        <v>2.6315789473684847E-3</v>
      </c>
    </row>
    <row r="61" spans="1:12" s="7" customFormat="1" x14ac:dyDescent="0.25">
      <c r="B61" s="9">
        <v>0.6</v>
      </c>
      <c r="C61" s="9"/>
      <c r="D61" s="9"/>
      <c r="E61" s="9">
        <v>130</v>
      </c>
      <c r="F61" s="9">
        <f>B62/E62</f>
        <v>4.6052631578947364E-3</v>
      </c>
      <c r="G61" s="9"/>
      <c r="H61" s="9">
        <f t="shared" si="9"/>
        <v>0.609375</v>
      </c>
      <c r="I61" s="9">
        <f t="shared" si="12"/>
        <v>0.59868421052631571</v>
      </c>
      <c r="J61" s="9"/>
      <c r="K61" s="9">
        <f t="shared" si="10"/>
        <v>-9.3750000000000222E-3</v>
      </c>
      <c r="L61" s="9">
        <f t="shared" si="11"/>
        <v>1.3157894736842701E-3</v>
      </c>
    </row>
    <row r="62" spans="1:12" s="7" customFormat="1" x14ac:dyDescent="0.25">
      <c r="B62" s="9">
        <v>0.7</v>
      </c>
      <c r="C62" s="9"/>
      <c r="D62" s="9"/>
      <c r="E62" s="9">
        <v>152</v>
      </c>
      <c r="F62" s="9">
        <f>B62/E62</f>
        <v>4.6052631578947364E-3</v>
      </c>
      <c r="G62" s="9"/>
      <c r="H62" s="9">
        <f t="shared" si="9"/>
        <v>0.71250000000000002</v>
      </c>
      <c r="I62" s="9">
        <f t="shared" si="12"/>
        <v>0.7</v>
      </c>
      <c r="J62" s="9"/>
      <c r="K62" s="9">
        <f t="shared" si="10"/>
        <v>-1.2500000000000067E-2</v>
      </c>
      <c r="L62" s="9">
        <f t="shared" si="11"/>
        <v>0</v>
      </c>
    </row>
    <row r="63" spans="1:12" s="7" customFormat="1" x14ac:dyDescent="0.25">
      <c r="B63" s="9">
        <v>0.8</v>
      </c>
      <c r="C63" s="9"/>
      <c r="D63" s="9"/>
      <c r="E63" s="9">
        <v>174</v>
      </c>
      <c r="F63" s="9">
        <f>B62/E62</f>
        <v>4.6052631578947364E-3</v>
      </c>
      <c r="G63" s="9"/>
      <c r="H63" s="9">
        <f t="shared" si="9"/>
        <v>0.81562499999999993</v>
      </c>
      <c r="I63" s="9">
        <f t="shared" si="12"/>
        <v>0.80131578947368409</v>
      </c>
      <c r="J63" s="9"/>
      <c r="K63" s="9">
        <f t="shared" si="10"/>
        <v>-1.5624999999999889E-2</v>
      </c>
      <c r="L63" s="9">
        <f t="shared" si="11"/>
        <v>-1.3157894736840481E-3</v>
      </c>
    </row>
    <row r="64" spans="1:12" s="7" customFormat="1" x14ac:dyDescent="0.25">
      <c r="B64" s="9">
        <v>0.9</v>
      </c>
      <c r="C64" s="9"/>
      <c r="D64" s="9"/>
      <c r="E64" s="9">
        <v>195</v>
      </c>
      <c r="F64" s="9">
        <f>B62/E62</f>
        <v>4.6052631578947364E-3</v>
      </c>
      <c r="G64" s="9"/>
      <c r="H64" s="9">
        <f t="shared" si="9"/>
        <v>0.9140625</v>
      </c>
      <c r="I64" s="9">
        <f t="shared" si="12"/>
        <v>0.89802631578947356</v>
      </c>
      <c r="J64" s="9"/>
      <c r="K64" s="9">
        <f t="shared" si="10"/>
        <v>-1.4062499999999978E-2</v>
      </c>
      <c r="L64" s="9">
        <f t="shared" si="11"/>
        <v>1.9736842105264607E-3</v>
      </c>
    </row>
    <row r="65" spans="1:12" s="7" customFormat="1" x14ac:dyDescent="0.25">
      <c r="B65" s="9">
        <v>1</v>
      </c>
      <c r="C65" s="9"/>
      <c r="D65" s="9"/>
      <c r="E65" s="9">
        <v>217</v>
      </c>
      <c r="F65" s="9">
        <f>B62/E62</f>
        <v>4.6052631578947364E-3</v>
      </c>
      <c r="G65" s="9"/>
      <c r="H65" s="9">
        <f t="shared" si="9"/>
        <v>1.0171874999999999</v>
      </c>
      <c r="I65" s="9">
        <f t="shared" si="12"/>
        <v>0.99934210526315781</v>
      </c>
      <c r="J65" s="9"/>
      <c r="K65" s="9">
        <f t="shared" si="10"/>
        <v>-1.7187499999999911E-2</v>
      </c>
      <c r="L65" s="9">
        <f t="shared" si="11"/>
        <v>6.5789473684219058E-4</v>
      </c>
    </row>
    <row r="66" spans="1:12" s="7" customFormat="1" x14ac:dyDescent="0.25">
      <c r="B66" s="9">
        <v>1.1000000000000001</v>
      </c>
      <c r="C66" s="9"/>
      <c r="D66" s="9"/>
      <c r="E66" s="9">
        <v>239</v>
      </c>
      <c r="F66" s="9">
        <f>B62/E62</f>
        <v>4.6052631578947364E-3</v>
      </c>
      <c r="G66" s="9"/>
      <c r="H66" s="9">
        <f t="shared" si="9"/>
        <v>1.1203125</v>
      </c>
      <c r="I66" s="9">
        <f t="shared" si="12"/>
        <v>1.1006578947368419</v>
      </c>
      <c r="J66" s="9"/>
      <c r="K66" s="9">
        <f t="shared" si="10"/>
        <v>-2.0312499999999956E-2</v>
      </c>
      <c r="L66" s="9">
        <f t="shared" si="11"/>
        <v>-6.5789473684185751E-4</v>
      </c>
    </row>
    <row r="67" spans="1:12" s="8" customFormat="1" x14ac:dyDescent="0.25">
      <c r="B67" s="10">
        <v>1.2</v>
      </c>
      <c r="C67" s="10"/>
      <c r="D67" s="10"/>
      <c r="E67" s="10">
        <v>255</v>
      </c>
      <c r="F67" s="10">
        <f>B62/E62</f>
        <v>4.6052631578947364E-3</v>
      </c>
      <c r="G67" s="10"/>
      <c r="H67" s="10">
        <f t="shared" si="9"/>
        <v>1.1953125</v>
      </c>
      <c r="I67" s="10">
        <f t="shared" si="12"/>
        <v>1.1743421052631577</v>
      </c>
      <c r="J67" s="10"/>
      <c r="K67" s="10">
        <f t="shared" si="10"/>
        <v>4.6874999999999556E-3</v>
      </c>
      <c r="L67" s="10">
        <f t="shared" si="11"/>
        <v>2.5657894736842213E-2</v>
      </c>
    </row>
    <row r="69" spans="1:12" s="8" customFormat="1" x14ac:dyDescent="0.25">
      <c r="A69" s="8" t="s">
        <v>32</v>
      </c>
    </row>
    <row r="70" spans="1:12" s="7" customFormat="1" x14ac:dyDescent="0.25">
      <c r="B70" s="9">
        <v>0</v>
      </c>
      <c r="C70" s="9">
        <v>146</v>
      </c>
      <c r="D70" s="9">
        <v>122</v>
      </c>
      <c r="E70" s="9">
        <v>0</v>
      </c>
      <c r="F70" s="9">
        <f>B77/E77</f>
        <v>4.6666666666666662E-3</v>
      </c>
      <c r="G70" s="9"/>
      <c r="H70" s="9">
        <f t="shared" ref="H70:H82" si="13">1.2*E70/256</f>
        <v>0</v>
      </c>
      <c r="I70" s="9">
        <f>E70*F70</f>
        <v>0</v>
      </c>
      <c r="J70" s="9"/>
      <c r="K70" s="9">
        <f t="shared" ref="K70:K82" si="14">B70-H70</f>
        <v>0</v>
      </c>
      <c r="L70" s="9">
        <f t="shared" ref="L70:L82" si="15">B70-I70</f>
        <v>0</v>
      </c>
    </row>
    <row r="71" spans="1:12" s="7" customFormat="1" x14ac:dyDescent="0.25">
      <c r="B71" s="9">
        <v>0.1</v>
      </c>
      <c r="C71" s="9"/>
      <c r="D71" s="9"/>
      <c r="E71" s="9">
        <v>20</v>
      </c>
      <c r="F71" s="9">
        <f>B77/E77</f>
        <v>4.6666666666666662E-3</v>
      </c>
      <c r="G71" s="9"/>
      <c r="H71" s="9">
        <f t="shared" si="13"/>
        <v>9.375E-2</v>
      </c>
      <c r="I71" s="9">
        <f t="shared" ref="I71:I82" si="16">F71*E71</f>
        <v>9.3333333333333324E-2</v>
      </c>
      <c r="J71" s="9"/>
      <c r="K71" s="9">
        <f t="shared" si="14"/>
        <v>6.2500000000000056E-3</v>
      </c>
      <c r="L71" s="9">
        <f t="shared" si="15"/>
        <v>6.6666666666666818E-3</v>
      </c>
    </row>
    <row r="72" spans="1:12" s="7" customFormat="1" x14ac:dyDescent="0.25">
      <c r="B72" s="9">
        <v>0.2</v>
      </c>
      <c r="C72" s="9"/>
      <c r="D72" s="9"/>
      <c r="E72" s="9">
        <v>41</v>
      </c>
      <c r="F72" s="9">
        <f>B77/E77</f>
        <v>4.6666666666666662E-3</v>
      </c>
      <c r="G72" s="9"/>
      <c r="H72" s="9">
        <f t="shared" si="13"/>
        <v>0.19218749999999998</v>
      </c>
      <c r="I72" s="9">
        <f t="shared" si="16"/>
        <v>0.1913333333333333</v>
      </c>
      <c r="J72" s="9"/>
      <c r="K72" s="9">
        <f t="shared" si="14"/>
        <v>7.8125000000000278E-3</v>
      </c>
      <c r="L72" s="9">
        <f t="shared" si="15"/>
        <v>8.6666666666667114E-3</v>
      </c>
    </row>
    <row r="73" spans="1:12" s="7" customFormat="1" x14ac:dyDescent="0.25">
      <c r="B73" s="9">
        <v>0.3</v>
      </c>
      <c r="C73" s="9"/>
      <c r="D73" s="9"/>
      <c r="E73" s="9">
        <v>63</v>
      </c>
      <c r="F73" s="9">
        <f>B77/E77</f>
        <v>4.6666666666666662E-3</v>
      </c>
      <c r="G73" s="9"/>
      <c r="H73" s="9">
        <f t="shared" si="13"/>
        <v>0.29531249999999998</v>
      </c>
      <c r="I73" s="9">
        <f t="shared" si="16"/>
        <v>0.29399999999999998</v>
      </c>
      <c r="J73" s="9"/>
      <c r="K73" s="9">
        <f t="shared" si="14"/>
        <v>4.6875000000000111E-3</v>
      </c>
      <c r="L73" s="9">
        <f t="shared" si="15"/>
        <v>6.0000000000000053E-3</v>
      </c>
    </row>
    <row r="74" spans="1:12" s="7" customFormat="1" x14ac:dyDescent="0.25">
      <c r="B74" s="9">
        <v>0.4</v>
      </c>
      <c r="C74" s="9"/>
      <c r="D74" s="9"/>
      <c r="E74" s="9">
        <v>84</v>
      </c>
      <c r="F74" s="9">
        <f>B77/E77</f>
        <v>4.6666666666666662E-3</v>
      </c>
      <c r="G74" s="9"/>
      <c r="H74" s="9">
        <f t="shared" si="13"/>
        <v>0.39374999999999999</v>
      </c>
      <c r="I74" s="9">
        <f t="shared" si="16"/>
        <v>0.39199999999999996</v>
      </c>
      <c r="J74" s="9"/>
      <c r="K74" s="9">
        <f t="shared" si="14"/>
        <v>6.2500000000000333E-3</v>
      </c>
      <c r="L74" s="9">
        <f t="shared" si="15"/>
        <v>8.0000000000000626E-3</v>
      </c>
    </row>
    <row r="75" spans="1:12" s="7" customFormat="1" x14ac:dyDescent="0.25">
      <c r="B75" s="9">
        <v>0.5</v>
      </c>
      <c r="C75" s="9"/>
      <c r="D75" s="9"/>
      <c r="E75" s="9">
        <v>106</v>
      </c>
      <c r="F75" s="9">
        <f>B77/E77</f>
        <v>4.6666666666666662E-3</v>
      </c>
      <c r="G75" s="9"/>
      <c r="H75" s="9">
        <f t="shared" si="13"/>
        <v>0.49687499999999996</v>
      </c>
      <c r="I75" s="9">
        <f t="shared" si="16"/>
        <v>0.49466666666666659</v>
      </c>
      <c r="J75" s="9"/>
      <c r="K75" s="9">
        <f t="shared" si="14"/>
        <v>3.1250000000000444E-3</v>
      </c>
      <c r="L75" s="9">
        <f t="shared" si="15"/>
        <v>5.3333333333334121E-3</v>
      </c>
    </row>
    <row r="76" spans="1:12" s="7" customFormat="1" x14ac:dyDescent="0.25">
      <c r="B76" s="9">
        <v>0.6</v>
      </c>
      <c r="C76" s="9"/>
      <c r="D76" s="9"/>
      <c r="E76" s="9">
        <v>128</v>
      </c>
      <c r="F76" s="9">
        <f>B77/E77</f>
        <v>4.6666666666666662E-3</v>
      </c>
      <c r="G76" s="9"/>
      <c r="H76" s="9">
        <f t="shared" si="13"/>
        <v>0.6</v>
      </c>
      <c r="I76" s="9">
        <f t="shared" si="16"/>
        <v>0.59733333333333327</v>
      </c>
      <c r="J76" s="9"/>
      <c r="K76" s="9">
        <f t="shared" si="14"/>
        <v>0</v>
      </c>
      <c r="L76" s="9">
        <f t="shared" si="15"/>
        <v>2.666666666666706E-3</v>
      </c>
    </row>
    <row r="77" spans="1:12" s="7" customFormat="1" x14ac:dyDescent="0.25">
      <c r="B77" s="9">
        <v>0.7</v>
      </c>
      <c r="C77" s="9"/>
      <c r="D77" s="9"/>
      <c r="E77" s="9">
        <v>150</v>
      </c>
      <c r="F77" s="9">
        <f>B77/E77</f>
        <v>4.6666666666666662E-3</v>
      </c>
      <c r="G77" s="9"/>
      <c r="H77" s="9">
        <f t="shared" si="13"/>
        <v>0.703125</v>
      </c>
      <c r="I77" s="9">
        <f t="shared" si="16"/>
        <v>0.7</v>
      </c>
      <c r="J77" s="9"/>
      <c r="K77" s="9">
        <f t="shared" si="14"/>
        <v>-3.1250000000000444E-3</v>
      </c>
      <c r="L77" s="9">
        <f t="shared" si="15"/>
        <v>0</v>
      </c>
    </row>
    <row r="78" spans="1:12" s="7" customFormat="1" x14ac:dyDescent="0.25">
      <c r="B78" s="9">
        <v>0.8</v>
      </c>
      <c r="C78" s="9"/>
      <c r="D78" s="9"/>
      <c r="E78" s="9">
        <v>171</v>
      </c>
      <c r="F78" s="9">
        <f>B77/E77</f>
        <v>4.6666666666666662E-3</v>
      </c>
      <c r="G78" s="9"/>
      <c r="H78" s="9">
        <f t="shared" si="13"/>
        <v>0.80156249999999996</v>
      </c>
      <c r="I78" s="9">
        <f t="shared" si="16"/>
        <v>0.79799999999999993</v>
      </c>
      <c r="J78" s="9"/>
      <c r="K78" s="9">
        <f t="shared" si="14"/>
        <v>-1.5624999999999112E-3</v>
      </c>
      <c r="L78" s="9">
        <f t="shared" si="15"/>
        <v>2.0000000000001128E-3</v>
      </c>
    </row>
    <row r="79" spans="1:12" s="7" customFormat="1" x14ac:dyDescent="0.25">
      <c r="B79" s="9">
        <v>0.9</v>
      </c>
      <c r="C79" s="9"/>
      <c r="D79" s="9"/>
      <c r="E79" s="9">
        <v>193</v>
      </c>
      <c r="F79" s="9">
        <f>B77/E77</f>
        <v>4.6666666666666662E-3</v>
      </c>
      <c r="G79" s="9"/>
      <c r="H79" s="9">
        <f t="shared" si="13"/>
        <v>0.90468749999999998</v>
      </c>
      <c r="I79" s="9">
        <f t="shared" si="16"/>
        <v>0.90066666666666662</v>
      </c>
      <c r="J79" s="9"/>
      <c r="K79" s="9">
        <f t="shared" si="14"/>
        <v>-4.6874999999999556E-3</v>
      </c>
      <c r="L79" s="9">
        <f t="shared" si="15"/>
        <v>-6.6666666666659324E-4</v>
      </c>
    </row>
    <row r="80" spans="1:12" s="7" customFormat="1" x14ac:dyDescent="0.25">
      <c r="B80" s="9">
        <v>1</v>
      </c>
      <c r="C80" s="9"/>
      <c r="D80" s="9"/>
      <c r="E80" s="9">
        <v>215</v>
      </c>
      <c r="F80" s="9">
        <f>B77/E77</f>
        <v>4.6666666666666662E-3</v>
      </c>
      <c r="G80" s="9"/>
      <c r="H80" s="9">
        <f t="shared" si="13"/>
        <v>1.0078125</v>
      </c>
      <c r="I80" s="9">
        <f t="shared" si="16"/>
        <v>1.0033333333333332</v>
      </c>
      <c r="J80" s="9"/>
      <c r="K80" s="9">
        <f t="shared" si="14"/>
        <v>-7.8125E-3</v>
      </c>
      <c r="L80" s="9">
        <f t="shared" si="15"/>
        <v>-3.3333333333331883E-3</v>
      </c>
    </row>
    <row r="81" spans="1:12" s="7" customFormat="1" x14ac:dyDescent="0.25">
      <c r="B81" s="9">
        <v>1.1000000000000001</v>
      </c>
      <c r="C81" s="9"/>
      <c r="D81" s="9"/>
      <c r="E81" s="9">
        <v>236</v>
      </c>
      <c r="F81" s="9">
        <f>B77/E77</f>
        <v>4.6666666666666662E-3</v>
      </c>
      <c r="G81" s="9"/>
      <c r="H81" s="9">
        <f t="shared" si="13"/>
        <v>1.10625</v>
      </c>
      <c r="I81" s="9">
        <f t="shared" si="16"/>
        <v>1.1013333333333333</v>
      </c>
      <c r="J81" s="9"/>
      <c r="K81" s="9">
        <f t="shared" si="14"/>
        <v>-6.2499999999998668E-3</v>
      </c>
      <c r="L81" s="9">
        <f t="shared" si="15"/>
        <v>-1.3333333333331865E-3</v>
      </c>
    </row>
    <row r="82" spans="1:12" s="8" customFormat="1" x14ac:dyDescent="0.25">
      <c r="B82" s="10">
        <v>1.2</v>
      </c>
      <c r="C82" s="10"/>
      <c r="D82" s="10"/>
      <c r="E82" s="10">
        <v>255</v>
      </c>
      <c r="F82" s="10">
        <f>B77/E77</f>
        <v>4.6666666666666662E-3</v>
      </c>
      <c r="G82" s="10"/>
      <c r="H82" s="10">
        <f t="shared" si="13"/>
        <v>1.1953125</v>
      </c>
      <c r="I82" s="10">
        <f t="shared" si="16"/>
        <v>1.19</v>
      </c>
      <c r="J82" s="10"/>
      <c r="K82" s="10">
        <f t="shared" si="14"/>
        <v>4.6874999999999556E-3</v>
      </c>
      <c r="L82" s="10">
        <f t="shared" si="15"/>
        <v>1.0000000000000009E-2</v>
      </c>
    </row>
    <row r="84" spans="1:12" s="8" customFormat="1" x14ac:dyDescent="0.25">
      <c r="A84" s="8" t="s">
        <v>33</v>
      </c>
    </row>
    <row r="85" spans="1:12" s="7" customFormat="1" x14ac:dyDescent="0.25">
      <c r="B85" s="9">
        <v>0</v>
      </c>
      <c r="C85" s="9">
        <v>150</v>
      </c>
      <c r="D85" s="9">
        <v>119</v>
      </c>
      <c r="E85" s="9">
        <v>0</v>
      </c>
      <c r="F85" s="9">
        <f>B92/E92</f>
        <v>4.5161290322580641E-3</v>
      </c>
      <c r="G85" s="9"/>
      <c r="H85" s="9">
        <f t="shared" ref="H85:H97" si="17">1.2*E85/256</f>
        <v>0</v>
      </c>
      <c r="I85" s="9">
        <f>E85*F85</f>
        <v>0</v>
      </c>
      <c r="J85" s="9"/>
      <c r="K85" s="9">
        <f t="shared" ref="K85:K97" si="18">B85-H85</f>
        <v>0</v>
      </c>
      <c r="L85" s="9">
        <f t="shared" ref="L85:L97" si="19">B85-I85</f>
        <v>0</v>
      </c>
    </row>
    <row r="86" spans="1:12" s="7" customFormat="1" x14ac:dyDescent="0.25">
      <c r="B86" s="9">
        <v>0.1</v>
      </c>
      <c r="C86" s="9"/>
      <c r="D86" s="9"/>
      <c r="E86" s="9">
        <v>20</v>
      </c>
      <c r="F86" s="9">
        <f>B92/E92</f>
        <v>4.5161290322580641E-3</v>
      </c>
      <c r="G86" s="9"/>
      <c r="H86" s="9">
        <f t="shared" si="17"/>
        <v>9.375E-2</v>
      </c>
      <c r="I86" s="9">
        <f t="shared" ref="I86:I97" si="20">F86*E86</f>
        <v>9.0322580645161285E-2</v>
      </c>
      <c r="J86" s="9"/>
      <c r="K86" s="9">
        <f t="shared" si="18"/>
        <v>6.2500000000000056E-3</v>
      </c>
      <c r="L86" s="9">
        <f t="shared" si="19"/>
        <v>9.6774193548387205E-3</v>
      </c>
    </row>
    <row r="87" spans="1:12" s="7" customFormat="1" x14ac:dyDescent="0.25">
      <c r="A87" s="7" t="s">
        <v>34</v>
      </c>
      <c r="B87" s="9">
        <v>0.2</v>
      </c>
      <c r="C87" s="9"/>
      <c r="D87" s="9"/>
      <c r="E87" s="9">
        <v>42</v>
      </c>
      <c r="F87" s="9">
        <f>B92/E92</f>
        <v>4.5161290322580641E-3</v>
      </c>
      <c r="G87" s="9"/>
      <c r="H87" s="9">
        <f t="shared" si="17"/>
        <v>0.19687499999999999</v>
      </c>
      <c r="I87" s="9">
        <f t="shared" si="20"/>
        <v>0.1896774193548387</v>
      </c>
      <c r="J87" s="9"/>
      <c r="K87" s="9">
        <f t="shared" si="18"/>
        <v>3.1250000000000167E-3</v>
      </c>
      <c r="L87" s="11">
        <f t="shared" si="19"/>
        <v>1.0322580645161311E-2</v>
      </c>
    </row>
    <row r="88" spans="1:12" s="7" customFormat="1" x14ac:dyDescent="0.25">
      <c r="B88" s="9">
        <v>0.3</v>
      </c>
      <c r="C88" s="9"/>
      <c r="D88" s="9"/>
      <c r="E88" s="9">
        <v>65</v>
      </c>
      <c r="F88" s="9">
        <f>B92/E92</f>
        <v>4.5161290322580641E-3</v>
      </c>
      <c r="G88" s="9"/>
      <c r="H88" s="9">
        <f t="shared" si="17"/>
        <v>0.3046875</v>
      </c>
      <c r="I88" s="9">
        <f t="shared" si="20"/>
        <v>0.29354838709677417</v>
      </c>
      <c r="J88" s="9"/>
      <c r="K88" s="9">
        <f t="shared" si="18"/>
        <v>-4.6875000000000111E-3</v>
      </c>
      <c r="L88" s="9">
        <f t="shared" si="19"/>
        <v>6.4516129032258229E-3</v>
      </c>
    </row>
    <row r="89" spans="1:12" s="7" customFormat="1" x14ac:dyDescent="0.25">
      <c r="B89" s="9">
        <v>0.4</v>
      </c>
      <c r="C89" s="9"/>
      <c r="D89" s="9"/>
      <c r="E89" s="9">
        <v>87</v>
      </c>
      <c r="F89" s="9">
        <f>B92/E92</f>
        <v>4.5161290322580641E-3</v>
      </c>
      <c r="G89" s="9"/>
      <c r="H89" s="9">
        <f t="shared" si="17"/>
        <v>0.40781249999999997</v>
      </c>
      <c r="I89" s="9">
        <f t="shared" si="20"/>
        <v>0.39290322580645159</v>
      </c>
      <c r="J89" s="9"/>
      <c r="K89" s="9">
        <f t="shared" si="18"/>
        <v>-7.8124999999999445E-3</v>
      </c>
      <c r="L89" s="9">
        <f t="shared" si="19"/>
        <v>7.0967741935484274E-3</v>
      </c>
    </row>
    <row r="90" spans="1:12" s="7" customFormat="1" x14ac:dyDescent="0.25">
      <c r="B90" s="9">
        <v>0.5</v>
      </c>
      <c r="C90" s="9"/>
      <c r="D90" s="9"/>
      <c r="E90" s="9">
        <v>110</v>
      </c>
      <c r="F90" s="9">
        <f>B92/E92</f>
        <v>4.5161290322580641E-3</v>
      </c>
      <c r="G90" s="9"/>
      <c r="H90" s="9">
        <f t="shared" si="17"/>
        <v>0.515625</v>
      </c>
      <c r="I90" s="9">
        <f t="shared" si="20"/>
        <v>0.49677419354838703</v>
      </c>
      <c r="J90" s="9"/>
      <c r="K90" s="9">
        <f t="shared" si="18"/>
        <v>-1.5625E-2</v>
      </c>
      <c r="L90" s="9">
        <f t="shared" si="19"/>
        <v>3.225806451612967E-3</v>
      </c>
    </row>
    <row r="91" spans="1:12" s="7" customFormat="1" x14ac:dyDescent="0.25">
      <c r="B91" s="9">
        <v>0.6</v>
      </c>
      <c r="C91" s="9"/>
      <c r="D91" s="9"/>
      <c r="E91" s="9">
        <v>132</v>
      </c>
      <c r="F91" s="9">
        <f>B92/E92</f>
        <v>4.5161290322580641E-3</v>
      </c>
      <c r="G91" s="9"/>
      <c r="H91" s="9">
        <f t="shared" si="17"/>
        <v>0.61875000000000002</v>
      </c>
      <c r="I91" s="9">
        <f t="shared" si="20"/>
        <v>0.59612903225806446</v>
      </c>
      <c r="J91" s="9"/>
      <c r="K91" s="9">
        <f t="shared" si="18"/>
        <v>-1.8750000000000044E-2</v>
      </c>
      <c r="L91" s="9">
        <f t="shared" si="19"/>
        <v>3.870967741935516E-3</v>
      </c>
    </row>
    <row r="92" spans="1:12" s="7" customFormat="1" x14ac:dyDescent="0.25">
      <c r="B92" s="9">
        <v>0.7</v>
      </c>
      <c r="C92" s="9"/>
      <c r="D92" s="9"/>
      <c r="E92" s="9">
        <v>155</v>
      </c>
      <c r="F92" s="9">
        <f>B92/E92</f>
        <v>4.5161290322580641E-3</v>
      </c>
      <c r="G92" s="9"/>
      <c r="H92" s="9">
        <f t="shared" si="17"/>
        <v>0.7265625</v>
      </c>
      <c r="I92" s="9">
        <f t="shared" si="20"/>
        <v>0.7</v>
      </c>
      <c r="J92" s="9"/>
      <c r="K92" s="9">
        <f t="shared" si="18"/>
        <v>-2.6562500000000044E-2</v>
      </c>
      <c r="L92" s="9">
        <f t="shared" si="19"/>
        <v>0</v>
      </c>
    </row>
    <row r="93" spans="1:12" s="7" customFormat="1" x14ac:dyDescent="0.25">
      <c r="B93" s="9">
        <v>0.8</v>
      </c>
      <c r="C93" s="9"/>
      <c r="D93" s="9"/>
      <c r="E93" s="9">
        <v>178</v>
      </c>
      <c r="F93" s="9">
        <f>B92/E92</f>
        <v>4.5161290322580641E-3</v>
      </c>
      <c r="G93" s="9"/>
      <c r="H93" s="9">
        <f t="shared" si="17"/>
        <v>0.83437499999999998</v>
      </c>
      <c r="I93" s="9">
        <f t="shared" si="20"/>
        <v>0.80387096774193545</v>
      </c>
      <c r="J93" s="9"/>
      <c r="K93" s="9">
        <f t="shared" si="18"/>
        <v>-3.4374999999999933E-2</v>
      </c>
      <c r="L93" s="9">
        <f t="shared" si="19"/>
        <v>-3.8709677419354049E-3</v>
      </c>
    </row>
    <row r="94" spans="1:12" s="7" customFormat="1" x14ac:dyDescent="0.25">
      <c r="B94" s="9">
        <v>0.9</v>
      </c>
      <c r="C94" s="9"/>
      <c r="D94" s="9"/>
      <c r="E94" s="9">
        <v>200</v>
      </c>
      <c r="F94" s="9">
        <f>B92/E92</f>
        <v>4.5161290322580641E-3</v>
      </c>
      <c r="G94" s="9"/>
      <c r="H94" s="9">
        <f t="shared" si="17"/>
        <v>0.9375</v>
      </c>
      <c r="I94" s="9">
        <f t="shared" si="20"/>
        <v>0.90322580645161277</v>
      </c>
      <c r="J94" s="9"/>
      <c r="K94" s="9">
        <f t="shared" si="18"/>
        <v>-3.7499999999999978E-2</v>
      </c>
      <c r="L94" s="9">
        <f t="shared" si="19"/>
        <v>-3.2258064516127449E-3</v>
      </c>
    </row>
    <row r="95" spans="1:12" s="7" customFormat="1" x14ac:dyDescent="0.25">
      <c r="B95" s="9">
        <v>1</v>
      </c>
      <c r="C95" s="9"/>
      <c r="D95" s="9"/>
      <c r="E95" s="9">
        <v>223</v>
      </c>
      <c r="F95" s="9">
        <f>B92/E92</f>
        <v>4.5161290322580641E-3</v>
      </c>
      <c r="G95" s="9"/>
      <c r="H95" s="9">
        <f t="shared" si="17"/>
        <v>1.0453124999999999</v>
      </c>
      <c r="I95" s="9">
        <f t="shared" si="20"/>
        <v>1.0070967741935484</v>
      </c>
      <c r="J95" s="9"/>
      <c r="K95" s="9">
        <f t="shared" si="18"/>
        <v>-4.5312499999999867E-2</v>
      </c>
      <c r="L95" s="9">
        <f t="shared" si="19"/>
        <v>-7.0967741935483719E-3</v>
      </c>
    </row>
    <row r="96" spans="1:12" s="7" customFormat="1" x14ac:dyDescent="0.25">
      <c r="B96" s="9">
        <v>1.1000000000000001</v>
      </c>
      <c r="C96" s="9"/>
      <c r="D96" s="9"/>
      <c r="E96" s="9">
        <v>245</v>
      </c>
      <c r="F96" s="9">
        <f>B92/E92</f>
        <v>4.5161290322580641E-3</v>
      </c>
      <c r="G96" s="9"/>
      <c r="H96" s="9">
        <f t="shared" si="17"/>
        <v>1.1484375</v>
      </c>
      <c r="I96" s="9">
        <f t="shared" si="20"/>
        <v>1.1064516129032258</v>
      </c>
      <c r="J96" s="9"/>
      <c r="K96" s="9">
        <f t="shared" si="18"/>
        <v>-4.8437499999999911E-2</v>
      </c>
      <c r="L96" s="9">
        <f t="shared" si="19"/>
        <v>-6.4516129032257119E-3</v>
      </c>
    </row>
    <row r="97" spans="1:12" s="8" customFormat="1" x14ac:dyDescent="0.25">
      <c r="B97" s="10">
        <v>1.2</v>
      </c>
      <c r="C97" s="10"/>
      <c r="D97" s="10"/>
      <c r="E97" s="10">
        <v>255</v>
      </c>
      <c r="F97" s="10">
        <f>B92/E92</f>
        <v>4.5161290322580641E-3</v>
      </c>
      <c r="G97" s="10"/>
      <c r="H97" s="10">
        <f t="shared" si="17"/>
        <v>1.1953125</v>
      </c>
      <c r="I97" s="10">
        <f t="shared" si="20"/>
        <v>1.1516129032258065</v>
      </c>
      <c r="J97" s="10"/>
      <c r="K97" s="10">
        <f t="shared" si="18"/>
        <v>4.6874999999999556E-3</v>
      </c>
      <c r="L97" s="10">
        <f t="shared" si="19"/>
        <v>4.8387096774193505E-2</v>
      </c>
    </row>
    <row r="99" spans="1:12" s="8" customFormat="1" x14ac:dyDescent="0.25">
      <c r="A99" s="8" t="s">
        <v>35</v>
      </c>
    </row>
    <row r="100" spans="1:12" s="7" customFormat="1" x14ac:dyDescent="0.25">
      <c r="B100" s="9">
        <v>0</v>
      </c>
      <c r="C100" s="9">
        <v>147</v>
      </c>
      <c r="D100" s="9">
        <v>121</v>
      </c>
      <c r="E100" s="9">
        <v>0</v>
      </c>
      <c r="F100" s="9">
        <f>B107/E107</f>
        <v>4.6357615894039731E-3</v>
      </c>
      <c r="G100" s="9"/>
      <c r="H100" s="9">
        <f t="shared" ref="H100:H112" si="21">1.2*E100/256</f>
        <v>0</v>
      </c>
      <c r="I100" s="9">
        <f>E100*F100</f>
        <v>0</v>
      </c>
      <c r="J100" s="9"/>
      <c r="K100" s="9">
        <f t="shared" ref="K100:K112" si="22">B100-H100</f>
        <v>0</v>
      </c>
      <c r="L100" s="9">
        <f t="shared" ref="L100:L112" si="23">B100-I100</f>
        <v>0</v>
      </c>
    </row>
    <row r="101" spans="1:12" s="7" customFormat="1" x14ac:dyDescent="0.25">
      <c r="B101" s="9">
        <v>0.1</v>
      </c>
      <c r="C101" s="9"/>
      <c r="D101" s="9"/>
      <c r="E101" s="9">
        <v>20</v>
      </c>
      <c r="F101" s="9">
        <f>B107/E107</f>
        <v>4.6357615894039731E-3</v>
      </c>
      <c r="G101" s="9"/>
      <c r="H101" s="9">
        <f t="shared" si="21"/>
        <v>9.375E-2</v>
      </c>
      <c r="I101" s="9">
        <f t="shared" ref="I101:I112" si="24">F101*E101</f>
        <v>9.2715231788079458E-2</v>
      </c>
      <c r="J101" s="9"/>
      <c r="K101" s="9">
        <f t="shared" si="22"/>
        <v>6.2500000000000056E-3</v>
      </c>
      <c r="L101" s="9">
        <f>B101-I101</f>
        <v>7.2847682119205476E-3</v>
      </c>
    </row>
    <row r="102" spans="1:12" s="7" customFormat="1" x14ac:dyDescent="0.25">
      <c r="A102" s="7" t="s">
        <v>34</v>
      </c>
      <c r="B102" s="9">
        <v>0.2</v>
      </c>
      <c r="C102" s="9"/>
      <c r="D102" s="9"/>
      <c r="E102" s="9">
        <v>42</v>
      </c>
      <c r="F102" s="9">
        <f>B107/E107</f>
        <v>4.6357615894039731E-3</v>
      </c>
      <c r="G102" s="9"/>
      <c r="H102" s="9">
        <f t="shared" si="21"/>
        <v>0.19687499999999999</v>
      </c>
      <c r="I102" s="9">
        <f t="shared" si="24"/>
        <v>0.19470198675496686</v>
      </c>
      <c r="J102" s="9"/>
      <c r="K102" s="9">
        <f t="shared" si="22"/>
        <v>3.1250000000000167E-3</v>
      </c>
      <c r="L102" s="12">
        <f t="shared" si="23"/>
        <v>5.2980132450331507E-3</v>
      </c>
    </row>
    <row r="103" spans="1:12" s="7" customFormat="1" x14ac:dyDescent="0.25">
      <c r="B103" s="9">
        <v>0.3</v>
      </c>
      <c r="C103" s="9"/>
      <c r="D103" s="9"/>
      <c r="E103" s="9">
        <v>64</v>
      </c>
      <c r="F103" s="9">
        <f>B107/E107</f>
        <v>4.6357615894039731E-3</v>
      </c>
      <c r="G103" s="9"/>
      <c r="H103" s="9">
        <f t="shared" si="21"/>
        <v>0.3</v>
      </c>
      <c r="I103" s="9">
        <f t="shared" si="24"/>
        <v>0.29668874172185428</v>
      </c>
      <c r="J103" s="9"/>
      <c r="K103" s="9">
        <f t="shared" si="22"/>
        <v>0</v>
      </c>
      <c r="L103" s="9">
        <f t="shared" si="23"/>
        <v>3.3112582781457123E-3</v>
      </c>
    </row>
    <row r="104" spans="1:12" s="7" customFormat="1" x14ac:dyDescent="0.25">
      <c r="B104" s="9">
        <v>0.4</v>
      </c>
      <c r="C104" s="9"/>
      <c r="D104" s="9"/>
      <c r="E104" s="9">
        <v>86</v>
      </c>
      <c r="F104" s="9">
        <f>B107/E107</f>
        <v>4.6357615894039731E-3</v>
      </c>
      <c r="G104" s="9"/>
      <c r="H104" s="9">
        <f t="shared" si="21"/>
        <v>0.40312500000000001</v>
      </c>
      <c r="I104" s="9">
        <f t="shared" si="24"/>
        <v>0.39867549668874169</v>
      </c>
      <c r="J104" s="9"/>
      <c r="K104" s="9">
        <f t="shared" si="22"/>
        <v>-3.1249999999999889E-3</v>
      </c>
      <c r="L104" s="9">
        <f t="shared" si="23"/>
        <v>1.3245033112583293E-3</v>
      </c>
    </row>
    <row r="105" spans="1:12" s="7" customFormat="1" x14ac:dyDescent="0.25">
      <c r="B105" s="9">
        <v>0.5</v>
      </c>
      <c r="C105" s="9"/>
      <c r="D105" s="9"/>
      <c r="E105" s="9">
        <v>108</v>
      </c>
      <c r="F105" s="9">
        <f>B107/E107</f>
        <v>4.6357615894039731E-3</v>
      </c>
      <c r="G105" s="9"/>
      <c r="H105" s="9">
        <f t="shared" si="21"/>
        <v>0.50624999999999998</v>
      </c>
      <c r="I105" s="9">
        <f t="shared" si="24"/>
        <v>0.50066225165562905</v>
      </c>
      <c r="J105" s="9"/>
      <c r="K105" s="9">
        <f t="shared" si="22"/>
        <v>-6.2499999999999778E-3</v>
      </c>
      <c r="L105" s="9">
        <f t="shared" si="23"/>
        <v>-6.6225165562905364E-4</v>
      </c>
    </row>
    <row r="106" spans="1:12" s="7" customFormat="1" x14ac:dyDescent="0.25">
      <c r="B106" s="9">
        <v>0.6</v>
      </c>
      <c r="C106" s="9"/>
      <c r="D106" s="9"/>
      <c r="E106" s="9">
        <v>129</v>
      </c>
      <c r="F106" s="9">
        <f>B107/E107</f>
        <v>4.6357615894039731E-3</v>
      </c>
      <c r="G106" s="9"/>
      <c r="H106" s="9">
        <f t="shared" si="21"/>
        <v>0.60468749999999993</v>
      </c>
      <c r="I106" s="9">
        <f t="shared" si="24"/>
        <v>0.59801324503311248</v>
      </c>
      <c r="J106" s="9"/>
      <c r="K106" s="9">
        <f t="shared" si="22"/>
        <v>-4.6874999999999556E-3</v>
      </c>
      <c r="L106" s="9">
        <f t="shared" si="23"/>
        <v>1.986754966887494E-3</v>
      </c>
    </row>
    <row r="107" spans="1:12" s="7" customFormat="1" x14ac:dyDescent="0.25">
      <c r="B107" s="9">
        <v>0.7</v>
      </c>
      <c r="C107" s="9"/>
      <c r="D107" s="9"/>
      <c r="E107" s="9">
        <v>151</v>
      </c>
      <c r="F107" s="9">
        <f>B107/E107</f>
        <v>4.6357615894039731E-3</v>
      </c>
      <c r="G107" s="9"/>
      <c r="H107" s="9">
        <f t="shared" si="21"/>
        <v>0.70781249999999996</v>
      </c>
      <c r="I107" s="9">
        <f t="shared" si="24"/>
        <v>0.7</v>
      </c>
      <c r="J107" s="9"/>
      <c r="K107" s="9">
        <f t="shared" si="22"/>
        <v>-7.8125E-3</v>
      </c>
      <c r="L107" s="9">
        <f t="shared" si="23"/>
        <v>0</v>
      </c>
    </row>
    <row r="108" spans="1:12" s="7" customFormat="1" x14ac:dyDescent="0.25">
      <c r="B108" s="9">
        <v>0.8</v>
      </c>
      <c r="C108" s="9"/>
      <c r="D108" s="9"/>
      <c r="E108" s="9">
        <v>173</v>
      </c>
      <c r="F108" s="9">
        <f>B107/E107</f>
        <v>4.6357615894039731E-3</v>
      </c>
      <c r="G108" s="9"/>
      <c r="H108" s="9">
        <f t="shared" si="21"/>
        <v>0.81093749999999998</v>
      </c>
      <c r="I108" s="9">
        <f t="shared" si="24"/>
        <v>0.80198675496688732</v>
      </c>
      <c r="J108" s="9"/>
      <c r="K108" s="9">
        <f t="shared" si="22"/>
        <v>-1.0937499999999933E-2</v>
      </c>
      <c r="L108" s="9">
        <f t="shared" si="23"/>
        <v>-1.9867549668872719E-3</v>
      </c>
    </row>
    <row r="109" spans="1:12" s="7" customFormat="1" x14ac:dyDescent="0.25">
      <c r="B109" s="9">
        <v>0.9</v>
      </c>
      <c r="C109" s="9"/>
      <c r="D109" s="9"/>
      <c r="E109" s="9">
        <v>194</v>
      </c>
      <c r="F109" s="9">
        <f>B107/E107</f>
        <v>4.6357615894039731E-3</v>
      </c>
      <c r="G109" s="9"/>
      <c r="H109" s="9">
        <f t="shared" si="21"/>
        <v>0.90937499999999993</v>
      </c>
      <c r="I109" s="9">
        <f>F109*E109</f>
        <v>0.89933774834437075</v>
      </c>
      <c r="J109" s="9"/>
      <c r="K109" s="9">
        <f t="shared" si="22"/>
        <v>-9.3749999999999112E-3</v>
      </c>
      <c r="L109" s="9">
        <f t="shared" si="23"/>
        <v>6.6225165562927568E-4</v>
      </c>
    </row>
    <row r="110" spans="1:12" s="7" customFormat="1" x14ac:dyDescent="0.25">
      <c r="B110" s="9">
        <v>1</v>
      </c>
      <c r="C110" s="9"/>
      <c r="D110" s="9"/>
      <c r="E110" s="9">
        <v>216</v>
      </c>
      <c r="F110" s="9">
        <f>B107/E107</f>
        <v>4.6357615894039731E-3</v>
      </c>
      <c r="G110" s="9"/>
      <c r="H110" s="9">
        <f t="shared" si="21"/>
        <v>1.0125</v>
      </c>
      <c r="I110" s="9">
        <f t="shared" si="24"/>
        <v>1.0013245033112581</v>
      </c>
      <c r="J110" s="9"/>
      <c r="K110" s="9">
        <f t="shared" si="22"/>
        <v>-1.2499999999999956E-2</v>
      </c>
      <c r="L110" s="9">
        <f t="shared" si="23"/>
        <v>-1.3245033112581073E-3</v>
      </c>
    </row>
    <row r="111" spans="1:12" s="7" customFormat="1" x14ac:dyDescent="0.25">
      <c r="B111" s="9">
        <v>1.1000000000000001</v>
      </c>
      <c r="C111" s="9"/>
      <c r="D111" s="9"/>
      <c r="E111" s="9">
        <v>238</v>
      </c>
      <c r="F111" s="9">
        <f>B107/E107</f>
        <v>4.6357615894039731E-3</v>
      </c>
      <c r="G111" s="9"/>
      <c r="H111" s="9">
        <f t="shared" si="21"/>
        <v>1.1156249999999999</v>
      </c>
      <c r="I111" s="9">
        <f t="shared" si="24"/>
        <v>1.1033112582781457</v>
      </c>
      <c r="J111" s="9"/>
      <c r="K111" s="9">
        <f t="shared" si="22"/>
        <v>-1.5624999999999778E-2</v>
      </c>
      <c r="L111" s="9">
        <f t="shared" si="23"/>
        <v>-3.3112582781456013E-3</v>
      </c>
    </row>
    <row r="112" spans="1:12" s="8" customFormat="1" x14ac:dyDescent="0.25">
      <c r="B112" s="10">
        <v>1.2</v>
      </c>
      <c r="C112" s="10"/>
      <c r="D112" s="10"/>
      <c r="E112" s="10">
        <v>255</v>
      </c>
      <c r="F112" s="10">
        <f>B107/E107</f>
        <v>4.6357615894039731E-3</v>
      </c>
      <c r="G112" s="10"/>
      <c r="H112" s="10">
        <f t="shared" si="21"/>
        <v>1.1953125</v>
      </c>
      <c r="I112" s="10">
        <f t="shared" si="24"/>
        <v>1.1821192052980132</v>
      </c>
      <c r="J112" s="10"/>
      <c r="K112" s="10">
        <f t="shared" si="22"/>
        <v>4.6874999999999556E-3</v>
      </c>
      <c r="L112" s="10">
        <f t="shared" si="23"/>
        <v>1.788079470198678E-2</v>
      </c>
    </row>
  </sheetData>
  <mergeCells count="6">
    <mergeCell ref="F1:K1"/>
    <mergeCell ref="B3:I3"/>
    <mergeCell ref="B4:I4"/>
    <mergeCell ref="B6:I6"/>
    <mergeCell ref="B5:I5"/>
    <mergeCell ref="B2:K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"/>
  <sheetViews>
    <sheetView tabSelected="1" workbookViewId="0">
      <selection activeCell="B3" sqref="B3:N3"/>
    </sheetView>
  </sheetViews>
  <sheetFormatPr defaultRowHeight="14" x14ac:dyDescent="0.25"/>
  <cols>
    <col min="14" max="14" width="10.54296875" customWidth="1"/>
  </cols>
  <sheetData>
    <row r="2" spans="1:14" ht="14" customHeight="1" x14ac:dyDescent="0.25">
      <c r="A2" s="1"/>
      <c r="B2" s="19" t="s">
        <v>21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ht="112" customHeight="1" x14ac:dyDescent="0.25">
      <c r="A3" s="20" t="s">
        <v>29</v>
      </c>
      <c r="B3" s="18" t="s">
        <v>37</v>
      </c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</sheetData>
  <mergeCells count="2">
    <mergeCell ref="B3:N3"/>
    <mergeCell ref="B2:N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ADC校验筛选过程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2020-07-10T15:08:43Z</dcterms:modified>
</cp:coreProperties>
</file>