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5180" windowHeight="12150" activeTab="1"/>
  </bookViews>
  <sheets>
    <sheet name="исходные данные" sheetId="3" r:id="rId1"/>
    <sheet name="модели" sheetId="4" r:id="rId2"/>
    <sheet name="безразмерные величины" sheetId="8" r:id="rId3"/>
  </sheets>
  <calcPr calcId="114210"/>
</workbook>
</file>

<file path=xl/calcChain.xml><?xml version="1.0" encoding="utf-8"?>
<calcChain xmlns="http://schemas.openxmlformats.org/spreadsheetml/2006/main">
  <c r="C18" i="3"/>
  <c r="D18"/>
  <c r="E18"/>
  <c r="F18"/>
  <c r="J18"/>
  <c r="F4" i="4"/>
  <c r="K18" i="3"/>
  <c r="L18"/>
  <c r="M18"/>
  <c r="N18"/>
  <c r="R18"/>
  <c r="M4" i="4"/>
  <c r="S18" i="3"/>
  <c r="T18"/>
  <c r="U18"/>
  <c r="V18"/>
  <c r="W18"/>
  <c r="AA18"/>
  <c r="T4" i="4"/>
  <c r="AB18" i="3"/>
  <c r="AC18"/>
  <c r="AD18"/>
  <c r="AE18"/>
  <c r="AF18"/>
  <c r="AG18"/>
  <c r="AH18"/>
  <c r="AL18"/>
  <c r="AA4" i="4"/>
  <c r="AM18" i="3"/>
  <c r="AN18"/>
  <c r="AO18"/>
  <c r="AP18"/>
  <c r="AQ18"/>
  <c r="AR18"/>
  <c r="AS18"/>
  <c r="AW18"/>
  <c r="AI4" i="4"/>
  <c r="AX18" i="3"/>
  <c r="AY18"/>
  <c r="AZ18"/>
  <c r="BA18"/>
  <c r="BB18"/>
  <c r="BF18"/>
  <c r="AQ4" i="4"/>
  <c r="F23"/>
  <c r="C19" i="3"/>
  <c r="D19"/>
  <c r="E19"/>
  <c r="F19"/>
  <c r="J19"/>
  <c r="F5" i="4"/>
  <c r="K19" i="3"/>
  <c r="L19"/>
  <c r="M19"/>
  <c r="N19"/>
  <c r="R19"/>
  <c r="M5" i="4"/>
  <c r="S19" i="3"/>
  <c r="T19"/>
  <c r="U19"/>
  <c r="V19"/>
  <c r="W19"/>
  <c r="AA19"/>
  <c r="T5" i="4"/>
  <c r="AB19" i="3"/>
  <c r="AC19"/>
  <c r="AD19"/>
  <c r="AE19"/>
  <c r="AF19"/>
  <c r="AG19"/>
  <c r="AH19"/>
  <c r="AL19"/>
  <c r="AA5" i="4"/>
  <c r="AM19" i="3"/>
  <c r="AN19"/>
  <c r="AO19"/>
  <c r="AP19"/>
  <c r="AQ19"/>
  <c r="AR19"/>
  <c r="AS19"/>
  <c r="AW19"/>
  <c r="AI5" i="4"/>
  <c r="AX19" i="3"/>
  <c r="AY19"/>
  <c r="AZ19"/>
  <c r="BA19"/>
  <c r="BB19"/>
  <c r="BF19"/>
  <c r="AQ5" i="4"/>
  <c r="F24"/>
  <c r="C20" i="3"/>
  <c r="D20"/>
  <c r="E20"/>
  <c r="F20"/>
  <c r="J20"/>
  <c r="F6" i="4"/>
  <c r="K20" i="3"/>
  <c r="L20"/>
  <c r="M20"/>
  <c r="N20"/>
  <c r="R20"/>
  <c r="M6" i="4"/>
  <c r="S20" i="3"/>
  <c r="T20"/>
  <c r="U20"/>
  <c r="V20"/>
  <c r="W20"/>
  <c r="AA20"/>
  <c r="T6" i="4"/>
  <c r="AB20" i="3"/>
  <c r="AC20"/>
  <c r="AD20"/>
  <c r="AE20"/>
  <c r="AF20"/>
  <c r="AG20"/>
  <c r="AH20"/>
  <c r="AL20"/>
  <c r="AA6" i="4"/>
  <c r="AM20" i="3"/>
  <c r="AN20"/>
  <c r="AO20"/>
  <c r="AP20"/>
  <c r="AQ20"/>
  <c r="AR20"/>
  <c r="AS20"/>
  <c r="AW20"/>
  <c r="AI6" i="4"/>
  <c r="AX20" i="3"/>
  <c r="AY20"/>
  <c r="AZ20"/>
  <c r="BA20"/>
  <c r="BB20"/>
  <c r="BF20"/>
  <c r="AQ6" i="4"/>
  <c r="F25"/>
  <c r="C21" i="3"/>
  <c r="D21"/>
  <c r="E21"/>
  <c r="F21"/>
  <c r="J21"/>
  <c r="F7" i="4"/>
  <c r="K21" i="3"/>
  <c r="L21"/>
  <c r="M21"/>
  <c r="N21"/>
  <c r="R21"/>
  <c r="M7" i="4"/>
  <c r="S21" i="3"/>
  <c r="T21"/>
  <c r="U21"/>
  <c r="V21"/>
  <c r="W21"/>
  <c r="AA21"/>
  <c r="T7" i="4"/>
  <c r="AB21" i="3"/>
  <c r="AC21"/>
  <c r="AD21"/>
  <c r="AE21"/>
  <c r="AF21"/>
  <c r="AG21"/>
  <c r="AH21"/>
  <c r="AL21"/>
  <c r="AA7" i="4"/>
  <c r="AM21" i="3"/>
  <c r="AN21"/>
  <c r="AO21"/>
  <c r="AP21"/>
  <c r="AQ21"/>
  <c r="AR21"/>
  <c r="AS21"/>
  <c r="AW21"/>
  <c r="AI7" i="4"/>
  <c r="AX21" i="3"/>
  <c r="AY21"/>
  <c r="AZ21"/>
  <c r="BA21"/>
  <c r="BB21"/>
  <c r="BF21"/>
  <c r="AQ7" i="4"/>
  <c r="F26"/>
  <c r="C22" i="3"/>
  <c r="D22"/>
  <c r="E22"/>
  <c r="F22"/>
  <c r="J22"/>
  <c r="F8" i="4"/>
  <c r="K22" i="3"/>
  <c r="L22"/>
  <c r="M22"/>
  <c r="N22"/>
  <c r="R22"/>
  <c r="M8" i="4"/>
  <c r="S22" i="3"/>
  <c r="T22"/>
  <c r="U22"/>
  <c r="V22"/>
  <c r="W22"/>
  <c r="AA22"/>
  <c r="T8" i="4"/>
  <c r="AB22" i="3"/>
  <c r="AC22"/>
  <c r="AD22"/>
  <c r="AE22"/>
  <c r="AF22"/>
  <c r="AG22"/>
  <c r="AH22"/>
  <c r="AL22"/>
  <c r="AA8" i="4"/>
  <c r="AM22" i="3"/>
  <c r="AN22"/>
  <c r="AO22"/>
  <c r="AP22"/>
  <c r="AQ22"/>
  <c r="AR22"/>
  <c r="AS22"/>
  <c r="AW22"/>
  <c r="AI8" i="4"/>
  <c r="AX22" i="3"/>
  <c r="AY22"/>
  <c r="AZ22"/>
  <c r="BA22"/>
  <c r="BB22"/>
  <c r="BF22"/>
  <c r="AQ8" i="4"/>
  <c r="F27"/>
  <c r="C23" i="3"/>
  <c r="D23"/>
  <c r="E23"/>
  <c r="F23"/>
  <c r="J23"/>
  <c r="F9" i="4"/>
  <c r="K23" i="3"/>
  <c r="L23"/>
  <c r="M23"/>
  <c r="N23"/>
  <c r="R23"/>
  <c r="M9" i="4"/>
  <c r="S23" i="3"/>
  <c r="T23"/>
  <c r="U23"/>
  <c r="V23"/>
  <c r="W23"/>
  <c r="AA23"/>
  <c r="T9" i="4"/>
  <c r="AB23" i="3"/>
  <c r="AC23"/>
  <c r="AD23"/>
  <c r="AE23"/>
  <c r="AF23"/>
  <c r="AG23"/>
  <c r="AH23"/>
  <c r="AL23"/>
  <c r="AA9" i="4"/>
  <c r="AM23" i="3"/>
  <c r="AN23"/>
  <c r="AO23"/>
  <c r="AP23"/>
  <c r="AQ23"/>
  <c r="AR23"/>
  <c r="AS23"/>
  <c r="AW23"/>
  <c r="AI9" i="4"/>
  <c r="AX23" i="3"/>
  <c r="AY23"/>
  <c r="AZ23"/>
  <c r="BA23"/>
  <c r="BB23"/>
  <c r="BF23"/>
  <c r="AQ9" i="4"/>
  <c r="F28"/>
  <c r="C24" i="3"/>
  <c r="D24"/>
  <c r="E24"/>
  <c r="F24"/>
  <c r="J24"/>
  <c r="F10" i="4"/>
  <c r="K24" i="3"/>
  <c r="L24"/>
  <c r="M24"/>
  <c r="N24"/>
  <c r="R24"/>
  <c r="M10" i="4"/>
  <c r="S24" i="3"/>
  <c r="T24"/>
  <c r="U24"/>
  <c r="V24"/>
  <c r="W24"/>
  <c r="AA24"/>
  <c r="T10" i="4"/>
  <c r="AB24" i="3"/>
  <c r="AC24"/>
  <c r="AD24"/>
  <c r="AE24"/>
  <c r="AF24"/>
  <c r="AG24"/>
  <c r="AH24"/>
  <c r="AL24"/>
  <c r="AA10" i="4"/>
  <c r="AM24" i="3"/>
  <c r="AN24"/>
  <c r="AO24"/>
  <c r="AP24"/>
  <c r="AQ24"/>
  <c r="AR24"/>
  <c r="AS24"/>
  <c r="AW24"/>
  <c r="AI10" i="4"/>
  <c r="AX24" i="3"/>
  <c r="AY24"/>
  <c r="AZ24"/>
  <c r="BA24"/>
  <c r="BB24"/>
  <c r="BF24"/>
  <c r="AQ10" i="4"/>
  <c r="F29"/>
  <c r="C25" i="3"/>
  <c r="D25"/>
  <c r="E25"/>
  <c r="F25"/>
  <c r="J25"/>
  <c r="F11" i="4"/>
  <c r="K25" i="3"/>
  <c r="L25"/>
  <c r="M25"/>
  <c r="N25"/>
  <c r="R25"/>
  <c r="M11" i="4"/>
  <c r="S25" i="3"/>
  <c r="T25"/>
  <c r="U25"/>
  <c r="V25"/>
  <c r="W25"/>
  <c r="AA25"/>
  <c r="T11" i="4"/>
  <c r="AB25" i="3"/>
  <c r="AC25"/>
  <c r="AD25"/>
  <c r="AE25"/>
  <c r="AF25"/>
  <c r="AG25"/>
  <c r="AH25"/>
  <c r="AL25"/>
  <c r="AA11" i="4"/>
  <c r="AM25" i="3"/>
  <c r="AN25"/>
  <c r="AO25"/>
  <c r="AP25"/>
  <c r="AQ25"/>
  <c r="AR25"/>
  <c r="AS25"/>
  <c r="AW25"/>
  <c r="AI11" i="4"/>
  <c r="AX25" i="3"/>
  <c r="AY25"/>
  <c r="AZ25"/>
  <c r="BA25"/>
  <c r="BB25"/>
  <c r="BF25"/>
  <c r="AQ11" i="4"/>
  <c r="F30"/>
  <c r="C26" i="3"/>
  <c r="D26"/>
  <c r="E26"/>
  <c r="F26"/>
  <c r="J26"/>
  <c r="F12" i="4"/>
  <c r="K26" i="3"/>
  <c r="L26"/>
  <c r="M26"/>
  <c r="N26"/>
  <c r="R26"/>
  <c r="M12" i="4"/>
  <c r="S26" i="3"/>
  <c r="T26"/>
  <c r="U26"/>
  <c r="V26"/>
  <c r="W26"/>
  <c r="AA26"/>
  <c r="T12" i="4"/>
  <c r="AB26" i="3"/>
  <c r="AC26"/>
  <c r="AD26"/>
  <c r="AE26"/>
  <c r="AF26"/>
  <c r="AG26"/>
  <c r="AH26"/>
  <c r="AL26"/>
  <c r="AA12" i="4"/>
  <c r="AM26" i="3"/>
  <c r="AN26"/>
  <c r="AO26"/>
  <c r="AP26"/>
  <c r="AQ26"/>
  <c r="AR26"/>
  <c r="AS26"/>
  <c r="AW26"/>
  <c r="AI12" i="4"/>
  <c r="AX26" i="3"/>
  <c r="AY26"/>
  <c r="AZ26"/>
  <c r="BA26"/>
  <c r="BB26"/>
  <c r="BF26"/>
  <c r="AQ12" i="4"/>
  <c r="F31"/>
  <c r="C27" i="3"/>
  <c r="D27"/>
  <c r="E27"/>
  <c r="F27"/>
  <c r="J27"/>
  <c r="F13" i="4"/>
  <c r="K27" i="3"/>
  <c r="L27"/>
  <c r="M27"/>
  <c r="N27"/>
  <c r="R27"/>
  <c r="M13" i="4"/>
  <c r="S27" i="3"/>
  <c r="T27"/>
  <c r="U27"/>
  <c r="V27"/>
  <c r="W27"/>
  <c r="AA27"/>
  <c r="T13" i="4"/>
  <c r="AB27" i="3"/>
  <c r="AC27"/>
  <c r="AD27"/>
  <c r="AE27"/>
  <c r="AF27"/>
  <c r="AG27"/>
  <c r="AH27"/>
  <c r="AL27"/>
  <c r="AA13" i="4"/>
  <c r="AM27" i="3"/>
  <c r="AN27"/>
  <c r="AO27"/>
  <c r="AP27"/>
  <c r="AQ27"/>
  <c r="AR27"/>
  <c r="AS27"/>
  <c r="AW27"/>
  <c r="AI13" i="4"/>
  <c r="AX27" i="3"/>
  <c r="AY27"/>
  <c r="AZ27"/>
  <c r="BA27"/>
  <c r="BB27"/>
  <c r="BF27"/>
  <c r="AQ13" i="4"/>
  <c r="F32"/>
  <c r="C28" i="3"/>
  <c r="D28"/>
  <c r="E28"/>
  <c r="F28"/>
  <c r="J28"/>
  <c r="F14" i="4"/>
  <c r="K28" i="3"/>
  <c r="L28"/>
  <c r="M28"/>
  <c r="N28"/>
  <c r="R28"/>
  <c r="M14" i="4"/>
  <c r="S28" i="3"/>
  <c r="T28"/>
  <c r="U28"/>
  <c r="V28"/>
  <c r="W28"/>
  <c r="AA28"/>
  <c r="T14" i="4"/>
  <c r="AB28" i="3"/>
  <c r="AC28"/>
  <c r="AD28"/>
  <c r="AE28"/>
  <c r="AF28"/>
  <c r="AG28"/>
  <c r="AH28"/>
  <c r="AL28"/>
  <c r="AA14" i="4"/>
  <c r="AM28" i="3"/>
  <c r="AN28"/>
  <c r="AO28"/>
  <c r="AP28"/>
  <c r="AQ28"/>
  <c r="AR28"/>
  <c r="AS28"/>
  <c r="AW28"/>
  <c r="AI14" i="4"/>
  <c r="AX28" i="3"/>
  <c r="AY28"/>
  <c r="AZ28"/>
  <c r="BA28"/>
  <c r="BB28"/>
  <c r="BF28"/>
  <c r="AQ14" i="4"/>
  <c r="F33"/>
  <c r="C29" i="3"/>
  <c r="D29"/>
  <c r="E29"/>
  <c r="F29"/>
  <c r="J29"/>
  <c r="F15" i="4"/>
  <c r="K29" i="3"/>
  <c r="L29"/>
  <c r="M29"/>
  <c r="N29"/>
  <c r="R29"/>
  <c r="M15" i="4"/>
  <c r="S29" i="3"/>
  <c r="T29"/>
  <c r="U29"/>
  <c r="V29"/>
  <c r="W29"/>
  <c r="AA29"/>
  <c r="T15" i="4"/>
  <c r="AB29" i="3"/>
  <c r="AC29"/>
  <c r="AD29"/>
  <c r="AE29"/>
  <c r="AF29"/>
  <c r="AG29"/>
  <c r="AH29"/>
  <c r="AL29"/>
  <c r="AA15" i="4"/>
  <c r="AM29" i="3"/>
  <c r="AN29"/>
  <c r="AO29"/>
  <c r="AP29"/>
  <c r="AQ29"/>
  <c r="AR29"/>
  <c r="AS29"/>
  <c r="AW29"/>
  <c r="AI15" i="4"/>
  <c r="AX29" i="3"/>
  <c r="AY29"/>
  <c r="AZ29"/>
  <c r="BA29"/>
  <c r="BB29"/>
  <c r="BF29"/>
  <c r="AQ15" i="4"/>
  <c r="F34"/>
  <c r="C30" i="3"/>
  <c r="D30"/>
  <c r="E30"/>
  <c r="F30"/>
  <c r="J30"/>
  <c r="F16" i="4"/>
  <c r="K30" i="3"/>
  <c r="L30"/>
  <c r="M30"/>
  <c r="N30"/>
  <c r="R30"/>
  <c r="M16" i="4"/>
  <c r="S30" i="3"/>
  <c r="T30"/>
  <c r="U30"/>
  <c r="V30"/>
  <c r="W30"/>
  <c r="AA30"/>
  <c r="T16" i="4"/>
  <c r="AB30" i="3"/>
  <c r="AC30"/>
  <c r="AD30"/>
  <c r="AE30"/>
  <c r="AF30"/>
  <c r="AG30"/>
  <c r="AH30"/>
  <c r="AL30"/>
  <c r="AA16" i="4"/>
  <c r="AM30" i="3"/>
  <c r="AN30"/>
  <c r="AO30"/>
  <c r="AP30"/>
  <c r="AQ30"/>
  <c r="AR30"/>
  <c r="AS30"/>
  <c r="AW30"/>
  <c r="AI16" i="4"/>
  <c r="AX30" i="3"/>
  <c r="AY30"/>
  <c r="AZ30"/>
  <c r="BA30"/>
  <c r="BB30"/>
  <c r="BF30"/>
  <c r="AQ16" i="4"/>
  <c r="F35"/>
  <c r="F36"/>
  <c r="G18" i="3"/>
  <c r="C4" i="4"/>
  <c r="O18" i="3"/>
  <c r="J4" i="4"/>
  <c r="X18" i="3"/>
  <c r="Q4" i="4"/>
  <c r="AI18" i="3"/>
  <c r="X4" i="4"/>
  <c r="AT18" i="3"/>
  <c r="AF4" i="4"/>
  <c r="BC18" i="3"/>
  <c r="AN4" i="4"/>
  <c r="C23"/>
  <c r="G19" i="3"/>
  <c r="C5" i="4"/>
  <c r="O19" i="3"/>
  <c r="J5" i="4"/>
  <c r="X19" i="3"/>
  <c r="Q5" i="4"/>
  <c r="AI19" i="3"/>
  <c r="X5" i="4"/>
  <c r="AT19" i="3"/>
  <c r="AF5" i="4"/>
  <c r="BC19" i="3"/>
  <c r="AN5" i="4"/>
  <c r="C24"/>
  <c r="G20" i="3"/>
  <c r="C6" i="4"/>
  <c r="O20" i="3"/>
  <c r="J6" i="4"/>
  <c r="X20" i="3"/>
  <c r="Q6" i="4"/>
  <c r="AI20" i="3"/>
  <c r="X6" i="4"/>
  <c r="AT20" i="3"/>
  <c r="AF6" i="4"/>
  <c r="BC20" i="3"/>
  <c r="AN6" i="4"/>
  <c r="C25"/>
  <c r="G21" i="3"/>
  <c r="C7" i="4"/>
  <c r="O21" i="3"/>
  <c r="J7" i="4"/>
  <c r="X21" i="3"/>
  <c r="Q7" i="4"/>
  <c r="AI21" i="3"/>
  <c r="X7" i="4"/>
  <c r="AT21" i="3"/>
  <c r="AF7" i="4"/>
  <c r="BC21" i="3"/>
  <c r="AN7" i="4"/>
  <c r="C26"/>
  <c r="G22" i="3"/>
  <c r="C8" i="4"/>
  <c r="O22" i="3"/>
  <c r="J8" i="4"/>
  <c r="X22" i="3"/>
  <c r="Q8" i="4"/>
  <c r="AI22" i="3"/>
  <c r="X8" i="4"/>
  <c r="AT22" i="3"/>
  <c r="AF8" i="4"/>
  <c r="BC22" i="3"/>
  <c r="AN8" i="4"/>
  <c r="C27"/>
  <c r="G23" i="3"/>
  <c r="C9" i="4"/>
  <c r="O23" i="3"/>
  <c r="J9" i="4"/>
  <c r="X23" i="3"/>
  <c r="Q9" i="4"/>
  <c r="AI23" i="3"/>
  <c r="X9" i="4"/>
  <c r="AT23" i="3"/>
  <c r="AF9" i="4"/>
  <c r="BC23" i="3"/>
  <c r="AN9" i="4"/>
  <c r="C28"/>
  <c r="G24" i="3"/>
  <c r="C10" i="4"/>
  <c r="O24" i="3"/>
  <c r="J10" i="4"/>
  <c r="X24" i="3"/>
  <c r="Q10" i="4"/>
  <c r="AI24" i="3"/>
  <c r="X10" i="4"/>
  <c r="AT24" i="3"/>
  <c r="AF10" i="4"/>
  <c r="BC24" i="3"/>
  <c r="AN10" i="4"/>
  <c r="C29"/>
  <c r="G25" i="3"/>
  <c r="C11" i="4"/>
  <c r="O25" i="3"/>
  <c r="J11" i="4"/>
  <c r="X25" i="3"/>
  <c r="Q11" i="4"/>
  <c r="AI25" i="3"/>
  <c r="X11" i="4"/>
  <c r="AT25" i="3"/>
  <c r="AF11" i="4"/>
  <c r="BC25" i="3"/>
  <c r="AN11" i="4"/>
  <c r="C30"/>
  <c r="G26" i="3"/>
  <c r="C12" i="4"/>
  <c r="O26" i="3"/>
  <c r="J12" i="4"/>
  <c r="X26" i="3"/>
  <c r="Q12" i="4"/>
  <c r="AI26" i="3"/>
  <c r="X12" i="4"/>
  <c r="AT26" i="3"/>
  <c r="AF12" i="4"/>
  <c r="BC26" i="3"/>
  <c r="AN12" i="4"/>
  <c r="C31"/>
  <c r="G27" i="3"/>
  <c r="C13" i="4"/>
  <c r="O27" i="3"/>
  <c r="J13" i="4"/>
  <c r="X27" i="3"/>
  <c r="Q13" i="4"/>
  <c r="AI27" i="3"/>
  <c r="X13" i="4"/>
  <c r="AT27" i="3"/>
  <c r="AF13" i="4"/>
  <c r="BC27" i="3"/>
  <c r="AN13" i="4"/>
  <c r="C32"/>
  <c r="G28" i="3"/>
  <c r="C14" i="4"/>
  <c r="O28" i="3"/>
  <c r="J14" i="4"/>
  <c r="X28" i="3"/>
  <c r="Q14" i="4"/>
  <c r="AI28" i="3"/>
  <c r="X14" i="4"/>
  <c r="AT28" i="3"/>
  <c r="AF14" i="4"/>
  <c r="BC28" i="3"/>
  <c r="AN14" i="4"/>
  <c r="C33"/>
  <c r="G29" i="3"/>
  <c r="C15" i="4"/>
  <c r="O29" i="3"/>
  <c r="J15" i="4"/>
  <c r="X29" i="3"/>
  <c r="Q15" i="4"/>
  <c r="AI29" i="3"/>
  <c r="X15" i="4"/>
  <c r="AT29" i="3"/>
  <c r="AF15" i="4"/>
  <c r="BC29" i="3"/>
  <c r="AN15" i="4"/>
  <c r="C34"/>
  <c r="G30" i="3"/>
  <c r="C16" i="4"/>
  <c r="O30" i="3"/>
  <c r="J16" i="4"/>
  <c r="X30" i="3"/>
  <c r="Q16" i="4"/>
  <c r="AI30" i="3"/>
  <c r="X16" i="4"/>
  <c r="AT30" i="3"/>
  <c r="AF16" i="4"/>
  <c r="BC30" i="3"/>
  <c r="AN16" i="4"/>
  <c r="C35"/>
  <c r="C36"/>
  <c r="H18" i="3"/>
  <c r="D4" i="4"/>
  <c r="P18" i="3"/>
  <c r="K4" i="4"/>
  <c r="Y18" i="3"/>
  <c r="R4" i="4"/>
  <c r="AJ18" i="3"/>
  <c r="Y4" i="4"/>
  <c r="AU18" i="3"/>
  <c r="AG4" i="4"/>
  <c r="BD18" i="3"/>
  <c r="AO4" i="4"/>
  <c r="D23"/>
  <c r="H19" i="3"/>
  <c r="D5" i="4"/>
  <c r="P19" i="3"/>
  <c r="K5" i="4"/>
  <c r="Y19" i="3"/>
  <c r="R5" i="4"/>
  <c r="AJ19" i="3"/>
  <c r="Y5" i="4"/>
  <c r="AU19" i="3"/>
  <c r="AG5" i="4"/>
  <c r="BD19" i="3"/>
  <c r="AO5" i="4"/>
  <c r="D24"/>
  <c r="H20" i="3"/>
  <c r="D6" i="4"/>
  <c r="P20" i="3"/>
  <c r="K6" i="4"/>
  <c r="Y20" i="3"/>
  <c r="R6" i="4"/>
  <c r="AJ20" i="3"/>
  <c r="Y6" i="4"/>
  <c r="AU20" i="3"/>
  <c r="AG6" i="4"/>
  <c r="BD20" i="3"/>
  <c r="AO6" i="4"/>
  <c r="D25"/>
  <c r="H21" i="3"/>
  <c r="D7" i="4"/>
  <c r="P21" i="3"/>
  <c r="K7" i="4"/>
  <c r="Y21" i="3"/>
  <c r="R7" i="4"/>
  <c r="AJ21" i="3"/>
  <c r="Y7" i="4"/>
  <c r="AU21" i="3"/>
  <c r="AG7" i="4"/>
  <c r="BD21" i="3"/>
  <c r="AO7" i="4"/>
  <c r="D26"/>
  <c r="H22" i="3"/>
  <c r="D8" i="4"/>
  <c r="P22" i="3"/>
  <c r="K8" i="4"/>
  <c r="Y22" i="3"/>
  <c r="R8" i="4"/>
  <c r="AJ22" i="3"/>
  <c r="Y8" i="4"/>
  <c r="AU22" i="3"/>
  <c r="AG8" i="4"/>
  <c r="BD22" i="3"/>
  <c r="AO8" i="4"/>
  <c r="D27"/>
  <c r="H23" i="3"/>
  <c r="D9" i="4"/>
  <c r="P23" i="3"/>
  <c r="K9" i="4"/>
  <c r="Y23" i="3"/>
  <c r="R9" i="4"/>
  <c r="AJ23" i="3"/>
  <c r="Y9" i="4"/>
  <c r="AU23" i="3"/>
  <c r="AG9" i="4"/>
  <c r="BD23" i="3"/>
  <c r="AO9" i="4"/>
  <c r="D28"/>
  <c r="H24" i="3"/>
  <c r="D10" i="4"/>
  <c r="P24" i="3"/>
  <c r="K10" i="4"/>
  <c r="Y24" i="3"/>
  <c r="R10" i="4"/>
  <c r="AJ24" i="3"/>
  <c r="Y10" i="4"/>
  <c r="AU24" i="3"/>
  <c r="AG10" i="4"/>
  <c r="BD24" i="3"/>
  <c r="AO10" i="4"/>
  <c r="D29"/>
  <c r="H25" i="3"/>
  <c r="D11" i="4"/>
  <c r="P25" i="3"/>
  <c r="K11" i="4"/>
  <c r="Y25" i="3"/>
  <c r="R11" i="4"/>
  <c r="AJ25" i="3"/>
  <c r="Y11" i="4"/>
  <c r="AU25" i="3"/>
  <c r="AG11" i="4"/>
  <c r="BD25" i="3"/>
  <c r="AO11" i="4"/>
  <c r="D30"/>
  <c r="H26" i="3"/>
  <c r="D12" i="4"/>
  <c r="P26" i="3"/>
  <c r="K12" i="4"/>
  <c r="Y26" i="3"/>
  <c r="R12" i="4"/>
  <c r="AJ26" i="3"/>
  <c r="Y12" i="4"/>
  <c r="AU26" i="3"/>
  <c r="AG12" i="4"/>
  <c r="BD26" i="3"/>
  <c r="AO12" i="4"/>
  <c r="D31"/>
  <c r="H27" i="3"/>
  <c r="D13" i="4"/>
  <c r="P27" i="3"/>
  <c r="K13" i="4"/>
  <c r="Y27" i="3"/>
  <c r="R13" i="4"/>
  <c r="AJ27" i="3"/>
  <c r="Y13" i="4"/>
  <c r="AU27" i="3"/>
  <c r="AG13" i="4"/>
  <c r="BD27" i="3"/>
  <c r="AO13" i="4"/>
  <c r="D32"/>
  <c r="H28" i="3"/>
  <c r="D14" i="4"/>
  <c r="P28" i="3"/>
  <c r="K14" i="4"/>
  <c r="Y28" i="3"/>
  <c r="R14" i="4"/>
  <c r="AJ28" i="3"/>
  <c r="Y14" i="4"/>
  <c r="AU28" i="3"/>
  <c r="AG14" i="4"/>
  <c r="BD28" i="3"/>
  <c r="AO14" i="4"/>
  <c r="D33"/>
  <c r="H29" i="3"/>
  <c r="D15" i="4"/>
  <c r="P29" i="3"/>
  <c r="K15" i="4"/>
  <c r="Y29" i="3"/>
  <c r="R15" i="4"/>
  <c r="AJ29" i="3"/>
  <c r="Y15" i="4"/>
  <c r="AU29" i="3"/>
  <c r="AG15" i="4"/>
  <c r="BD29" i="3"/>
  <c r="AO15" i="4"/>
  <c r="D34"/>
  <c r="H30" i="3"/>
  <c r="D16" i="4"/>
  <c r="P30" i="3"/>
  <c r="K16" i="4"/>
  <c r="Y30" i="3"/>
  <c r="R16" i="4"/>
  <c r="AJ30" i="3"/>
  <c r="Y16" i="4"/>
  <c r="AU30" i="3"/>
  <c r="AG16" i="4"/>
  <c r="BD30" i="3"/>
  <c r="AO16" i="4"/>
  <c r="D35"/>
  <c r="D36"/>
  <c r="I18" i="3"/>
  <c r="E4" i="4"/>
  <c r="Q18" i="3"/>
  <c r="L4" i="4"/>
  <c r="Z18" i="3"/>
  <c r="S4" i="4"/>
  <c r="AK18" i="3"/>
  <c r="Z4" i="4"/>
  <c r="AV18" i="3"/>
  <c r="AH4" i="4"/>
  <c r="BE18" i="3"/>
  <c r="AP4" i="4"/>
  <c r="E23"/>
  <c r="I19" i="3"/>
  <c r="E5" i="4"/>
  <c r="Q19" i="3"/>
  <c r="L5" i="4"/>
  <c r="Z19" i="3"/>
  <c r="S5" i="4"/>
  <c r="AK19" i="3"/>
  <c r="Z5" i="4"/>
  <c r="AV19" i="3"/>
  <c r="AH5" i="4"/>
  <c r="BE19" i="3"/>
  <c r="AP5" i="4"/>
  <c r="E24"/>
  <c r="I20" i="3"/>
  <c r="E6" i="4"/>
  <c r="Q20" i="3"/>
  <c r="L6" i="4"/>
  <c r="Z20" i="3"/>
  <c r="S6" i="4"/>
  <c r="AK20" i="3"/>
  <c r="Z6" i="4"/>
  <c r="AV20" i="3"/>
  <c r="AH6" i="4"/>
  <c r="BE20" i="3"/>
  <c r="AP6" i="4"/>
  <c r="E25"/>
  <c r="I21" i="3"/>
  <c r="E7" i="4"/>
  <c r="Q21" i="3"/>
  <c r="L7" i="4"/>
  <c r="Z21" i="3"/>
  <c r="S7" i="4"/>
  <c r="AK21" i="3"/>
  <c r="Z7" i="4"/>
  <c r="AV21" i="3"/>
  <c r="AH7" i="4"/>
  <c r="BE21" i="3"/>
  <c r="AP7" i="4"/>
  <c r="E26"/>
  <c r="I22" i="3"/>
  <c r="E8" i="4"/>
  <c r="Q22" i="3"/>
  <c r="L8" i="4"/>
  <c r="Z22" i="3"/>
  <c r="S8" i="4"/>
  <c r="AK22" i="3"/>
  <c r="Z8" i="4"/>
  <c r="AV22" i="3"/>
  <c r="AH8" i="4"/>
  <c r="BE22" i="3"/>
  <c r="AP8" i="4"/>
  <c r="E27"/>
  <c r="I23" i="3"/>
  <c r="E9" i="4"/>
  <c r="Q23" i="3"/>
  <c r="L9" i="4"/>
  <c r="Z23" i="3"/>
  <c r="S9" i="4"/>
  <c r="AK23" i="3"/>
  <c r="Z9" i="4"/>
  <c r="AV23" i="3"/>
  <c r="AH9" i="4"/>
  <c r="BE23" i="3"/>
  <c r="AP9" i="4"/>
  <c r="E28"/>
  <c r="I24" i="3"/>
  <c r="E10" i="4"/>
  <c r="Q24" i="3"/>
  <c r="L10" i="4"/>
  <c r="Z24" i="3"/>
  <c r="S10" i="4"/>
  <c r="AK24" i="3"/>
  <c r="Z10" i="4"/>
  <c r="AV24" i="3"/>
  <c r="AH10" i="4"/>
  <c r="BE24" i="3"/>
  <c r="AP10" i="4"/>
  <c r="E29"/>
  <c r="I25" i="3"/>
  <c r="E11" i="4"/>
  <c r="Q25" i="3"/>
  <c r="L11" i="4"/>
  <c r="Z25" i="3"/>
  <c r="S11" i="4"/>
  <c r="AK25" i="3"/>
  <c r="Z11" i="4"/>
  <c r="AV25" i="3"/>
  <c r="AH11" i="4"/>
  <c r="BE25" i="3"/>
  <c r="AP11" i="4"/>
  <c r="E30"/>
  <c r="I26" i="3"/>
  <c r="E12" i="4"/>
  <c r="Q26" i="3"/>
  <c r="L12" i="4"/>
  <c r="Z26" i="3"/>
  <c r="S12" i="4"/>
  <c r="AK26" i="3"/>
  <c r="Z12" i="4"/>
  <c r="AV26" i="3"/>
  <c r="AH12" i="4"/>
  <c r="BE26" i="3"/>
  <c r="AP12" i="4"/>
  <c r="E31"/>
  <c r="I27" i="3"/>
  <c r="E13" i="4"/>
  <c r="Q27" i="3"/>
  <c r="L13" i="4"/>
  <c r="Z27" i="3"/>
  <c r="S13" i="4"/>
  <c r="AK27" i="3"/>
  <c r="Z13" i="4"/>
  <c r="AV27" i="3"/>
  <c r="AH13" i="4"/>
  <c r="BE27" i="3"/>
  <c r="AP13" i="4"/>
  <c r="E32"/>
  <c r="I28" i="3"/>
  <c r="E14" i="4"/>
  <c r="Q28" i="3"/>
  <c r="L14" i="4"/>
  <c r="Z28" i="3"/>
  <c r="S14" i="4"/>
  <c r="AK28" i="3"/>
  <c r="Z14" i="4"/>
  <c r="AV28" i="3"/>
  <c r="AH14" i="4"/>
  <c r="BE28" i="3"/>
  <c r="AP14" i="4"/>
  <c r="E33"/>
  <c r="I29" i="3"/>
  <c r="E15" i="4"/>
  <c r="Q29" i="3"/>
  <c r="L15" i="4"/>
  <c r="Z29" i="3"/>
  <c r="S15" i="4"/>
  <c r="AK29" i="3"/>
  <c r="Z15" i="4"/>
  <c r="AV29" i="3"/>
  <c r="AH15" i="4"/>
  <c r="BE29" i="3"/>
  <c r="AP15" i="4"/>
  <c r="E34"/>
  <c r="I30" i="3"/>
  <c r="E16" i="4"/>
  <c r="Q30" i="3"/>
  <c r="L16" i="4"/>
  <c r="Z30" i="3"/>
  <c r="S16" i="4"/>
  <c r="AK30" i="3"/>
  <c r="Z16" i="4"/>
  <c r="AV30" i="3"/>
  <c r="AH16" i="4"/>
  <c r="BE30" i="3"/>
  <c r="AP16" i="4"/>
  <c r="E35"/>
  <c r="E36"/>
  <c r="C37"/>
  <c r="F38"/>
  <c r="E38"/>
  <c r="C38"/>
  <c r="D38"/>
  <c r="AR7"/>
  <c r="AJ6"/>
  <c r="AJ14"/>
  <c r="U13"/>
  <c r="G9"/>
  <c r="G6"/>
  <c r="N16"/>
  <c r="N13"/>
  <c r="AJ11"/>
  <c r="AR16"/>
  <c r="AR12"/>
  <c r="AR8"/>
  <c r="G12"/>
  <c r="G5"/>
  <c r="U16"/>
  <c r="U7"/>
  <c r="AB4"/>
  <c r="AJ16"/>
  <c r="AJ9"/>
  <c r="AJ8"/>
  <c r="AJ4"/>
  <c r="AR14"/>
  <c r="AR13"/>
  <c r="AR10"/>
  <c r="AR9"/>
  <c r="AR6"/>
  <c r="AR5"/>
  <c r="AR4"/>
  <c r="G11"/>
  <c r="U10"/>
  <c r="G13"/>
  <c r="G10"/>
  <c r="N10"/>
  <c r="AB14"/>
  <c r="AR15"/>
  <c r="G15"/>
  <c r="AB7"/>
  <c r="AR11"/>
  <c r="G14"/>
  <c r="N15"/>
  <c r="N14"/>
  <c r="N12"/>
  <c r="N11"/>
  <c r="N9"/>
  <c r="N8"/>
  <c r="N7"/>
  <c r="N6"/>
  <c r="N5"/>
  <c r="AB16"/>
  <c r="AB15"/>
  <c r="AB13"/>
  <c r="AB12"/>
  <c r="AB11"/>
  <c r="AB10"/>
  <c r="AB9"/>
  <c r="AB8"/>
  <c r="AB6"/>
  <c r="AB5"/>
  <c r="G8"/>
  <c r="G7"/>
  <c r="U15"/>
  <c r="U14"/>
  <c r="U12"/>
  <c r="U11"/>
  <c r="U9"/>
  <c r="U8"/>
  <c r="U6"/>
  <c r="U5"/>
  <c r="U4"/>
  <c r="AJ15"/>
  <c r="AJ13"/>
  <c r="AJ12"/>
  <c r="AJ10"/>
  <c r="AJ7"/>
  <c r="AJ5"/>
  <c r="G16"/>
  <c r="G4"/>
  <c r="N4"/>
</calcChain>
</file>

<file path=xl/sharedStrings.xml><?xml version="1.0" encoding="utf-8"?>
<sst xmlns="http://schemas.openxmlformats.org/spreadsheetml/2006/main" count="285" uniqueCount="73">
  <si>
    <t>№ пп</t>
  </si>
  <si>
    <t>Наимено-вание участков</t>
  </si>
  <si>
    <t>Внешние антропогенные воздействия</t>
  </si>
  <si>
    <t>Природные воздействия</t>
  </si>
  <si>
    <t>Качество строительно-монтажных работ</t>
  </si>
  <si>
    <t>Эксплуатационные</t>
  </si>
  <si>
    <t xml:space="preserve"> факторы</t>
  </si>
  <si>
    <t>Качество производства</t>
  </si>
  <si>
    <t xml:space="preserve"> труб и ЗА</t>
  </si>
  <si>
    <t>Конструктивно-технологические факторы</t>
  </si>
  <si>
    <t>Стык</t>
  </si>
  <si>
    <t>Переход</t>
  </si>
  <si>
    <t>ЗА</t>
  </si>
  <si>
    <t>адд</t>
  </si>
  <si>
    <t>мулт</t>
  </si>
  <si>
    <t>комб</t>
  </si>
  <si>
    <t>a1</t>
  </si>
  <si>
    <r>
      <t>a2</t>
    </r>
    <r>
      <rPr>
        <sz val="10"/>
        <rFont val="Arial Cyr"/>
        <charset val="204"/>
      </rPr>
      <t/>
    </r>
  </si>
  <si>
    <r>
      <t>a3</t>
    </r>
    <r>
      <rPr>
        <sz val="10"/>
        <rFont val="Arial Cyr"/>
        <charset val="204"/>
      </rPr>
      <t/>
    </r>
  </si>
  <si>
    <r>
      <t>a4</t>
    </r>
    <r>
      <rPr>
        <sz val="10"/>
        <rFont val="Arial Cyr"/>
        <charset val="204"/>
      </rPr>
      <t/>
    </r>
  </si>
  <si>
    <r>
      <t>a5</t>
    </r>
    <r>
      <rPr>
        <sz val="10"/>
        <rFont val="Arial Cyr"/>
        <charset val="204"/>
      </rPr>
      <t/>
    </r>
  </si>
  <si>
    <r>
      <t>a6</t>
    </r>
    <r>
      <rPr>
        <sz val="10"/>
        <rFont val="Arial Cyr"/>
        <charset val="204"/>
      </rPr>
      <t/>
    </r>
  </si>
  <si>
    <r>
      <t>B</t>
    </r>
    <r>
      <rPr>
        <b/>
        <vertAlign val="subscript"/>
        <sz val="10"/>
        <rFont val="Arial"/>
        <family val="2"/>
        <charset val="204"/>
      </rPr>
      <t>11</t>
    </r>
  </si>
  <si>
    <r>
      <t>B</t>
    </r>
    <r>
      <rPr>
        <b/>
        <vertAlign val="subscript"/>
        <sz val="10"/>
        <rFont val="Arial"/>
        <family val="2"/>
        <charset val="204"/>
      </rPr>
      <t>12</t>
    </r>
  </si>
  <si>
    <r>
      <t>B</t>
    </r>
    <r>
      <rPr>
        <b/>
        <vertAlign val="subscript"/>
        <sz val="10"/>
        <rFont val="Arial"/>
        <family val="2"/>
        <charset val="204"/>
      </rPr>
      <t>13</t>
    </r>
  </si>
  <si>
    <r>
      <t>B</t>
    </r>
    <r>
      <rPr>
        <b/>
        <vertAlign val="subscript"/>
        <sz val="10"/>
        <rFont val="Arial"/>
        <family val="2"/>
        <charset val="204"/>
      </rPr>
      <t>14</t>
    </r>
  </si>
  <si>
    <r>
      <t>B</t>
    </r>
    <r>
      <rPr>
        <b/>
        <vertAlign val="subscript"/>
        <sz val="10"/>
        <rFont val="Arial"/>
        <family val="2"/>
        <charset val="204"/>
      </rPr>
      <t>21</t>
    </r>
  </si>
  <si>
    <r>
      <t>B</t>
    </r>
    <r>
      <rPr>
        <b/>
        <vertAlign val="subscript"/>
        <sz val="10"/>
        <rFont val="Arial"/>
        <family val="2"/>
        <charset val="204"/>
      </rPr>
      <t>22</t>
    </r>
  </si>
  <si>
    <r>
      <t>B</t>
    </r>
    <r>
      <rPr>
        <b/>
        <vertAlign val="subscript"/>
        <sz val="10"/>
        <rFont val="Arial"/>
        <family val="2"/>
        <charset val="204"/>
      </rPr>
      <t>23</t>
    </r>
  </si>
  <si>
    <r>
      <t>B</t>
    </r>
    <r>
      <rPr>
        <b/>
        <vertAlign val="subscript"/>
        <sz val="10"/>
        <rFont val="Arial"/>
        <family val="2"/>
        <charset val="204"/>
      </rPr>
      <t>24</t>
    </r>
  </si>
  <si>
    <r>
      <t>B</t>
    </r>
    <r>
      <rPr>
        <b/>
        <vertAlign val="subscript"/>
        <sz val="10"/>
        <rFont val="Arial"/>
        <family val="2"/>
        <charset val="204"/>
      </rPr>
      <t>31</t>
    </r>
  </si>
  <si>
    <r>
      <t>B</t>
    </r>
    <r>
      <rPr>
        <b/>
        <vertAlign val="subscript"/>
        <sz val="10"/>
        <rFont val="Arial"/>
        <family val="2"/>
        <charset val="204"/>
      </rPr>
      <t>32</t>
    </r>
  </si>
  <si>
    <r>
      <t>B</t>
    </r>
    <r>
      <rPr>
        <b/>
        <vertAlign val="subscript"/>
        <sz val="10"/>
        <rFont val="Arial"/>
        <family val="2"/>
        <charset val="204"/>
      </rPr>
      <t>33</t>
    </r>
  </si>
  <si>
    <r>
      <t>B</t>
    </r>
    <r>
      <rPr>
        <b/>
        <vertAlign val="subscript"/>
        <sz val="10"/>
        <rFont val="Arial"/>
        <family val="2"/>
        <charset val="204"/>
      </rPr>
      <t>34</t>
    </r>
  </si>
  <si>
    <r>
      <t>B</t>
    </r>
    <r>
      <rPr>
        <b/>
        <vertAlign val="subscript"/>
        <sz val="10"/>
        <rFont val="Arial"/>
        <family val="2"/>
        <charset val="204"/>
      </rPr>
      <t>35</t>
    </r>
  </si>
  <si>
    <r>
      <t>B</t>
    </r>
    <r>
      <rPr>
        <b/>
        <vertAlign val="subscript"/>
        <sz val="10"/>
        <rFont val="Arial"/>
        <family val="2"/>
        <charset val="204"/>
      </rPr>
      <t>41</t>
    </r>
  </si>
  <si>
    <r>
      <t>B</t>
    </r>
    <r>
      <rPr>
        <b/>
        <vertAlign val="subscript"/>
        <sz val="10"/>
        <rFont val="Arial"/>
        <family val="2"/>
        <charset val="204"/>
      </rPr>
      <t>42</t>
    </r>
  </si>
  <si>
    <r>
      <t>B</t>
    </r>
    <r>
      <rPr>
        <b/>
        <vertAlign val="subscript"/>
        <sz val="10"/>
        <rFont val="Arial"/>
        <family val="2"/>
        <charset val="204"/>
      </rPr>
      <t>43</t>
    </r>
  </si>
  <si>
    <r>
      <t>B</t>
    </r>
    <r>
      <rPr>
        <b/>
        <vertAlign val="subscript"/>
        <sz val="10"/>
        <rFont val="Arial"/>
        <family val="2"/>
        <charset val="204"/>
      </rPr>
      <t>44</t>
    </r>
  </si>
  <si>
    <r>
      <t>B</t>
    </r>
    <r>
      <rPr>
        <b/>
        <vertAlign val="subscript"/>
        <sz val="10"/>
        <rFont val="Arial"/>
        <family val="2"/>
        <charset val="204"/>
      </rPr>
      <t>45</t>
    </r>
  </si>
  <si>
    <r>
      <t>B</t>
    </r>
    <r>
      <rPr>
        <b/>
        <vertAlign val="subscript"/>
        <sz val="10"/>
        <rFont val="Arial"/>
        <family val="2"/>
        <charset val="204"/>
      </rPr>
      <t>46</t>
    </r>
  </si>
  <si>
    <r>
      <t>B</t>
    </r>
    <r>
      <rPr>
        <b/>
        <vertAlign val="subscript"/>
        <sz val="10"/>
        <rFont val="Arial"/>
        <family val="2"/>
        <charset val="204"/>
      </rPr>
      <t>47</t>
    </r>
  </si>
  <si>
    <r>
      <t>B</t>
    </r>
    <r>
      <rPr>
        <b/>
        <vertAlign val="subscript"/>
        <sz val="10"/>
        <rFont val="Arial"/>
        <family val="2"/>
        <charset val="204"/>
      </rPr>
      <t>51</t>
    </r>
  </si>
  <si>
    <r>
      <t>B</t>
    </r>
    <r>
      <rPr>
        <b/>
        <vertAlign val="subscript"/>
        <sz val="10"/>
        <rFont val="Arial"/>
        <family val="2"/>
        <charset val="204"/>
      </rPr>
      <t>52</t>
    </r>
  </si>
  <si>
    <r>
      <t>B</t>
    </r>
    <r>
      <rPr>
        <b/>
        <vertAlign val="subscript"/>
        <sz val="10"/>
        <rFont val="Arial"/>
        <family val="2"/>
        <charset val="204"/>
      </rPr>
      <t>53</t>
    </r>
  </si>
  <si>
    <r>
      <t>B</t>
    </r>
    <r>
      <rPr>
        <b/>
        <vertAlign val="subscript"/>
        <sz val="10"/>
        <rFont val="Arial"/>
        <family val="2"/>
        <charset val="204"/>
      </rPr>
      <t>54</t>
    </r>
  </si>
  <si>
    <r>
      <t>B</t>
    </r>
    <r>
      <rPr>
        <b/>
        <vertAlign val="subscript"/>
        <sz val="10"/>
        <rFont val="Arial"/>
        <family val="2"/>
        <charset val="204"/>
      </rPr>
      <t>55</t>
    </r>
  </si>
  <si>
    <r>
      <t>B</t>
    </r>
    <r>
      <rPr>
        <b/>
        <vertAlign val="subscript"/>
        <sz val="10"/>
        <rFont val="Arial"/>
        <family val="2"/>
        <charset val="204"/>
      </rPr>
      <t>56</t>
    </r>
  </si>
  <si>
    <r>
      <t>B</t>
    </r>
    <r>
      <rPr>
        <b/>
        <vertAlign val="subscript"/>
        <sz val="10"/>
        <rFont val="Arial"/>
        <family val="2"/>
        <charset val="204"/>
      </rPr>
      <t>57</t>
    </r>
  </si>
  <si>
    <r>
      <t>B</t>
    </r>
    <r>
      <rPr>
        <b/>
        <vertAlign val="subscript"/>
        <sz val="10"/>
        <rFont val="Arial"/>
        <family val="2"/>
        <charset val="204"/>
      </rPr>
      <t>61</t>
    </r>
  </si>
  <si>
    <r>
      <t>B</t>
    </r>
    <r>
      <rPr>
        <b/>
        <vertAlign val="subscript"/>
        <sz val="10"/>
        <rFont val="Arial"/>
        <family val="2"/>
        <charset val="204"/>
      </rPr>
      <t>62</t>
    </r>
  </si>
  <si>
    <r>
      <t>B</t>
    </r>
    <r>
      <rPr>
        <b/>
        <vertAlign val="subscript"/>
        <sz val="10"/>
        <rFont val="Arial"/>
        <family val="2"/>
        <charset val="204"/>
      </rPr>
      <t>63</t>
    </r>
  </si>
  <si>
    <r>
      <t>B</t>
    </r>
    <r>
      <rPr>
        <b/>
        <vertAlign val="subscript"/>
        <sz val="10"/>
        <rFont val="Arial"/>
        <family val="2"/>
        <charset val="204"/>
      </rPr>
      <t>64</t>
    </r>
  </si>
  <si>
    <r>
      <t>B</t>
    </r>
    <r>
      <rPr>
        <b/>
        <vertAlign val="subscript"/>
        <sz val="10"/>
        <rFont val="Arial"/>
        <family val="2"/>
        <charset val="204"/>
      </rPr>
      <t>65</t>
    </r>
  </si>
  <si>
    <t>среднее</t>
  </si>
  <si>
    <t>средн. генер.</t>
  </si>
  <si>
    <t>средн.ген.</t>
  </si>
  <si>
    <t>для всего участка</t>
  </si>
  <si>
    <t>комб1</t>
  </si>
  <si>
    <t>a11</t>
  </si>
  <si>
    <t>Группа 1</t>
  </si>
  <si>
    <t xml:space="preserve">Группа 2 </t>
  </si>
  <si>
    <t xml:space="preserve">Группа 3 </t>
  </si>
  <si>
    <t xml:space="preserve">Группа 4 </t>
  </si>
  <si>
    <t>Группа  5</t>
  </si>
  <si>
    <t>Группа 6</t>
  </si>
  <si>
    <t>№1</t>
  </si>
  <si>
    <t>№2</t>
  </si>
  <si>
    <t>№3</t>
  </si>
  <si>
    <t>№4</t>
  </si>
  <si>
    <t>№5</t>
  </si>
  <si>
    <t>№6</t>
  </si>
  <si>
    <t>оптим.мод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</si>
</sst>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9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sz val="10"/>
      <name val="Arial Cyr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65" fontId="2" fillId="0" borderId="0" xfId="0" applyNumberFormat="1" applyFont="1" applyBorder="1"/>
    <xf numFmtId="165" fontId="2" fillId="0" borderId="0" xfId="0" applyNumberFormat="1" applyFont="1" applyBorder="1" applyAlignment="1">
      <alignment horizontal="center" wrapText="1"/>
    </xf>
    <xf numFmtId="165" fontId="2" fillId="0" borderId="0" xfId="0" applyNumberFormat="1" applyFont="1"/>
    <xf numFmtId="2" fontId="2" fillId="0" borderId="9" xfId="0" applyNumberFormat="1" applyFont="1" applyBorder="1" applyAlignment="1">
      <alignment horizontal="center" wrapText="1"/>
    </xf>
    <xf numFmtId="2" fontId="2" fillId="0" borderId="10" xfId="0" applyNumberFormat="1" applyFont="1" applyBorder="1" applyAlignment="1">
      <alignment horizontal="center" wrapText="1"/>
    </xf>
    <xf numFmtId="2" fontId="2" fillId="0" borderId="11" xfId="0" applyNumberFormat="1" applyFont="1" applyBorder="1" applyAlignment="1">
      <alignment horizontal="center" wrapText="1"/>
    </xf>
    <xf numFmtId="2" fontId="2" fillId="0" borderId="12" xfId="0" applyNumberFormat="1" applyFont="1" applyBorder="1" applyAlignment="1">
      <alignment horizontal="center" wrapText="1"/>
    </xf>
    <xf numFmtId="2" fontId="2" fillId="0" borderId="13" xfId="0" applyNumberFormat="1" applyFont="1" applyBorder="1" applyAlignment="1">
      <alignment horizontal="center" wrapText="1"/>
    </xf>
    <xf numFmtId="2" fontId="0" fillId="0" borderId="9" xfId="0" applyNumberFormat="1" applyBorder="1"/>
    <xf numFmtId="2" fontId="2" fillId="0" borderId="9" xfId="0" applyNumberFormat="1" applyFont="1" applyBorder="1" applyAlignment="1">
      <alignment wrapText="1"/>
    </xf>
    <xf numFmtId="2" fontId="2" fillId="0" borderId="14" xfId="0" applyNumberFormat="1" applyFont="1" applyBorder="1" applyAlignment="1">
      <alignment horizontal="center" wrapText="1"/>
    </xf>
    <xf numFmtId="2" fontId="2" fillId="0" borderId="15" xfId="0" applyNumberFormat="1" applyFont="1" applyBorder="1" applyAlignment="1">
      <alignment horizontal="center" wrapText="1"/>
    </xf>
    <xf numFmtId="2" fontId="2" fillId="0" borderId="16" xfId="0" applyNumberFormat="1" applyFont="1" applyBorder="1" applyAlignment="1">
      <alignment horizontal="center" wrapText="1"/>
    </xf>
    <xf numFmtId="2" fontId="2" fillId="0" borderId="17" xfId="0" applyNumberFormat="1" applyFont="1" applyBorder="1" applyAlignment="1">
      <alignment horizontal="center" wrapText="1"/>
    </xf>
    <xf numFmtId="2" fontId="2" fillId="0" borderId="18" xfId="0" applyNumberFormat="1" applyFont="1" applyBorder="1" applyAlignment="1">
      <alignment horizontal="center" wrapText="1"/>
    </xf>
    <xf numFmtId="2" fontId="3" fillId="0" borderId="9" xfId="0" applyNumberFormat="1" applyFont="1" applyBorder="1" applyAlignment="1">
      <alignment horizontal="center" wrapText="1"/>
    </xf>
    <xf numFmtId="2" fontId="2" fillId="0" borderId="19" xfId="0" applyNumberFormat="1" applyFont="1" applyBorder="1" applyAlignment="1">
      <alignment horizontal="center" wrapText="1"/>
    </xf>
    <xf numFmtId="2" fontId="3" fillId="0" borderId="13" xfId="0" applyNumberFormat="1" applyFont="1" applyBorder="1" applyAlignment="1">
      <alignment horizontal="center" wrapText="1"/>
    </xf>
    <xf numFmtId="2" fontId="2" fillId="0" borderId="20" xfId="0" applyNumberFormat="1" applyFont="1" applyBorder="1" applyAlignment="1">
      <alignment horizontal="center" wrapText="1"/>
    </xf>
    <xf numFmtId="2" fontId="2" fillId="0" borderId="9" xfId="0" applyNumberFormat="1" applyFont="1" applyBorder="1" applyAlignment="1">
      <alignment vertical="top" wrapText="1"/>
    </xf>
    <xf numFmtId="2" fontId="3" fillId="0" borderId="20" xfId="0" applyNumberFormat="1" applyFont="1" applyBorder="1" applyAlignment="1">
      <alignment horizontal="center" wrapText="1"/>
    </xf>
    <xf numFmtId="2" fontId="3" fillId="0" borderId="21" xfId="0" applyNumberFormat="1" applyFont="1" applyBorder="1" applyAlignment="1">
      <alignment horizontal="center" wrapText="1"/>
    </xf>
    <xf numFmtId="2" fontId="3" fillId="0" borderId="9" xfId="0" applyNumberFormat="1" applyFont="1" applyBorder="1"/>
    <xf numFmtId="2" fontId="3" fillId="0" borderId="0" xfId="0" applyNumberFormat="1" applyFont="1" applyBorder="1" applyAlignment="1">
      <alignment horizontal="center" wrapText="1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center" wrapText="1"/>
    </xf>
    <xf numFmtId="2" fontId="0" fillId="0" borderId="0" xfId="0" applyNumberFormat="1"/>
    <xf numFmtId="2" fontId="0" fillId="0" borderId="0" xfId="0" applyNumberFormat="1" applyFont="1"/>
    <xf numFmtId="2" fontId="2" fillId="0" borderId="9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 wrapText="1"/>
    </xf>
    <xf numFmtId="0" fontId="2" fillId="0" borderId="7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2" fillId="0" borderId="0" xfId="0" applyNumberFormat="1" applyFont="1" applyBorder="1"/>
    <xf numFmtId="0" fontId="2" fillId="0" borderId="0" xfId="0" applyNumberFormat="1" applyFont="1"/>
    <xf numFmtId="164" fontId="2" fillId="0" borderId="0" xfId="0" applyNumberFormat="1" applyFont="1" applyBorder="1"/>
    <xf numFmtId="0" fontId="2" fillId="0" borderId="3" xfId="0" applyNumberFormat="1" applyFont="1" applyBorder="1" applyAlignment="1">
      <alignment horizontal="center" wrapText="1"/>
    </xf>
    <xf numFmtId="164" fontId="2" fillId="0" borderId="9" xfId="0" applyNumberFormat="1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0" xfId="0" applyFont="1" applyBorder="1"/>
    <xf numFmtId="164" fontId="2" fillId="0" borderId="9" xfId="0" applyNumberFormat="1" applyFont="1" applyBorder="1"/>
    <xf numFmtId="0" fontId="2" fillId="0" borderId="9" xfId="0" applyFont="1" applyBorder="1"/>
    <xf numFmtId="2" fontId="3" fillId="0" borderId="19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11" xfId="0" applyFont="1" applyBorder="1"/>
    <xf numFmtId="0" fontId="2" fillId="0" borderId="25" xfId="0" applyFont="1" applyBorder="1"/>
    <xf numFmtId="0" fontId="2" fillId="0" borderId="12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5" xfId="0" applyFont="1" applyBorder="1"/>
    <xf numFmtId="0" fontId="2" fillId="0" borderId="26" xfId="0" applyFont="1" applyBorder="1"/>
    <xf numFmtId="0" fontId="2" fillId="0" borderId="16" xfId="0" applyFont="1" applyBorder="1"/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vertical="top" wrapText="1"/>
    </xf>
    <xf numFmtId="0" fontId="2" fillId="0" borderId="28" xfId="0" applyFont="1" applyBorder="1" applyAlignment="1">
      <alignment horizontal="center" wrapText="1"/>
    </xf>
    <xf numFmtId="0" fontId="2" fillId="0" borderId="28" xfId="0" applyNumberFormat="1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vertical="top" wrapText="1"/>
    </xf>
    <xf numFmtId="0" fontId="2" fillId="0" borderId="32" xfId="0" applyFont="1" applyBorder="1" applyAlignment="1">
      <alignment horizontal="center" wrapText="1"/>
    </xf>
    <xf numFmtId="0" fontId="2" fillId="0" borderId="32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164" fontId="6" fillId="0" borderId="0" xfId="0" applyNumberFormat="1" applyFont="1" applyFill="1" applyBorder="1"/>
    <xf numFmtId="164" fontId="7" fillId="0" borderId="17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0" fontId="7" fillId="0" borderId="18" xfId="0" applyNumberFormat="1" applyFont="1" applyFill="1" applyBorder="1" applyAlignment="1">
      <alignment horizontal="center" wrapText="1"/>
    </xf>
    <xf numFmtId="0" fontId="0" fillId="0" borderId="0" xfId="0" applyNumberFormat="1"/>
    <xf numFmtId="0" fontId="3" fillId="0" borderId="9" xfId="0" applyNumberFormat="1" applyFont="1" applyBorder="1" applyAlignment="1">
      <alignment horizontal="center" wrapText="1"/>
    </xf>
    <xf numFmtId="2" fontId="8" fillId="0" borderId="9" xfId="0" applyNumberFormat="1" applyFont="1" applyBorder="1"/>
    <xf numFmtId="2" fontId="8" fillId="0" borderId="9" xfId="0" applyNumberFormat="1" applyFont="1" applyBorder="1" applyAlignment="1">
      <alignment horizontal="center" wrapText="1"/>
    </xf>
    <xf numFmtId="2" fontId="8" fillId="0" borderId="0" xfId="0" applyNumberFormat="1" applyFont="1" applyBorder="1" applyAlignment="1">
      <alignment horizontal="center" wrapText="1"/>
    </xf>
    <xf numFmtId="2" fontId="5" fillId="0" borderId="9" xfId="0" applyNumberFormat="1" applyFont="1" applyBorder="1"/>
    <xf numFmtId="0" fontId="2" fillId="2" borderId="0" xfId="0" applyFont="1" applyFill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2" borderId="0" xfId="0" applyFont="1" applyFill="1"/>
    <xf numFmtId="0" fontId="2" fillId="2" borderId="17" xfId="0" applyFont="1" applyFill="1" applyBorder="1"/>
    <xf numFmtId="0" fontId="2" fillId="2" borderId="0" xfId="0" applyFont="1" applyFill="1" applyBorder="1"/>
    <xf numFmtId="0" fontId="2" fillId="2" borderId="18" xfId="0" applyFont="1" applyFill="1" applyBorder="1"/>
    <xf numFmtId="0" fontId="2" fillId="0" borderId="3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2" fontId="2" fillId="0" borderId="9" xfId="0" applyNumberFormat="1" applyFont="1" applyBorder="1" applyAlignment="1">
      <alignment horizontal="center" wrapText="1"/>
    </xf>
    <xf numFmtId="2" fontId="2" fillId="0" borderId="9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 wrapText="1"/>
    </xf>
    <xf numFmtId="2" fontId="2" fillId="0" borderId="25" xfId="0" applyNumberFormat="1" applyFont="1" applyBorder="1" applyAlignment="1">
      <alignment horizontal="center" wrapText="1"/>
    </xf>
    <xf numFmtId="2" fontId="2" fillId="0" borderId="12" xfId="0" applyNumberFormat="1" applyFont="1" applyBorder="1" applyAlignment="1">
      <alignment horizontal="center" wrapText="1"/>
    </xf>
    <xf numFmtId="2" fontId="2" fillId="0" borderId="15" xfId="0" applyNumberFormat="1" applyFont="1" applyBorder="1" applyAlignment="1">
      <alignment horizontal="center" wrapText="1"/>
    </xf>
    <xf numFmtId="2" fontId="2" fillId="0" borderId="26" xfId="0" applyNumberFormat="1" applyFont="1" applyBorder="1" applyAlignment="1">
      <alignment horizontal="center" wrapText="1"/>
    </xf>
    <xf numFmtId="2" fontId="2" fillId="0" borderId="16" xfId="0" applyNumberFormat="1" applyFont="1" applyBorder="1" applyAlignment="1">
      <alignment horizontal="center" wrapText="1"/>
    </xf>
    <xf numFmtId="2" fontId="2" fillId="0" borderId="10" xfId="0" applyNumberFormat="1" applyFont="1" applyBorder="1" applyAlignment="1">
      <alignment horizontal="center" wrapText="1"/>
    </xf>
    <xf numFmtId="2" fontId="2" fillId="0" borderId="14" xfId="0" applyNumberFormat="1" applyFont="1" applyBorder="1" applyAlignment="1">
      <alignment horizontal="center" wrapText="1"/>
    </xf>
    <xf numFmtId="2" fontId="2" fillId="0" borderId="19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44"/>
  <sheetViews>
    <sheetView workbookViewId="0">
      <selection activeCell="G18" sqref="G18:G19"/>
    </sheetView>
  </sheetViews>
  <sheetFormatPr defaultRowHeight="12.75"/>
  <cols>
    <col min="1" max="7" width="9.140625" style="1"/>
    <col min="8" max="8" width="10.42578125" style="49" customWidth="1"/>
    <col min="9" max="9" width="7" style="1" customWidth="1"/>
    <col min="10" max="10" width="10" style="1" customWidth="1"/>
    <col min="11" max="15" width="9.140625" style="1"/>
    <col min="16" max="16" width="10.42578125" style="49" customWidth="1"/>
    <col min="17" max="17" width="7" style="1" customWidth="1"/>
    <col min="18" max="18" width="9.7109375" style="1" customWidth="1"/>
    <col min="19" max="24" width="9.140625" style="1"/>
    <col min="25" max="25" width="9.85546875" style="49" customWidth="1"/>
    <col min="26" max="27" width="8.7109375" style="1" customWidth="1"/>
    <col min="28" max="35" width="9.140625" style="1"/>
    <col min="36" max="36" width="10" style="49" customWidth="1"/>
    <col min="37" max="37" width="9.140625" style="1"/>
    <col min="38" max="38" width="11.5703125" style="1" bestFit="1" customWidth="1"/>
    <col min="39" max="48" width="9.140625" style="1"/>
    <col min="49" max="49" width="11.5703125" style="1" bestFit="1" customWidth="1"/>
    <col min="50" max="57" width="9.140625" style="1"/>
    <col min="58" max="58" width="11.5703125" style="1" bestFit="1" customWidth="1"/>
    <col min="59" max="16384" width="9.140625" style="1"/>
  </cols>
  <sheetData>
    <row r="1" spans="1:58" ht="15.75" customHeight="1">
      <c r="A1" s="8"/>
      <c r="B1" s="105" t="s">
        <v>1</v>
      </c>
      <c r="C1" s="99" t="s">
        <v>2</v>
      </c>
      <c r="D1" s="100"/>
      <c r="E1" s="100"/>
      <c r="F1" s="103"/>
      <c r="G1" s="9"/>
      <c r="H1" s="44" t="s">
        <v>60</v>
      </c>
      <c r="I1" s="9"/>
      <c r="J1" s="9"/>
      <c r="K1" s="99" t="s">
        <v>3</v>
      </c>
      <c r="L1" s="100"/>
      <c r="M1" s="100"/>
      <c r="N1" s="103"/>
      <c r="O1" s="9"/>
      <c r="P1" s="44" t="s">
        <v>61</v>
      </c>
      <c r="Q1" s="9"/>
      <c r="R1" s="9"/>
      <c r="S1" s="99" t="s">
        <v>4</v>
      </c>
      <c r="T1" s="100"/>
      <c r="U1" s="100"/>
      <c r="V1" s="100"/>
      <c r="W1" s="103"/>
      <c r="X1" s="9"/>
      <c r="Y1" s="44" t="s">
        <v>62</v>
      </c>
      <c r="Z1" s="9"/>
      <c r="AA1" s="9"/>
      <c r="AB1" s="99" t="s">
        <v>5</v>
      </c>
      <c r="AC1" s="100"/>
      <c r="AD1" s="100"/>
      <c r="AE1" s="100"/>
      <c r="AF1" s="100"/>
      <c r="AG1" s="100"/>
      <c r="AH1" s="103"/>
      <c r="AI1" s="9"/>
      <c r="AJ1" s="44"/>
      <c r="AK1" s="9" t="s">
        <v>63</v>
      </c>
      <c r="AL1" s="9"/>
      <c r="AM1" s="99" t="s">
        <v>7</v>
      </c>
      <c r="AN1" s="100"/>
      <c r="AO1" s="100"/>
      <c r="AP1" s="100"/>
      <c r="AQ1" s="100"/>
      <c r="AR1" s="100"/>
      <c r="AS1" s="103"/>
      <c r="AT1" s="9"/>
      <c r="AU1" s="9" t="s">
        <v>64</v>
      </c>
      <c r="AV1" s="9"/>
      <c r="AW1" s="9"/>
      <c r="AX1" s="99" t="s">
        <v>9</v>
      </c>
      <c r="AY1" s="100"/>
      <c r="AZ1" s="100"/>
      <c r="BA1" s="100"/>
      <c r="BB1" s="100"/>
      <c r="BC1" s="63"/>
      <c r="BD1" s="64" t="s">
        <v>65</v>
      </c>
      <c r="BE1" s="64"/>
      <c r="BF1" s="65"/>
    </row>
    <row r="2" spans="1:58" ht="13.5" thickBot="1">
      <c r="A2" s="10" t="s">
        <v>0</v>
      </c>
      <c r="B2" s="106"/>
      <c r="C2" s="101"/>
      <c r="D2" s="102"/>
      <c r="E2" s="102"/>
      <c r="F2" s="104"/>
      <c r="G2" s="11"/>
      <c r="H2" s="45"/>
      <c r="I2" s="11"/>
      <c r="J2" s="11"/>
      <c r="K2" s="101"/>
      <c r="L2" s="102"/>
      <c r="M2" s="102"/>
      <c r="N2" s="104"/>
      <c r="O2" s="11"/>
      <c r="P2" s="45"/>
      <c r="Q2" s="11"/>
      <c r="R2" s="11"/>
      <c r="S2" s="101"/>
      <c r="T2" s="102"/>
      <c r="U2" s="102"/>
      <c r="V2" s="102"/>
      <c r="W2" s="104"/>
      <c r="X2" s="11"/>
      <c r="Y2" s="45"/>
      <c r="Z2" s="11"/>
      <c r="AA2" s="11"/>
      <c r="AB2" s="101" t="s">
        <v>6</v>
      </c>
      <c r="AC2" s="102"/>
      <c r="AD2" s="102"/>
      <c r="AE2" s="102"/>
      <c r="AF2" s="102"/>
      <c r="AG2" s="102"/>
      <c r="AH2" s="104"/>
      <c r="AI2" s="11"/>
      <c r="AJ2" s="45"/>
      <c r="AK2" s="11"/>
      <c r="AL2" s="11"/>
      <c r="AM2" s="101" t="s">
        <v>8</v>
      </c>
      <c r="AN2" s="102"/>
      <c r="AO2" s="102"/>
      <c r="AP2" s="102"/>
      <c r="AQ2" s="102"/>
      <c r="AR2" s="102"/>
      <c r="AS2" s="104"/>
      <c r="AT2" s="11"/>
      <c r="AU2" s="11"/>
      <c r="AV2" s="11"/>
      <c r="AW2" s="11"/>
      <c r="AX2" s="101"/>
      <c r="AY2" s="102"/>
      <c r="AZ2" s="102"/>
      <c r="BA2" s="102"/>
      <c r="BB2" s="102"/>
      <c r="BC2" s="66"/>
      <c r="BD2" s="54"/>
      <c r="BE2" s="54"/>
      <c r="BF2" s="67"/>
    </row>
    <row r="3" spans="1:58" ht="15" thickBot="1">
      <c r="A3" s="12"/>
      <c r="B3" s="107"/>
      <c r="C3" s="13" t="s">
        <v>22</v>
      </c>
      <c r="D3" s="14" t="s">
        <v>23</v>
      </c>
      <c r="E3" s="14" t="s">
        <v>24</v>
      </c>
      <c r="F3" s="14" t="s">
        <v>25</v>
      </c>
      <c r="G3" s="13" t="s">
        <v>13</v>
      </c>
      <c r="H3" s="46" t="s">
        <v>14</v>
      </c>
      <c r="I3" s="13" t="s">
        <v>15</v>
      </c>
      <c r="J3" s="13" t="s">
        <v>58</v>
      </c>
      <c r="K3" s="13" t="s">
        <v>26</v>
      </c>
      <c r="L3" s="13" t="s">
        <v>27</v>
      </c>
      <c r="M3" s="13" t="s">
        <v>28</v>
      </c>
      <c r="N3" s="13" t="s">
        <v>29</v>
      </c>
      <c r="O3" s="13" t="s">
        <v>13</v>
      </c>
      <c r="P3" s="46" t="s">
        <v>14</v>
      </c>
      <c r="Q3" s="13" t="s">
        <v>15</v>
      </c>
      <c r="R3" s="13" t="s">
        <v>58</v>
      </c>
      <c r="S3" s="13" t="s">
        <v>30</v>
      </c>
      <c r="T3" s="13" t="s">
        <v>31</v>
      </c>
      <c r="U3" s="13" t="s">
        <v>32</v>
      </c>
      <c r="V3" s="13" t="s">
        <v>33</v>
      </c>
      <c r="W3" s="13" t="s">
        <v>34</v>
      </c>
      <c r="X3" s="13" t="s">
        <v>13</v>
      </c>
      <c r="Y3" s="46" t="s">
        <v>14</v>
      </c>
      <c r="Z3" s="13" t="s">
        <v>15</v>
      </c>
      <c r="AA3" s="13" t="s">
        <v>58</v>
      </c>
      <c r="AB3" s="13" t="s">
        <v>35</v>
      </c>
      <c r="AC3" s="13" t="s">
        <v>36</v>
      </c>
      <c r="AD3" s="13" t="s">
        <v>37</v>
      </c>
      <c r="AE3" s="13" t="s">
        <v>38</v>
      </c>
      <c r="AF3" s="13" t="s">
        <v>39</v>
      </c>
      <c r="AG3" s="13" t="s">
        <v>40</v>
      </c>
      <c r="AH3" s="13" t="s">
        <v>41</v>
      </c>
      <c r="AI3" s="13" t="s">
        <v>13</v>
      </c>
      <c r="AJ3" s="46" t="s">
        <v>14</v>
      </c>
      <c r="AK3" s="13" t="s">
        <v>15</v>
      </c>
      <c r="AL3" s="13" t="s">
        <v>58</v>
      </c>
      <c r="AM3" s="13" t="s">
        <v>42</v>
      </c>
      <c r="AN3" s="13" t="s">
        <v>43</v>
      </c>
      <c r="AO3" s="13" t="s">
        <v>44</v>
      </c>
      <c r="AP3" s="13" t="s">
        <v>45</v>
      </c>
      <c r="AQ3" s="13" t="s">
        <v>46</v>
      </c>
      <c r="AR3" s="13" t="s">
        <v>47</v>
      </c>
      <c r="AS3" s="13" t="s">
        <v>48</v>
      </c>
      <c r="AT3" s="13" t="s">
        <v>13</v>
      </c>
      <c r="AU3" s="13" t="s">
        <v>14</v>
      </c>
      <c r="AV3" s="13" t="s">
        <v>15</v>
      </c>
      <c r="AW3" s="13" t="s">
        <v>58</v>
      </c>
      <c r="AX3" s="13" t="s">
        <v>49</v>
      </c>
      <c r="AY3" s="13" t="s">
        <v>50</v>
      </c>
      <c r="AZ3" s="13" t="s">
        <v>51</v>
      </c>
      <c r="BA3" s="13" t="s">
        <v>52</v>
      </c>
      <c r="BB3" s="58" t="s">
        <v>53</v>
      </c>
      <c r="BC3" s="59" t="s">
        <v>13</v>
      </c>
      <c r="BD3" s="60" t="s">
        <v>14</v>
      </c>
      <c r="BE3" s="60" t="s">
        <v>15</v>
      </c>
      <c r="BF3" s="61" t="s">
        <v>58</v>
      </c>
    </row>
    <row r="4" spans="1:58" s="95" customFormat="1">
      <c r="A4" s="93" t="s">
        <v>59</v>
      </c>
      <c r="B4" s="93"/>
      <c r="C4" s="93">
        <v>0.4</v>
      </c>
      <c r="D4" s="93">
        <v>0.3</v>
      </c>
      <c r="E4" s="93">
        <v>0.2</v>
      </c>
      <c r="F4" s="93">
        <v>0.1</v>
      </c>
      <c r="G4" s="93"/>
      <c r="H4" s="94"/>
      <c r="I4" s="93"/>
      <c r="J4" s="93"/>
      <c r="K4" s="93">
        <v>0.4</v>
      </c>
      <c r="L4" s="93">
        <v>0.3</v>
      </c>
      <c r="M4" s="93">
        <v>0.2</v>
      </c>
      <c r="N4" s="93">
        <v>0.1</v>
      </c>
      <c r="O4" s="93"/>
      <c r="P4" s="94"/>
      <c r="Q4" s="93"/>
      <c r="R4" s="93"/>
      <c r="S4" s="93">
        <v>0.3</v>
      </c>
      <c r="T4" s="93">
        <v>0.26</v>
      </c>
      <c r="U4" s="93">
        <v>0.2</v>
      </c>
      <c r="V4" s="93">
        <v>0.13</v>
      </c>
      <c r="W4" s="93">
        <v>6.0000000000000001E-3</v>
      </c>
      <c r="X4" s="93"/>
      <c r="Y4" s="94"/>
      <c r="Z4" s="93"/>
      <c r="AA4" s="93"/>
      <c r="AB4" s="93">
        <v>0.2</v>
      </c>
      <c r="AC4" s="93">
        <v>0.25</v>
      </c>
      <c r="AD4" s="93">
        <v>0.21</v>
      </c>
      <c r="AE4" s="93">
        <v>0.14000000000000001</v>
      </c>
      <c r="AF4" s="93">
        <v>0.1</v>
      </c>
      <c r="AG4" s="93">
        <v>7.0000000000000007E-2</v>
      </c>
      <c r="AH4" s="93">
        <v>3.5000000000000003E-2</v>
      </c>
      <c r="AI4" s="93"/>
      <c r="AJ4" s="94"/>
      <c r="AK4" s="93"/>
      <c r="AL4" s="93"/>
      <c r="AM4" s="93">
        <v>0.1</v>
      </c>
      <c r="AN4" s="93">
        <v>0.21</v>
      </c>
      <c r="AO4" s="93">
        <v>3.5000000000000003E-2</v>
      </c>
      <c r="AP4" s="93">
        <v>7.0000000000000007E-2</v>
      </c>
      <c r="AQ4" s="93">
        <v>2.5000000000000001E-2</v>
      </c>
      <c r="AR4" s="93">
        <v>0.14000000000000001</v>
      </c>
      <c r="AS4" s="95">
        <v>0.2</v>
      </c>
      <c r="AT4" s="93"/>
      <c r="AU4" s="93"/>
      <c r="AV4" s="93"/>
      <c r="AW4" s="93"/>
      <c r="AX4" s="93">
        <v>0.3</v>
      </c>
      <c r="AY4" s="93">
        <v>0.26</v>
      </c>
      <c r="AZ4" s="93">
        <v>0.2</v>
      </c>
      <c r="BA4" s="93">
        <v>0.13</v>
      </c>
      <c r="BB4" s="93">
        <v>0.06</v>
      </c>
      <c r="BC4" s="96"/>
      <c r="BD4" s="97"/>
      <c r="BE4" s="97"/>
      <c r="BF4" s="98"/>
    </row>
    <row r="5" spans="1:58" ht="13.5" thickBot="1">
      <c r="A5" s="71">
        <v>1</v>
      </c>
      <c r="B5" s="72" t="s">
        <v>10</v>
      </c>
      <c r="C5" s="73">
        <v>1</v>
      </c>
      <c r="D5" s="73">
        <v>0.01</v>
      </c>
      <c r="E5" s="73">
        <v>0.01</v>
      </c>
      <c r="F5" s="73">
        <v>0.01</v>
      </c>
      <c r="G5" s="73"/>
      <c r="H5" s="74"/>
      <c r="I5" s="73"/>
      <c r="J5" s="73"/>
      <c r="K5" s="73">
        <v>6</v>
      </c>
      <c r="L5" s="73">
        <v>0.01</v>
      </c>
      <c r="M5" s="73">
        <v>0.01</v>
      </c>
      <c r="N5" s="73">
        <v>2</v>
      </c>
      <c r="O5" s="73"/>
      <c r="P5" s="74"/>
      <c r="Q5" s="73"/>
      <c r="R5" s="73"/>
      <c r="S5" s="73">
        <v>10</v>
      </c>
      <c r="T5" s="73">
        <v>1</v>
      </c>
      <c r="U5" s="73">
        <v>0.01</v>
      </c>
      <c r="V5" s="73">
        <v>3</v>
      </c>
      <c r="W5" s="73">
        <v>3</v>
      </c>
      <c r="X5" s="73"/>
      <c r="Y5" s="74"/>
      <c r="Z5" s="73"/>
      <c r="AA5" s="73"/>
      <c r="AB5" s="73">
        <v>0.01</v>
      </c>
      <c r="AC5" s="73">
        <v>10</v>
      </c>
      <c r="AD5" s="73">
        <v>3</v>
      </c>
      <c r="AE5" s="73">
        <v>0.01</v>
      </c>
      <c r="AF5" s="73">
        <v>0.01</v>
      </c>
      <c r="AG5" s="73">
        <v>0.01</v>
      </c>
      <c r="AH5" s="73">
        <v>2</v>
      </c>
      <c r="AI5" s="73"/>
      <c r="AJ5" s="74"/>
      <c r="AK5" s="73"/>
      <c r="AL5" s="73"/>
      <c r="AM5" s="73">
        <v>6</v>
      </c>
      <c r="AN5" s="73">
        <v>4</v>
      </c>
      <c r="AO5" s="73">
        <v>1</v>
      </c>
      <c r="AP5" s="73">
        <v>1</v>
      </c>
      <c r="AQ5" s="73">
        <v>10</v>
      </c>
      <c r="AR5" s="73">
        <v>0.01</v>
      </c>
      <c r="AS5" s="73">
        <v>0.01</v>
      </c>
      <c r="AT5" s="73"/>
      <c r="AU5" s="73"/>
      <c r="AV5" s="73"/>
      <c r="AW5" s="73"/>
      <c r="AX5" s="73">
        <v>0.01</v>
      </c>
      <c r="AY5" s="73">
        <v>4</v>
      </c>
      <c r="AZ5" s="73">
        <v>2</v>
      </c>
      <c r="BA5" s="73">
        <v>2.7</v>
      </c>
      <c r="BB5" s="75">
        <v>4</v>
      </c>
      <c r="BC5" s="63"/>
      <c r="BD5" s="64"/>
      <c r="BE5" s="64"/>
      <c r="BF5" s="65"/>
    </row>
    <row r="6" spans="1:58" ht="13.5" thickBot="1">
      <c r="A6" s="76">
        <v>2</v>
      </c>
      <c r="B6" s="2" t="s">
        <v>10</v>
      </c>
      <c r="C6" s="3">
        <v>4</v>
      </c>
      <c r="D6" s="3">
        <v>10</v>
      </c>
      <c r="E6" s="3">
        <v>0.01</v>
      </c>
      <c r="F6" s="3">
        <v>5</v>
      </c>
      <c r="G6" s="3"/>
      <c r="H6" s="47"/>
      <c r="I6" s="3"/>
      <c r="J6" s="3"/>
      <c r="K6" s="3">
        <v>1</v>
      </c>
      <c r="L6" s="3">
        <v>6</v>
      </c>
      <c r="M6" s="3">
        <v>0.01</v>
      </c>
      <c r="N6" s="3">
        <v>2</v>
      </c>
      <c r="O6" s="3"/>
      <c r="P6" s="47"/>
      <c r="Q6" s="3"/>
      <c r="R6" s="3"/>
      <c r="S6" s="3">
        <v>10</v>
      </c>
      <c r="T6" s="3">
        <v>1</v>
      </c>
      <c r="U6" s="3">
        <v>0.01</v>
      </c>
      <c r="V6" s="3">
        <v>3</v>
      </c>
      <c r="W6" s="3">
        <v>3</v>
      </c>
      <c r="X6" s="3"/>
      <c r="Y6" s="47"/>
      <c r="Z6" s="3"/>
      <c r="AA6" s="3"/>
      <c r="AB6" s="3">
        <v>8</v>
      </c>
      <c r="AC6" s="3">
        <v>5</v>
      </c>
      <c r="AD6" s="3">
        <v>3</v>
      </c>
      <c r="AE6" s="3">
        <v>1</v>
      </c>
      <c r="AF6" s="3">
        <v>0.01</v>
      </c>
      <c r="AG6" s="3">
        <v>7</v>
      </c>
      <c r="AH6" s="3">
        <v>2</v>
      </c>
      <c r="AI6" s="3"/>
      <c r="AJ6" s="47"/>
      <c r="AK6" s="3"/>
      <c r="AL6" s="3"/>
      <c r="AM6" s="3">
        <v>6</v>
      </c>
      <c r="AN6" s="3">
        <v>4</v>
      </c>
      <c r="AO6" s="3">
        <v>1</v>
      </c>
      <c r="AP6" s="3">
        <v>2</v>
      </c>
      <c r="AQ6" s="3">
        <v>10</v>
      </c>
      <c r="AR6" s="3">
        <v>0.01</v>
      </c>
      <c r="AS6" s="3">
        <v>0.01</v>
      </c>
      <c r="AT6" s="3"/>
      <c r="AU6" s="3"/>
      <c r="AV6" s="3"/>
      <c r="AW6" s="3"/>
      <c r="AX6" s="3">
        <v>0.01</v>
      </c>
      <c r="AY6" s="3">
        <v>3</v>
      </c>
      <c r="AZ6" s="3">
        <v>0.01</v>
      </c>
      <c r="BA6" s="3">
        <v>2.7</v>
      </c>
      <c r="BB6" s="11">
        <v>2</v>
      </c>
      <c r="BC6" s="66"/>
      <c r="BD6" s="54"/>
      <c r="BE6" s="54"/>
      <c r="BF6" s="67"/>
    </row>
    <row r="7" spans="1:58" ht="13.5" thickBot="1">
      <c r="A7" s="76">
        <v>3</v>
      </c>
      <c r="B7" s="2" t="s">
        <v>11</v>
      </c>
      <c r="C7" s="4">
        <v>1</v>
      </c>
      <c r="D7" s="5">
        <v>6</v>
      </c>
      <c r="E7" s="5">
        <v>10</v>
      </c>
      <c r="F7" s="5">
        <v>0.01</v>
      </c>
      <c r="G7" s="3"/>
      <c r="H7" s="47"/>
      <c r="I7" s="3"/>
      <c r="J7" s="3"/>
      <c r="K7" s="5">
        <v>0.01</v>
      </c>
      <c r="L7" s="5">
        <v>0.01</v>
      </c>
      <c r="M7" s="5">
        <v>0.01</v>
      </c>
      <c r="N7" s="5">
        <v>4</v>
      </c>
      <c r="O7" s="5"/>
      <c r="P7" s="51"/>
      <c r="Q7" s="5"/>
      <c r="R7" s="5"/>
      <c r="S7" s="5">
        <v>10</v>
      </c>
      <c r="T7" s="5">
        <v>1</v>
      </c>
      <c r="U7" s="5">
        <v>7</v>
      </c>
      <c r="V7" s="5">
        <v>3</v>
      </c>
      <c r="W7" s="5">
        <v>2</v>
      </c>
      <c r="X7" s="5"/>
      <c r="Y7" s="51"/>
      <c r="Z7" s="5"/>
      <c r="AA7" s="5"/>
      <c r="AB7" s="5">
        <v>0.01</v>
      </c>
      <c r="AC7" s="5">
        <v>10</v>
      </c>
      <c r="AD7" s="5">
        <v>2</v>
      </c>
      <c r="AE7" s="5">
        <v>5</v>
      </c>
      <c r="AF7" s="5">
        <v>5</v>
      </c>
      <c r="AG7" s="5">
        <v>0.01</v>
      </c>
      <c r="AH7" s="5">
        <v>2</v>
      </c>
      <c r="AI7" s="5"/>
      <c r="AJ7" s="51"/>
      <c r="AK7" s="5"/>
      <c r="AL7" s="5"/>
      <c r="AM7" s="5">
        <v>5</v>
      </c>
      <c r="AN7" s="5">
        <v>4</v>
      </c>
      <c r="AO7" s="5">
        <v>2</v>
      </c>
      <c r="AP7" s="5">
        <v>6</v>
      </c>
      <c r="AQ7" s="5">
        <v>8</v>
      </c>
      <c r="AR7" s="5">
        <v>1</v>
      </c>
      <c r="AS7" s="5">
        <v>4</v>
      </c>
      <c r="AT7" s="5"/>
      <c r="AU7" s="5"/>
      <c r="AV7" s="5"/>
      <c r="AW7" s="5"/>
      <c r="AX7" s="5">
        <v>0.01</v>
      </c>
      <c r="AY7" s="5">
        <v>4</v>
      </c>
      <c r="AZ7" s="5">
        <v>1</v>
      </c>
      <c r="BA7" s="5">
        <v>2.7</v>
      </c>
      <c r="BB7" s="62">
        <v>4</v>
      </c>
      <c r="BC7" s="66"/>
      <c r="BD7" s="54"/>
      <c r="BE7" s="54"/>
      <c r="BF7" s="67"/>
    </row>
    <row r="8" spans="1:58" ht="13.5" thickBot="1">
      <c r="A8" s="76">
        <v>4</v>
      </c>
      <c r="B8" s="2" t="s">
        <v>10</v>
      </c>
      <c r="C8" s="3">
        <v>2</v>
      </c>
      <c r="D8" s="3">
        <v>3</v>
      </c>
      <c r="E8" s="3">
        <v>0.01</v>
      </c>
      <c r="F8" s="3">
        <v>0.01</v>
      </c>
      <c r="G8" s="3"/>
      <c r="H8" s="47"/>
      <c r="I8" s="3"/>
      <c r="J8" s="3"/>
      <c r="K8" s="3">
        <v>7</v>
      </c>
      <c r="L8" s="3">
        <v>0.01</v>
      </c>
      <c r="M8" s="3">
        <v>10</v>
      </c>
      <c r="N8" s="3">
        <v>1</v>
      </c>
      <c r="O8" s="3"/>
      <c r="P8" s="47"/>
      <c r="Q8" s="3"/>
      <c r="R8" s="3"/>
      <c r="S8" s="3">
        <v>5</v>
      </c>
      <c r="T8" s="3">
        <v>2</v>
      </c>
      <c r="U8" s="3">
        <v>0.01</v>
      </c>
      <c r="V8" s="3">
        <v>3</v>
      </c>
      <c r="W8" s="3">
        <v>3</v>
      </c>
      <c r="X8" s="3"/>
      <c r="Y8" s="47"/>
      <c r="Z8" s="3"/>
      <c r="AA8" s="3"/>
      <c r="AB8" s="3">
        <v>0.01</v>
      </c>
      <c r="AC8" s="3">
        <v>8</v>
      </c>
      <c r="AD8" s="3">
        <v>3</v>
      </c>
      <c r="AE8" s="3">
        <v>2</v>
      </c>
      <c r="AF8" s="3">
        <v>0.01</v>
      </c>
      <c r="AG8" s="3">
        <v>0.01</v>
      </c>
      <c r="AH8" s="3">
        <v>2</v>
      </c>
      <c r="AI8" s="3"/>
      <c r="AJ8" s="47"/>
      <c r="AK8" s="3"/>
      <c r="AL8" s="3"/>
      <c r="AM8" s="3">
        <v>6</v>
      </c>
      <c r="AN8" s="3">
        <v>3</v>
      </c>
      <c r="AO8" s="3">
        <v>1</v>
      </c>
      <c r="AP8" s="3">
        <v>0.01</v>
      </c>
      <c r="AQ8" s="3">
        <v>10</v>
      </c>
      <c r="AR8" s="3">
        <v>0.01</v>
      </c>
      <c r="AS8" s="3">
        <v>0.01</v>
      </c>
      <c r="AT8" s="3"/>
      <c r="AU8" s="3"/>
      <c r="AV8" s="3"/>
      <c r="AW8" s="3"/>
      <c r="AX8" s="3">
        <v>0.01</v>
      </c>
      <c r="AY8" s="3">
        <v>3</v>
      </c>
      <c r="AZ8" s="3">
        <v>6</v>
      </c>
      <c r="BA8" s="3">
        <v>2.7</v>
      </c>
      <c r="BB8" s="11">
        <v>4</v>
      </c>
      <c r="BC8" s="66"/>
      <c r="BD8" s="54"/>
      <c r="BE8" s="54"/>
      <c r="BF8" s="67"/>
    </row>
    <row r="9" spans="1:58" ht="13.5" thickBot="1">
      <c r="A9" s="76">
        <v>5</v>
      </c>
      <c r="B9" s="2" t="s">
        <v>12</v>
      </c>
      <c r="C9" s="3">
        <v>1</v>
      </c>
      <c r="D9" s="3">
        <v>0.01</v>
      </c>
      <c r="E9" s="3">
        <v>0.01</v>
      </c>
      <c r="F9" s="3">
        <v>8</v>
      </c>
      <c r="G9" s="3"/>
      <c r="H9" s="47"/>
      <c r="I9" s="3"/>
      <c r="J9" s="3"/>
      <c r="K9" s="3">
        <v>0.01</v>
      </c>
      <c r="L9" s="3">
        <v>6</v>
      </c>
      <c r="M9" s="3">
        <v>0.01</v>
      </c>
      <c r="N9" s="3">
        <v>2</v>
      </c>
      <c r="O9" s="3"/>
      <c r="P9" s="47"/>
      <c r="Q9" s="3"/>
      <c r="R9" s="3"/>
      <c r="S9" s="3">
        <v>10</v>
      </c>
      <c r="T9" s="3">
        <v>1</v>
      </c>
      <c r="U9" s="3">
        <v>1</v>
      </c>
      <c r="V9" s="3">
        <v>1</v>
      </c>
      <c r="W9" s="3">
        <v>3</v>
      </c>
      <c r="X9" s="3"/>
      <c r="Y9" s="47"/>
      <c r="Z9" s="3"/>
      <c r="AA9" s="3"/>
      <c r="AB9" s="3">
        <v>0.01</v>
      </c>
      <c r="AC9" s="3">
        <v>10</v>
      </c>
      <c r="AD9" s="3">
        <v>3</v>
      </c>
      <c r="AE9" s="3">
        <v>5</v>
      </c>
      <c r="AF9" s="3">
        <v>5</v>
      </c>
      <c r="AG9" s="3">
        <v>5</v>
      </c>
      <c r="AH9" s="3">
        <v>2</v>
      </c>
      <c r="AI9" s="3"/>
      <c r="AJ9" s="47"/>
      <c r="AK9" s="3"/>
      <c r="AL9" s="3"/>
      <c r="AM9" s="3">
        <v>6</v>
      </c>
      <c r="AN9" s="3">
        <v>4</v>
      </c>
      <c r="AO9" s="3">
        <v>1</v>
      </c>
      <c r="AP9" s="3">
        <v>1</v>
      </c>
      <c r="AQ9" s="3">
        <v>10</v>
      </c>
      <c r="AR9" s="3">
        <v>3</v>
      </c>
      <c r="AS9" s="3">
        <v>0.01</v>
      </c>
      <c r="AT9" s="3"/>
      <c r="AU9" s="3"/>
      <c r="AV9" s="3"/>
      <c r="AW9" s="3"/>
      <c r="AX9" s="3">
        <v>0.01</v>
      </c>
      <c r="AY9" s="3">
        <v>4</v>
      </c>
      <c r="AZ9" s="3">
        <v>0.01</v>
      </c>
      <c r="BA9" s="3">
        <v>2.7</v>
      </c>
      <c r="BB9" s="11">
        <v>2</v>
      </c>
      <c r="BC9" s="66"/>
      <c r="BD9" s="54"/>
      <c r="BE9" s="54"/>
      <c r="BF9" s="67"/>
    </row>
    <row r="10" spans="1:58" ht="13.5" thickBot="1">
      <c r="A10" s="76">
        <v>6</v>
      </c>
      <c r="B10" s="2" t="s">
        <v>10</v>
      </c>
      <c r="C10" s="3">
        <v>4</v>
      </c>
      <c r="D10" s="3">
        <v>10</v>
      </c>
      <c r="E10" s="3">
        <v>0.01</v>
      </c>
      <c r="F10" s="3">
        <v>0.01</v>
      </c>
      <c r="G10" s="3"/>
      <c r="H10" s="47"/>
      <c r="I10" s="3"/>
      <c r="J10" s="3"/>
      <c r="K10" s="3">
        <v>0.01</v>
      </c>
      <c r="L10" s="3">
        <v>6</v>
      </c>
      <c r="M10" s="3">
        <v>0.01</v>
      </c>
      <c r="N10" s="3">
        <v>2</v>
      </c>
      <c r="O10" s="3"/>
      <c r="P10" s="47"/>
      <c r="Q10" s="3"/>
      <c r="R10" s="3"/>
      <c r="S10" s="3">
        <v>10</v>
      </c>
      <c r="T10" s="3">
        <v>1</v>
      </c>
      <c r="U10" s="3">
        <v>0.01</v>
      </c>
      <c r="V10" s="3">
        <v>1</v>
      </c>
      <c r="W10" s="3">
        <v>1</v>
      </c>
      <c r="X10" s="3"/>
      <c r="Y10" s="47"/>
      <c r="Z10" s="3"/>
      <c r="AA10" s="3"/>
      <c r="AB10" s="3">
        <v>8</v>
      </c>
      <c r="AC10" s="3">
        <v>2</v>
      </c>
      <c r="AD10" s="3">
        <v>2</v>
      </c>
      <c r="AE10" s="3">
        <v>2</v>
      </c>
      <c r="AF10" s="3">
        <v>0.01</v>
      </c>
      <c r="AG10" s="3">
        <v>0.01</v>
      </c>
      <c r="AH10" s="3">
        <v>5</v>
      </c>
      <c r="AI10" s="3"/>
      <c r="AJ10" s="47"/>
      <c r="AK10" s="3"/>
      <c r="AL10" s="3"/>
      <c r="AM10" s="3">
        <v>5</v>
      </c>
      <c r="AN10" s="3">
        <v>4</v>
      </c>
      <c r="AO10" s="3">
        <v>3</v>
      </c>
      <c r="AP10" s="3">
        <v>2</v>
      </c>
      <c r="AQ10" s="3">
        <v>8</v>
      </c>
      <c r="AR10" s="3">
        <v>0.01</v>
      </c>
      <c r="AS10" s="3">
        <v>1</v>
      </c>
      <c r="AT10" s="3"/>
      <c r="AU10" s="3"/>
      <c r="AV10" s="3"/>
      <c r="AW10" s="3"/>
      <c r="AX10" s="3">
        <v>0.01</v>
      </c>
      <c r="AY10" s="3">
        <v>3</v>
      </c>
      <c r="AZ10" s="3">
        <v>5</v>
      </c>
      <c r="BA10" s="3">
        <v>2.7</v>
      </c>
      <c r="BB10" s="11">
        <v>4</v>
      </c>
      <c r="BC10" s="66"/>
      <c r="BD10" s="54"/>
      <c r="BE10" s="54"/>
      <c r="BF10" s="67"/>
    </row>
    <row r="11" spans="1:58" ht="13.5" thickBot="1">
      <c r="A11" s="76">
        <v>7</v>
      </c>
      <c r="B11" s="2" t="s">
        <v>10</v>
      </c>
      <c r="C11" s="3">
        <v>7</v>
      </c>
      <c r="D11" s="3">
        <v>6</v>
      </c>
      <c r="E11" s="3">
        <v>10</v>
      </c>
      <c r="F11" s="3">
        <v>0.01</v>
      </c>
      <c r="G11" s="3"/>
      <c r="H11" s="47"/>
      <c r="I11" s="3"/>
      <c r="J11" s="3"/>
      <c r="K11" s="3">
        <v>8</v>
      </c>
      <c r="L11" s="3">
        <v>0.01</v>
      </c>
      <c r="M11" s="3">
        <v>0.01</v>
      </c>
      <c r="N11" s="3">
        <v>4</v>
      </c>
      <c r="O11" s="3"/>
      <c r="P11" s="47"/>
      <c r="Q11" s="3"/>
      <c r="R11" s="3"/>
      <c r="S11" s="3">
        <v>10</v>
      </c>
      <c r="T11" s="3">
        <v>4</v>
      </c>
      <c r="U11" s="3">
        <v>0.01</v>
      </c>
      <c r="V11" s="3">
        <v>3</v>
      </c>
      <c r="W11" s="3">
        <v>3</v>
      </c>
      <c r="X11" s="3"/>
      <c r="Y11" s="47"/>
      <c r="Z11" s="3"/>
      <c r="AA11" s="3"/>
      <c r="AB11" s="3">
        <v>0.01</v>
      </c>
      <c r="AC11" s="3">
        <v>10</v>
      </c>
      <c r="AD11" s="3">
        <v>1</v>
      </c>
      <c r="AE11" s="3">
        <v>0.01</v>
      </c>
      <c r="AF11" s="3">
        <v>4</v>
      </c>
      <c r="AG11" s="3">
        <v>0.01</v>
      </c>
      <c r="AH11" s="3">
        <v>2</v>
      </c>
      <c r="AI11" s="3"/>
      <c r="AJ11" s="47"/>
      <c r="AK11" s="3"/>
      <c r="AL11" s="3"/>
      <c r="AM11" s="3">
        <v>6</v>
      </c>
      <c r="AN11" s="3">
        <v>3</v>
      </c>
      <c r="AO11" s="3">
        <v>1</v>
      </c>
      <c r="AP11" s="3">
        <v>6</v>
      </c>
      <c r="AQ11" s="3">
        <v>9</v>
      </c>
      <c r="AR11" s="3">
        <v>0.01</v>
      </c>
      <c r="AS11" s="3">
        <v>0.01</v>
      </c>
      <c r="AT11" s="3"/>
      <c r="AU11" s="3"/>
      <c r="AV11" s="3"/>
      <c r="AW11" s="3"/>
      <c r="AX11" s="3">
        <v>0.01</v>
      </c>
      <c r="AY11" s="3">
        <v>4</v>
      </c>
      <c r="AZ11" s="3">
        <v>0.01</v>
      </c>
      <c r="BA11" s="3">
        <v>2.7</v>
      </c>
      <c r="BB11" s="11">
        <v>3</v>
      </c>
      <c r="BC11" s="66"/>
      <c r="BD11" s="54"/>
      <c r="BE11" s="54"/>
      <c r="BF11" s="67"/>
    </row>
    <row r="12" spans="1:58" ht="13.5" thickBot="1">
      <c r="A12" s="76">
        <v>8</v>
      </c>
      <c r="B12" s="2" t="s">
        <v>10</v>
      </c>
      <c r="C12" s="3">
        <v>1</v>
      </c>
      <c r="D12" s="3">
        <v>4</v>
      </c>
      <c r="E12" s="3">
        <v>0.01</v>
      </c>
      <c r="F12" s="3">
        <v>0.01</v>
      </c>
      <c r="G12" s="3"/>
      <c r="H12" s="47"/>
      <c r="I12" s="3"/>
      <c r="J12" s="3"/>
      <c r="K12" s="3">
        <v>0.01</v>
      </c>
      <c r="L12" s="3">
        <v>0.01</v>
      </c>
      <c r="M12" s="3">
        <v>10</v>
      </c>
      <c r="N12" s="3">
        <v>1</v>
      </c>
      <c r="O12" s="3"/>
      <c r="P12" s="47"/>
      <c r="Q12" s="3"/>
      <c r="R12" s="3"/>
      <c r="S12" s="3">
        <v>5</v>
      </c>
      <c r="T12" s="3">
        <v>1</v>
      </c>
      <c r="U12" s="3">
        <v>2</v>
      </c>
      <c r="V12" s="3">
        <v>3</v>
      </c>
      <c r="W12" s="3">
        <v>3</v>
      </c>
      <c r="X12" s="3"/>
      <c r="Y12" s="47"/>
      <c r="Z12" s="3"/>
      <c r="AA12" s="3"/>
      <c r="AB12" s="3">
        <v>0.01</v>
      </c>
      <c r="AC12" s="3">
        <v>10</v>
      </c>
      <c r="AD12" s="3">
        <v>3</v>
      </c>
      <c r="AE12" s="3">
        <v>6</v>
      </c>
      <c r="AF12" s="3">
        <v>2</v>
      </c>
      <c r="AG12" s="3">
        <v>0.01</v>
      </c>
      <c r="AH12" s="3">
        <v>2</v>
      </c>
      <c r="AI12" s="3"/>
      <c r="AJ12" s="47"/>
      <c r="AK12" s="3"/>
      <c r="AL12" s="3"/>
      <c r="AM12" s="3">
        <v>6</v>
      </c>
      <c r="AN12" s="3">
        <v>4</v>
      </c>
      <c r="AO12" s="3">
        <v>1</v>
      </c>
      <c r="AP12" s="3">
        <v>9</v>
      </c>
      <c r="AQ12" s="3">
        <v>10</v>
      </c>
      <c r="AR12" s="3">
        <v>2</v>
      </c>
      <c r="AS12" s="3">
        <v>1</v>
      </c>
      <c r="AT12" s="3"/>
      <c r="AU12" s="3"/>
      <c r="AV12" s="3"/>
      <c r="AW12" s="3"/>
      <c r="AX12" s="3">
        <v>0.01</v>
      </c>
      <c r="AY12" s="3">
        <v>4</v>
      </c>
      <c r="AZ12" s="3">
        <v>6</v>
      </c>
      <c r="BA12" s="3">
        <v>2.7</v>
      </c>
      <c r="BB12" s="11">
        <v>4</v>
      </c>
      <c r="BC12" s="66"/>
      <c r="BD12" s="54"/>
      <c r="BE12" s="54"/>
      <c r="BF12" s="67"/>
    </row>
    <row r="13" spans="1:58" ht="13.5" thickBot="1">
      <c r="A13" s="76">
        <v>9</v>
      </c>
      <c r="B13" s="2" t="s">
        <v>11</v>
      </c>
      <c r="C13" s="3">
        <v>1</v>
      </c>
      <c r="D13" s="3">
        <v>0.01</v>
      </c>
      <c r="E13" s="3">
        <v>10</v>
      </c>
      <c r="F13" s="3">
        <v>0.01</v>
      </c>
      <c r="G13" s="3"/>
      <c r="H13" s="47"/>
      <c r="I13" s="3"/>
      <c r="J13" s="3"/>
      <c r="K13" s="3">
        <v>1</v>
      </c>
      <c r="L13" s="3">
        <v>0.01</v>
      </c>
      <c r="M13" s="3">
        <v>0.01</v>
      </c>
      <c r="N13" s="3">
        <v>4</v>
      </c>
      <c r="O13" s="3"/>
      <c r="P13" s="47"/>
      <c r="Q13" s="3"/>
      <c r="R13" s="3"/>
      <c r="S13" s="3">
        <v>10</v>
      </c>
      <c r="T13" s="3">
        <v>1</v>
      </c>
      <c r="U13" s="3">
        <v>0.01</v>
      </c>
      <c r="V13" s="3">
        <v>1</v>
      </c>
      <c r="W13" s="3">
        <v>3</v>
      </c>
      <c r="X13" s="3"/>
      <c r="Y13" s="47"/>
      <c r="Z13" s="3"/>
      <c r="AA13" s="3"/>
      <c r="AB13" s="3">
        <v>0.01</v>
      </c>
      <c r="AC13" s="3">
        <v>9</v>
      </c>
      <c r="AD13" s="3">
        <v>1</v>
      </c>
      <c r="AE13" s="3">
        <v>0.01</v>
      </c>
      <c r="AF13" s="3">
        <v>0.01</v>
      </c>
      <c r="AG13" s="3">
        <v>0.01</v>
      </c>
      <c r="AH13" s="3">
        <v>2</v>
      </c>
      <c r="AI13" s="3"/>
      <c r="AJ13" s="47"/>
      <c r="AK13" s="3"/>
      <c r="AL13" s="3"/>
      <c r="AM13" s="3">
        <v>8</v>
      </c>
      <c r="AN13" s="3">
        <v>4</v>
      </c>
      <c r="AO13" s="3">
        <v>3</v>
      </c>
      <c r="AP13" s="3">
        <v>2</v>
      </c>
      <c r="AQ13" s="3">
        <v>10</v>
      </c>
      <c r="AR13" s="3">
        <v>0.01</v>
      </c>
      <c r="AS13" s="3">
        <v>0.01</v>
      </c>
      <c r="AT13" s="3"/>
      <c r="AU13" s="3"/>
      <c r="AV13" s="3"/>
      <c r="AW13" s="3"/>
      <c r="AX13" s="3">
        <v>0.01</v>
      </c>
      <c r="AY13" s="3">
        <v>4</v>
      </c>
      <c r="AZ13" s="3">
        <v>0.01</v>
      </c>
      <c r="BA13" s="3">
        <v>2.7</v>
      </c>
      <c r="BB13" s="11">
        <v>6</v>
      </c>
      <c r="BC13" s="66"/>
      <c r="BD13" s="54"/>
      <c r="BE13" s="54"/>
      <c r="BF13" s="67"/>
    </row>
    <row r="14" spans="1:58" ht="13.5" thickBot="1">
      <c r="A14" s="76">
        <v>10</v>
      </c>
      <c r="B14" s="2" t="s">
        <v>10</v>
      </c>
      <c r="C14" s="3">
        <v>7</v>
      </c>
      <c r="D14" s="3">
        <v>6</v>
      </c>
      <c r="E14" s="3">
        <v>10</v>
      </c>
      <c r="F14" s="3">
        <v>4</v>
      </c>
      <c r="G14" s="3"/>
      <c r="H14" s="47"/>
      <c r="I14" s="3"/>
      <c r="J14" s="3"/>
      <c r="K14" s="3">
        <v>0.01</v>
      </c>
      <c r="L14" s="3">
        <v>0.01</v>
      </c>
      <c r="M14" s="3">
        <v>0.01</v>
      </c>
      <c r="N14" s="3">
        <v>4</v>
      </c>
      <c r="O14" s="3"/>
      <c r="P14" s="47"/>
      <c r="Q14" s="3"/>
      <c r="R14" s="3"/>
      <c r="S14" s="3">
        <v>10</v>
      </c>
      <c r="T14" s="3">
        <v>3</v>
      </c>
      <c r="U14" s="3">
        <v>0.01</v>
      </c>
      <c r="V14" s="3">
        <v>3</v>
      </c>
      <c r="W14" s="3">
        <v>4</v>
      </c>
      <c r="X14" s="3"/>
      <c r="Y14" s="47"/>
      <c r="Z14" s="3"/>
      <c r="AA14" s="3"/>
      <c r="AB14" s="3">
        <v>8</v>
      </c>
      <c r="AC14" s="3">
        <v>6</v>
      </c>
      <c r="AD14" s="3">
        <v>3</v>
      </c>
      <c r="AE14" s="3">
        <v>7</v>
      </c>
      <c r="AF14" s="3">
        <v>3</v>
      </c>
      <c r="AG14" s="3">
        <v>0.01</v>
      </c>
      <c r="AH14" s="3">
        <v>2</v>
      </c>
      <c r="AI14" s="3"/>
      <c r="AJ14" s="47"/>
      <c r="AK14" s="3"/>
      <c r="AL14" s="3"/>
      <c r="AM14" s="3">
        <v>8</v>
      </c>
      <c r="AN14" s="3">
        <v>2</v>
      </c>
      <c r="AO14" s="3">
        <v>3</v>
      </c>
      <c r="AP14" s="3">
        <v>6</v>
      </c>
      <c r="AQ14" s="3">
        <v>9</v>
      </c>
      <c r="AR14" s="3">
        <v>0.01</v>
      </c>
      <c r="AS14" s="3">
        <v>0.01</v>
      </c>
      <c r="AT14" s="3"/>
      <c r="AU14" s="3"/>
      <c r="AV14" s="3"/>
      <c r="AW14" s="3"/>
      <c r="AX14" s="3">
        <v>0.01</v>
      </c>
      <c r="AY14" s="3">
        <v>4</v>
      </c>
      <c r="AZ14" s="3">
        <v>3</v>
      </c>
      <c r="BA14" s="3">
        <v>2.7</v>
      </c>
      <c r="BB14" s="11">
        <v>4</v>
      </c>
      <c r="BC14" s="66"/>
      <c r="BD14" s="54"/>
      <c r="BE14" s="54"/>
      <c r="BF14" s="67"/>
    </row>
    <row r="15" spans="1:58" ht="13.5" thickBot="1">
      <c r="A15" s="76">
        <v>11</v>
      </c>
      <c r="B15" s="2" t="s">
        <v>12</v>
      </c>
      <c r="C15" s="3">
        <v>7</v>
      </c>
      <c r="D15" s="3">
        <v>6</v>
      </c>
      <c r="E15" s="3">
        <v>10</v>
      </c>
      <c r="F15" s="3">
        <v>0.01</v>
      </c>
      <c r="G15" s="3"/>
      <c r="H15" s="47"/>
      <c r="I15" s="3"/>
      <c r="J15" s="3"/>
      <c r="K15" s="3">
        <v>0.01</v>
      </c>
      <c r="L15" s="3">
        <v>0.01</v>
      </c>
      <c r="M15" s="3">
        <v>10</v>
      </c>
      <c r="N15" s="3">
        <v>4</v>
      </c>
      <c r="O15" s="3"/>
      <c r="P15" s="47"/>
      <c r="Q15" s="3"/>
      <c r="R15" s="3"/>
      <c r="S15" s="3">
        <v>10</v>
      </c>
      <c r="T15" s="3">
        <v>1</v>
      </c>
      <c r="U15" s="3">
        <v>6</v>
      </c>
      <c r="V15" s="3">
        <v>3</v>
      </c>
      <c r="W15" s="3">
        <v>3</v>
      </c>
      <c r="X15" s="3"/>
      <c r="Y15" s="47"/>
      <c r="Z15" s="3"/>
      <c r="AA15" s="3"/>
      <c r="AB15" s="3">
        <v>0.01</v>
      </c>
      <c r="AC15" s="3">
        <v>10</v>
      </c>
      <c r="AD15" s="3">
        <v>3</v>
      </c>
      <c r="AE15" s="3">
        <v>0.01</v>
      </c>
      <c r="AF15" s="3">
        <v>0.01</v>
      </c>
      <c r="AG15" s="3">
        <v>5</v>
      </c>
      <c r="AH15" s="3">
        <v>2</v>
      </c>
      <c r="AI15" s="3"/>
      <c r="AJ15" s="47"/>
      <c r="AK15" s="3"/>
      <c r="AL15" s="3"/>
      <c r="AM15" s="3">
        <v>8</v>
      </c>
      <c r="AN15" s="3">
        <v>4</v>
      </c>
      <c r="AO15" s="3">
        <v>3</v>
      </c>
      <c r="AP15" s="3">
        <v>2</v>
      </c>
      <c r="AQ15" s="3">
        <v>10</v>
      </c>
      <c r="AR15" s="3">
        <v>4</v>
      </c>
      <c r="AS15" s="3">
        <v>2</v>
      </c>
      <c r="AT15" s="3"/>
      <c r="AU15" s="3"/>
      <c r="AV15" s="3"/>
      <c r="AW15" s="3"/>
      <c r="AX15" s="3">
        <v>0.01</v>
      </c>
      <c r="AY15" s="3">
        <v>7</v>
      </c>
      <c r="AZ15" s="3">
        <v>0.01</v>
      </c>
      <c r="BA15" s="3">
        <v>2.7</v>
      </c>
      <c r="BB15" s="11">
        <v>7</v>
      </c>
      <c r="BC15" s="66"/>
      <c r="BD15" s="54"/>
      <c r="BE15" s="54"/>
      <c r="BF15" s="67"/>
    </row>
    <row r="16" spans="1:58" ht="13.5" thickBot="1">
      <c r="A16" s="76">
        <v>12</v>
      </c>
      <c r="B16" s="2" t="s">
        <v>10</v>
      </c>
      <c r="C16" s="3">
        <v>1</v>
      </c>
      <c r="D16" s="3">
        <v>0.01</v>
      </c>
      <c r="E16" s="3">
        <v>0.01</v>
      </c>
      <c r="F16" s="3">
        <v>2</v>
      </c>
      <c r="G16" s="3"/>
      <c r="H16" s="47"/>
      <c r="I16" s="3"/>
      <c r="J16" s="3"/>
      <c r="K16" s="3">
        <v>0.01</v>
      </c>
      <c r="L16" s="3">
        <v>3</v>
      </c>
      <c r="M16" s="3">
        <v>10</v>
      </c>
      <c r="N16" s="3">
        <v>1</v>
      </c>
      <c r="O16" s="3"/>
      <c r="P16" s="47"/>
      <c r="Q16" s="3"/>
      <c r="R16" s="3"/>
      <c r="S16" s="3">
        <v>5</v>
      </c>
      <c r="T16" s="3">
        <v>1</v>
      </c>
      <c r="U16" s="3">
        <v>0.01</v>
      </c>
      <c r="V16" s="3">
        <v>3</v>
      </c>
      <c r="W16" s="3">
        <v>3</v>
      </c>
      <c r="X16" s="3"/>
      <c r="Y16" s="47"/>
      <c r="Z16" s="3"/>
      <c r="AA16" s="3"/>
      <c r="AB16" s="3">
        <v>0.01</v>
      </c>
      <c r="AC16" s="3">
        <v>10</v>
      </c>
      <c r="AD16" s="3">
        <v>6</v>
      </c>
      <c r="AE16" s="3">
        <v>5</v>
      </c>
      <c r="AF16" s="3">
        <v>4</v>
      </c>
      <c r="AG16" s="3">
        <v>0.01</v>
      </c>
      <c r="AH16" s="3">
        <v>2</v>
      </c>
      <c r="AI16" s="3"/>
      <c r="AJ16" s="47"/>
      <c r="AK16" s="3"/>
      <c r="AL16" s="3"/>
      <c r="AM16" s="3">
        <v>8</v>
      </c>
      <c r="AN16" s="3">
        <v>1</v>
      </c>
      <c r="AO16" s="3">
        <v>3</v>
      </c>
      <c r="AP16" s="3">
        <v>0.01</v>
      </c>
      <c r="AQ16" s="3">
        <v>9</v>
      </c>
      <c r="AR16" s="3">
        <v>0.01</v>
      </c>
      <c r="AS16" s="3">
        <v>0.01</v>
      </c>
      <c r="AT16" s="3"/>
      <c r="AU16" s="3"/>
      <c r="AV16" s="3"/>
      <c r="AW16" s="3"/>
      <c r="AX16" s="3">
        <v>0.01</v>
      </c>
      <c r="AY16" s="3">
        <v>4</v>
      </c>
      <c r="AZ16" s="3">
        <v>7</v>
      </c>
      <c r="BA16" s="3">
        <v>2.7</v>
      </c>
      <c r="BB16" s="11">
        <v>5</v>
      </c>
      <c r="BC16" s="66"/>
      <c r="BD16" s="54"/>
      <c r="BE16" s="54"/>
      <c r="BF16" s="67"/>
    </row>
    <row r="17" spans="1:58">
      <c r="A17" s="77">
        <v>13</v>
      </c>
      <c r="B17" s="78" t="s">
        <v>12</v>
      </c>
      <c r="C17" s="79">
        <v>1</v>
      </c>
      <c r="D17" s="79">
        <v>0.01</v>
      </c>
      <c r="E17" s="79">
        <v>10</v>
      </c>
      <c r="F17" s="79">
        <v>0.01</v>
      </c>
      <c r="G17" s="79"/>
      <c r="H17" s="80"/>
      <c r="I17" s="79"/>
      <c r="J17" s="79"/>
      <c r="K17" s="79">
        <v>0.01</v>
      </c>
      <c r="L17" s="79">
        <v>0.01</v>
      </c>
      <c r="M17" s="79">
        <v>0.01</v>
      </c>
      <c r="N17" s="79">
        <v>4</v>
      </c>
      <c r="O17" s="79"/>
      <c r="P17" s="80"/>
      <c r="Q17" s="79"/>
      <c r="R17" s="79"/>
      <c r="S17" s="79">
        <v>10</v>
      </c>
      <c r="T17" s="79">
        <v>2</v>
      </c>
      <c r="U17" s="79">
        <v>0.01</v>
      </c>
      <c r="V17" s="79">
        <v>3</v>
      </c>
      <c r="W17" s="79">
        <v>1</v>
      </c>
      <c r="X17" s="79"/>
      <c r="Y17" s="80"/>
      <c r="Z17" s="79"/>
      <c r="AA17" s="79"/>
      <c r="AB17" s="79">
        <v>6</v>
      </c>
      <c r="AC17" s="79">
        <v>9</v>
      </c>
      <c r="AD17" s="79">
        <v>3</v>
      </c>
      <c r="AE17" s="79">
        <v>0.01</v>
      </c>
      <c r="AF17" s="79">
        <v>0.01</v>
      </c>
      <c r="AG17" s="79">
        <v>0.01</v>
      </c>
      <c r="AH17" s="79">
        <v>2</v>
      </c>
      <c r="AI17" s="79"/>
      <c r="AJ17" s="80"/>
      <c r="AK17" s="79"/>
      <c r="AL17" s="79"/>
      <c r="AM17" s="79">
        <v>8</v>
      </c>
      <c r="AN17" s="79">
        <v>4</v>
      </c>
      <c r="AO17" s="79">
        <v>3</v>
      </c>
      <c r="AP17" s="79">
        <v>2</v>
      </c>
      <c r="AQ17" s="79">
        <v>10</v>
      </c>
      <c r="AR17" s="79">
        <v>0.01</v>
      </c>
      <c r="AS17" s="79">
        <v>0.01</v>
      </c>
      <c r="AT17" s="79"/>
      <c r="AU17" s="79"/>
      <c r="AV17" s="79"/>
      <c r="AW17" s="79"/>
      <c r="AX17" s="79">
        <v>0.01</v>
      </c>
      <c r="AY17" s="79">
        <v>4</v>
      </c>
      <c r="AZ17" s="79">
        <v>0.01</v>
      </c>
      <c r="BA17" s="79">
        <v>2.7</v>
      </c>
      <c r="BB17" s="81">
        <v>4</v>
      </c>
      <c r="BC17" s="68"/>
      <c r="BD17" s="69"/>
      <c r="BE17" s="69"/>
      <c r="BF17" s="70"/>
    </row>
    <row r="18" spans="1:58" s="82" customFormat="1">
      <c r="A18" s="82" t="s">
        <v>16</v>
      </c>
      <c r="B18" s="82">
        <v>4.7E-2</v>
      </c>
      <c r="C18" s="82">
        <f t="shared" ref="C18:C30" si="0">C5/10</f>
        <v>0.1</v>
      </c>
      <c r="D18" s="82">
        <f t="shared" ref="D18:BB26" si="1">D5/10</f>
        <v>1E-3</v>
      </c>
      <c r="E18" s="82">
        <f t="shared" si="1"/>
        <v>1E-3</v>
      </c>
      <c r="F18" s="82">
        <f t="shared" si="1"/>
        <v>1E-3</v>
      </c>
      <c r="G18" s="83">
        <f>($B$18*C18)+($B$18*D18)+($B$18*E18)+($B$18*F18)</f>
        <v>4.8410000000000007E-3</v>
      </c>
      <c r="H18" s="84">
        <f>($B$18*C18)*($B$18*D18)*($B$18*E18)*($B$18*F18)</f>
        <v>4.8796810000000016E-16</v>
      </c>
      <c r="I18" s="85">
        <f>POWER(C18,$B$18)*POWER(D18,$B$18)*POWER(E18,$B$18)*POWER(F18,$B$18)</f>
        <v>0.33884415613920249</v>
      </c>
      <c r="J18" s="86">
        <f t="shared" ref="J18:J30" si="2">POWER(($B$18*C18),$C$4)*POWER(($B$18*D18),$D$4)*POWER(($B$18*E18),$E$4)*POWER(($B$18*F18),$F$4)</f>
        <v>2.9654995190569062E-4</v>
      </c>
      <c r="K18" s="82">
        <f t="shared" si="1"/>
        <v>0.6</v>
      </c>
      <c r="L18" s="82">
        <f t="shared" si="1"/>
        <v>1E-3</v>
      </c>
      <c r="M18" s="82">
        <f t="shared" si="1"/>
        <v>1E-3</v>
      </c>
      <c r="N18" s="82">
        <f t="shared" si="1"/>
        <v>0.2</v>
      </c>
      <c r="O18" s="83">
        <f>($B$19*K18)+($B$19*L18)+($B$19*M18)+($B$19*N18)</f>
        <v>7.6189999999999994E-2</v>
      </c>
      <c r="P18" s="84">
        <f>($B$19*K18)*($B$19*L18)*($B$19*M18)*($B$19*N18)</f>
        <v>9.7740750000000023E-12</v>
      </c>
      <c r="Q18" s="85">
        <f>POWER(K18,$B$19)*POWER(L18,$B$19)*POWER(M18,$B$19)*POWER(N18,$B$19)</f>
        <v>0.22005042838922878</v>
      </c>
      <c r="R18" s="86">
        <f t="shared" ref="R18:R30" si="3">POWER(($B$19*K18),$K$4)*POWER(($B$19*L18),$L$4)*POWER(($B$19*M18),$M$4)*POWER(($B$19*N18),$N$4)</f>
        <v>2.0849090044727718E-3</v>
      </c>
      <c r="S18" s="82">
        <f t="shared" si="1"/>
        <v>1</v>
      </c>
      <c r="T18" s="82">
        <f t="shared" si="1"/>
        <v>0.1</v>
      </c>
      <c r="U18" s="82">
        <f t="shared" si="1"/>
        <v>1E-3</v>
      </c>
      <c r="V18" s="82">
        <f t="shared" si="1"/>
        <v>0.3</v>
      </c>
      <c r="W18" s="82">
        <f t="shared" si="1"/>
        <v>0.3</v>
      </c>
      <c r="X18" s="83">
        <f>($B$20*S18)+($B$20*T18)+($B$20*U18)+($B$20*V18)+($B$20*W18)</f>
        <v>0.23814000000000005</v>
      </c>
      <c r="Y18" s="84">
        <f>($B$20*S18)*($B$20*T18)*($B$20*U18)*($B$20*V18)*($B$20*W18)</f>
        <v>4.8404160000000011E-10</v>
      </c>
      <c r="Z18" s="85">
        <f>POWER(S18,$B$20)*POWER(T18,$B$20)*POWER(U18,$B$20)*POWER(V18,$B$20)*POWER(W18,$B$20)</f>
        <v>0.19660472513747443</v>
      </c>
      <c r="AA18" s="86">
        <f t="shared" ref="AA18:AA30" si="4">POWER(($B$20*S18),$S$4)*POWER(($B$20*T18),$T$4)*POWER(($B$20*U18),$U$4)*POWER(($B$20*V18),$V$4)*POWER(($B$20*W18),$W$4)</f>
        <v>2.0128861452368075E-2</v>
      </c>
      <c r="AB18" s="82">
        <f t="shared" si="1"/>
        <v>1E-3</v>
      </c>
      <c r="AC18" s="82">
        <f t="shared" si="1"/>
        <v>1</v>
      </c>
      <c r="AD18" s="82">
        <f t="shared" si="1"/>
        <v>0.3</v>
      </c>
      <c r="AE18" s="82">
        <f t="shared" si="1"/>
        <v>1E-3</v>
      </c>
      <c r="AF18" s="82">
        <f t="shared" si="1"/>
        <v>1E-3</v>
      </c>
      <c r="AG18" s="82">
        <f t="shared" si="1"/>
        <v>1E-3</v>
      </c>
      <c r="AH18" s="82">
        <f t="shared" si="1"/>
        <v>0.2</v>
      </c>
      <c r="AI18" s="83">
        <f>($B$21*AB18)+($B$21*AC18)+($B$21*AD18)+($B$21*AE18)+($B$21*AF18)+($B$21*AG18)+($B$21*AH18)</f>
        <v>0.28576000000000001</v>
      </c>
      <c r="AJ18" s="84">
        <f>($B$21*AB18)*($B$21*AC18)*($B$21*AD18)*($B$21*AE18)*($B$21*AF18)*($B$21*AG18)*($B$21*AH18)</f>
        <v>5.3632304340000009E-19</v>
      </c>
      <c r="AK18" s="85">
        <f>POWER(AB18,$B$21)*POWER(AC18,$B$21)*POWER(AD18,$B$21)*POWER(AE18,$B$21)*POWER(AF18,$B$21)*POWER(AG18,$B$21)*POWER(AH18,$B$21)</f>
        <v>3.0750256133586108E-3</v>
      </c>
      <c r="AL18" s="86">
        <f t="shared" ref="AL18:AL30" si="5">POWER(($B$21*AB18),$AB$4)*POWER(($B$21*AC18),$AC$4)*POWER(($B$21*AD18),$AD$4)*POWER(($B$21*AE18),$AE$4)*POWER(($B$21*AF18),$AF$4)*POWER(($B$21*AG18),$AG$4)*POWER(($B$21*AH18),$AH$4)</f>
        <v>4.0820552854075208E-3</v>
      </c>
      <c r="AM18" s="82">
        <f t="shared" si="1"/>
        <v>0.6</v>
      </c>
      <c r="AN18" s="82">
        <f t="shared" si="1"/>
        <v>0.4</v>
      </c>
      <c r="AO18" s="82">
        <f t="shared" si="1"/>
        <v>0.1</v>
      </c>
      <c r="AP18" s="82">
        <f t="shared" si="1"/>
        <v>0.1</v>
      </c>
      <c r="AQ18" s="82">
        <f t="shared" si="1"/>
        <v>1</v>
      </c>
      <c r="AR18" s="82">
        <f t="shared" si="1"/>
        <v>1E-3</v>
      </c>
      <c r="AS18" s="82">
        <f t="shared" si="1"/>
        <v>1E-3</v>
      </c>
      <c r="AT18" s="83">
        <f>($B$22*AM18)+($B$22*AN18)+($B$22*AO18)+($B$22*AP18)+($B$22*AQ18)+($B$22*AR18)+($B$22*AS18)</f>
        <v>0.50646000000000002</v>
      </c>
      <c r="AU18" s="84">
        <f>($B$22*AM18)*($B$22*AN18)*($B$22*AO18)*($B$22*AP18)*($B$22*AQ18)*($B$22*AR18)*($B$22*AS18)</f>
        <v>8.1715810728000035E-14</v>
      </c>
      <c r="AV18" s="85">
        <f>POWER(AM18,$B$22)*POWER(AN18,$B$22)*POWER(AO18,$B$22)*POWER(AP18,$B$22)*POWER(AQ18,$B$22)*POWER(AR18,$B$22)*POWER(AS18,$B$22)</f>
        <v>1.0409948610630743E-2</v>
      </c>
      <c r="AW18" s="86">
        <f t="shared" ref="AW18:AW30" si="6">POWER(($B$22*AM18),$AM$4)*POWER(($B$22*AN18),$AN$4)*POWER(($B$22*AO18),$AO$4)*POWER(($B$22*AP18),$AP$4)*POWER(($B$22*AQ18),$AQ$4)*POWER(($B$22*AR18),$AR$4)*POWER(($B$22*AS18),$AS$4)</f>
        <v>1.868079847212659E-2</v>
      </c>
      <c r="AX18" s="82">
        <f t="shared" si="1"/>
        <v>1E-3</v>
      </c>
      <c r="AY18" s="82">
        <f t="shared" si="1"/>
        <v>0.4</v>
      </c>
      <c r="AZ18" s="82">
        <f t="shared" si="1"/>
        <v>0.2</v>
      </c>
      <c r="BA18" s="82">
        <f t="shared" si="1"/>
        <v>0.27</v>
      </c>
      <c r="BB18" s="82">
        <f t="shared" si="1"/>
        <v>0.4</v>
      </c>
      <c r="BC18" s="83">
        <f>($B$23*AX18)+($B$23*AY18)+($B$23*AZ18)+($B$23*BA18)+($B$23*BB18)</f>
        <v>0.35588000000000009</v>
      </c>
      <c r="BD18" s="84">
        <f>($B$23*AX18)*($B$23*AY18)*($B$23*AZ18)*($B$23*BA18)*($B$23*BB18)</f>
        <v>1.486975795200001E-8</v>
      </c>
      <c r="BE18" s="85">
        <f>POWER(AX18,$B$23)*POWER(AY18,$B$23)*POWER(AZ18,$B$23)*POWER(BA18,$B$23)*POWER(BB18,$B$23)</f>
        <v>3.8214118667009842E-2</v>
      </c>
      <c r="BF18" s="86">
        <f t="shared" ref="BF18:BF30" si="7">POWER(($B$23*AX18),$AX$4)*POWER(($B$23*AY18),$AY$4)*POWER(($B$23*AZ18),$AZ$4)*POWER(($B$23*BA18),$BA$4)*POWER(($B$23*BB18),$BB$4)</f>
        <v>1.7129418320381389E-2</v>
      </c>
    </row>
    <row r="19" spans="1:58" s="50" customFormat="1">
      <c r="A19" s="50" t="s">
        <v>17</v>
      </c>
      <c r="B19" s="50">
        <v>9.5000000000000001E-2</v>
      </c>
      <c r="C19" s="50">
        <f t="shared" si="0"/>
        <v>0.4</v>
      </c>
      <c r="D19" s="50">
        <f>D6/10</f>
        <v>1</v>
      </c>
      <c r="E19" s="50">
        <f>E6/10</f>
        <v>1E-3</v>
      </c>
      <c r="F19" s="50">
        <f>F6/10</f>
        <v>0.5</v>
      </c>
      <c r="G19" s="83">
        <f t="shared" ref="G19:G30" si="8">($B$18*C19)+($B$18*D19)+($B$18*E19)+($B$18*F19)</f>
        <v>8.934700000000001E-2</v>
      </c>
      <c r="H19" s="84">
        <f t="shared" ref="H19:H30" si="9">($B$18*C19)*($B$18*D19)*($B$18*E19)*($B$18*F19)</f>
        <v>9.7593620000000007E-10</v>
      </c>
      <c r="I19" s="85">
        <f t="shared" ref="I19:I30" si="10">POWER(C19,$B$18)*POWER(D19,$B$18)*POWER(E19,$B$18)*POWER(F19,$B$18)</f>
        <v>0.67011356564603242</v>
      </c>
      <c r="J19" s="86">
        <f t="shared" si="2"/>
        <v>7.6351725257486121E-3</v>
      </c>
      <c r="K19" s="50">
        <f>K6/10</f>
        <v>0.1</v>
      </c>
      <c r="L19" s="50">
        <f>L6/10</f>
        <v>0.6</v>
      </c>
      <c r="M19" s="50">
        <f>M6/10</f>
        <v>1E-3</v>
      </c>
      <c r="N19" s="50">
        <f>N6/10</f>
        <v>0.2</v>
      </c>
      <c r="O19" s="83">
        <f t="shared" ref="O19:O30" si="11">($B$19*K19)+($B$19*L19)+($B$19*M19)+($B$19*N19)</f>
        <v>8.5595000000000004E-2</v>
      </c>
      <c r="P19" s="84">
        <f t="shared" ref="P19:P30" si="12">($B$19*K19)*($B$19*L19)*($B$19*M19)*($B$19*N19)</f>
        <v>9.7740750000000007E-10</v>
      </c>
      <c r="Q19" s="85">
        <f t="shared" ref="Q19:Q30" si="13">POWER(K19,$B$19)*POWER(L19,$B$19)*POWER(M19,$B$19)*POWER(N19,$B$19)</f>
        <v>0.3408177604880484</v>
      </c>
      <c r="R19" s="86">
        <f t="shared" si="3"/>
        <v>6.9386020480755777E-3</v>
      </c>
      <c r="S19" s="50">
        <f>S6/10</f>
        <v>1</v>
      </c>
      <c r="T19" s="50">
        <f>T6/10</f>
        <v>0.1</v>
      </c>
      <c r="U19" s="50">
        <f>U6/10</f>
        <v>1E-3</v>
      </c>
      <c r="V19" s="50">
        <f>V6/10</f>
        <v>0.3</v>
      </c>
      <c r="W19" s="50">
        <f>W6/10</f>
        <v>0.3</v>
      </c>
      <c r="X19" s="83">
        <f t="shared" ref="X19:X30" si="14">($B$20*S19)+($B$20*T19)+($B$20*U19)+($B$20*V19)+($B$20*W19)</f>
        <v>0.23814000000000005</v>
      </c>
      <c r="Y19" s="84">
        <f t="shared" ref="Y19:Y30" si="15">($B$20*S19)*($B$20*T19)*($B$20*U19)*($B$20*V19)*($B$20*W19)</f>
        <v>4.8404160000000011E-10</v>
      </c>
      <c r="Z19" s="85">
        <f t="shared" ref="Z19:Z30" si="16">POWER(S19,$B$20)*POWER(T19,$B$20)*POWER(U19,$B$20)*POWER(V19,$B$20)*POWER(W19,$B$20)</f>
        <v>0.19660472513747443</v>
      </c>
      <c r="AA19" s="86">
        <f t="shared" si="4"/>
        <v>2.0128861452368075E-2</v>
      </c>
      <c r="AB19" s="50">
        <f>AB6/10</f>
        <v>0.8</v>
      </c>
      <c r="AC19" s="50">
        <f>AC6/10</f>
        <v>0.5</v>
      </c>
      <c r="AD19" s="50">
        <f>AD6/10</f>
        <v>0.3</v>
      </c>
      <c r="AE19" s="50">
        <f t="shared" si="1"/>
        <v>0.1</v>
      </c>
      <c r="AF19" s="50">
        <f t="shared" si="1"/>
        <v>1E-3</v>
      </c>
      <c r="AG19" s="50">
        <f t="shared" si="1"/>
        <v>0.7</v>
      </c>
      <c r="AH19" s="50">
        <f t="shared" si="1"/>
        <v>0.2</v>
      </c>
      <c r="AI19" s="83">
        <f t="shared" ref="AI19:AI30" si="17">($B$21*AB19)+($B$21*AC19)+($B$21*AD19)+($B$21*AE19)+($B$21*AF19)+($B$21*AG19)+($B$21*AH19)</f>
        <v>0.49419000000000013</v>
      </c>
      <c r="AJ19" s="84">
        <f t="shared" ref="AJ19:AJ30" si="18">($B$21*AB19)*($B$21*AC19)*($B$21*AD19)*($B$21*AE19)*($B$21*AF19)*($B$21*AG19)*($B$21*AH19)</f>
        <v>1.5017045215200007E-11</v>
      </c>
      <c r="AK19" s="85">
        <f t="shared" ref="AK19:AK30" si="19">POWER(AB19,$B$21)*POWER(AC19,$B$21)*POWER(AD19,$B$21)*POWER(AE19,$B$21)*POWER(AF19,$B$21)*POWER(AG19,$B$21)*POWER(AH19,$B$21)</f>
        <v>7.9948213492265927E-2</v>
      </c>
      <c r="AL19" s="86">
        <f t="shared" si="5"/>
        <v>3.939093083230686E-2</v>
      </c>
      <c r="AM19" s="50">
        <f t="shared" si="1"/>
        <v>0.6</v>
      </c>
      <c r="AN19" s="50">
        <f t="shared" si="1"/>
        <v>0.4</v>
      </c>
      <c r="AO19" s="50">
        <f t="shared" si="1"/>
        <v>0.1</v>
      </c>
      <c r="AP19" s="50">
        <f t="shared" si="1"/>
        <v>0.2</v>
      </c>
      <c r="AQ19" s="50">
        <f t="shared" si="1"/>
        <v>1</v>
      </c>
      <c r="AR19" s="50">
        <f t="shared" si="1"/>
        <v>1E-3</v>
      </c>
      <c r="AS19" s="50">
        <f t="shared" si="1"/>
        <v>1E-3</v>
      </c>
      <c r="AT19" s="83">
        <f t="shared" ref="AT19:AT30" si="20">($B$22*AM19)+($B$22*AN19)+($B$22*AO19)+($B$22*AP19)+($B$22*AQ19)+($B$22*AR19)+($B$22*AS19)</f>
        <v>0.52945999999999993</v>
      </c>
      <c r="AU19" s="84">
        <f t="shared" ref="AU19:AU30" si="21">($B$22*AM19)*($B$22*AN19)*($B$22*AO19)*($B$22*AP19)*($B$22*AQ19)*($B$22*AR19)*($B$22*AS19)</f>
        <v>1.6343162145600007E-13</v>
      </c>
      <c r="AV19" s="85">
        <f t="shared" ref="AV19:AV30" si="22">POWER(AM19,$B$22)*POWER(AN19,$B$22)*POWER(AO19,$B$22)*POWER(AP19,$B$22)*POWER(AQ19,$B$22)*POWER(AR19,$B$22)*POWER(AS19,$B$22)</f>
        <v>1.2209151550255575E-2</v>
      </c>
      <c r="AW19" s="86">
        <f t="shared" si="6"/>
        <v>1.9609545819591581E-2</v>
      </c>
      <c r="AX19" s="50">
        <f t="shared" si="1"/>
        <v>1E-3</v>
      </c>
      <c r="AY19" s="50">
        <f t="shared" si="1"/>
        <v>0.3</v>
      </c>
      <c r="AZ19" s="50">
        <f t="shared" si="1"/>
        <v>1E-3</v>
      </c>
      <c r="BA19" s="50">
        <f t="shared" si="1"/>
        <v>0.27</v>
      </c>
      <c r="BB19" s="50">
        <f t="shared" si="1"/>
        <v>0.2</v>
      </c>
      <c r="BC19" s="83">
        <f t="shared" ref="BC19:BC30" si="23">($B$23*AX19)+($B$23*AY19)+($B$23*AZ19)+($B$23*BA19)+($B$23*BB19)</f>
        <v>0.21616000000000002</v>
      </c>
      <c r="BD19" s="84">
        <f t="shared" ref="BD19:BD30" si="24">($B$23*AX19)*($B$23*AY19)*($B$23*AZ19)*($B$23*BA19)*($B$23*BB19)</f>
        <v>2.7880796160000017E-11</v>
      </c>
      <c r="BE19" s="85">
        <f t="shared" ref="BE19:BE30" si="25">POWER(AX19,$B$23)*POWER(AY19,$B$23)*POWER(AZ19,$B$23)*POWER(BA19,$B$23)*POWER(BB19,$B$23)</f>
        <v>6.586644198348434E-3</v>
      </c>
      <c r="BF19" s="86">
        <f t="shared" si="7"/>
        <v>5.2843399060290876E-3</v>
      </c>
    </row>
    <row r="20" spans="1:58" s="50" customFormat="1">
      <c r="A20" s="50" t="s">
        <v>18</v>
      </c>
      <c r="B20" s="50">
        <v>0.14000000000000001</v>
      </c>
      <c r="C20" s="50">
        <f t="shared" si="0"/>
        <v>0.1</v>
      </c>
      <c r="D20" s="50">
        <f t="shared" si="1"/>
        <v>0.6</v>
      </c>
      <c r="E20" s="50">
        <f t="shared" si="1"/>
        <v>1</v>
      </c>
      <c r="F20" s="50">
        <f t="shared" si="1"/>
        <v>1E-3</v>
      </c>
      <c r="G20" s="83">
        <f t="shared" si="8"/>
        <v>7.9947000000000004E-2</v>
      </c>
      <c r="H20" s="84">
        <f t="shared" si="9"/>
        <v>2.9278086000000005E-10</v>
      </c>
      <c r="I20" s="85">
        <f t="shared" si="10"/>
        <v>0.63324695299860334</v>
      </c>
      <c r="J20" s="86">
        <f t="shared" si="2"/>
        <v>8.0453183392256121E-3</v>
      </c>
      <c r="K20" s="50">
        <f t="shared" si="1"/>
        <v>1E-3</v>
      </c>
      <c r="L20" s="50">
        <f t="shared" si="1"/>
        <v>1E-3</v>
      </c>
      <c r="M20" s="50">
        <f t="shared" si="1"/>
        <v>1E-3</v>
      </c>
      <c r="N20" s="50">
        <f t="shared" si="1"/>
        <v>0.4</v>
      </c>
      <c r="O20" s="83">
        <f t="shared" si="11"/>
        <v>3.8285000000000007E-2</v>
      </c>
      <c r="P20" s="84">
        <f t="shared" si="12"/>
        <v>3.258025000000001E-14</v>
      </c>
      <c r="Q20" s="85">
        <f t="shared" si="13"/>
        <v>0.12799579412024528</v>
      </c>
      <c r="R20" s="86">
        <f t="shared" si="3"/>
        <v>1.7295359928747744E-4</v>
      </c>
      <c r="S20" s="50">
        <f t="shared" si="1"/>
        <v>1</v>
      </c>
      <c r="T20" s="50">
        <f t="shared" si="1"/>
        <v>0.1</v>
      </c>
      <c r="U20" s="50">
        <f t="shared" si="1"/>
        <v>0.7</v>
      </c>
      <c r="V20" s="50">
        <f t="shared" si="1"/>
        <v>0.3</v>
      </c>
      <c r="W20" s="50">
        <f t="shared" si="1"/>
        <v>0.2</v>
      </c>
      <c r="X20" s="83">
        <f t="shared" si="14"/>
        <v>0.32200000000000001</v>
      </c>
      <c r="Y20" s="84">
        <f t="shared" si="15"/>
        <v>2.2588608000000009E-7</v>
      </c>
      <c r="Z20" s="85">
        <f t="shared" si="16"/>
        <v>0.46478799340775312</v>
      </c>
      <c r="AA20" s="86">
        <f t="shared" si="4"/>
        <v>7.4435870398843168E-2</v>
      </c>
      <c r="AB20" s="50">
        <f t="shared" si="1"/>
        <v>1E-3</v>
      </c>
      <c r="AC20" s="50">
        <f t="shared" si="1"/>
        <v>1</v>
      </c>
      <c r="AD20" s="50">
        <f t="shared" si="1"/>
        <v>0.2</v>
      </c>
      <c r="AE20" s="50">
        <f t="shared" si="1"/>
        <v>0.5</v>
      </c>
      <c r="AF20" s="50">
        <f t="shared" si="1"/>
        <v>0.5</v>
      </c>
      <c r="AG20" s="50">
        <f t="shared" si="1"/>
        <v>1E-3</v>
      </c>
      <c r="AH20" s="50">
        <f t="shared" si="1"/>
        <v>0.2</v>
      </c>
      <c r="AI20" s="83">
        <f t="shared" si="17"/>
        <v>0.45638000000000001</v>
      </c>
      <c r="AJ20" s="84">
        <f t="shared" si="18"/>
        <v>8.9387173900000056E-14</v>
      </c>
      <c r="AK20" s="85">
        <f t="shared" si="19"/>
        <v>3.0199517204020171E-2</v>
      </c>
      <c r="AL20" s="86">
        <f t="shared" si="5"/>
        <v>1.665913773706278E-2</v>
      </c>
      <c r="AM20" s="50">
        <f t="shared" si="1"/>
        <v>0.5</v>
      </c>
      <c r="AN20" s="50">
        <f t="shared" si="1"/>
        <v>0.4</v>
      </c>
      <c r="AO20" s="50">
        <f t="shared" si="1"/>
        <v>0.2</v>
      </c>
      <c r="AP20" s="50">
        <f t="shared" si="1"/>
        <v>0.6</v>
      </c>
      <c r="AQ20" s="50">
        <f t="shared" si="1"/>
        <v>0.8</v>
      </c>
      <c r="AR20" s="50">
        <f t="shared" si="1"/>
        <v>0.1</v>
      </c>
      <c r="AS20" s="50">
        <f t="shared" si="1"/>
        <v>0.4</v>
      </c>
      <c r="AT20" s="83">
        <f t="shared" si="20"/>
        <v>0.69000000000000006</v>
      </c>
      <c r="AU20" s="84">
        <f t="shared" si="21"/>
        <v>2.6149059432960024E-8</v>
      </c>
      <c r="AV20" s="85">
        <f t="shared" si="22"/>
        <v>0.19214676657763055</v>
      </c>
      <c r="AW20" s="86">
        <f t="shared" si="6"/>
        <v>0.13380526300833528</v>
      </c>
      <c r="AX20" s="50">
        <f t="shared" si="1"/>
        <v>1E-3</v>
      </c>
      <c r="AY20" s="50">
        <f t="shared" si="1"/>
        <v>0.4</v>
      </c>
      <c r="AZ20" s="50">
        <f t="shared" si="1"/>
        <v>0.1</v>
      </c>
      <c r="BA20" s="50">
        <f t="shared" si="1"/>
        <v>0.27</v>
      </c>
      <c r="BB20" s="50">
        <f t="shared" si="1"/>
        <v>0.4</v>
      </c>
      <c r="BC20" s="83">
        <f t="shared" si="23"/>
        <v>0.32788000000000006</v>
      </c>
      <c r="BD20" s="84">
        <f t="shared" si="24"/>
        <v>7.4348789760000051E-9</v>
      </c>
      <c r="BE20" s="85">
        <f t="shared" si="25"/>
        <v>3.1472804866946397E-2</v>
      </c>
      <c r="BF20" s="86">
        <f t="shared" si="7"/>
        <v>1.4912024767742964E-2</v>
      </c>
    </row>
    <row r="21" spans="1:58" s="50" customFormat="1">
      <c r="A21" s="50" t="s">
        <v>19</v>
      </c>
      <c r="B21" s="50">
        <v>0.19</v>
      </c>
      <c r="C21" s="50">
        <f t="shared" si="0"/>
        <v>0.2</v>
      </c>
      <c r="D21" s="50">
        <f t="shared" si="1"/>
        <v>0.3</v>
      </c>
      <c r="E21" s="50">
        <f t="shared" si="1"/>
        <v>1E-3</v>
      </c>
      <c r="F21" s="50">
        <f t="shared" si="1"/>
        <v>1E-3</v>
      </c>
      <c r="G21" s="83">
        <f t="shared" si="8"/>
        <v>2.3593999999999997E-2</v>
      </c>
      <c r="H21" s="84">
        <f t="shared" si="9"/>
        <v>2.9278086000000001E-13</v>
      </c>
      <c r="I21" s="85">
        <f t="shared" si="10"/>
        <v>0.45769177585047333</v>
      </c>
      <c r="J21" s="86">
        <f t="shared" si="2"/>
        <v>2.1659390564732002E-3</v>
      </c>
      <c r="K21" s="50">
        <f t="shared" si="1"/>
        <v>0.7</v>
      </c>
      <c r="L21" s="50">
        <f t="shared" si="1"/>
        <v>1E-3</v>
      </c>
      <c r="M21" s="50">
        <f t="shared" si="1"/>
        <v>1</v>
      </c>
      <c r="N21" s="50">
        <f t="shared" si="1"/>
        <v>0.1</v>
      </c>
      <c r="O21" s="83">
        <f t="shared" si="11"/>
        <v>0.171095</v>
      </c>
      <c r="P21" s="84">
        <f t="shared" si="12"/>
        <v>5.7015437499999997E-9</v>
      </c>
      <c r="Q21" s="85">
        <f t="shared" si="13"/>
        <v>0.40298076205467936</v>
      </c>
      <c r="R21" s="86">
        <f t="shared" si="3"/>
        <v>8.2368815616206698E-3</v>
      </c>
      <c r="S21" s="50">
        <f t="shared" si="1"/>
        <v>0.5</v>
      </c>
      <c r="T21" s="50">
        <f t="shared" si="1"/>
        <v>0.2</v>
      </c>
      <c r="U21" s="50">
        <f t="shared" si="1"/>
        <v>1E-3</v>
      </c>
      <c r="V21" s="50">
        <f t="shared" si="1"/>
        <v>0.3</v>
      </c>
      <c r="W21" s="50">
        <f t="shared" si="1"/>
        <v>0.3</v>
      </c>
      <c r="X21" s="83">
        <f t="shared" si="14"/>
        <v>0.18214000000000002</v>
      </c>
      <c r="Y21" s="84">
        <f t="shared" si="15"/>
        <v>4.8404160000000011E-10</v>
      </c>
      <c r="Z21" s="85">
        <f t="shared" si="16"/>
        <v>0.19660472513747437</v>
      </c>
      <c r="AA21" s="86">
        <f t="shared" si="4"/>
        <v>1.9578436677422244E-2</v>
      </c>
      <c r="AB21" s="50">
        <f t="shared" si="1"/>
        <v>1E-3</v>
      </c>
      <c r="AC21" s="50">
        <f t="shared" si="1"/>
        <v>0.8</v>
      </c>
      <c r="AD21" s="50">
        <f t="shared" si="1"/>
        <v>0.3</v>
      </c>
      <c r="AE21" s="50">
        <f t="shared" si="1"/>
        <v>0.2</v>
      </c>
      <c r="AF21" s="50">
        <f t="shared" si="1"/>
        <v>1E-3</v>
      </c>
      <c r="AG21" s="50">
        <f t="shared" si="1"/>
        <v>1E-3</v>
      </c>
      <c r="AH21" s="50">
        <f t="shared" si="1"/>
        <v>0.2</v>
      </c>
      <c r="AI21" s="83">
        <f t="shared" si="17"/>
        <v>0.28556999999999999</v>
      </c>
      <c r="AJ21" s="84">
        <f t="shared" si="18"/>
        <v>8.5811686944000049E-17</v>
      </c>
      <c r="AK21" s="85">
        <f t="shared" si="19"/>
        <v>8.0655044338487601E-3</v>
      </c>
      <c r="AL21" s="86">
        <f t="shared" si="5"/>
        <v>8.1057942989493405E-3</v>
      </c>
      <c r="AM21" s="50">
        <f t="shared" si="1"/>
        <v>0.6</v>
      </c>
      <c r="AN21" s="50">
        <f t="shared" si="1"/>
        <v>0.3</v>
      </c>
      <c r="AO21" s="50">
        <f t="shared" si="1"/>
        <v>0.1</v>
      </c>
      <c r="AP21" s="50">
        <f t="shared" si="1"/>
        <v>1E-3</v>
      </c>
      <c r="AQ21" s="50">
        <f t="shared" si="1"/>
        <v>1</v>
      </c>
      <c r="AR21" s="50">
        <f t="shared" si="1"/>
        <v>1E-3</v>
      </c>
      <c r="AS21" s="50">
        <f t="shared" si="1"/>
        <v>1E-3</v>
      </c>
      <c r="AT21" s="83">
        <f t="shared" si="20"/>
        <v>0.46069000000000004</v>
      </c>
      <c r="AU21" s="84">
        <f t="shared" si="21"/>
        <v>6.1286858046000017E-16</v>
      </c>
      <c r="AV21" s="85">
        <f t="shared" si="22"/>
        <v>3.3784125068501243E-3</v>
      </c>
      <c r="AW21" s="86">
        <f t="shared" si="6"/>
        <v>1.2739673583336801E-2</v>
      </c>
      <c r="AX21" s="50">
        <f t="shared" si="1"/>
        <v>1E-3</v>
      </c>
      <c r="AY21" s="50">
        <f t="shared" si="1"/>
        <v>0.3</v>
      </c>
      <c r="AZ21" s="50">
        <f t="shared" si="1"/>
        <v>0.6</v>
      </c>
      <c r="BA21" s="50">
        <f t="shared" si="1"/>
        <v>0.27</v>
      </c>
      <c r="BB21" s="50">
        <f t="shared" si="1"/>
        <v>0.4</v>
      </c>
      <c r="BC21" s="83">
        <f t="shared" si="23"/>
        <v>0.43988000000000005</v>
      </c>
      <c r="BD21" s="84">
        <f t="shared" si="24"/>
        <v>3.3456955392000027E-8</v>
      </c>
      <c r="BE21" s="85">
        <f t="shared" si="25"/>
        <v>4.795511678501449E-2</v>
      </c>
      <c r="BF21" s="86">
        <f t="shared" si="7"/>
        <v>1.9800802632562089E-2</v>
      </c>
    </row>
    <row r="22" spans="1:58" s="50" customFormat="1">
      <c r="A22" s="50" t="s">
        <v>20</v>
      </c>
      <c r="B22" s="50">
        <v>0.23</v>
      </c>
      <c r="C22" s="50">
        <f t="shared" si="0"/>
        <v>0.1</v>
      </c>
      <c r="D22" s="50">
        <f t="shared" si="1"/>
        <v>1E-3</v>
      </c>
      <c r="E22" s="50">
        <f t="shared" si="1"/>
        <v>1E-3</v>
      </c>
      <c r="F22" s="50">
        <f t="shared" si="1"/>
        <v>0.8</v>
      </c>
      <c r="G22" s="83">
        <f t="shared" si="8"/>
        <v>4.2394000000000001E-2</v>
      </c>
      <c r="H22" s="84">
        <f t="shared" si="9"/>
        <v>3.9037448000000008E-13</v>
      </c>
      <c r="I22" s="85">
        <f t="shared" si="10"/>
        <v>0.46392227920148049</v>
      </c>
      <c r="J22" s="86">
        <f t="shared" si="2"/>
        <v>5.7863787427211034E-4</v>
      </c>
      <c r="K22" s="50">
        <f t="shared" si="1"/>
        <v>1E-3</v>
      </c>
      <c r="L22" s="50">
        <f t="shared" si="1"/>
        <v>0.6</v>
      </c>
      <c r="M22" s="50">
        <f t="shared" si="1"/>
        <v>1E-3</v>
      </c>
      <c r="N22" s="50">
        <f t="shared" si="1"/>
        <v>0.2</v>
      </c>
      <c r="O22" s="83">
        <f t="shared" si="11"/>
        <v>7.6189999999999994E-2</v>
      </c>
      <c r="P22" s="84">
        <f t="shared" si="12"/>
        <v>9.7740750000000023E-12</v>
      </c>
      <c r="Q22" s="85">
        <f t="shared" si="13"/>
        <v>0.22005042838922878</v>
      </c>
      <c r="R22" s="86">
        <f t="shared" si="3"/>
        <v>1.0996943151191719E-3</v>
      </c>
      <c r="S22" s="50">
        <f t="shared" si="1"/>
        <v>1</v>
      </c>
      <c r="T22" s="50">
        <f t="shared" si="1"/>
        <v>0.1</v>
      </c>
      <c r="U22" s="50">
        <f t="shared" si="1"/>
        <v>0.1</v>
      </c>
      <c r="V22" s="50">
        <f t="shared" si="1"/>
        <v>0.1</v>
      </c>
      <c r="W22" s="50">
        <f t="shared" si="1"/>
        <v>0.3</v>
      </c>
      <c r="X22" s="83">
        <f t="shared" si="14"/>
        <v>0.22400000000000006</v>
      </c>
      <c r="Y22" s="84">
        <f t="shared" si="15"/>
        <v>1.6134720000000009E-8</v>
      </c>
      <c r="Z22" s="85">
        <f t="shared" si="16"/>
        <v>0.3212158565085208</v>
      </c>
      <c r="AA22" s="86">
        <f t="shared" si="4"/>
        <v>4.3832218009668217E-2</v>
      </c>
      <c r="AB22" s="50">
        <f t="shared" si="1"/>
        <v>1E-3</v>
      </c>
      <c r="AC22" s="50">
        <f t="shared" si="1"/>
        <v>1</v>
      </c>
      <c r="AD22" s="50">
        <f t="shared" si="1"/>
        <v>0.3</v>
      </c>
      <c r="AE22" s="50">
        <f t="shared" si="1"/>
        <v>0.5</v>
      </c>
      <c r="AF22" s="50">
        <f t="shared" si="1"/>
        <v>0.5</v>
      </c>
      <c r="AG22" s="50">
        <f t="shared" si="1"/>
        <v>0.5</v>
      </c>
      <c r="AH22" s="50">
        <f t="shared" si="1"/>
        <v>0.2</v>
      </c>
      <c r="AI22" s="83">
        <f t="shared" si="17"/>
        <v>0.57018999999999997</v>
      </c>
      <c r="AJ22" s="84">
        <f t="shared" si="18"/>
        <v>6.7040380425000017E-11</v>
      </c>
      <c r="AK22" s="85">
        <f t="shared" si="19"/>
        <v>0.10623353667653326</v>
      </c>
      <c r="AL22" s="86">
        <f t="shared" si="5"/>
        <v>2.8025901005748356E-2</v>
      </c>
      <c r="AM22" s="50">
        <f t="shared" si="1"/>
        <v>0.6</v>
      </c>
      <c r="AN22" s="50">
        <f t="shared" si="1"/>
        <v>0.4</v>
      </c>
      <c r="AO22" s="50">
        <f t="shared" si="1"/>
        <v>0.1</v>
      </c>
      <c r="AP22" s="50">
        <f t="shared" si="1"/>
        <v>0.1</v>
      </c>
      <c r="AQ22" s="50">
        <f t="shared" si="1"/>
        <v>1</v>
      </c>
      <c r="AR22" s="50">
        <f t="shared" si="1"/>
        <v>0.3</v>
      </c>
      <c r="AS22" s="50">
        <f t="shared" si="1"/>
        <v>1E-3</v>
      </c>
      <c r="AT22" s="83">
        <f t="shared" si="20"/>
        <v>0.57523000000000013</v>
      </c>
      <c r="AU22" s="84">
        <f t="shared" si="21"/>
        <v>2.4514743218400008E-11</v>
      </c>
      <c r="AV22" s="85">
        <f t="shared" si="22"/>
        <v>3.8653290809334266E-2</v>
      </c>
      <c r="AW22" s="86">
        <f t="shared" si="6"/>
        <v>4.1513792569790577E-2</v>
      </c>
      <c r="AX22" s="50">
        <f t="shared" si="1"/>
        <v>1E-3</v>
      </c>
      <c r="AY22" s="50">
        <f t="shared" si="1"/>
        <v>0.4</v>
      </c>
      <c r="AZ22" s="50">
        <f t="shared" si="1"/>
        <v>1E-3</v>
      </c>
      <c r="BA22" s="50">
        <f t="shared" si="1"/>
        <v>0.27</v>
      </c>
      <c r="BB22" s="50">
        <f t="shared" si="1"/>
        <v>0.2</v>
      </c>
      <c r="BC22" s="83">
        <f t="shared" si="23"/>
        <v>0.24416000000000004</v>
      </c>
      <c r="BD22" s="84">
        <f t="shared" si="24"/>
        <v>3.717439488000002E-11</v>
      </c>
      <c r="BE22" s="85">
        <f t="shared" si="25"/>
        <v>7.1391589318294179E-3</v>
      </c>
      <c r="BF22" s="86">
        <f t="shared" si="7"/>
        <v>5.6947520105790767E-3</v>
      </c>
    </row>
    <row r="23" spans="1:58" s="50" customFormat="1">
      <c r="A23" s="50" t="s">
        <v>21</v>
      </c>
      <c r="B23" s="50">
        <v>0.28000000000000003</v>
      </c>
      <c r="C23" s="50">
        <f t="shared" si="0"/>
        <v>0.4</v>
      </c>
      <c r="D23" s="50">
        <f t="shared" si="1"/>
        <v>1</v>
      </c>
      <c r="E23" s="50">
        <f t="shared" si="1"/>
        <v>1E-3</v>
      </c>
      <c r="F23" s="50">
        <f t="shared" si="1"/>
        <v>1E-3</v>
      </c>
      <c r="G23" s="83">
        <f t="shared" si="8"/>
        <v>6.5894000000000008E-2</v>
      </c>
      <c r="H23" s="84">
        <f t="shared" si="9"/>
        <v>1.9518724000000004E-12</v>
      </c>
      <c r="I23" s="85">
        <f t="shared" si="10"/>
        <v>0.50037640157585206</v>
      </c>
      <c r="J23" s="86">
        <f t="shared" si="2"/>
        <v>4.1013029883798504E-3</v>
      </c>
      <c r="K23" s="50">
        <f t="shared" si="1"/>
        <v>1E-3</v>
      </c>
      <c r="L23" s="50">
        <f t="shared" si="1"/>
        <v>0.6</v>
      </c>
      <c r="M23" s="50">
        <f t="shared" si="1"/>
        <v>1E-3</v>
      </c>
      <c r="N23" s="50">
        <f t="shared" si="1"/>
        <v>0.2</v>
      </c>
      <c r="O23" s="83">
        <f t="shared" si="11"/>
        <v>7.6189999999999994E-2</v>
      </c>
      <c r="P23" s="84">
        <f t="shared" si="12"/>
        <v>9.7740750000000023E-12</v>
      </c>
      <c r="Q23" s="85">
        <f t="shared" si="13"/>
        <v>0.22005042838922878</v>
      </c>
      <c r="R23" s="86">
        <f t="shared" si="3"/>
        <v>1.0996943151191719E-3</v>
      </c>
      <c r="S23" s="50">
        <f t="shared" si="1"/>
        <v>1</v>
      </c>
      <c r="T23" s="50">
        <f t="shared" si="1"/>
        <v>0.1</v>
      </c>
      <c r="U23" s="50">
        <f t="shared" si="1"/>
        <v>1E-3</v>
      </c>
      <c r="V23" s="50">
        <f t="shared" si="1"/>
        <v>0.1</v>
      </c>
      <c r="W23" s="50">
        <f t="shared" si="1"/>
        <v>0.1</v>
      </c>
      <c r="X23" s="83">
        <f t="shared" si="14"/>
        <v>0.18214000000000005</v>
      </c>
      <c r="Y23" s="84">
        <f t="shared" si="15"/>
        <v>5.3782400000000029E-11</v>
      </c>
      <c r="Z23" s="85">
        <f t="shared" si="16"/>
        <v>0.14454397707459277</v>
      </c>
      <c r="AA23" s="86">
        <f t="shared" si="4"/>
        <v>1.7335274379043662E-2</v>
      </c>
      <c r="AB23" s="50">
        <f t="shared" si="1"/>
        <v>0.8</v>
      </c>
      <c r="AC23" s="50">
        <f t="shared" si="1"/>
        <v>0.2</v>
      </c>
      <c r="AD23" s="50">
        <f t="shared" si="1"/>
        <v>0.2</v>
      </c>
      <c r="AE23" s="50">
        <f t="shared" si="1"/>
        <v>0.2</v>
      </c>
      <c r="AF23" s="50">
        <f t="shared" si="1"/>
        <v>1E-3</v>
      </c>
      <c r="AG23" s="50">
        <f t="shared" si="1"/>
        <v>1E-3</v>
      </c>
      <c r="AH23" s="50">
        <f t="shared" si="1"/>
        <v>0.5</v>
      </c>
      <c r="AI23" s="83">
        <f t="shared" si="17"/>
        <v>0.36138000000000003</v>
      </c>
      <c r="AJ23" s="84">
        <f t="shared" si="18"/>
        <v>2.860389564800002E-14</v>
      </c>
      <c r="AK23" s="85">
        <f t="shared" si="19"/>
        <v>2.4320835813173153E-2</v>
      </c>
      <c r="AL23" s="86">
        <f t="shared" si="5"/>
        <v>2.069413671481949E-2</v>
      </c>
      <c r="AM23" s="50">
        <f t="shared" si="1"/>
        <v>0.5</v>
      </c>
      <c r="AN23" s="50">
        <f t="shared" si="1"/>
        <v>0.4</v>
      </c>
      <c r="AO23" s="50">
        <f t="shared" si="1"/>
        <v>0.3</v>
      </c>
      <c r="AP23" s="50">
        <f t="shared" si="1"/>
        <v>0.2</v>
      </c>
      <c r="AQ23" s="50">
        <f t="shared" si="1"/>
        <v>0.8</v>
      </c>
      <c r="AR23" s="50">
        <f t="shared" si="1"/>
        <v>1E-3</v>
      </c>
      <c r="AS23" s="50">
        <f t="shared" si="1"/>
        <v>0.1</v>
      </c>
      <c r="AT23" s="83">
        <f t="shared" si="20"/>
        <v>0.52922999999999998</v>
      </c>
      <c r="AU23" s="84">
        <f t="shared" si="21"/>
        <v>3.2686324291200026E-11</v>
      </c>
      <c r="AV23" s="85">
        <f t="shared" si="22"/>
        <v>4.1297368941085856E-2</v>
      </c>
      <c r="AW23" s="86">
        <f t="shared" si="6"/>
        <v>4.9983412586905938E-2</v>
      </c>
      <c r="AX23" s="50">
        <f t="shared" si="1"/>
        <v>1E-3</v>
      </c>
      <c r="AY23" s="50">
        <f t="shared" si="1"/>
        <v>0.3</v>
      </c>
      <c r="AZ23" s="50">
        <f t="shared" si="1"/>
        <v>0.5</v>
      </c>
      <c r="BA23" s="50">
        <f t="shared" si="1"/>
        <v>0.27</v>
      </c>
      <c r="BB23" s="50">
        <f t="shared" si="1"/>
        <v>0.4</v>
      </c>
      <c r="BC23" s="83">
        <f t="shared" si="23"/>
        <v>0.41188000000000002</v>
      </c>
      <c r="BD23" s="84">
        <f t="shared" si="24"/>
        <v>2.7880796160000015E-8</v>
      </c>
      <c r="BE23" s="85">
        <f t="shared" si="25"/>
        <v>4.5568444508409793E-2</v>
      </c>
      <c r="BF23" s="86">
        <f t="shared" si="7"/>
        <v>1.9091785471551857E-2</v>
      </c>
    </row>
    <row r="24" spans="1:58" s="50" customFormat="1">
      <c r="C24" s="50">
        <f t="shared" si="0"/>
        <v>0.7</v>
      </c>
      <c r="D24" s="50">
        <f t="shared" si="1"/>
        <v>0.6</v>
      </c>
      <c r="E24" s="50">
        <f t="shared" si="1"/>
        <v>1</v>
      </c>
      <c r="F24" s="50">
        <f t="shared" si="1"/>
        <v>1E-3</v>
      </c>
      <c r="G24" s="83">
        <f t="shared" si="8"/>
        <v>0.10814700000000001</v>
      </c>
      <c r="H24" s="84">
        <f t="shared" si="9"/>
        <v>2.04946602E-9</v>
      </c>
      <c r="I24" s="85">
        <f t="shared" si="10"/>
        <v>0.69389333601232317</v>
      </c>
      <c r="J24" s="86">
        <f t="shared" si="2"/>
        <v>1.7521950498008591E-2</v>
      </c>
      <c r="K24" s="50">
        <f t="shared" si="1"/>
        <v>0.8</v>
      </c>
      <c r="L24" s="50">
        <f t="shared" si="1"/>
        <v>1E-3</v>
      </c>
      <c r="M24" s="50">
        <f t="shared" si="1"/>
        <v>1E-3</v>
      </c>
      <c r="N24" s="50">
        <f t="shared" si="1"/>
        <v>0.4</v>
      </c>
      <c r="O24" s="83">
        <f t="shared" si="11"/>
        <v>0.11419000000000001</v>
      </c>
      <c r="P24" s="84">
        <f t="shared" si="12"/>
        <v>2.6064200000000012E-11</v>
      </c>
      <c r="Q24" s="85">
        <f t="shared" si="13"/>
        <v>0.24154010343358695</v>
      </c>
      <c r="R24" s="86">
        <f t="shared" si="3"/>
        <v>2.5070650304684981E-3</v>
      </c>
      <c r="S24" s="50">
        <f t="shared" si="1"/>
        <v>1</v>
      </c>
      <c r="T24" s="50">
        <f t="shared" si="1"/>
        <v>0.4</v>
      </c>
      <c r="U24" s="50">
        <f t="shared" si="1"/>
        <v>1E-3</v>
      </c>
      <c r="V24" s="50">
        <f t="shared" si="1"/>
        <v>0.3</v>
      </c>
      <c r="W24" s="50">
        <f t="shared" si="1"/>
        <v>0.3</v>
      </c>
      <c r="X24" s="83">
        <f t="shared" si="14"/>
        <v>0.28014</v>
      </c>
      <c r="Y24" s="84">
        <f t="shared" si="15"/>
        <v>1.9361664000000004E-9</v>
      </c>
      <c r="Z24" s="85">
        <f t="shared" si="16"/>
        <v>0.23871645150981571</v>
      </c>
      <c r="AA24" s="86">
        <f t="shared" si="4"/>
        <v>2.8863886516206683E-2</v>
      </c>
      <c r="AB24" s="50">
        <f t="shared" si="1"/>
        <v>1E-3</v>
      </c>
      <c r="AC24" s="50">
        <f t="shared" si="1"/>
        <v>1</v>
      </c>
      <c r="AD24" s="50">
        <f t="shared" si="1"/>
        <v>0.1</v>
      </c>
      <c r="AE24" s="50">
        <f t="shared" si="1"/>
        <v>1E-3</v>
      </c>
      <c r="AF24" s="50">
        <f t="shared" si="1"/>
        <v>0.4</v>
      </c>
      <c r="AG24" s="50">
        <f t="shared" si="1"/>
        <v>1E-3</v>
      </c>
      <c r="AH24" s="50">
        <f t="shared" si="1"/>
        <v>0.2</v>
      </c>
      <c r="AI24" s="83">
        <f t="shared" si="17"/>
        <v>0.32357000000000002</v>
      </c>
      <c r="AJ24" s="84">
        <f t="shared" si="18"/>
        <v>7.1509739120000034E-17</v>
      </c>
      <c r="AK24" s="85">
        <f t="shared" si="19"/>
        <v>7.7908904478275545E-3</v>
      </c>
      <c r="AL24" s="86">
        <f t="shared" si="5"/>
        <v>5.9005081958513859E-3</v>
      </c>
      <c r="AM24" s="50">
        <f t="shared" si="1"/>
        <v>0.6</v>
      </c>
      <c r="AN24" s="50">
        <f t="shared" si="1"/>
        <v>0.3</v>
      </c>
      <c r="AO24" s="50">
        <f t="shared" si="1"/>
        <v>0.1</v>
      </c>
      <c r="AP24" s="50">
        <f t="shared" si="1"/>
        <v>0.6</v>
      </c>
      <c r="AQ24" s="50">
        <f t="shared" si="1"/>
        <v>0.9</v>
      </c>
      <c r="AR24" s="50">
        <f t="shared" si="1"/>
        <v>1E-3</v>
      </c>
      <c r="AS24" s="50">
        <f t="shared" si="1"/>
        <v>1E-3</v>
      </c>
      <c r="AT24" s="83">
        <f t="shared" si="20"/>
        <v>0.57545999999999986</v>
      </c>
      <c r="AU24" s="84">
        <f t="shared" si="21"/>
        <v>3.3094903344840011E-13</v>
      </c>
      <c r="AV24" s="85">
        <f t="shared" si="22"/>
        <v>1.4360291009971691E-2</v>
      </c>
      <c r="AW24" s="86">
        <f t="shared" si="6"/>
        <v>1.9883139104169348E-2</v>
      </c>
      <c r="AX24" s="50">
        <f t="shared" si="1"/>
        <v>1E-3</v>
      </c>
      <c r="AY24" s="50">
        <f t="shared" si="1"/>
        <v>0.4</v>
      </c>
      <c r="AZ24" s="50">
        <f t="shared" si="1"/>
        <v>1E-3</v>
      </c>
      <c r="BA24" s="50">
        <f t="shared" si="1"/>
        <v>0.27</v>
      </c>
      <c r="BB24" s="50">
        <f t="shared" si="1"/>
        <v>0.3</v>
      </c>
      <c r="BC24" s="83">
        <f t="shared" si="23"/>
        <v>0.27216000000000007</v>
      </c>
      <c r="BD24" s="84">
        <f t="shared" si="24"/>
        <v>5.576159232000002E-11</v>
      </c>
      <c r="BE24" s="85">
        <f t="shared" si="25"/>
        <v>7.9974696909649833E-3</v>
      </c>
      <c r="BF24" s="86">
        <f t="shared" si="7"/>
        <v>5.8349923654068573E-3</v>
      </c>
    </row>
    <row r="25" spans="1:58" s="50" customFormat="1">
      <c r="C25" s="50">
        <f t="shared" si="0"/>
        <v>0.1</v>
      </c>
      <c r="D25" s="50">
        <f t="shared" si="1"/>
        <v>0.4</v>
      </c>
      <c r="E25" s="50">
        <f t="shared" si="1"/>
        <v>1E-3</v>
      </c>
      <c r="F25" s="50">
        <f t="shared" si="1"/>
        <v>1E-3</v>
      </c>
      <c r="G25" s="83">
        <f t="shared" si="8"/>
        <v>2.3593999999999997E-2</v>
      </c>
      <c r="H25" s="84">
        <f t="shared" si="9"/>
        <v>1.9518724000000002E-13</v>
      </c>
      <c r="I25" s="85">
        <f t="shared" si="10"/>
        <v>0.44905219086283932</v>
      </c>
      <c r="J25" s="86">
        <f t="shared" si="2"/>
        <v>1.789434702392925E-3</v>
      </c>
      <c r="K25" s="50">
        <f t="shared" si="1"/>
        <v>1E-3</v>
      </c>
      <c r="L25" s="50">
        <f t="shared" si="1"/>
        <v>1E-3</v>
      </c>
      <c r="M25" s="50">
        <f t="shared" si="1"/>
        <v>1</v>
      </c>
      <c r="N25" s="50">
        <f t="shared" si="1"/>
        <v>0.1</v>
      </c>
      <c r="O25" s="83">
        <f t="shared" si="11"/>
        <v>0.10469000000000001</v>
      </c>
      <c r="P25" s="84">
        <f t="shared" si="12"/>
        <v>8.1450625000000035E-12</v>
      </c>
      <c r="Q25" s="85">
        <f t="shared" si="13"/>
        <v>0.21627185237270199</v>
      </c>
      <c r="R25" s="86">
        <f t="shared" si="3"/>
        <v>5.9940947725618311E-4</v>
      </c>
      <c r="S25" s="50">
        <f t="shared" si="1"/>
        <v>0.5</v>
      </c>
      <c r="T25" s="50">
        <f t="shared" si="1"/>
        <v>0.1</v>
      </c>
      <c r="U25" s="50">
        <f t="shared" si="1"/>
        <v>0.2</v>
      </c>
      <c r="V25" s="50">
        <f t="shared" si="1"/>
        <v>0.3</v>
      </c>
      <c r="W25" s="50">
        <f t="shared" si="1"/>
        <v>0.3</v>
      </c>
      <c r="X25" s="83">
        <f t="shared" si="14"/>
        <v>0.19600000000000004</v>
      </c>
      <c r="Y25" s="84">
        <f t="shared" si="15"/>
        <v>4.8404160000000026E-8</v>
      </c>
      <c r="Z25" s="85">
        <f t="shared" si="16"/>
        <v>0.37462258071541887</v>
      </c>
      <c r="AA25" s="86">
        <f t="shared" si="4"/>
        <v>4.7175467327105453E-2</v>
      </c>
      <c r="AB25" s="50">
        <f t="shared" si="1"/>
        <v>1E-3</v>
      </c>
      <c r="AC25" s="50">
        <f t="shared" si="1"/>
        <v>1</v>
      </c>
      <c r="AD25" s="50">
        <f t="shared" si="1"/>
        <v>0.3</v>
      </c>
      <c r="AE25" s="50">
        <f t="shared" si="1"/>
        <v>0.6</v>
      </c>
      <c r="AF25" s="50">
        <f t="shared" si="1"/>
        <v>0.2</v>
      </c>
      <c r="AG25" s="50">
        <f t="shared" si="1"/>
        <v>1E-3</v>
      </c>
      <c r="AH25" s="50">
        <f t="shared" si="1"/>
        <v>0.2</v>
      </c>
      <c r="AI25" s="83">
        <f t="shared" si="17"/>
        <v>0.4373800000000001</v>
      </c>
      <c r="AJ25" s="84">
        <f t="shared" si="18"/>
        <v>6.4358765208000032E-14</v>
      </c>
      <c r="AK25" s="85">
        <f t="shared" si="19"/>
        <v>2.8372210565470658E-2</v>
      </c>
      <c r="AL25" s="86">
        <f t="shared" si="5"/>
        <v>1.6979428046886035E-2</v>
      </c>
      <c r="AM25" s="50">
        <f t="shared" si="1"/>
        <v>0.6</v>
      </c>
      <c r="AN25" s="50">
        <f t="shared" si="1"/>
        <v>0.4</v>
      </c>
      <c r="AO25" s="50">
        <f t="shared" si="1"/>
        <v>0.1</v>
      </c>
      <c r="AP25" s="50">
        <f t="shared" si="1"/>
        <v>0.9</v>
      </c>
      <c r="AQ25" s="50">
        <f t="shared" si="1"/>
        <v>1</v>
      </c>
      <c r="AR25" s="50">
        <f t="shared" si="1"/>
        <v>0.2</v>
      </c>
      <c r="AS25" s="50">
        <f t="shared" si="1"/>
        <v>0.1</v>
      </c>
      <c r="AT25" s="83">
        <f t="shared" si="20"/>
        <v>0.75900000000000012</v>
      </c>
      <c r="AU25" s="84">
        <f t="shared" si="21"/>
        <v>1.4708845931040007E-8</v>
      </c>
      <c r="AV25" s="85">
        <f t="shared" si="22"/>
        <v>0.16832989858381617</v>
      </c>
      <c r="AW25" s="86">
        <f t="shared" si="6"/>
        <v>0.11490438704857642</v>
      </c>
      <c r="AX25" s="50">
        <f t="shared" si="1"/>
        <v>1E-3</v>
      </c>
      <c r="AY25" s="50">
        <f t="shared" si="1"/>
        <v>0.4</v>
      </c>
      <c r="AZ25" s="50">
        <f t="shared" si="1"/>
        <v>0.6</v>
      </c>
      <c r="BA25" s="50">
        <f t="shared" si="1"/>
        <v>0.27</v>
      </c>
      <c r="BB25" s="50">
        <f t="shared" si="1"/>
        <v>0.4</v>
      </c>
      <c r="BC25" s="83">
        <f t="shared" si="23"/>
        <v>0.46788000000000007</v>
      </c>
      <c r="BD25" s="84">
        <f t="shared" si="24"/>
        <v>4.4609273856000025E-8</v>
      </c>
      <c r="BE25" s="85">
        <f t="shared" si="25"/>
        <v>5.1977788690711998E-2</v>
      </c>
      <c r="BF25" s="86">
        <f t="shared" si="7"/>
        <v>2.133864637931596E-2</v>
      </c>
    </row>
    <row r="26" spans="1:58" s="50" customFormat="1">
      <c r="C26" s="50">
        <f t="shared" si="0"/>
        <v>0.1</v>
      </c>
      <c r="D26" s="50">
        <f t="shared" si="1"/>
        <v>1E-3</v>
      </c>
      <c r="E26" s="50">
        <f t="shared" si="1"/>
        <v>1</v>
      </c>
      <c r="F26" s="50">
        <f t="shared" si="1"/>
        <v>1E-3</v>
      </c>
      <c r="G26" s="83">
        <f t="shared" si="8"/>
        <v>5.1794E-2</v>
      </c>
      <c r="H26" s="84">
        <f t="shared" si="9"/>
        <v>4.879681000000001E-13</v>
      </c>
      <c r="I26" s="85">
        <f t="shared" si="10"/>
        <v>0.46881338214526519</v>
      </c>
      <c r="J26" s="86">
        <f t="shared" si="2"/>
        <v>1.1805866228095023E-3</v>
      </c>
      <c r="K26" s="50">
        <f t="shared" si="1"/>
        <v>0.1</v>
      </c>
      <c r="L26" s="50">
        <f t="shared" si="1"/>
        <v>1E-3</v>
      </c>
      <c r="M26" s="50">
        <f t="shared" si="1"/>
        <v>1E-3</v>
      </c>
      <c r="N26" s="50">
        <f t="shared" si="1"/>
        <v>0.4</v>
      </c>
      <c r="O26" s="83">
        <f t="shared" si="11"/>
        <v>4.769000000000001E-2</v>
      </c>
      <c r="P26" s="84">
        <f t="shared" si="12"/>
        <v>3.2580250000000016E-12</v>
      </c>
      <c r="Q26" s="85">
        <f t="shared" si="13"/>
        <v>0.19824201308433634</v>
      </c>
      <c r="R26" s="86">
        <f t="shared" si="3"/>
        <v>1.0912634372471826E-3</v>
      </c>
      <c r="S26" s="50">
        <f t="shared" si="1"/>
        <v>1</v>
      </c>
      <c r="T26" s="50">
        <f t="shared" si="1"/>
        <v>0.1</v>
      </c>
      <c r="U26" s="50">
        <f t="shared" si="1"/>
        <v>1E-3</v>
      </c>
      <c r="V26" s="50">
        <f t="shared" si="1"/>
        <v>0.1</v>
      </c>
      <c r="W26" s="50">
        <f t="shared" si="1"/>
        <v>0.3</v>
      </c>
      <c r="X26" s="83">
        <f t="shared" si="14"/>
        <v>0.21014000000000005</v>
      </c>
      <c r="Y26" s="84">
        <f t="shared" si="15"/>
        <v>1.6134720000000005E-10</v>
      </c>
      <c r="Z26" s="85">
        <f t="shared" si="16"/>
        <v>0.16857647784619217</v>
      </c>
      <c r="AA26" s="86">
        <f t="shared" si="4"/>
        <v>1.7449920290913055E-2</v>
      </c>
      <c r="AB26" s="50">
        <f t="shared" si="1"/>
        <v>1E-3</v>
      </c>
      <c r="AC26" s="50">
        <f t="shared" si="1"/>
        <v>0.9</v>
      </c>
      <c r="AD26" s="50">
        <f t="shared" si="1"/>
        <v>0.1</v>
      </c>
      <c r="AE26" s="50">
        <f t="shared" si="1"/>
        <v>1E-3</v>
      </c>
      <c r="AF26" s="50">
        <f t="shared" si="1"/>
        <v>1E-3</v>
      </c>
      <c r="AG26" s="50">
        <f t="shared" si="1"/>
        <v>1E-3</v>
      </c>
      <c r="AH26" s="50">
        <f t="shared" si="1"/>
        <v>0.2</v>
      </c>
      <c r="AI26" s="83">
        <f t="shared" si="17"/>
        <v>0.22876000000000002</v>
      </c>
      <c r="AJ26" s="84">
        <f t="shared" si="18"/>
        <v>1.6089691302000009E-19</v>
      </c>
      <c r="AK26" s="85">
        <f t="shared" si="19"/>
        <v>2.4462552795543801E-3</v>
      </c>
      <c r="AL26" s="86">
        <f t="shared" si="5"/>
        <v>3.1567780356329942E-3</v>
      </c>
      <c r="AM26" s="50">
        <f t="shared" si="1"/>
        <v>0.8</v>
      </c>
      <c r="AN26" s="50">
        <f t="shared" si="1"/>
        <v>0.4</v>
      </c>
      <c r="AO26" s="50">
        <f t="shared" si="1"/>
        <v>0.3</v>
      </c>
      <c r="AP26" s="50">
        <f t="shared" ref="D26:BB30" si="26">AP13/10</f>
        <v>0.2</v>
      </c>
      <c r="AQ26" s="50">
        <f t="shared" si="26"/>
        <v>1</v>
      </c>
      <c r="AR26" s="50">
        <f t="shared" si="26"/>
        <v>1E-3</v>
      </c>
      <c r="AS26" s="50">
        <f t="shared" si="26"/>
        <v>1E-3</v>
      </c>
      <c r="AT26" s="83">
        <f t="shared" si="20"/>
        <v>0.6214599999999999</v>
      </c>
      <c r="AU26" s="84">
        <f t="shared" si="21"/>
        <v>6.5372648582400048E-13</v>
      </c>
      <c r="AV26" s="85">
        <f t="shared" si="22"/>
        <v>1.6794198521382225E-2</v>
      </c>
      <c r="AW26" s="86">
        <f t="shared" si="6"/>
        <v>2.0973004623235973E-2</v>
      </c>
      <c r="AX26" s="50">
        <f t="shared" si="26"/>
        <v>1E-3</v>
      </c>
      <c r="AY26" s="50">
        <f t="shared" si="26"/>
        <v>0.4</v>
      </c>
      <c r="AZ26" s="50">
        <f t="shared" si="26"/>
        <v>1E-3</v>
      </c>
      <c r="BA26" s="50">
        <f t="shared" si="26"/>
        <v>0.27</v>
      </c>
      <c r="BB26" s="50">
        <f t="shared" si="26"/>
        <v>0.6</v>
      </c>
      <c r="BC26" s="83">
        <f t="shared" si="23"/>
        <v>0.35616000000000003</v>
      </c>
      <c r="BD26" s="84">
        <f t="shared" si="24"/>
        <v>1.1152318464000004E-10</v>
      </c>
      <c r="BE26" s="85">
        <f t="shared" si="25"/>
        <v>9.7104867868741188E-3</v>
      </c>
      <c r="BF26" s="86">
        <f t="shared" si="7"/>
        <v>6.0827797557059943E-3</v>
      </c>
    </row>
    <row r="27" spans="1:58" s="50" customFormat="1">
      <c r="C27" s="50">
        <f t="shared" si="0"/>
        <v>0.7</v>
      </c>
      <c r="D27" s="50">
        <f t="shared" si="26"/>
        <v>0.6</v>
      </c>
      <c r="E27" s="50">
        <f t="shared" si="26"/>
        <v>1</v>
      </c>
      <c r="F27" s="50">
        <f t="shared" si="26"/>
        <v>0.4</v>
      </c>
      <c r="G27" s="83">
        <f t="shared" si="8"/>
        <v>0.12690000000000001</v>
      </c>
      <c r="H27" s="84">
        <f t="shared" si="9"/>
        <v>8.19786408E-7</v>
      </c>
      <c r="I27" s="85">
        <f t="shared" si="10"/>
        <v>0.91958004031047902</v>
      </c>
      <c r="J27" s="86">
        <f t="shared" si="2"/>
        <v>3.1899835843869441E-2</v>
      </c>
      <c r="K27" s="50">
        <f t="shared" si="26"/>
        <v>1E-3</v>
      </c>
      <c r="L27" s="50">
        <f t="shared" si="26"/>
        <v>1E-3</v>
      </c>
      <c r="M27" s="50">
        <f t="shared" si="26"/>
        <v>1E-3</v>
      </c>
      <c r="N27" s="50">
        <f t="shared" si="26"/>
        <v>0.4</v>
      </c>
      <c r="O27" s="83">
        <f t="shared" si="11"/>
        <v>3.8285000000000007E-2</v>
      </c>
      <c r="P27" s="84">
        <f t="shared" si="12"/>
        <v>3.258025000000001E-14</v>
      </c>
      <c r="Q27" s="85">
        <f t="shared" si="13"/>
        <v>0.12799579412024528</v>
      </c>
      <c r="R27" s="86">
        <f t="shared" si="3"/>
        <v>1.7295359928747744E-4</v>
      </c>
      <c r="S27" s="50">
        <f t="shared" si="26"/>
        <v>1</v>
      </c>
      <c r="T27" s="50">
        <f t="shared" si="26"/>
        <v>0.3</v>
      </c>
      <c r="U27" s="50">
        <f t="shared" si="26"/>
        <v>1E-3</v>
      </c>
      <c r="V27" s="50">
        <f t="shared" si="26"/>
        <v>0.3</v>
      </c>
      <c r="W27" s="50">
        <f t="shared" si="26"/>
        <v>0.4</v>
      </c>
      <c r="X27" s="83">
        <f t="shared" si="14"/>
        <v>0.28014000000000006</v>
      </c>
      <c r="Y27" s="84">
        <f t="shared" si="15"/>
        <v>1.9361664000000009E-9</v>
      </c>
      <c r="Z27" s="85">
        <f t="shared" si="16"/>
        <v>0.23871645150981571</v>
      </c>
      <c r="AA27" s="86">
        <f t="shared" si="4"/>
        <v>2.6829981255488879E-2</v>
      </c>
      <c r="AB27" s="50">
        <f t="shared" si="26"/>
        <v>0.8</v>
      </c>
      <c r="AC27" s="50">
        <f t="shared" si="26"/>
        <v>0.6</v>
      </c>
      <c r="AD27" s="50">
        <f t="shared" si="26"/>
        <v>0.3</v>
      </c>
      <c r="AE27" s="50">
        <f t="shared" si="26"/>
        <v>0.7</v>
      </c>
      <c r="AF27" s="50">
        <f t="shared" si="26"/>
        <v>0.3</v>
      </c>
      <c r="AG27" s="50">
        <f t="shared" si="26"/>
        <v>1E-3</v>
      </c>
      <c r="AH27" s="50">
        <f t="shared" si="26"/>
        <v>0.2</v>
      </c>
      <c r="AI27" s="83">
        <f t="shared" si="17"/>
        <v>0.55118999999999996</v>
      </c>
      <c r="AJ27" s="84">
        <f t="shared" si="18"/>
        <v>5.4061362774719987E-11</v>
      </c>
      <c r="AK27" s="85">
        <f t="shared" si="19"/>
        <v>0.10197794091492939</v>
      </c>
      <c r="AL27" s="86">
        <f t="shared" si="5"/>
        <v>6.0542526893778349E-2</v>
      </c>
      <c r="AM27" s="50">
        <f t="shared" si="26"/>
        <v>0.8</v>
      </c>
      <c r="AN27" s="50">
        <f t="shared" si="26"/>
        <v>0.2</v>
      </c>
      <c r="AO27" s="50">
        <f t="shared" si="26"/>
        <v>0.3</v>
      </c>
      <c r="AP27" s="50">
        <f t="shared" si="26"/>
        <v>0.6</v>
      </c>
      <c r="AQ27" s="50">
        <f t="shared" si="26"/>
        <v>0.9</v>
      </c>
      <c r="AR27" s="50">
        <f t="shared" si="26"/>
        <v>1E-3</v>
      </c>
      <c r="AS27" s="50">
        <f t="shared" si="26"/>
        <v>1E-3</v>
      </c>
      <c r="AT27" s="83">
        <f t="shared" si="20"/>
        <v>0.64446000000000003</v>
      </c>
      <c r="AU27" s="84">
        <f t="shared" si="21"/>
        <v>8.8253075586240046E-13</v>
      </c>
      <c r="AV27" s="85">
        <f t="shared" si="22"/>
        <v>1.7994345270940619E-2</v>
      </c>
      <c r="AW27" s="86">
        <f t="shared" si="6"/>
        <v>1.9529849837231199E-2</v>
      </c>
      <c r="AX27" s="50">
        <f t="shared" si="26"/>
        <v>1E-3</v>
      </c>
      <c r="AY27" s="50">
        <f t="shared" si="26"/>
        <v>0.4</v>
      </c>
      <c r="AZ27" s="50">
        <f t="shared" si="26"/>
        <v>0.3</v>
      </c>
      <c r="BA27" s="50">
        <f t="shared" si="26"/>
        <v>0.27</v>
      </c>
      <c r="BB27" s="50">
        <f t="shared" si="26"/>
        <v>0.4</v>
      </c>
      <c r="BC27" s="83">
        <f t="shared" si="23"/>
        <v>0.38388</v>
      </c>
      <c r="BD27" s="84">
        <f t="shared" si="24"/>
        <v>2.2304636928000013E-8</v>
      </c>
      <c r="BE27" s="85">
        <f t="shared" si="25"/>
        <v>4.2808439863102454E-2</v>
      </c>
      <c r="BF27" s="86">
        <f t="shared" si="7"/>
        <v>1.8576370625490307E-2</v>
      </c>
    </row>
    <row r="28" spans="1:58" s="50" customFormat="1">
      <c r="C28" s="50">
        <f t="shared" si="0"/>
        <v>0.7</v>
      </c>
      <c r="D28" s="50">
        <f t="shared" si="26"/>
        <v>0.6</v>
      </c>
      <c r="E28" s="50">
        <f t="shared" si="26"/>
        <v>1</v>
      </c>
      <c r="F28" s="50">
        <f t="shared" si="26"/>
        <v>1E-3</v>
      </c>
      <c r="G28" s="83">
        <f t="shared" si="8"/>
        <v>0.10814700000000001</v>
      </c>
      <c r="H28" s="84">
        <f t="shared" si="9"/>
        <v>2.04946602E-9</v>
      </c>
      <c r="I28" s="85">
        <f t="shared" si="10"/>
        <v>0.69389333601232317</v>
      </c>
      <c r="J28" s="86">
        <f t="shared" si="2"/>
        <v>1.7521950498008591E-2</v>
      </c>
      <c r="K28" s="50">
        <f t="shared" si="26"/>
        <v>1E-3</v>
      </c>
      <c r="L28" s="50">
        <f t="shared" si="26"/>
        <v>1E-3</v>
      </c>
      <c r="M28" s="50">
        <f t="shared" si="26"/>
        <v>1</v>
      </c>
      <c r="N28" s="50">
        <f t="shared" si="26"/>
        <v>0.4</v>
      </c>
      <c r="O28" s="83">
        <f t="shared" si="11"/>
        <v>0.13319</v>
      </c>
      <c r="P28" s="84">
        <f t="shared" si="12"/>
        <v>3.2580250000000014E-11</v>
      </c>
      <c r="Q28" s="85">
        <f t="shared" si="13"/>
        <v>0.24671508195043071</v>
      </c>
      <c r="R28" s="86">
        <f t="shared" si="3"/>
        <v>6.8854068049381024E-4</v>
      </c>
      <c r="S28" s="50">
        <f t="shared" si="26"/>
        <v>1</v>
      </c>
      <c r="T28" s="50">
        <f t="shared" si="26"/>
        <v>0.1</v>
      </c>
      <c r="U28" s="50">
        <f t="shared" si="26"/>
        <v>0.6</v>
      </c>
      <c r="V28" s="50">
        <f t="shared" si="26"/>
        <v>0.3</v>
      </c>
      <c r="W28" s="50">
        <f t="shared" si="26"/>
        <v>0.3</v>
      </c>
      <c r="X28" s="83">
        <f t="shared" si="14"/>
        <v>0.32200000000000001</v>
      </c>
      <c r="Y28" s="84">
        <f t="shared" si="15"/>
        <v>2.9042496000000013E-7</v>
      </c>
      <c r="Z28" s="85">
        <f t="shared" si="16"/>
        <v>0.48143219136782028</v>
      </c>
      <c r="AA28" s="86">
        <f t="shared" si="4"/>
        <v>7.2351820079361043E-2</v>
      </c>
      <c r="AB28" s="50">
        <f t="shared" si="26"/>
        <v>1E-3</v>
      </c>
      <c r="AC28" s="50">
        <f t="shared" si="26"/>
        <v>1</v>
      </c>
      <c r="AD28" s="50">
        <f t="shared" si="26"/>
        <v>0.3</v>
      </c>
      <c r="AE28" s="50">
        <f t="shared" si="26"/>
        <v>1E-3</v>
      </c>
      <c r="AF28" s="50">
        <f t="shared" si="26"/>
        <v>1E-3</v>
      </c>
      <c r="AG28" s="50">
        <f t="shared" si="26"/>
        <v>0.5</v>
      </c>
      <c r="AH28" s="50">
        <f t="shared" si="26"/>
        <v>0.2</v>
      </c>
      <c r="AI28" s="83">
        <f t="shared" si="17"/>
        <v>0.38056999999999996</v>
      </c>
      <c r="AJ28" s="84">
        <f t="shared" si="18"/>
        <v>2.6816152170000006E-16</v>
      </c>
      <c r="AK28" s="85">
        <f t="shared" si="19"/>
        <v>1.0015048075658109E-2</v>
      </c>
      <c r="AL28" s="86">
        <f t="shared" si="5"/>
        <v>6.3067669430588317E-3</v>
      </c>
      <c r="AM28" s="50">
        <f t="shared" si="26"/>
        <v>0.8</v>
      </c>
      <c r="AN28" s="50">
        <f t="shared" si="26"/>
        <v>0.4</v>
      </c>
      <c r="AO28" s="50">
        <f t="shared" si="26"/>
        <v>0.3</v>
      </c>
      <c r="AP28" s="50">
        <f t="shared" si="26"/>
        <v>0.2</v>
      </c>
      <c r="AQ28" s="50">
        <f t="shared" si="26"/>
        <v>1</v>
      </c>
      <c r="AR28" s="50">
        <f t="shared" si="26"/>
        <v>0.4</v>
      </c>
      <c r="AS28" s="50">
        <f t="shared" si="26"/>
        <v>0.2</v>
      </c>
      <c r="AT28" s="83">
        <f t="shared" si="20"/>
        <v>0.75900000000000001</v>
      </c>
      <c r="AU28" s="84">
        <f t="shared" si="21"/>
        <v>5.2298118865920049E-8</v>
      </c>
      <c r="AV28" s="85">
        <f t="shared" si="22"/>
        <v>0.22535644322414503</v>
      </c>
      <c r="AW28" s="86">
        <f t="shared" si="6"/>
        <v>0.14000870882118016</v>
      </c>
      <c r="AX28" s="50">
        <f t="shared" si="26"/>
        <v>1E-3</v>
      </c>
      <c r="AY28" s="50">
        <f t="shared" si="26"/>
        <v>0.7</v>
      </c>
      <c r="AZ28" s="50">
        <f t="shared" si="26"/>
        <v>1E-3</v>
      </c>
      <c r="BA28" s="50">
        <f t="shared" si="26"/>
        <v>0.27</v>
      </c>
      <c r="BB28" s="50">
        <f t="shared" si="26"/>
        <v>0.7</v>
      </c>
      <c r="BC28" s="83">
        <f t="shared" si="23"/>
        <v>0.46816000000000002</v>
      </c>
      <c r="BD28" s="84">
        <f t="shared" si="24"/>
        <v>2.2769316864000012E-10</v>
      </c>
      <c r="BE28" s="85">
        <f t="shared" si="25"/>
        <v>1.1858691095672176E-2</v>
      </c>
      <c r="BF28" s="86">
        <f t="shared" si="7"/>
        <v>7.1008247112133117E-3</v>
      </c>
    </row>
    <row r="29" spans="1:58" s="50" customFormat="1">
      <c r="C29" s="50">
        <f t="shared" si="0"/>
        <v>0.1</v>
      </c>
      <c r="D29" s="50">
        <f t="shared" si="26"/>
        <v>1E-3</v>
      </c>
      <c r="E29" s="50">
        <f t="shared" si="26"/>
        <v>1E-3</v>
      </c>
      <c r="F29" s="50">
        <f t="shared" si="26"/>
        <v>0.2</v>
      </c>
      <c r="G29" s="83">
        <f t="shared" si="8"/>
        <v>1.4194000000000002E-2</v>
      </c>
      <c r="H29" s="84">
        <f t="shared" si="9"/>
        <v>9.7593620000000021E-14</v>
      </c>
      <c r="I29" s="85">
        <f t="shared" si="10"/>
        <v>0.43465873306580449</v>
      </c>
      <c r="J29" s="86">
        <f t="shared" si="2"/>
        <v>5.0373352739205746E-4</v>
      </c>
      <c r="K29" s="50">
        <f t="shared" si="26"/>
        <v>1E-3</v>
      </c>
      <c r="L29" s="50">
        <f t="shared" si="26"/>
        <v>0.3</v>
      </c>
      <c r="M29" s="50">
        <f t="shared" si="26"/>
        <v>1</v>
      </c>
      <c r="N29" s="50">
        <f t="shared" si="26"/>
        <v>0.1</v>
      </c>
      <c r="O29" s="83">
        <f t="shared" si="11"/>
        <v>0.13309499999999999</v>
      </c>
      <c r="P29" s="84">
        <f t="shared" si="12"/>
        <v>2.4435187500000003E-9</v>
      </c>
      <c r="Q29" s="85">
        <f t="shared" si="13"/>
        <v>0.37181466852290601</v>
      </c>
      <c r="R29" s="86">
        <f t="shared" si="3"/>
        <v>3.317874706862674E-3</v>
      </c>
      <c r="S29" s="50">
        <f t="shared" si="26"/>
        <v>0.5</v>
      </c>
      <c r="T29" s="50">
        <f t="shared" si="26"/>
        <v>0.1</v>
      </c>
      <c r="U29" s="50">
        <f t="shared" si="26"/>
        <v>1E-3</v>
      </c>
      <c r="V29" s="50">
        <f t="shared" si="26"/>
        <v>0.3</v>
      </c>
      <c r="W29" s="50">
        <f t="shared" si="26"/>
        <v>0.3</v>
      </c>
      <c r="X29" s="83">
        <f t="shared" si="14"/>
        <v>0.16814000000000001</v>
      </c>
      <c r="Y29" s="84">
        <f t="shared" si="15"/>
        <v>2.4202080000000006E-10</v>
      </c>
      <c r="Z29" s="85">
        <f t="shared" si="16"/>
        <v>0.17842255408812338</v>
      </c>
      <c r="AA29" s="86">
        <f t="shared" si="4"/>
        <v>1.634971595060862E-2</v>
      </c>
      <c r="AB29" s="50">
        <f t="shared" si="26"/>
        <v>1E-3</v>
      </c>
      <c r="AC29" s="50">
        <f t="shared" si="26"/>
        <v>1</v>
      </c>
      <c r="AD29" s="50">
        <f t="shared" si="26"/>
        <v>0.6</v>
      </c>
      <c r="AE29" s="50">
        <f t="shared" si="26"/>
        <v>0.5</v>
      </c>
      <c r="AF29" s="50">
        <f t="shared" si="26"/>
        <v>0.4</v>
      </c>
      <c r="AG29" s="50">
        <f t="shared" si="26"/>
        <v>1E-3</v>
      </c>
      <c r="AH29" s="50">
        <f t="shared" si="26"/>
        <v>0.2</v>
      </c>
      <c r="AI29" s="83">
        <f t="shared" si="17"/>
        <v>0.51337999999999995</v>
      </c>
      <c r="AJ29" s="84">
        <f t="shared" si="18"/>
        <v>2.145292173600001E-13</v>
      </c>
      <c r="AK29" s="85">
        <f t="shared" si="19"/>
        <v>3.5664828166387864E-2</v>
      </c>
      <c r="AL29" s="86">
        <f t="shared" si="5"/>
        <v>2.0519037308453916E-2</v>
      </c>
      <c r="AM29" s="50">
        <f t="shared" si="26"/>
        <v>0.8</v>
      </c>
      <c r="AN29" s="50">
        <f t="shared" si="26"/>
        <v>0.1</v>
      </c>
      <c r="AO29" s="50">
        <f t="shared" si="26"/>
        <v>0.3</v>
      </c>
      <c r="AP29" s="50">
        <f t="shared" si="26"/>
        <v>1E-3</v>
      </c>
      <c r="AQ29" s="50">
        <f t="shared" si="26"/>
        <v>0.9</v>
      </c>
      <c r="AR29" s="50">
        <f t="shared" si="26"/>
        <v>1E-3</v>
      </c>
      <c r="AS29" s="50">
        <f t="shared" si="26"/>
        <v>1E-3</v>
      </c>
      <c r="AT29" s="83">
        <f t="shared" si="20"/>
        <v>0.48369000000000006</v>
      </c>
      <c r="AU29" s="84">
        <f t="shared" si="21"/>
        <v>7.3544229655200046E-16</v>
      </c>
      <c r="AV29" s="85">
        <f t="shared" si="22"/>
        <v>3.5230950706292203E-3</v>
      </c>
      <c r="AW29" s="86">
        <f t="shared" si="6"/>
        <v>1.0789765783800795E-2</v>
      </c>
      <c r="AX29" s="50">
        <f t="shared" si="26"/>
        <v>1E-3</v>
      </c>
      <c r="AY29" s="50">
        <f t="shared" si="26"/>
        <v>0.4</v>
      </c>
      <c r="AZ29" s="50">
        <f t="shared" si="26"/>
        <v>0.7</v>
      </c>
      <c r="BA29" s="50">
        <f t="shared" si="26"/>
        <v>0.27</v>
      </c>
      <c r="BB29" s="50">
        <f t="shared" si="26"/>
        <v>0.5</v>
      </c>
      <c r="BC29" s="83">
        <f t="shared" si="23"/>
        <v>0.52388000000000001</v>
      </c>
      <c r="BD29" s="84">
        <f t="shared" si="24"/>
        <v>6.5055191040000033E-8</v>
      </c>
      <c r="BE29" s="85">
        <f t="shared" si="25"/>
        <v>5.776937965139993E-2</v>
      </c>
      <c r="BF29" s="86">
        <f t="shared" si="7"/>
        <v>2.230338725465366E-2</v>
      </c>
    </row>
    <row r="30" spans="1:58" s="50" customFormat="1">
      <c r="C30" s="50">
        <f t="shared" si="0"/>
        <v>0.1</v>
      </c>
      <c r="D30" s="50">
        <f t="shared" si="26"/>
        <v>1E-3</v>
      </c>
      <c r="E30" s="50">
        <f t="shared" si="26"/>
        <v>1</v>
      </c>
      <c r="F30" s="50">
        <f t="shared" si="26"/>
        <v>1E-3</v>
      </c>
      <c r="G30" s="83">
        <f t="shared" si="8"/>
        <v>5.1794E-2</v>
      </c>
      <c r="H30" s="84">
        <f t="shared" si="9"/>
        <v>4.879681000000001E-13</v>
      </c>
      <c r="I30" s="85">
        <f t="shared" si="10"/>
        <v>0.46881338214526519</v>
      </c>
      <c r="J30" s="86">
        <f t="shared" si="2"/>
        <v>1.1805866228095023E-3</v>
      </c>
      <c r="K30" s="50">
        <f t="shared" si="26"/>
        <v>1E-3</v>
      </c>
      <c r="L30" s="50">
        <f t="shared" si="26"/>
        <v>1E-3</v>
      </c>
      <c r="M30" s="50">
        <f t="shared" si="26"/>
        <v>1E-3</v>
      </c>
      <c r="N30" s="50">
        <f t="shared" si="26"/>
        <v>0.4</v>
      </c>
      <c r="O30" s="83">
        <f t="shared" si="11"/>
        <v>3.8285000000000007E-2</v>
      </c>
      <c r="P30" s="84">
        <f t="shared" si="12"/>
        <v>3.258025000000001E-14</v>
      </c>
      <c r="Q30" s="85">
        <f t="shared" si="13"/>
        <v>0.12799579412024528</v>
      </c>
      <c r="R30" s="86">
        <f t="shared" si="3"/>
        <v>1.7295359928747744E-4</v>
      </c>
      <c r="S30" s="50">
        <f t="shared" si="26"/>
        <v>1</v>
      </c>
      <c r="T30" s="50">
        <f t="shared" si="26"/>
        <v>0.2</v>
      </c>
      <c r="U30" s="50">
        <f t="shared" si="26"/>
        <v>1E-3</v>
      </c>
      <c r="V30" s="50">
        <f t="shared" si="26"/>
        <v>0.3</v>
      </c>
      <c r="W30" s="50">
        <f t="shared" si="26"/>
        <v>0.1</v>
      </c>
      <c r="X30" s="83">
        <f t="shared" si="14"/>
        <v>0.22414000000000003</v>
      </c>
      <c r="Y30" s="84">
        <f t="shared" si="15"/>
        <v>3.2269440000000011E-10</v>
      </c>
      <c r="Z30" s="85">
        <f t="shared" si="16"/>
        <v>0.18575528335517924</v>
      </c>
      <c r="AA30" s="86">
        <f t="shared" si="4"/>
        <v>2.3945520515551402E-2</v>
      </c>
      <c r="AB30" s="50">
        <f t="shared" si="26"/>
        <v>0.6</v>
      </c>
      <c r="AC30" s="50">
        <f t="shared" si="26"/>
        <v>0.9</v>
      </c>
      <c r="AD30" s="50">
        <f t="shared" si="26"/>
        <v>0.3</v>
      </c>
      <c r="AE30" s="50">
        <f t="shared" si="26"/>
        <v>1E-3</v>
      </c>
      <c r="AF30" s="50">
        <f t="shared" si="26"/>
        <v>1E-3</v>
      </c>
      <c r="AG30" s="50">
        <f t="shared" si="26"/>
        <v>1E-3</v>
      </c>
      <c r="AH30" s="50">
        <f t="shared" si="26"/>
        <v>0.2</v>
      </c>
      <c r="AI30" s="83">
        <f t="shared" si="17"/>
        <v>0.38057000000000007</v>
      </c>
      <c r="AJ30" s="84">
        <f t="shared" si="18"/>
        <v>2.8961444343600006E-16</v>
      </c>
      <c r="AK30" s="85">
        <f t="shared" si="19"/>
        <v>1.0162570044393153E-2</v>
      </c>
      <c r="AL30" s="86">
        <f t="shared" si="5"/>
        <v>1.4291234969279717E-2</v>
      </c>
      <c r="AM30" s="50">
        <f t="shared" si="26"/>
        <v>0.8</v>
      </c>
      <c r="AN30" s="50">
        <f t="shared" si="26"/>
        <v>0.4</v>
      </c>
      <c r="AO30" s="50">
        <f t="shared" si="26"/>
        <v>0.3</v>
      </c>
      <c r="AP30" s="50">
        <f t="shared" si="26"/>
        <v>0.2</v>
      </c>
      <c r="AQ30" s="50">
        <f t="shared" si="26"/>
        <v>1</v>
      </c>
      <c r="AR30" s="50">
        <f t="shared" si="26"/>
        <v>1E-3</v>
      </c>
      <c r="AS30" s="50">
        <f t="shared" si="26"/>
        <v>1E-3</v>
      </c>
      <c r="AT30" s="83">
        <f t="shared" si="20"/>
        <v>0.6214599999999999</v>
      </c>
      <c r="AU30" s="84">
        <f t="shared" si="21"/>
        <v>6.5372648582400048E-13</v>
      </c>
      <c r="AV30" s="85">
        <f t="shared" si="22"/>
        <v>1.6794198521382225E-2</v>
      </c>
      <c r="AW30" s="86">
        <f t="shared" si="6"/>
        <v>2.0973004623235973E-2</v>
      </c>
      <c r="AX30" s="50">
        <f t="shared" si="26"/>
        <v>1E-3</v>
      </c>
      <c r="AY30" s="50">
        <f t="shared" si="26"/>
        <v>0.4</v>
      </c>
      <c r="AZ30" s="50">
        <f t="shared" si="26"/>
        <v>1E-3</v>
      </c>
      <c r="BA30" s="50">
        <f t="shared" si="26"/>
        <v>0.27</v>
      </c>
      <c r="BB30" s="50">
        <f t="shared" si="26"/>
        <v>0.4</v>
      </c>
      <c r="BC30" s="83">
        <f t="shared" si="23"/>
        <v>0.30016000000000009</v>
      </c>
      <c r="BD30" s="84">
        <f t="shared" si="24"/>
        <v>7.434878976000004E-11</v>
      </c>
      <c r="BE30" s="85">
        <f t="shared" si="25"/>
        <v>8.6683302539104865E-3</v>
      </c>
      <c r="BF30" s="86">
        <f t="shared" si="7"/>
        <v>5.9365839875098235E-3</v>
      </c>
    </row>
    <row r="31" spans="1:58" s="50" customFormat="1">
      <c r="H31" s="48"/>
      <c r="P31" s="48"/>
      <c r="Y31" s="48"/>
      <c r="AJ31" s="48"/>
    </row>
    <row r="32" spans="1:58" s="15" customFormat="1">
      <c r="G32" s="16"/>
      <c r="H32" s="7"/>
      <c r="I32" s="16"/>
      <c r="J32" s="16"/>
      <c r="P32" s="48"/>
      <c r="Y32" s="48"/>
      <c r="AJ32" s="48"/>
    </row>
    <row r="33" spans="7:36" s="17" customFormat="1">
      <c r="G33" s="16"/>
      <c r="H33" s="7"/>
      <c r="I33" s="16"/>
      <c r="J33" s="16"/>
      <c r="P33" s="49"/>
      <c r="Y33" s="49"/>
      <c r="AJ33" s="49"/>
    </row>
    <row r="34" spans="7:36">
      <c r="G34" s="6"/>
      <c r="H34" s="7"/>
      <c r="I34" s="6"/>
      <c r="J34" s="6"/>
    </row>
    <row r="35" spans="7:36">
      <c r="G35" s="6"/>
      <c r="H35" s="7"/>
      <c r="I35" s="6"/>
      <c r="J35" s="6"/>
    </row>
    <row r="36" spans="7:36">
      <c r="G36" s="6"/>
      <c r="H36" s="7"/>
      <c r="I36" s="6"/>
      <c r="J36" s="6"/>
    </row>
    <row r="37" spans="7:36">
      <c r="G37" s="6"/>
      <c r="H37" s="7"/>
      <c r="I37" s="6"/>
      <c r="J37" s="6"/>
    </row>
    <row r="38" spans="7:36">
      <c r="G38" s="6"/>
      <c r="H38" s="7"/>
      <c r="I38" s="6"/>
      <c r="J38" s="6"/>
    </row>
    <row r="39" spans="7:36">
      <c r="G39" s="6"/>
      <c r="H39" s="7"/>
      <c r="I39" s="6"/>
      <c r="J39" s="6"/>
    </row>
    <row r="40" spans="7:36">
      <c r="G40" s="6"/>
      <c r="H40" s="7"/>
      <c r="I40" s="6"/>
      <c r="J40" s="6"/>
    </row>
    <row r="41" spans="7:36">
      <c r="G41" s="6"/>
      <c r="H41" s="7"/>
      <c r="I41" s="6"/>
      <c r="J41" s="6"/>
    </row>
    <row r="42" spans="7:36">
      <c r="G42" s="6"/>
      <c r="H42" s="7"/>
      <c r="I42" s="6"/>
      <c r="J42" s="6"/>
    </row>
    <row r="43" spans="7:36">
      <c r="G43" s="6"/>
      <c r="H43" s="7"/>
      <c r="I43" s="6"/>
      <c r="J43" s="6"/>
    </row>
    <row r="44" spans="7:36">
      <c r="G44" s="6"/>
      <c r="H44" s="7"/>
      <c r="I44" s="6"/>
      <c r="J44" s="6"/>
    </row>
  </sheetData>
  <mergeCells count="9">
    <mergeCell ref="AX1:BB2"/>
    <mergeCell ref="AB1:AH1"/>
    <mergeCell ref="AB2:AH2"/>
    <mergeCell ref="AM1:AS1"/>
    <mergeCell ref="AM2:AS2"/>
    <mergeCell ref="B1:B3"/>
    <mergeCell ref="C1:F2"/>
    <mergeCell ref="K1:N2"/>
    <mergeCell ref="S1:W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9"/>
  <sheetViews>
    <sheetView tabSelected="1" zoomScale="120" zoomScaleNormal="120" workbookViewId="0">
      <selection activeCell="G4" sqref="G4"/>
    </sheetView>
  </sheetViews>
  <sheetFormatPr defaultRowHeight="12.75"/>
  <cols>
    <col min="1" max="1" width="8" style="41" customWidth="1"/>
    <col min="2" max="2" width="11.28515625" style="41" customWidth="1"/>
    <col min="3" max="3" width="11.140625" style="41" bestFit="1" customWidth="1"/>
    <col min="4" max="4" width="12" style="41" bestFit="1" customWidth="1"/>
    <col min="5" max="6" width="9.140625" style="41"/>
    <col min="7" max="8" width="8" style="41" customWidth="1"/>
    <col min="9" max="9" width="12.140625" style="41" customWidth="1"/>
    <col min="10" max="15" width="9.140625" style="41"/>
    <col min="16" max="16" width="11.28515625" style="41" customWidth="1"/>
    <col min="17" max="21" width="9.140625" style="41"/>
    <col min="22" max="22" width="10.7109375" style="41" customWidth="1"/>
    <col min="23" max="23" width="12" style="41" customWidth="1"/>
    <col min="24" max="29" width="9.140625" style="41"/>
    <col min="30" max="30" width="7.28515625" style="41" customWidth="1"/>
    <col min="31" max="31" width="10.140625" style="41" customWidth="1"/>
    <col min="32" max="38" width="9.140625" style="41"/>
    <col min="39" max="39" width="11" style="41" customWidth="1"/>
    <col min="40" max="43" width="9.140625" style="41"/>
    <col min="44" max="44" width="8.42578125" style="41" customWidth="1"/>
    <col min="45" max="16384" width="9.140625" style="41"/>
  </cols>
  <sheetData>
    <row r="1" spans="1:44" s="23" customFormat="1" ht="12.75" customHeight="1">
      <c r="A1" s="18"/>
      <c r="B1" s="108" t="s">
        <v>1</v>
      </c>
      <c r="C1" s="108" t="s">
        <v>2</v>
      </c>
      <c r="D1" s="108"/>
      <c r="E1" s="108"/>
      <c r="F1" s="19" t="s">
        <v>66</v>
      </c>
      <c r="G1" s="116" t="s">
        <v>55</v>
      </c>
      <c r="H1" s="20"/>
      <c r="I1" s="108" t="s">
        <v>1</v>
      </c>
      <c r="J1" s="108" t="s">
        <v>3</v>
      </c>
      <c r="K1" s="108"/>
      <c r="L1" s="108"/>
      <c r="M1" s="18" t="s">
        <v>67</v>
      </c>
      <c r="N1" s="108" t="s">
        <v>55</v>
      </c>
      <c r="O1" s="19"/>
      <c r="P1" s="108" t="s">
        <v>1</v>
      </c>
      <c r="Q1" s="108" t="s">
        <v>4</v>
      </c>
      <c r="R1" s="108"/>
      <c r="S1" s="108"/>
      <c r="T1" s="18" t="s">
        <v>68</v>
      </c>
      <c r="U1" s="108" t="s">
        <v>55</v>
      </c>
      <c r="V1" s="22"/>
      <c r="W1" s="108" t="s">
        <v>1</v>
      </c>
      <c r="X1" s="108" t="s">
        <v>5</v>
      </c>
      <c r="Y1" s="108"/>
      <c r="Z1" s="108"/>
      <c r="AA1" s="18" t="s">
        <v>69</v>
      </c>
      <c r="AB1" s="108" t="s">
        <v>55</v>
      </c>
      <c r="AC1" s="21"/>
      <c r="AD1" s="21"/>
      <c r="AE1" s="108" t="s">
        <v>1</v>
      </c>
      <c r="AF1" s="109" t="s">
        <v>7</v>
      </c>
      <c r="AG1" s="109"/>
      <c r="AH1" s="109"/>
      <c r="AI1" s="43" t="s">
        <v>70</v>
      </c>
      <c r="AJ1" s="108" t="s">
        <v>55</v>
      </c>
      <c r="AK1" s="21"/>
      <c r="AL1" s="22"/>
      <c r="AM1" s="108" t="s">
        <v>1</v>
      </c>
      <c r="AN1" s="108" t="s">
        <v>9</v>
      </c>
      <c r="AO1" s="108"/>
      <c r="AP1" s="108"/>
      <c r="AQ1" s="18" t="s">
        <v>71</v>
      </c>
      <c r="AR1" s="108" t="s">
        <v>55</v>
      </c>
    </row>
    <row r="2" spans="1:44" s="23" customFormat="1" ht="12.75" customHeight="1">
      <c r="A2" s="24"/>
      <c r="B2" s="108"/>
      <c r="C2" s="108"/>
      <c r="D2" s="108"/>
      <c r="E2" s="108"/>
      <c r="F2" s="25"/>
      <c r="G2" s="117"/>
      <c r="H2" s="28"/>
      <c r="I2" s="108"/>
      <c r="J2" s="108"/>
      <c r="K2" s="108"/>
      <c r="L2" s="108"/>
      <c r="M2" s="18"/>
      <c r="N2" s="108"/>
      <c r="O2" s="25"/>
      <c r="P2" s="108"/>
      <c r="Q2" s="108"/>
      <c r="R2" s="108"/>
      <c r="S2" s="108"/>
      <c r="T2" s="18"/>
      <c r="U2" s="108"/>
      <c r="V2" s="22"/>
      <c r="W2" s="108"/>
      <c r="X2" s="108" t="s">
        <v>6</v>
      </c>
      <c r="Y2" s="108"/>
      <c r="Z2" s="108"/>
      <c r="AA2" s="18"/>
      <c r="AB2" s="108"/>
      <c r="AC2" s="29"/>
      <c r="AD2" s="29"/>
      <c r="AE2" s="108"/>
      <c r="AF2" s="109" t="s">
        <v>8</v>
      </c>
      <c r="AG2" s="109"/>
      <c r="AH2" s="109"/>
      <c r="AI2" s="43"/>
      <c r="AJ2" s="108"/>
      <c r="AK2" s="29"/>
      <c r="AL2" s="22"/>
      <c r="AM2" s="108"/>
      <c r="AN2" s="108"/>
      <c r="AO2" s="108"/>
      <c r="AP2" s="108"/>
      <c r="AQ2" s="18"/>
      <c r="AR2" s="108"/>
    </row>
    <row r="3" spans="1:44" s="23" customFormat="1">
      <c r="A3" s="18"/>
      <c r="B3" s="108"/>
      <c r="C3" s="30" t="s">
        <v>13</v>
      </c>
      <c r="D3" s="30" t="s">
        <v>14</v>
      </c>
      <c r="E3" s="30" t="s">
        <v>15</v>
      </c>
      <c r="F3" s="57" t="s">
        <v>58</v>
      </c>
      <c r="G3" s="118"/>
      <c r="H3" s="26"/>
      <c r="I3" s="108"/>
      <c r="J3" s="30" t="s">
        <v>13</v>
      </c>
      <c r="K3" s="30" t="s">
        <v>14</v>
      </c>
      <c r="L3" s="30" t="s">
        <v>15</v>
      </c>
      <c r="M3" s="57" t="s">
        <v>58</v>
      </c>
      <c r="N3" s="108"/>
      <c r="O3" s="31"/>
      <c r="P3" s="108"/>
      <c r="Q3" s="30" t="s">
        <v>13</v>
      </c>
      <c r="R3" s="30" t="s">
        <v>14</v>
      </c>
      <c r="S3" s="30" t="s">
        <v>15</v>
      </c>
      <c r="T3" s="38" t="s">
        <v>58</v>
      </c>
      <c r="U3" s="108"/>
      <c r="V3" s="32"/>
      <c r="W3" s="108"/>
      <c r="X3" s="30" t="s">
        <v>13</v>
      </c>
      <c r="Y3" s="30" t="s">
        <v>14</v>
      </c>
      <c r="Z3" s="30" t="s">
        <v>15</v>
      </c>
      <c r="AA3" s="38" t="s">
        <v>58</v>
      </c>
      <c r="AB3" s="108"/>
      <c r="AC3" s="27"/>
      <c r="AD3" s="27"/>
      <c r="AE3" s="108"/>
      <c r="AF3" s="30" t="s">
        <v>13</v>
      </c>
      <c r="AG3" s="30" t="s">
        <v>14</v>
      </c>
      <c r="AH3" s="30" t="s">
        <v>15</v>
      </c>
      <c r="AI3" s="38" t="s">
        <v>58</v>
      </c>
      <c r="AJ3" s="108"/>
      <c r="AK3" s="27"/>
      <c r="AL3" s="32"/>
      <c r="AM3" s="108"/>
      <c r="AN3" s="30" t="s">
        <v>13</v>
      </c>
      <c r="AO3" s="30" t="s">
        <v>14</v>
      </c>
      <c r="AP3" s="30" t="s">
        <v>15</v>
      </c>
      <c r="AQ3" s="38" t="s">
        <v>58</v>
      </c>
      <c r="AR3" s="108"/>
    </row>
    <row r="4" spans="1:44" s="23" customFormat="1">
      <c r="A4" s="33"/>
      <c r="B4" s="34" t="s">
        <v>10</v>
      </c>
      <c r="C4" s="52">
        <f ca="1">'исходные данные'!G18</f>
        <v>4.8410000000000007E-3</v>
      </c>
      <c r="D4" s="53">
        <f ca="1">'исходные данные'!H18</f>
        <v>4.8796810000000016E-16</v>
      </c>
      <c r="E4" s="52">
        <f ca="1">'исходные данные'!I18</f>
        <v>0.33884415613920249</v>
      </c>
      <c r="F4" s="53">
        <f ca="1">'исходные данные'!J18</f>
        <v>2.9654995190569062E-4</v>
      </c>
      <c r="G4" s="30">
        <f>AVERAGE(C4:F4)</f>
        <v>8.5995426522777169E-2</v>
      </c>
      <c r="H4" s="35"/>
      <c r="I4" s="34" t="s">
        <v>10</v>
      </c>
      <c r="J4" s="55">
        <f ca="1">'исходные данные'!O18</f>
        <v>7.6189999999999994E-2</v>
      </c>
      <c r="K4" s="56">
        <f ca="1">'исходные данные'!P18</f>
        <v>9.7740750000000023E-12</v>
      </c>
      <c r="L4" s="52">
        <f ca="1">'исходные данные'!Q18</f>
        <v>0.22005042838922878</v>
      </c>
      <c r="M4" s="53">
        <f ca="1">'исходные данные'!R18</f>
        <v>2.0849090044727718E-3</v>
      </c>
      <c r="N4" s="30">
        <f>AVERAGE(J4:M4)</f>
        <v>7.4581334350868903E-2</v>
      </c>
      <c r="O4" s="30"/>
      <c r="P4" s="34" t="s">
        <v>10</v>
      </c>
      <c r="Q4" s="52">
        <f ca="1">'исходные данные'!X18</f>
        <v>0.23814000000000005</v>
      </c>
      <c r="R4" s="53">
        <f ca="1">'исходные данные'!Y18</f>
        <v>4.8404160000000011E-10</v>
      </c>
      <c r="S4" s="52">
        <f ca="1">'исходные данные'!Z18</f>
        <v>0.19660472513747443</v>
      </c>
      <c r="T4" s="53">
        <f ca="1">'исходные данные'!AA18</f>
        <v>2.0128861452368075E-2</v>
      </c>
      <c r="U4" s="30">
        <f>AVERAGE(Q4:T4)</f>
        <v>0.11371839676847105</v>
      </c>
      <c r="V4" s="32"/>
      <c r="W4" s="34" t="s">
        <v>10</v>
      </c>
      <c r="X4" s="52">
        <f ca="1">'исходные данные'!AI18</f>
        <v>0.28576000000000001</v>
      </c>
      <c r="Y4" s="53">
        <f ca="1">'исходные данные'!AJ18</f>
        <v>5.3632304340000009E-19</v>
      </c>
      <c r="Z4" s="52">
        <f ca="1">'исходные данные'!AK18</f>
        <v>3.0750256133586108E-3</v>
      </c>
      <c r="AA4" s="53">
        <f ca="1">'исходные данные'!AL18</f>
        <v>4.0820552854075208E-3</v>
      </c>
      <c r="AB4" s="30">
        <f>AVERAGE(X4:AA4)</f>
        <v>7.3229270224691528E-2</v>
      </c>
      <c r="AC4" s="32"/>
      <c r="AD4" s="32"/>
      <c r="AE4" s="34" t="s">
        <v>10</v>
      </c>
      <c r="AF4" s="52">
        <f ca="1">'исходные данные'!AT18</f>
        <v>0.50646000000000002</v>
      </c>
      <c r="AG4" s="53">
        <f ca="1">'исходные данные'!AU18</f>
        <v>8.1715810728000035E-14</v>
      </c>
      <c r="AH4" s="52">
        <f ca="1">'исходные данные'!AV18</f>
        <v>1.0409948610630743E-2</v>
      </c>
      <c r="AI4" s="53">
        <f ca="1">'исходные данные'!AW18</f>
        <v>1.868079847212659E-2</v>
      </c>
      <c r="AJ4" s="30">
        <f>AVERAGE(AF4:AI4)</f>
        <v>0.13388768677070975</v>
      </c>
      <c r="AK4" s="32"/>
      <c r="AL4" s="22"/>
      <c r="AM4" s="34" t="s">
        <v>10</v>
      </c>
      <c r="AN4" s="52">
        <f ca="1">'исходные данные'!BC18</f>
        <v>0.35588000000000009</v>
      </c>
      <c r="AO4" s="53">
        <f ca="1">'исходные данные'!BD18</f>
        <v>1.486975795200001E-8</v>
      </c>
      <c r="AP4" s="52">
        <f ca="1">'исходные данные'!BE18</f>
        <v>3.8214118667009842E-2</v>
      </c>
      <c r="AQ4" s="53">
        <f ca="1">'исходные данные'!BF18</f>
        <v>1.7129418320381389E-2</v>
      </c>
      <c r="AR4" s="30">
        <f>AVERAGE(AN4:AQ4)</f>
        <v>0.10280588796428732</v>
      </c>
    </row>
    <row r="5" spans="1:44" s="23" customFormat="1">
      <c r="A5" s="33"/>
      <c r="B5" s="34" t="s">
        <v>10</v>
      </c>
      <c r="C5" s="52">
        <f ca="1">'исходные данные'!G19</f>
        <v>8.934700000000001E-2</v>
      </c>
      <c r="D5" s="53">
        <f ca="1">'исходные данные'!H19</f>
        <v>9.7593620000000007E-10</v>
      </c>
      <c r="E5" s="52">
        <f ca="1">'исходные данные'!I19</f>
        <v>0.67011356564603242</v>
      </c>
      <c r="F5" s="53">
        <f ca="1">'исходные данные'!J19</f>
        <v>7.6351725257486121E-3</v>
      </c>
      <c r="G5" s="30">
        <f t="shared" ref="G5:G16" si="0">AVERAGE(C5:F5)</f>
        <v>0.19177393478692931</v>
      </c>
      <c r="H5" s="35"/>
      <c r="I5" s="34" t="s">
        <v>10</v>
      </c>
      <c r="J5" s="55">
        <f ca="1">'исходные данные'!O19</f>
        <v>8.5595000000000004E-2</v>
      </c>
      <c r="K5" s="56">
        <f ca="1">'исходные данные'!P19</f>
        <v>9.7740750000000007E-10</v>
      </c>
      <c r="L5" s="52">
        <f ca="1">'исходные данные'!Q19</f>
        <v>0.3408177604880484</v>
      </c>
      <c r="M5" s="53">
        <f ca="1">'исходные данные'!R19</f>
        <v>6.9386020480755777E-3</v>
      </c>
      <c r="N5" s="30">
        <f t="shared" ref="N5:N16" si="1">AVERAGE(J5:M5)</f>
        <v>0.10833784087838287</v>
      </c>
      <c r="O5" s="30"/>
      <c r="P5" s="34" t="s">
        <v>10</v>
      </c>
      <c r="Q5" s="52">
        <f ca="1">'исходные данные'!X19</f>
        <v>0.23814000000000005</v>
      </c>
      <c r="R5" s="53">
        <f ca="1">'исходные данные'!Y19</f>
        <v>4.8404160000000011E-10</v>
      </c>
      <c r="S5" s="52">
        <f ca="1">'исходные данные'!Z19</f>
        <v>0.19660472513747443</v>
      </c>
      <c r="T5" s="53">
        <f ca="1">'исходные данные'!AA19</f>
        <v>2.0128861452368075E-2</v>
      </c>
      <c r="U5" s="30">
        <f t="shared" ref="U5:U16" si="2">AVERAGE(Q5:T5)</f>
        <v>0.11371839676847105</v>
      </c>
      <c r="V5" s="32"/>
      <c r="W5" s="34" t="s">
        <v>10</v>
      </c>
      <c r="X5" s="52">
        <f ca="1">'исходные данные'!AI19</f>
        <v>0.49419000000000013</v>
      </c>
      <c r="Y5" s="53">
        <f ca="1">'исходные данные'!AJ19</f>
        <v>1.5017045215200007E-11</v>
      </c>
      <c r="Z5" s="52">
        <f ca="1">'исходные данные'!AK19</f>
        <v>7.9948213492265927E-2</v>
      </c>
      <c r="AA5" s="53">
        <f ca="1">'исходные данные'!AL19</f>
        <v>3.939093083230686E-2</v>
      </c>
      <c r="AB5" s="30">
        <f t="shared" ref="AB5:AB16" si="3">AVERAGE(X5:AA5)</f>
        <v>0.15338228608489748</v>
      </c>
      <c r="AC5" s="32"/>
      <c r="AD5" s="32"/>
      <c r="AE5" s="34" t="s">
        <v>10</v>
      </c>
      <c r="AF5" s="52">
        <f ca="1">'исходные данные'!AT19</f>
        <v>0.52945999999999993</v>
      </c>
      <c r="AG5" s="53">
        <f ca="1">'исходные данные'!AU19</f>
        <v>1.6343162145600007E-13</v>
      </c>
      <c r="AH5" s="52">
        <f ca="1">'исходные данные'!AV19</f>
        <v>1.2209151550255575E-2</v>
      </c>
      <c r="AI5" s="53">
        <f ca="1">'исходные данные'!AW19</f>
        <v>1.9609545819591581E-2</v>
      </c>
      <c r="AJ5" s="30">
        <f t="shared" ref="AJ5:AJ16" si="4">AVERAGE(AF5:AI5)</f>
        <v>0.14031967434250264</v>
      </c>
      <c r="AK5" s="32"/>
      <c r="AL5" s="22"/>
      <c r="AM5" s="34" t="s">
        <v>10</v>
      </c>
      <c r="AN5" s="52">
        <f ca="1">'исходные данные'!BC19</f>
        <v>0.21616000000000002</v>
      </c>
      <c r="AO5" s="53">
        <f ca="1">'исходные данные'!BD19</f>
        <v>2.7880796160000017E-11</v>
      </c>
      <c r="AP5" s="52">
        <f ca="1">'исходные данные'!BE19</f>
        <v>6.586644198348434E-3</v>
      </c>
      <c r="AQ5" s="53">
        <f ca="1">'исходные данные'!BF19</f>
        <v>5.2843399060290876E-3</v>
      </c>
      <c r="AR5" s="30">
        <f t="shared" ref="AR5:AR16" si="5">AVERAGE(AN5:AQ5)</f>
        <v>5.7007746033064584E-2</v>
      </c>
    </row>
    <row r="6" spans="1:44" s="23" customFormat="1">
      <c r="A6" s="33"/>
      <c r="B6" s="34" t="s">
        <v>11</v>
      </c>
      <c r="C6" s="52">
        <f ca="1">'исходные данные'!G20</f>
        <v>7.9947000000000004E-2</v>
      </c>
      <c r="D6" s="53">
        <f ca="1">'исходные данные'!H20</f>
        <v>2.9278086000000005E-10</v>
      </c>
      <c r="E6" s="52">
        <f ca="1">'исходные данные'!I20</f>
        <v>0.63324695299860334</v>
      </c>
      <c r="F6" s="53">
        <f ca="1">'исходные данные'!J20</f>
        <v>8.0453183392256121E-3</v>
      </c>
      <c r="G6" s="30">
        <f t="shared" si="0"/>
        <v>0.18030981790765246</v>
      </c>
      <c r="H6" s="35"/>
      <c r="I6" s="34" t="s">
        <v>11</v>
      </c>
      <c r="J6" s="55">
        <f ca="1">'исходные данные'!O20</f>
        <v>3.8285000000000007E-2</v>
      </c>
      <c r="K6" s="56">
        <f ca="1">'исходные данные'!P20</f>
        <v>3.258025000000001E-14</v>
      </c>
      <c r="L6" s="52">
        <f ca="1">'исходные данные'!Q20</f>
        <v>0.12799579412024528</v>
      </c>
      <c r="M6" s="53">
        <f ca="1">'исходные данные'!R20</f>
        <v>1.7295359928747744E-4</v>
      </c>
      <c r="N6" s="30">
        <f t="shared" si="1"/>
        <v>4.1613436929891334E-2</v>
      </c>
      <c r="O6" s="30"/>
      <c r="P6" s="34" t="s">
        <v>11</v>
      </c>
      <c r="Q6" s="52">
        <f ca="1">'исходные данные'!X20</f>
        <v>0.32200000000000001</v>
      </c>
      <c r="R6" s="53">
        <f ca="1">'исходные данные'!Y20</f>
        <v>2.2588608000000009E-7</v>
      </c>
      <c r="S6" s="52">
        <f ca="1">'исходные данные'!Z20</f>
        <v>0.46478799340775312</v>
      </c>
      <c r="T6" s="53">
        <f ca="1">'исходные данные'!AA20</f>
        <v>7.4435870398843168E-2</v>
      </c>
      <c r="U6" s="30">
        <f t="shared" si="2"/>
        <v>0.21530602242316907</v>
      </c>
      <c r="V6" s="32"/>
      <c r="W6" s="34" t="s">
        <v>11</v>
      </c>
      <c r="X6" s="52">
        <f ca="1">'исходные данные'!AI20</f>
        <v>0.45638000000000001</v>
      </c>
      <c r="Y6" s="53">
        <f ca="1">'исходные данные'!AJ20</f>
        <v>8.9387173900000056E-14</v>
      </c>
      <c r="Z6" s="52">
        <f ca="1">'исходные данные'!AK20</f>
        <v>3.0199517204020171E-2</v>
      </c>
      <c r="AA6" s="53">
        <f ca="1">'исходные данные'!AL20</f>
        <v>1.665913773706278E-2</v>
      </c>
      <c r="AB6" s="30">
        <f t="shared" si="3"/>
        <v>0.12580966373529306</v>
      </c>
      <c r="AC6" s="32"/>
      <c r="AD6" s="32"/>
      <c r="AE6" s="34" t="s">
        <v>11</v>
      </c>
      <c r="AF6" s="52">
        <f ca="1">'исходные данные'!AT20</f>
        <v>0.69000000000000006</v>
      </c>
      <c r="AG6" s="53">
        <f ca="1">'исходные данные'!AU20</f>
        <v>2.6149059432960024E-8</v>
      </c>
      <c r="AH6" s="52">
        <f ca="1">'исходные данные'!AV20</f>
        <v>0.19214676657763055</v>
      </c>
      <c r="AI6" s="53">
        <f ca="1">'исходные данные'!AW20</f>
        <v>0.13380526300833528</v>
      </c>
      <c r="AJ6" s="30">
        <f t="shared" si="4"/>
        <v>0.25398801393375636</v>
      </c>
      <c r="AK6" s="32"/>
      <c r="AL6" s="22"/>
      <c r="AM6" s="34" t="s">
        <v>11</v>
      </c>
      <c r="AN6" s="52">
        <f ca="1">'исходные данные'!BC20</f>
        <v>0.32788000000000006</v>
      </c>
      <c r="AO6" s="53">
        <f ca="1">'исходные данные'!BD20</f>
        <v>7.4348789760000051E-9</v>
      </c>
      <c r="AP6" s="52">
        <f ca="1">'исходные данные'!BE20</f>
        <v>3.1472804866946397E-2</v>
      </c>
      <c r="AQ6" s="53">
        <f ca="1">'исходные данные'!BF20</f>
        <v>1.4912024767742964E-2</v>
      </c>
      <c r="AR6" s="30">
        <f t="shared" si="5"/>
        <v>9.3566209267392106E-2</v>
      </c>
    </row>
    <row r="7" spans="1:44" s="23" customFormat="1">
      <c r="A7" s="33"/>
      <c r="B7" s="34" t="s">
        <v>10</v>
      </c>
      <c r="C7" s="52">
        <f ca="1">'исходные данные'!G21</f>
        <v>2.3593999999999997E-2</v>
      </c>
      <c r="D7" s="53">
        <f ca="1">'исходные данные'!H21</f>
        <v>2.9278086000000001E-13</v>
      </c>
      <c r="E7" s="52">
        <f ca="1">'исходные данные'!I21</f>
        <v>0.45769177585047333</v>
      </c>
      <c r="F7" s="53">
        <f ca="1">'исходные данные'!J21</f>
        <v>2.1659390564732002E-3</v>
      </c>
      <c r="G7" s="30">
        <f t="shared" si="0"/>
        <v>0.12086292872680983</v>
      </c>
      <c r="H7" s="35"/>
      <c r="I7" s="34" t="s">
        <v>10</v>
      </c>
      <c r="J7" s="55">
        <f ca="1">'исходные данные'!O21</f>
        <v>0.171095</v>
      </c>
      <c r="K7" s="56">
        <f ca="1">'исходные данные'!P21</f>
        <v>5.7015437499999997E-9</v>
      </c>
      <c r="L7" s="52">
        <f ca="1">'исходные данные'!Q21</f>
        <v>0.40298076205467936</v>
      </c>
      <c r="M7" s="53">
        <f ca="1">'исходные данные'!R21</f>
        <v>8.2368815616206698E-3</v>
      </c>
      <c r="N7" s="30">
        <f t="shared" si="1"/>
        <v>0.14557816232946097</v>
      </c>
      <c r="O7" s="30"/>
      <c r="P7" s="34" t="s">
        <v>10</v>
      </c>
      <c r="Q7" s="52">
        <f ca="1">'исходные данные'!X21</f>
        <v>0.18214000000000002</v>
      </c>
      <c r="R7" s="53">
        <f ca="1">'исходные данные'!Y21</f>
        <v>4.8404160000000011E-10</v>
      </c>
      <c r="S7" s="52">
        <f ca="1">'исходные данные'!Z21</f>
        <v>0.19660472513747437</v>
      </c>
      <c r="T7" s="53">
        <f ca="1">'исходные данные'!AA21</f>
        <v>1.9578436677422244E-2</v>
      </c>
      <c r="U7" s="30">
        <f t="shared" si="2"/>
        <v>9.9580790574734568E-2</v>
      </c>
      <c r="V7" s="32"/>
      <c r="W7" s="34" t="s">
        <v>10</v>
      </c>
      <c r="X7" s="52">
        <f ca="1">'исходные данные'!AI21</f>
        <v>0.28556999999999999</v>
      </c>
      <c r="Y7" s="53">
        <f ca="1">'исходные данные'!AJ21</f>
        <v>8.5811686944000049E-17</v>
      </c>
      <c r="Z7" s="52">
        <f ca="1">'исходные данные'!AK21</f>
        <v>8.0655044338487601E-3</v>
      </c>
      <c r="AA7" s="53">
        <f ca="1">'исходные данные'!AL21</f>
        <v>8.1057942989493405E-3</v>
      </c>
      <c r="AB7" s="30">
        <f t="shared" si="3"/>
        <v>7.5435324683199551E-2</v>
      </c>
      <c r="AC7" s="32"/>
      <c r="AD7" s="32"/>
      <c r="AE7" s="34" t="s">
        <v>10</v>
      </c>
      <c r="AF7" s="52">
        <f ca="1">'исходные данные'!AT21</f>
        <v>0.46069000000000004</v>
      </c>
      <c r="AG7" s="53">
        <f ca="1">'исходные данные'!AU21</f>
        <v>6.1286858046000017E-16</v>
      </c>
      <c r="AH7" s="52">
        <f ca="1">'исходные данные'!AV21</f>
        <v>3.3784125068501243E-3</v>
      </c>
      <c r="AI7" s="53">
        <f ca="1">'исходные данные'!AW21</f>
        <v>1.2739673583336801E-2</v>
      </c>
      <c r="AJ7" s="30">
        <f t="shared" si="4"/>
        <v>0.11920202152254689</v>
      </c>
      <c r="AK7" s="32"/>
      <c r="AL7" s="22"/>
      <c r="AM7" s="34" t="s">
        <v>10</v>
      </c>
      <c r="AN7" s="52">
        <f ca="1">'исходные данные'!BC21</f>
        <v>0.43988000000000005</v>
      </c>
      <c r="AO7" s="53">
        <f ca="1">'исходные данные'!BD21</f>
        <v>3.3456955392000027E-8</v>
      </c>
      <c r="AP7" s="52">
        <f ca="1">'исходные данные'!BE21</f>
        <v>4.795511678501449E-2</v>
      </c>
      <c r="AQ7" s="53">
        <f ca="1">'исходные данные'!BF21</f>
        <v>1.9800802632562089E-2</v>
      </c>
      <c r="AR7" s="30">
        <f t="shared" si="5"/>
        <v>0.126908988218633</v>
      </c>
    </row>
    <row r="8" spans="1:44" s="23" customFormat="1">
      <c r="A8" s="33"/>
      <c r="B8" s="34" t="s">
        <v>12</v>
      </c>
      <c r="C8" s="52">
        <f ca="1">'исходные данные'!G22</f>
        <v>4.2394000000000001E-2</v>
      </c>
      <c r="D8" s="53">
        <f ca="1">'исходные данные'!H22</f>
        <v>3.9037448000000008E-13</v>
      </c>
      <c r="E8" s="52">
        <f ca="1">'исходные данные'!I22</f>
        <v>0.46392227920148049</v>
      </c>
      <c r="F8" s="53">
        <f ca="1">'исходные данные'!J22</f>
        <v>5.7863787427211034E-4</v>
      </c>
      <c r="G8" s="30">
        <f t="shared" si="0"/>
        <v>0.12672372926903575</v>
      </c>
      <c r="H8" s="35"/>
      <c r="I8" s="34" t="s">
        <v>12</v>
      </c>
      <c r="J8" s="55">
        <f ca="1">'исходные данные'!O22</f>
        <v>7.6189999999999994E-2</v>
      </c>
      <c r="K8" s="56">
        <f ca="1">'исходные данные'!P22</f>
        <v>9.7740750000000023E-12</v>
      </c>
      <c r="L8" s="52">
        <f ca="1">'исходные данные'!Q22</f>
        <v>0.22005042838922878</v>
      </c>
      <c r="M8" s="53">
        <f ca="1">'исходные данные'!R22</f>
        <v>1.0996943151191719E-3</v>
      </c>
      <c r="N8" s="30">
        <f t="shared" si="1"/>
        <v>7.4335030678530506E-2</v>
      </c>
      <c r="O8" s="30"/>
      <c r="P8" s="34" t="s">
        <v>12</v>
      </c>
      <c r="Q8" s="52">
        <f ca="1">'исходные данные'!X22</f>
        <v>0.22400000000000006</v>
      </c>
      <c r="R8" s="53">
        <f ca="1">'исходные данные'!Y22</f>
        <v>1.6134720000000009E-8</v>
      </c>
      <c r="S8" s="52">
        <f ca="1">'исходные данные'!Z22</f>
        <v>0.3212158565085208</v>
      </c>
      <c r="T8" s="53">
        <f ca="1">'исходные данные'!AA22</f>
        <v>4.3832218009668217E-2</v>
      </c>
      <c r="U8" s="30">
        <f t="shared" si="2"/>
        <v>0.14726202266322727</v>
      </c>
      <c r="V8" s="32"/>
      <c r="W8" s="34" t="s">
        <v>12</v>
      </c>
      <c r="X8" s="52">
        <f ca="1">'исходные данные'!AI22</f>
        <v>0.57018999999999997</v>
      </c>
      <c r="Y8" s="53">
        <f ca="1">'исходные данные'!AJ22</f>
        <v>6.7040380425000017E-11</v>
      </c>
      <c r="Z8" s="52">
        <f ca="1">'исходные данные'!AK22</f>
        <v>0.10623353667653326</v>
      </c>
      <c r="AA8" s="53">
        <f ca="1">'исходные данные'!AL22</f>
        <v>2.8025901005748356E-2</v>
      </c>
      <c r="AB8" s="30">
        <f t="shared" si="3"/>
        <v>0.17611235943733047</v>
      </c>
      <c r="AC8" s="32"/>
      <c r="AD8" s="32"/>
      <c r="AE8" s="34" t="s">
        <v>12</v>
      </c>
      <c r="AF8" s="52">
        <f ca="1">'исходные данные'!AT22</f>
        <v>0.57523000000000013</v>
      </c>
      <c r="AG8" s="53">
        <f ca="1">'исходные данные'!AU22</f>
        <v>2.4514743218400008E-11</v>
      </c>
      <c r="AH8" s="52">
        <f ca="1">'исходные данные'!AV22</f>
        <v>3.8653290809334266E-2</v>
      </c>
      <c r="AI8" s="53">
        <f ca="1">'исходные данные'!AW22</f>
        <v>4.1513792569790577E-2</v>
      </c>
      <c r="AJ8" s="30">
        <f t="shared" si="4"/>
        <v>0.16384927085090992</v>
      </c>
      <c r="AK8" s="32"/>
      <c r="AL8" s="22"/>
      <c r="AM8" s="34" t="s">
        <v>12</v>
      </c>
      <c r="AN8" s="52">
        <f ca="1">'исходные данные'!BC22</f>
        <v>0.24416000000000004</v>
      </c>
      <c r="AO8" s="53">
        <f ca="1">'исходные данные'!BD22</f>
        <v>3.717439488000002E-11</v>
      </c>
      <c r="AP8" s="52">
        <f ca="1">'исходные данные'!BE22</f>
        <v>7.1391589318294179E-3</v>
      </c>
      <c r="AQ8" s="53">
        <f ca="1">'исходные данные'!BF22</f>
        <v>5.6947520105790767E-3</v>
      </c>
      <c r="AR8" s="30">
        <f t="shared" si="5"/>
        <v>6.4248477744895727E-2</v>
      </c>
    </row>
    <row r="9" spans="1:44" s="23" customFormat="1">
      <c r="A9" s="33"/>
      <c r="B9" s="34" t="s">
        <v>10</v>
      </c>
      <c r="C9" s="52">
        <f ca="1">'исходные данные'!G23</f>
        <v>6.5894000000000008E-2</v>
      </c>
      <c r="D9" s="53">
        <f ca="1">'исходные данные'!H23</f>
        <v>1.9518724000000004E-12</v>
      </c>
      <c r="E9" s="52">
        <f ca="1">'исходные данные'!I23</f>
        <v>0.50037640157585206</v>
      </c>
      <c r="F9" s="53">
        <f ca="1">'исходные данные'!J23</f>
        <v>4.1013029883798504E-3</v>
      </c>
      <c r="G9" s="30">
        <f t="shared" si="0"/>
        <v>0.14259292614154595</v>
      </c>
      <c r="H9" s="35"/>
      <c r="I9" s="34" t="s">
        <v>10</v>
      </c>
      <c r="J9" s="55">
        <f ca="1">'исходные данные'!O23</f>
        <v>7.6189999999999994E-2</v>
      </c>
      <c r="K9" s="56">
        <f ca="1">'исходные данные'!P23</f>
        <v>9.7740750000000023E-12</v>
      </c>
      <c r="L9" s="52">
        <f ca="1">'исходные данные'!Q23</f>
        <v>0.22005042838922878</v>
      </c>
      <c r="M9" s="53">
        <f ca="1">'исходные данные'!R23</f>
        <v>1.0996943151191719E-3</v>
      </c>
      <c r="N9" s="30">
        <f t="shared" si="1"/>
        <v>7.4335030678530506E-2</v>
      </c>
      <c r="O9" s="30"/>
      <c r="P9" s="34" t="s">
        <v>10</v>
      </c>
      <c r="Q9" s="52">
        <f ca="1">'исходные данные'!X23</f>
        <v>0.18214000000000005</v>
      </c>
      <c r="R9" s="53">
        <f ca="1">'исходные данные'!Y23</f>
        <v>5.3782400000000029E-11</v>
      </c>
      <c r="S9" s="52">
        <f ca="1">'исходные данные'!Z23</f>
        <v>0.14454397707459277</v>
      </c>
      <c r="T9" s="53">
        <f ca="1">'исходные данные'!AA23</f>
        <v>1.7335274379043662E-2</v>
      </c>
      <c r="U9" s="30">
        <f t="shared" si="2"/>
        <v>8.6004812876854714E-2</v>
      </c>
      <c r="V9" s="32"/>
      <c r="W9" s="34" t="s">
        <v>10</v>
      </c>
      <c r="X9" s="52">
        <f ca="1">'исходные данные'!AI23</f>
        <v>0.36138000000000003</v>
      </c>
      <c r="Y9" s="53">
        <f ca="1">'исходные данные'!AJ23</f>
        <v>2.860389564800002E-14</v>
      </c>
      <c r="Z9" s="52">
        <f ca="1">'исходные данные'!AK23</f>
        <v>2.4320835813173153E-2</v>
      </c>
      <c r="AA9" s="53">
        <f ca="1">'исходные данные'!AL23</f>
        <v>2.069413671481949E-2</v>
      </c>
      <c r="AB9" s="30">
        <f t="shared" si="3"/>
        <v>0.10159874313200533</v>
      </c>
      <c r="AC9" s="32"/>
      <c r="AD9" s="32"/>
      <c r="AE9" s="34" t="s">
        <v>10</v>
      </c>
      <c r="AF9" s="52">
        <f ca="1">'исходные данные'!AT23</f>
        <v>0.52922999999999998</v>
      </c>
      <c r="AG9" s="53">
        <f ca="1">'исходные данные'!AU23</f>
        <v>3.2686324291200026E-11</v>
      </c>
      <c r="AH9" s="52">
        <f ca="1">'исходные данные'!AV23</f>
        <v>4.1297368941085856E-2</v>
      </c>
      <c r="AI9" s="53">
        <f ca="1">'исходные данные'!AW23</f>
        <v>4.9983412586905938E-2</v>
      </c>
      <c r="AJ9" s="30">
        <f t="shared" si="4"/>
        <v>0.15512769539016952</v>
      </c>
      <c r="AK9" s="32"/>
      <c r="AL9" s="22"/>
      <c r="AM9" s="34" t="s">
        <v>10</v>
      </c>
      <c r="AN9" s="52">
        <f ca="1">'исходные данные'!BC23</f>
        <v>0.41188000000000002</v>
      </c>
      <c r="AO9" s="53">
        <f ca="1">'исходные данные'!BD23</f>
        <v>2.7880796160000015E-8</v>
      </c>
      <c r="AP9" s="52">
        <f ca="1">'исходные данные'!BE23</f>
        <v>4.5568444508409793E-2</v>
      </c>
      <c r="AQ9" s="53">
        <f ca="1">'исходные данные'!BF23</f>
        <v>1.9091785471551857E-2</v>
      </c>
      <c r="AR9" s="30">
        <f t="shared" si="5"/>
        <v>0.11913506446518947</v>
      </c>
    </row>
    <row r="10" spans="1:44" s="23" customFormat="1">
      <c r="A10" s="33"/>
      <c r="B10" s="34" t="s">
        <v>10</v>
      </c>
      <c r="C10" s="52">
        <f ca="1">'исходные данные'!G24</f>
        <v>0.10814700000000001</v>
      </c>
      <c r="D10" s="53">
        <f ca="1">'исходные данные'!H24</f>
        <v>2.04946602E-9</v>
      </c>
      <c r="E10" s="52">
        <f ca="1">'исходные данные'!I24</f>
        <v>0.69389333601232317</v>
      </c>
      <c r="F10" s="53">
        <f ca="1">'исходные данные'!J24</f>
        <v>1.7521950498008591E-2</v>
      </c>
      <c r="G10" s="30">
        <f t="shared" si="0"/>
        <v>0.20489057213994946</v>
      </c>
      <c r="H10" s="35"/>
      <c r="I10" s="34" t="s">
        <v>10</v>
      </c>
      <c r="J10" s="55">
        <f ca="1">'исходные данные'!O24</f>
        <v>0.11419000000000001</v>
      </c>
      <c r="K10" s="56">
        <f ca="1">'исходные данные'!P24</f>
        <v>2.6064200000000012E-11</v>
      </c>
      <c r="L10" s="52">
        <f ca="1">'исходные данные'!Q24</f>
        <v>0.24154010343358695</v>
      </c>
      <c r="M10" s="53">
        <f ca="1">'исходные данные'!R24</f>
        <v>2.5070650304684981E-3</v>
      </c>
      <c r="N10" s="30">
        <f t="shared" si="1"/>
        <v>8.9559292122529915E-2</v>
      </c>
      <c r="O10" s="30"/>
      <c r="P10" s="34" t="s">
        <v>10</v>
      </c>
      <c r="Q10" s="52">
        <f ca="1">'исходные данные'!X24</f>
        <v>0.28014</v>
      </c>
      <c r="R10" s="53">
        <f ca="1">'исходные данные'!Y24</f>
        <v>1.9361664000000004E-9</v>
      </c>
      <c r="S10" s="52">
        <f ca="1">'исходные данные'!Z24</f>
        <v>0.23871645150981571</v>
      </c>
      <c r="T10" s="53">
        <f ca="1">'исходные данные'!AA24</f>
        <v>2.8863886516206683E-2</v>
      </c>
      <c r="U10" s="30">
        <f t="shared" si="2"/>
        <v>0.13693008499054718</v>
      </c>
      <c r="V10" s="32"/>
      <c r="W10" s="34" t="s">
        <v>10</v>
      </c>
      <c r="X10" s="52">
        <f ca="1">'исходные данные'!AI24</f>
        <v>0.32357000000000002</v>
      </c>
      <c r="Y10" s="53">
        <f ca="1">'исходные данные'!AJ24</f>
        <v>7.1509739120000034E-17</v>
      </c>
      <c r="Z10" s="52">
        <f ca="1">'исходные данные'!AK24</f>
        <v>7.7908904478275545E-3</v>
      </c>
      <c r="AA10" s="53">
        <f ca="1">'исходные данные'!AL24</f>
        <v>5.9005081958513859E-3</v>
      </c>
      <c r="AB10" s="30">
        <f t="shared" si="3"/>
        <v>8.4315349660919747E-2</v>
      </c>
      <c r="AC10" s="32"/>
      <c r="AD10" s="32"/>
      <c r="AE10" s="34" t="s">
        <v>10</v>
      </c>
      <c r="AF10" s="52">
        <f ca="1">'исходные данные'!AT24</f>
        <v>0.57545999999999986</v>
      </c>
      <c r="AG10" s="53">
        <f ca="1">'исходные данные'!AU24</f>
        <v>3.3094903344840011E-13</v>
      </c>
      <c r="AH10" s="52">
        <f ca="1">'исходные данные'!AV24</f>
        <v>1.4360291009971691E-2</v>
      </c>
      <c r="AI10" s="53">
        <f ca="1">'исходные данные'!AW24</f>
        <v>1.9883139104169348E-2</v>
      </c>
      <c r="AJ10" s="30">
        <f t="shared" si="4"/>
        <v>0.15242585752861798</v>
      </c>
      <c r="AK10" s="32"/>
      <c r="AL10" s="22"/>
      <c r="AM10" s="34" t="s">
        <v>10</v>
      </c>
      <c r="AN10" s="52">
        <f ca="1">'исходные данные'!BC24</f>
        <v>0.27216000000000007</v>
      </c>
      <c r="AO10" s="53">
        <f ca="1">'исходные данные'!BD24</f>
        <v>5.576159232000002E-11</v>
      </c>
      <c r="AP10" s="52">
        <f ca="1">'исходные данные'!BE24</f>
        <v>7.9974696909649833E-3</v>
      </c>
      <c r="AQ10" s="53">
        <f ca="1">'исходные данные'!BF24</f>
        <v>5.8349923654068573E-3</v>
      </c>
      <c r="AR10" s="30">
        <f t="shared" si="5"/>
        <v>7.1498115528033382E-2</v>
      </c>
    </row>
    <row r="11" spans="1:44" s="23" customFormat="1">
      <c r="A11" s="33"/>
      <c r="B11" s="34" t="s">
        <v>10</v>
      </c>
      <c r="C11" s="52">
        <f ca="1">'исходные данные'!G25</f>
        <v>2.3593999999999997E-2</v>
      </c>
      <c r="D11" s="53">
        <f ca="1">'исходные данные'!H25</f>
        <v>1.9518724000000002E-13</v>
      </c>
      <c r="E11" s="52">
        <f ca="1">'исходные данные'!I25</f>
        <v>0.44905219086283932</v>
      </c>
      <c r="F11" s="53">
        <f ca="1">'исходные данные'!J25</f>
        <v>1.789434702392925E-3</v>
      </c>
      <c r="G11" s="30">
        <f t="shared" si="0"/>
        <v>0.11860890639135685</v>
      </c>
      <c r="H11" s="35"/>
      <c r="I11" s="34" t="s">
        <v>10</v>
      </c>
      <c r="J11" s="55">
        <f ca="1">'исходные данные'!O25</f>
        <v>0.10469000000000001</v>
      </c>
      <c r="K11" s="56">
        <f ca="1">'исходные данные'!P25</f>
        <v>8.1450625000000035E-12</v>
      </c>
      <c r="L11" s="52">
        <f ca="1">'исходные данные'!Q25</f>
        <v>0.21627185237270199</v>
      </c>
      <c r="M11" s="53">
        <f ca="1">'исходные данные'!R25</f>
        <v>5.9940947725618311E-4</v>
      </c>
      <c r="N11" s="30">
        <f t="shared" si="1"/>
        <v>8.0390315464525811E-2</v>
      </c>
      <c r="O11" s="30"/>
      <c r="P11" s="34" t="s">
        <v>10</v>
      </c>
      <c r="Q11" s="52">
        <f ca="1">'исходные данные'!X25</f>
        <v>0.19600000000000004</v>
      </c>
      <c r="R11" s="53">
        <f ca="1">'исходные данные'!Y25</f>
        <v>4.8404160000000026E-8</v>
      </c>
      <c r="S11" s="52">
        <f ca="1">'исходные данные'!Z25</f>
        <v>0.37462258071541887</v>
      </c>
      <c r="T11" s="53">
        <f ca="1">'исходные данные'!AA25</f>
        <v>4.7175467327105453E-2</v>
      </c>
      <c r="U11" s="30">
        <f t="shared" si="2"/>
        <v>0.15444952411167109</v>
      </c>
      <c r="V11" s="32"/>
      <c r="W11" s="34" t="s">
        <v>10</v>
      </c>
      <c r="X11" s="52">
        <f ca="1">'исходные данные'!AI25</f>
        <v>0.4373800000000001</v>
      </c>
      <c r="Y11" s="53">
        <f ca="1">'исходные данные'!AJ25</f>
        <v>6.4358765208000032E-14</v>
      </c>
      <c r="Z11" s="52">
        <f ca="1">'исходные данные'!AK25</f>
        <v>2.8372210565470658E-2</v>
      </c>
      <c r="AA11" s="53">
        <f ca="1">'исходные данные'!AL25</f>
        <v>1.6979428046886035E-2</v>
      </c>
      <c r="AB11" s="30">
        <f t="shared" si="3"/>
        <v>0.12068290965310528</v>
      </c>
      <c r="AC11" s="32"/>
      <c r="AD11" s="32"/>
      <c r="AE11" s="34" t="s">
        <v>10</v>
      </c>
      <c r="AF11" s="52">
        <f ca="1">'исходные данные'!AT25</f>
        <v>0.75900000000000012</v>
      </c>
      <c r="AG11" s="53">
        <f ca="1">'исходные данные'!AU25</f>
        <v>1.4708845931040007E-8</v>
      </c>
      <c r="AH11" s="52">
        <f ca="1">'исходные данные'!AV25</f>
        <v>0.16832989858381617</v>
      </c>
      <c r="AI11" s="53">
        <f ca="1">'исходные данные'!AW25</f>
        <v>0.11490438704857642</v>
      </c>
      <c r="AJ11" s="30">
        <f t="shared" si="4"/>
        <v>0.26055857508530966</v>
      </c>
      <c r="AK11" s="32"/>
      <c r="AL11" s="22"/>
      <c r="AM11" s="34" t="s">
        <v>10</v>
      </c>
      <c r="AN11" s="52">
        <f ca="1">'исходные данные'!BC25</f>
        <v>0.46788000000000007</v>
      </c>
      <c r="AO11" s="53">
        <f ca="1">'исходные данные'!BD25</f>
        <v>4.4609273856000025E-8</v>
      </c>
      <c r="AP11" s="52">
        <f ca="1">'исходные данные'!BE25</f>
        <v>5.1977788690711998E-2</v>
      </c>
      <c r="AQ11" s="53">
        <f ca="1">'исходные данные'!BF25</f>
        <v>2.133864637931596E-2</v>
      </c>
      <c r="AR11" s="30">
        <f t="shared" si="5"/>
        <v>0.13529911991982546</v>
      </c>
    </row>
    <row r="12" spans="1:44" s="23" customFormat="1">
      <c r="A12" s="33"/>
      <c r="B12" s="34" t="s">
        <v>11</v>
      </c>
      <c r="C12" s="52">
        <f ca="1">'исходные данные'!G26</f>
        <v>5.1794E-2</v>
      </c>
      <c r="D12" s="53">
        <f ca="1">'исходные данные'!H26</f>
        <v>4.879681000000001E-13</v>
      </c>
      <c r="E12" s="52">
        <f ca="1">'исходные данные'!I26</f>
        <v>0.46881338214526519</v>
      </c>
      <c r="F12" s="53">
        <f ca="1">'исходные данные'!J26</f>
        <v>1.1805866228095023E-3</v>
      </c>
      <c r="G12" s="30">
        <f t="shared" si="0"/>
        <v>0.13044699219214068</v>
      </c>
      <c r="H12" s="35"/>
      <c r="I12" s="34" t="s">
        <v>11</v>
      </c>
      <c r="J12" s="55">
        <f ca="1">'исходные данные'!O26</f>
        <v>4.769000000000001E-2</v>
      </c>
      <c r="K12" s="56">
        <f ca="1">'исходные данные'!P26</f>
        <v>3.2580250000000016E-12</v>
      </c>
      <c r="L12" s="52">
        <f ca="1">'исходные данные'!Q26</f>
        <v>0.19824201308433634</v>
      </c>
      <c r="M12" s="53">
        <f ca="1">'исходные данные'!R26</f>
        <v>1.0912634372471826E-3</v>
      </c>
      <c r="N12" s="30">
        <f t="shared" si="1"/>
        <v>6.1755819131210393E-2</v>
      </c>
      <c r="O12" s="30"/>
      <c r="P12" s="34" t="s">
        <v>11</v>
      </c>
      <c r="Q12" s="52">
        <f ca="1">'исходные данные'!X26</f>
        <v>0.21014000000000005</v>
      </c>
      <c r="R12" s="53">
        <f ca="1">'исходные данные'!Y26</f>
        <v>1.6134720000000005E-10</v>
      </c>
      <c r="S12" s="52">
        <f ca="1">'исходные данные'!Z26</f>
        <v>0.16857647784619217</v>
      </c>
      <c r="T12" s="53">
        <f ca="1">'исходные данные'!AA26</f>
        <v>1.7449920290913055E-2</v>
      </c>
      <c r="U12" s="30">
        <f t="shared" si="2"/>
        <v>9.9041599574613129E-2</v>
      </c>
      <c r="V12" s="32"/>
      <c r="W12" s="34" t="s">
        <v>11</v>
      </c>
      <c r="X12" s="52">
        <f ca="1">'исходные данные'!AI26</f>
        <v>0.22876000000000002</v>
      </c>
      <c r="Y12" s="53">
        <f ca="1">'исходные данные'!AJ26</f>
        <v>1.6089691302000009E-19</v>
      </c>
      <c r="Z12" s="52">
        <f ca="1">'исходные данные'!AK26</f>
        <v>2.4462552795543801E-3</v>
      </c>
      <c r="AA12" s="53">
        <f ca="1">'исходные данные'!AL26</f>
        <v>3.1567780356329942E-3</v>
      </c>
      <c r="AB12" s="30">
        <f t="shared" si="3"/>
        <v>5.8590758328796851E-2</v>
      </c>
      <c r="AC12" s="32"/>
      <c r="AD12" s="32"/>
      <c r="AE12" s="34" t="s">
        <v>11</v>
      </c>
      <c r="AF12" s="52">
        <f ca="1">'исходные данные'!AT26</f>
        <v>0.6214599999999999</v>
      </c>
      <c r="AG12" s="53">
        <f ca="1">'исходные данные'!AU26</f>
        <v>6.5372648582400048E-13</v>
      </c>
      <c r="AH12" s="52">
        <f ca="1">'исходные данные'!AV26</f>
        <v>1.6794198521382225E-2</v>
      </c>
      <c r="AI12" s="53">
        <f ca="1">'исходные данные'!AW26</f>
        <v>2.0973004623235973E-2</v>
      </c>
      <c r="AJ12" s="30">
        <f t="shared" si="4"/>
        <v>0.16480680078631793</v>
      </c>
      <c r="AK12" s="32"/>
      <c r="AL12" s="22"/>
      <c r="AM12" s="34" t="s">
        <v>11</v>
      </c>
      <c r="AN12" s="52">
        <f ca="1">'исходные данные'!BC26</f>
        <v>0.35616000000000003</v>
      </c>
      <c r="AO12" s="53">
        <f ca="1">'исходные данные'!BD26</f>
        <v>1.1152318464000004E-10</v>
      </c>
      <c r="AP12" s="52">
        <f ca="1">'исходные данные'!BE26</f>
        <v>9.7104867868741188E-3</v>
      </c>
      <c r="AQ12" s="53">
        <f ca="1">'исходные данные'!BF26</f>
        <v>6.0827797557059943E-3</v>
      </c>
      <c r="AR12" s="30">
        <f t="shared" si="5"/>
        <v>9.2988316663525833E-2</v>
      </c>
    </row>
    <row r="13" spans="1:44" s="23" customFormat="1">
      <c r="A13" s="33"/>
      <c r="B13" s="34" t="s">
        <v>10</v>
      </c>
      <c r="C13" s="52">
        <f ca="1">'исходные данные'!G27</f>
        <v>0.12690000000000001</v>
      </c>
      <c r="D13" s="53">
        <f ca="1">'исходные данные'!H27</f>
        <v>8.19786408E-7</v>
      </c>
      <c r="E13" s="52">
        <f ca="1">'исходные данные'!I27</f>
        <v>0.91958004031047902</v>
      </c>
      <c r="F13" s="53">
        <f ca="1">'исходные данные'!J27</f>
        <v>3.1899835843869441E-2</v>
      </c>
      <c r="G13" s="30">
        <f t="shared" si="0"/>
        <v>0.26959517398518912</v>
      </c>
      <c r="H13" s="35"/>
      <c r="I13" s="34" t="s">
        <v>10</v>
      </c>
      <c r="J13" s="55">
        <f ca="1">'исходные данные'!O27</f>
        <v>3.8285000000000007E-2</v>
      </c>
      <c r="K13" s="56">
        <f ca="1">'исходные данные'!P27</f>
        <v>3.258025000000001E-14</v>
      </c>
      <c r="L13" s="52">
        <f ca="1">'исходные данные'!Q27</f>
        <v>0.12799579412024528</v>
      </c>
      <c r="M13" s="53">
        <f ca="1">'исходные данные'!R27</f>
        <v>1.7295359928747744E-4</v>
      </c>
      <c r="N13" s="30">
        <f t="shared" si="1"/>
        <v>4.1613436929891334E-2</v>
      </c>
      <c r="O13" s="30"/>
      <c r="P13" s="34" t="s">
        <v>10</v>
      </c>
      <c r="Q13" s="52">
        <f ca="1">'исходные данные'!X27</f>
        <v>0.28014000000000006</v>
      </c>
      <c r="R13" s="53">
        <f ca="1">'исходные данные'!Y27</f>
        <v>1.9361664000000009E-9</v>
      </c>
      <c r="S13" s="52">
        <f ca="1">'исходные данные'!Z27</f>
        <v>0.23871645150981571</v>
      </c>
      <c r="T13" s="53">
        <f ca="1">'исходные данные'!AA27</f>
        <v>2.6829981255488879E-2</v>
      </c>
      <c r="U13" s="30">
        <f t="shared" si="2"/>
        <v>0.13642160867536776</v>
      </c>
      <c r="V13" s="32"/>
      <c r="W13" s="34" t="s">
        <v>10</v>
      </c>
      <c r="X13" s="52">
        <f ca="1">'исходные данные'!AI27</f>
        <v>0.55118999999999996</v>
      </c>
      <c r="Y13" s="53">
        <f ca="1">'исходные данные'!AJ27</f>
        <v>5.4061362774719987E-11</v>
      </c>
      <c r="Z13" s="52">
        <f ca="1">'исходные данные'!AK27</f>
        <v>0.10197794091492939</v>
      </c>
      <c r="AA13" s="53">
        <f ca="1">'исходные данные'!AL27</f>
        <v>6.0542526893778349E-2</v>
      </c>
      <c r="AB13" s="30">
        <f t="shared" si="3"/>
        <v>0.17842761696569226</v>
      </c>
      <c r="AC13" s="32"/>
      <c r="AD13" s="32"/>
      <c r="AE13" s="34" t="s">
        <v>10</v>
      </c>
      <c r="AF13" s="52">
        <f ca="1">'исходные данные'!AT27</f>
        <v>0.64446000000000003</v>
      </c>
      <c r="AG13" s="53">
        <f ca="1">'исходные данные'!AU27</f>
        <v>8.8253075586240046E-13</v>
      </c>
      <c r="AH13" s="52">
        <f ca="1">'исходные данные'!AV27</f>
        <v>1.7994345270940619E-2</v>
      </c>
      <c r="AI13" s="53">
        <f ca="1">'исходные данные'!AW27</f>
        <v>1.9529849837231199E-2</v>
      </c>
      <c r="AJ13" s="30">
        <f t="shared" si="4"/>
        <v>0.17049604877726357</v>
      </c>
      <c r="AK13" s="32"/>
      <c r="AL13" s="22"/>
      <c r="AM13" s="34" t="s">
        <v>10</v>
      </c>
      <c r="AN13" s="52">
        <f ca="1">'исходные данные'!BC27</f>
        <v>0.38388</v>
      </c>
      <c r="AO13" s="53">
        <f ca="1">'исходные данные'!BD27</f>
        <v>2.2304636928000013E-8</v>
      </c>
      <c r="AP13" s="52">
        <f ca="1">'исходные данные'!BE27</f>
        <v>4.2808439863102454E-2</v>
      </c>
      <c r="AQ13" s="53">
        <f ca="1">'исходные данные'!BF27</f>
        <v>1.8576370625490307E-2</v>
      </c>
      <c r="AR13" s="30">
        <f t="shared" si="5"/>
        <v>0.11131620819830743</v>
      </c>
    </row>
    <row r="14" spans="1:44" s="23" customFormat="1">
      <c r="A14" s="33"/>
      <c r="B14" s="34" t="s">
        <v>12</v>
      </c>
      <c r="C14" s="52">
        <f ca="1">'исходные данные'!G28</f>
        <v>0.10814700000000001</v>
      </c>
      <c r="D14" s="53">
        <f ca="1">'исходные данные'!H28</f>
        <v>2.04946602E-9</v>
      </c>
      <c r="E14" s="52">
        <f ca="1">'исходные данные'!I28</f>
        <v>0.69389333601232317</v>
      </c>
      <c r="F14" s="53">
        <f ca="1">'исходные данные'!J28</f>
        <v>1.7521950498008591E-2</v>
      </c>
      <c r="G14" s="30">
        <f t="shared" si="0"/>
        <v>0.20489057213994946</v>
      </c>
      <c r="H14" s="35"/>
      <c r="I14" s="34" t="s">
        <v>12</v>
      </c>
      <c r="J14" s="55">
        <f ca="1">'исходные данные'!O28</f>
        <v>0.13319</v>
      </c>
      <c r="K14" s="56">
        <f ca="1">'исходные данные'!P28</f>
        <v>3.2580250000000014E-11</v>
      </c>
      <c r="L14" s="52">
        <f ca="1">'исходные данные'!Q28</f>
        <v>0.24671508195043071</v>
      </c>
      <c r="M14" s="53">
        <f ca="1">'исходные данные'!R28</f>
        <v>6.8854068049381024E-4</v>
      </c>
      <c r="N14" s="30">
        <f t="shared" si="1"/>
        <v>9.5148405665876193E-2</v>
      </c>
      <c r="O14" s="30"/>
      <c r="P14" s="34" t="s">
        <v>12</v>
      </c>
      <c r="Q14" s="52">
        <f ca="1">'исходные данные'!X28</f>
        <v>0.32200000000000001</v>
      </c>
      <c r="R14" s="53">
        <f ca="1">'исходные данные'!Y28</f>
        <v>2.9042496000000013E-7</v>
      </c>
      <c r="S14" s="52">
        <f ca="1">'исходные данные'!Z28</f>
        <v>0.48143219136782028</v>
      </c>
      <c r="T14" s="53">
        <f ca="1">'исходные данные'!AA28</f>
        <v>7.2351820079361043E-2</v>
      </c>
      <c r="U14" s="30">
        <f t="shared" si="2"/>
        <v>0.21894607546803532</v>
      </c>
      <c r="V14" s="32"/>
      <c r="W14" s="34" t="s">
        <v>12</v>
      </c>
      <c r="X14" s="52">
        <f ca="1">'исходные данные'!AI28</f>
        <v>0.38056999999999996</v>
      </c>
      <c r="Y14" s="53">
        <f ca="1">'исходные данные'!AJ28</f>
        <v>2.6816152170000006E-16</v>
      </c>
      <c r="Z14" s="52">
        <f ca="1">'исходные данные'!AK28</f>
        <v>1.0015048075658109E-2</v>
      </c>
      <c r="AA14" s="53">
        <f ca="1">'исходные данные'!AL28</f>
        <v>6.3067669430588317E-3</v>
      </c>
      <c r="AB14" s="30">
        <f t="shared" si="3"/>
        <v>9.9222953754679294E-2</v>
      </c>
      <c r="AC14" s="36"/>
      <c r="AD14" s="36"/>
      <c r="AE14" s="34" t="s">
        <v>12</v>
      </c>
      <c r="AF14" s="52">
        <f ca="1">'исходные данные'!AT28</f>
        <v>0.75900000000000001</v>
      </c>
      <c r="AG14" s="53">
        <f ca="1">'исходные данные'!AU28</f>
        <v>5.2298118865920049E-8</v>
      </c>
      <c r="AH14" s="52">
        <f ca="1">'исходные данные'!AV28</f>
        <v>0.22535644322414503</v>
      </c>
      <c r="AI14" s="53">
        <f ca="1">'исходные данные'!AW28</f>
        <v>0.14000870882118016</v>
      </c>
      <c r="AJ14" s="30">
        <f t="shared" si="4"/>
        <v>0.281091301085861</v>
      </c>
      <c r="AK14" s="32"/>
      <c r="AL14" s="22"/>
      <c r="AM14" s="34" t="s">
        <v>12</v>
      </c>
      <c r="AN14" s="52">
        <f ca="1">'исходные данные'!BC28</f>
        <v>0.46816000000000002</v>
      </c>
      <c r="AO14" s="53">
        <f ca="1">'исходные данные'!BD28</f>
        <v>2.2769316864000012E-10</v>
      </c>
      <c r="AP14" s="52">
        <f ca="1">'исходные данные'!BE28</f>
        <v>1.1858691095672176E-2</v>
      </c>
      <c r="AQ14" s="53">
        <f ca="1">'исходные данные'!BF28</f>
        <v>7.1008247112133117E-3</v>
      </c>
      <c r="AR14" s="30">
        <f t="shared" si="5"/>
        <v>0.12177987900864466</v>
      </c>
    </row>
    <row r="15" spans="1:44" s="23" customFormat="1">
      <c r="A15" s="33"/>
      <c r="B15" s="34" t="s">
        <v>10</v>
      </c>
      <c r="C15" s="52">
        <f ca="1">'исходные данные'!G29</f>
        <v>1.4194000000000002E-2</v>
      </c>
      <c r="D15" s="53">
        <f ca="1">'исходные данные'!H29</f>
        <v>9.7593620000000021E-14</v>
      </c>
      <c r="E15" s="52">
        <f ca="1">'исходные данные'!I29</f>
        <v>0.43465873306580449</v>
      </c>
      <c r="F15" s="53">
        <f ca="1">'исходные данные'!J29</f>
        <v>5.0373352739205746E-4</v>
      </c>
      <c r="G15" s="30">
        <f t="shared" si="0"/>
        <v>0.11233911664832354</v>
      </c>
      <c r="H15" s="35"/>
      <c r="I15" s="34" t="s">
        <v>10</v>
      </c>
      <c r="J15" s="55">
        <f ca="1">'исходные данные'!O29</f>
        <v>0.13309499999999999</v>
      </c>
      <c r="K15" s="56">
        <f ca="1">'исходные данные'!P29</f>
        <v>2.4435187500000003E-9</v>
      </c>
      <c r="L15" s="52">
        <f ca="1">'исходные данные'!Q29</f>
        <v>0.37181466852290601</v>
      </c>
      <c r="M15" s="53">
        <f ca="1">'исходные данные'!R29</f>
        <v>3.317874706862674E-3</v>
      </c>
      <c r="N15" s="30">
        <f t="shared" si="1"/>
        <v>0.12705688641832183</v>
      </c>
      <c r="O15" s="35"/>
      <c r="P15" s="34" t="s">
        <v>10</v>
      </c>
      <c r="Q15" s="52">
        <f ca="1">'исходные данные'!X29</f>
        <v>0.16814000000000001</v>
      </c>
      <c r="R15" s="53">
        <f ca="1">'исходные данные'!Y29</f>
        <v>2.4202080000000006E-10</v>
      </c>
      <c r="S15" s="52">
        <f ca="1">'исходные данные'!Z29</f>
        <v>0.17842255408812338</v>
      </c>
      <c r="T15" s="53">
        <f ca="1">'исходные данные'!AA29</f>
        <v>1.634971595060862E-2</v>
      </c>
      <c r="U15" s="30">
        <f t="shared" si="2"/>
        <v>9.0728067570188198E-2</v>
      </c>
      <c r="V15" s="32"/>
      <c r="W15" s="34" t="s">
        <v>10</v>
      </c>
      <c r="X15" s="52">
        <f ca="1">'исходные данные'!AI29</f>
        <v>0.51337999999999995</v>
      </c>
      <c r="Y15" s="53">
        <f ca="1">'исходные данные'!AJ29</f>
        <v>2.145292173600001E-13</v>
      </c>
      <c r="Z15" s="52">
        <f ca="1">'исходные данные'!AK29</f>
        <v>3.5664828166387864E-2</v>
      </c>
      <c r="AA15" s="53">
        <f ca="1">'исходные данные'!AL29</f>
        <v>2.0519037308453916E-2</v>
      </c>
      <c r="AB15" s="30">
        <f t="shared" si="3"/>
        <v>0.14239096636876405</v>
      </c>
      <c r="AC15" s="36"/>
      <c r="AD15" s="36"/>
      <c r="AE15" s="34" t="s">
        <v>10</v>
      </c>
      <c r="AF15" s="52">
        <f ca="1">'исходные данные'!AT29</f>
        <v>0.48369000000000006</v>
      </c>
      <c r="AG15" s="53">
        <f ca="1">'исходные данные'!AU29</f>
        <v>7.3544229655200046E-16</v>
      </c>
      <c r="AH15" s="52">
        <f ca="1">'исходные данные'!AV29</f>
        <v>3.5230950706292203E-3</v>
      </c>
      <c r="AI15" s="53">
        <f ca="1">'исходные данные'!AW29</f>
        <v>1.0789765783800795E-2</v>
      </c>
      <c r="AJ15" s="30">
        <f t="shared" si="4"/>
        <v>0.1245007152136077</v>
      </c>
      <c r="AK15" s="32"/>
      <c r="AL15" s="22"/>
      <c r="AM15" s="34" t="s">
        <v>10</v>
      </c>
      <c r="AN15" s="52">
        <f ca="1">'исходные данные'!BC29</f>
        <v>0.52388000000000001</v>
      </c>
      <c r="AO15" s="53">
        <f ca="1">'исходные данные'!BD29</f>
        <v>6.5055191040000033E-8</v>
      </c>
      <c r="AP15" s="52">
        <f ca="1">'исходные данные'!BE29</f>
        <v>5.776937965139993E-2</v>
      </c>
      <c r="AQ15" s="53">
        <f ca="1">'исходные данные'!BF29</f>
        <v>2.230338725465366E-2</v>
      </c>
      <c r="AR15" s="30">
        <f t="shared" si="5"/>
        <v>0.15098820799031115</v>
      </c>
    </row>
    <row r="16" spans="1:44" s="23" customFormat="1" ht="12.75" customHeight="1">
      <c r="A16" s="33"/>
      <c r="B16" s="34" t="s">
        <v>12</v>
      </c>
      <c r="C16" s="52">
        <f ca="1">'исходные данные'!G30</f>
        <v>5.1794E-2</v>
      </c>
      <c r="D16" s="53">
        <f ca="1">'исходные данные'!H30</f>
        <v>4.879681000000001E-13</v>
      </c>
      <c r="E16" s="52">
        <f ca="1">'исходные данные'!I30</f>
        <v>0.46881338214526519</v>
      </c>
      <c r="F16" s="53">
        <f ca="1">'исходные данные'!J30</f>
        <v>1.1805866228095023E-3</v>
      </c>
      <c r="G16" s="30">
        <f t="shared" si="0"/>
        <v>0.13044699219214068</v>
      </c>
      <c r="H16" s="35"/>
      <c r="I16" s="34" t="s">
        <v>12</v>
      </c>
      <c r="J16" s="55">
        <f ca="1">'исходные данные'!O30</f>
        <v>3.8285000000000007E-2</v>
      </c>
      <c r="K16" s="56">
        <f ca="1">'исходные данные'!P30</f>
        <v>3.258025000000001E-14</v>
      </c>
      <c r="L16" s="52">
        <f ca="1">'исходные данные'!Q30</f>
        <v>0.12799579412024528</v>
      </c>
      <c r="M16" s="53">
        <f ca="1">'исходные данные'!R30</f>
        <v>1.7295359928747744E-4</v>
      </c>
      <c r="N16" s="30">
        <f t="shared" si="1"/>
        <v>4.1613436929891334E-2</v>
      </c>
      <c r="O16" s="35"/>
      <c r="P16" s="34" t="s">
        <v>12</v>
      </c>
      <c r="Q16" s="52">
        <f ca="1">'исходные данные'!X30</f>
        <v>0.22414000000000003</v>
      </c>
      <c r="R16" s="53">
        <f ca="1">'исходные данные'!Y30</f>
        <v>3.2269440000000011E-10</v>
      </c>
      <c r="S16" s="52">
        <f ca="1">'исходные данные'!Z30</f>
        <v>0.18575528335517924</v>
      </c>
      <c r="T16" s="53">
        <f ca="1">'исходные данные'!AA30</f>
        <v>2.3945520515551402E-2</v>
      </c>
      <c r="U16" s="30">
        <f t="shared" si="2"/>
        <v>0.10846020104835626</v>
      </c>
      <c r="V16" s="32"/>
      <c r="W16" s="34" t="s">
        <v>12</v>
      </c>
      <c r="X16" s="52">
        <f ca="1">'исходные данные'!AI30</f>
        <v>0.38057000000000007</v>
      </c>
      <c r="Y16" s="53">
        <f ca="1">'исходные данные'!AJ30</f>
        <v>2.8961444343600006E-16</v>
      </c>
      <c r="Z16" s="52">
        <f ca="1">'исходные данные'!AK30</f>
        <v>1.0162570044393153E-2</v>
      </c>
      <c r="AA16" s="53">
        <f ca="1">'исходные данные'!AL30</f>
        <v>1.4291234969279717E-2</v>
      </c>
      <c r="AB16" s="30">
        <f t="shared" si="3"/>
        <v>0.1012559512534183</v>
      </c>
      <c r="AC16" s="36"/>
      <c r="AD16" s="36"/>
      <c r="AE16" s="34" t="s">
        <v>12</v>
      </c>
      <c r="AF16" s="52">
        <f ca="1">'исходные данные'!AT30</f>
        <v>0.6214599999999999</v>
      </c>
      <c r="AG16" s="53">
        <f ca="1">'исходные данные'!AU30</f>
        <v>6.5372648582400048E-13</v>
      </c>
      <c r="AH16" s="52">
        <f ca="1">'исходные данные'!AV30</f>
        <v>1.6794198521382225E-2</v>
      </c>
      <c r="AI16" s="53">
        <f ca="1">'исходные данные'!AW30</f>
        <v>2.0973004623235973E-2</v>
      </c>
      <c r="AJ16" s="30">
        <f t="shared" si="4"/>
        <v>0.16480680078631793</v>
      </c>
      <c r="AK16" s="32"/>
      <c r="AL16" s="22"/>
      <c r="AM16" s="34" t="s">
        <v>12</v>
      </c>
      <c r="AN16" s="52">
        <f ca="1">'исходные данные'!BC30</f>
        <v>0.30016000000000009</v>
      </c>
      <c r="AO16" s="53">
        <f ca="1">'исходные данные'!BD30</f>
        <v>7.434878976000004E-11</v>
      </c>
      <c r="AP16" s="52">
        <f ca="1">'исходные данные'!BE30</f>
        <v>8.6683302539104865E-3</v>
      </c>
      <c r="AQ16" s="53">
        <f ca="1">'исходные данные'!BF30</f>
        <v>5.9365839875098235E-3</v>
      </c>
      <c r="AR16" s="30">
        <f t="shared" si="5"/>
        <v>7.8691228578942313E-2</v>
      </c>
    </row>
    <row r="17" spans="1:46">
      <c r="A17" s="39"/>
      <c r="B17" s="39"/>
      <c r="C17" s="39"/>
      <c r="D17" s="39"/>
      <c r="E17" s="39"/>
      <c r="F17" s="39"/>
      <c r="G17" s="40"/>
      <c r="H17" s="40"/>
      <c r="I17" s="40"/>
      <c r="J17" s="39"/>
      <c r="K17" s="39"/>
      <c r="L17" s="39"/>
      <c r="M17" s="39"/>
      <c r="N17" s="39"/>
      <c r="O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</row>
    <row r="18" spans="1:46">
      <c r="L18" s="39"/>
      <c r="M18" s="39"/>
      <c r="N18" s="39"/>
      <c r="O18" s="39"/>
      <c r="AK18" s="42"/>
      <c r="AL18" s="42"/>
      <c r="AR18" s="42"/>
      <c r="AS18" s="42"/>
      <c r="AT18" s="42"/>
    </row>
    <row r="19" spans="1:46">
      <c r="B19" s="41" t="s">
        <v>57</v>
      </c>
      <c r="L19" s="39"/>
      <c r="M19" s="39"/>
      <c r="N19" s="39"/>
      <c r="O19" s="39"/>
      <c r="AK19" s="42"/>
      <c r="AL19" s="42"/>
      <c r="AR19" s="42"/>
      <c r="AS19" s="42"/>
      <c r="AT19" s="42"/>
    </row>
    <row r="20" spans="1:46">
      <c r="B20" s="19"/>
      <c r="C20" s="110" t="s">
        <v>54</v>
      </c>
      <c r="D20" s="111"/>
      <c r="E20" s="112"/>
      <c r="F20" s="40"/>
      <c r="L20" s="39"/>
      <c r="M20" s="39"/>
      <c r="N20" s="39"/>
      <c r="O20" s="39"/>
      <c r="AK20" s="42"/>
      <c r="AL20" s="42"/>
      <c r="AR20" s="42"/>
      <c r="AS20" s="42"/>
      <c r="AT20" s="42"/>
    </row>
    <row r="21" spans="1:46">
      <c r="B21" s="25"/>
      <c r="C21" s="113"/>
      <c r="D21" s="114"/>
      <c r="E21" s="115"/>
      <c r="F21" s="40"/>
      <c r="H21" s="87"/>
      <c r="L21" s="39"/>
      <c r="M21" s="39"/>
      <c r="N21" s="39"/>
      <c r="O21" s="39"/>
      <c r="AR21" s="42"/>
      <c r="AS21" s="42"/>
      <c r="AT21" s="42"/>
    </row>
    <row r="22" spans="1:46">
      <c r="B22" s="31"/>
      <c r="C22" s="30" t="s">
        <v>13</v>
      </c>
      <c r="D22" s="30" t="s">
        <v>14</v>
      </c>
      <c r="E22" s="30" t="s">
        <v>15</v>
      </c>
      <c r="F22" s="30" t="s">
        <v>58</v>
      </c>
      <c r="H22" s="87"/>
      <c r="L22" s="39"/>
      <c r="M22" s="39"/>
      <c r="N22" s="39"/>
      <c r="O22" s="39"/>
      <c r="AR22" s="42"/>
      <c r="AS22" s="42"/>
      <c r="AT22" s="42"/>
    </row>
    <row r="23" spans="1:46">
      <c r="B23" s="30"/>
      <c r="C23" s="32">
        <f t="shared" ref="C23:C35" si="6">(C4+J4+Q4+X4+AF4+AN4)/6</f>
        <v>0.2445451666666667</v>
      </c>
      <c r="D23" s="88">
        <f t="shared" ref="D23:D35" si="7">(D4+K4+R4+Y4+AG4+AO4)/6</f>
        <v>2.5606093052191938E-9</v>
      </c>
      <c r="E23" s="30">
        <f t="shared" ref="E23:E35" si="8">(E4+L4+S4+Z4+AH4+AP4)/6</f>
        <v>0.13453306709281745</v>
      </c>
      <c r="F23" s="30">
        <f t="shared" ref="F23:F35" si="9">(F4+M4+T4+AA4+AI4+AQ4)/6</f>
        <v>1.040043208111034E-2</v>
      </c>
      <c r="H23" s="87"/>
      <c r="L23" s="39"/>
      <c r="M23" s="39"/>
      <c r="N23" s="39"/>
      <c r="O23" s="39"/>
      <c r="AR23" s="42"/>
      <c r="AS23" s="42"/>
      <c r="AT23" s="42"/>
    </row>
    <row r="24" spans="1:46">
      <c r="B24" s="30"/>
      <c r="C24" s="32">
        <f t="shared" si="6"/>
        <v>0.275482</v>
      </c>
      <c r="D24" s="88">
        <f t="shared" si="7"/>
        <v>4.1340776216610935E-10</v>
      </c>
      <c r="E24" s="30">
        <f t="shared" si="8"/>
        <v>0.21771334341873758</v>
      </c>
      <c r="F24" s="30">
        <f t="shared" si="9"/>
        <v>1.6497908764019967E-2</v>
      </c>
      <c r="H24" s="87"/>
      <c r="L24" s="39"/>
      <c r="M24" s="39"/>
      <c r="N24" s="39"/>
      <c r="O24" s="39"/>
      <c r="AR24" s="42"/>
      <c r="AS24" s="42"/>
      <c r="AT24" s="42"/>
    </row>
    <row r="25" spans="1:46">
      <c r="B25" s="30"/>
      <c r="C25" s="32">
        <f t="shared" si="6"/>
        <v>0.31908200000000003</v>
      </c>
      <c r="D25" s="88">
        <f t="shared" si="7"/>
        <v>4.3293820206064004E-8</v>
      </c>
      <c r="E25" s="30">
        <f t="shared" si="8"/>
        <v>0.24664163819586649</v>
      </c>
      <c r="F25" s="30">
        <f t="shared" si="9"/>
        <v>4.133842797508288E-2</v>
      </c>
      <c r="H25" s="87"/>
      <c r="L25" s="39"/>
      <c r="M25" s="39"/>
      <c r="N25" s="39"/>
      <c r="O25" s="39"/>
    </row>
    <row r="26" spans="1:46">
      <c r="B26" s="30"/>
      <c r="C26" s="32">
        <f t="shared" si="6"/>
        <v>0.26049483333333334</v>
      </c>
      <c r="D26" s="88">
        <f t="shared" si="7"/>
        <v>6.6071390369233826E-9</v>
      </c>
      <c r="E26" s="30">
        <f t="shared" si="8"/>
        <v>0.18611271612805672</v>
      </c>
      <c r="F26" s="30">
        <f t="shared" si="9"/>
        <v>1.1771254635060726E-2</v>
      </c>
      <c r="H26" s="87"/>
    </row>
    <row r="27" spans="1:46">
      <c r="B27" s="30"/>
      <c r="C27" s="32">
        <f t="shared" si="6"/>
        <v>0.28869400000000001</v>
      </c>
      <c r="D27" s="88">
        <f t="shared" si="7"/>
        <v>2.7122689946672343E-9</v>
      </c>
      <c r="E27" s="30">
        <f t="shared" si="8"/>
        <v>0.19286909175282116</v>
      </c>
      <c r="F27" s="30">
        <f t="shared" si="9"/>
        <v>2.0124165964196254E-2</v>
      </c>
      <c r="H27" s="87"/>
    </row>
    <row r="28" spans="1:46">
      <c r="B28" s="30"/>
      <c r="C28" s="32">
        <f t="shared" si="6"/>
        <v>0.27111900000000005</v>
      </c>
      <c r="D28" s="88">
        <f t="shared" si="7"/>
        <v>4.6631699059311436E-9</v>
      </c>
      <c r="E28" s="30">
        <f t="shared" si="8"/>
        <v>0.16269290938372374</v>
      </c>
      <c r="F28" s="30">
        <f t="shared" si="9"/>
        <v>1.8717601075969995E-2</v>
      </c>
      <c r="H28" s="87"/>
    </row>
    <row r="29" spans="1:46">
      <c r="B29" s="30"/>
      <c r="C29" s="32">
        <f t="shared" si="6"/>
        <v>0.27894449999999998</v>
      </c>
      <c r="D29" s="88">
        <f t="shared" si="7"/>
        <v>6.7796487214386467E-10</v>
      </c>
      <c r="E29" s="30">
        <f t="shared" si="8"/>
        <v>0.20071642368408169</v>
      </c>
      <c r="F29" s="30">
        <f t="shared" si="9"/>
        <v>1.341859028501856E-2</v>
      </c>
      <c r="H29" s="87"/>
    </row>
    <row r="30" spans="1:46">
      <c r="B30" s="30"/>
      <c r="C30" s="32">
        <f t="shared" si="6"/>
        <v>0.33142400000000005</v>
      </c>
      <c r="D30" s="88">
        <f t="shared" si="7"/>
        <v>1.7955114065924211E-8</v>
      </c>
      <c r="E30" s="30">
        <f t="shared" si="8"/>
        <v>0.21477108696515987</v>
      </c>
      <c r="F30" s="30">
        <f t="shared" si="9"/>
        <v>3.3797795496922162E-2</v>
      </c>
      <c r="H30" s="87"/>
    </row>
    <row r="31" spans="1:46">
      <c r="B31" s="30"/>
      <c r="C31" s="32">
        <f t="shared" si="6"/>
        <v>0.25266733333333335</v>
      </c>
      <c r="D31" s="88">
        <f t="shared" si="7"/>
        <v>4.6211684064453504E-11</v>
      </c>
      <c r="E31" s="30">
        <f t="shared" si="8"/>
        <v>0.14409713561060072</v>
      </c>
      <c r="F31" s="30">
        <f t="shared" si="9"/>
        <v>8.3223887942574497E-3</v>
      </c>
      <c r="H31" s="87"/>
    </row>
    <row r="32" spans="1:46">
      <c r="B32" s="30"/>
      <c r="C32" s="32">
        <f t="shared" si="6"/>
        <v>0.33747583333333336</v>
      </c>
      <c r="D32" s="88">
        <f t="shared" si="7"/>
        <v>1.406803646336301E-7</v>
      </c>
      <c r="E32" s="30">
        <f t="shared" si="8"/>
        <v>0.24151216866491873</v>
      </c>
      <c r="F32" s="30">
        <f t="shared" si="9"/>
        <v>2.6258586342524273E-2</v>
      </c>
      <c r="H32" s="87"/>
    </row>
    <row r="33" spans="2:8">
      <c r="B33" s="30"/>
      <c r="C33" s="32">
        <f t="shared" si="6"/>
        <v>0.36184449999999996</v>
      </c>
      <c r="D33" s="88">
        <f t="shared" si="7"/>
        <v>5.7505469762120288E-8</v>
      </c>
      <c r="E33" s="30">
        <f t="shared" si="8"/>
        <v>0.27821179862100825</v>
      </c>
      <c r="F33" s="30">
        <f t="shared" si="9"/>
        <v>4.0663101955552623E-2</v>
      </c>
      <c r="H33" s="87"/>
    </row>
    <row r="34" spans="2:8">
      <c r="B34" s="30"/>
      <c r="C34" s="32">
        <f t="shared" si="6"/>
        <v>0.30606316666666666</v>
      </c>
      <c r="D34" s="88">
        <f t="shared" si="7"/>
        <v>1.1290173908046614E-8</v>
      </c>
      <c r="E34" s="30">
        <f t="shared" si="8"/>
        <v>0.18030887642754181</v>
      </c>
      <c r="F34" s="30">
        <f t="shared" si="9"/>
        <v>1.2297252421961955E-2</v>
      </c>
      <c r="H34" s="87"/>
    </row>
    <row r="35" spans="2:8">
      <c r="B35" s="30"/>
      <c r="C35" s="32">
        <f t="shared" si="6"/>
        <v>0.26940150000000002</v>
      </c>
      <c r="D35" s="88">
        <f t="shared" si="7"/>
        <v>6.6369625701711268E-11</v>
      </c>
      <c r="E35" s="30">
        <f t="shared" si="8"/>
        <v>0.13636492640672923</v>
      </c>
      <c r="F35" s="30">
        <f t="shared" si="9"/>
        <v>1.108331405294565E-2</v>
      </c>
      <c r="H35" s="87"/>
    </row>
    <row r="36" spans="2:8">
      <c r="B36" s="37" t="s">
        <v>54</v>
      </c>
      <c r="C36" s="89">
        <f>AVERAGE(C23:C35)</f>
        <v>0.29209521794871796</v>
      </c>
      <c r="D36" s="89">
        <f>AVERAGE(D23:D35)</f>
        <v>2.2190160289430947E-8</v>
      </c>
      <c r="E36" s="89">
        <f>AVERAGE(E23:E35)</f>
        <v>0.19511886018092792</v>
      </c>
      <c r="F36" s="89">
        <f>AVERAGE(F23:F35)</f>
        <v>2.0360832295740219E-2</v>
      </c>
    </row>
    <row r="37" spans="2:8">
      <c r="B37" s="37" t="s">
        <v>56</v>
      </c>
      <c r="C37" s="90">
        <f>AVERAGE(C36:F36)</f>
        <v>0.12689373315388661</v>
      </c>
      <c r="D37" s="90"/>
      <c r="E37" s="90"/>
      <c r="F37" s="91"/>
    </row>
    <row r="38" spans="2:8">
      <c r="B38" s="92" t="s">
        <v>72</v>
      </c>
      <c r="C38" s="90">
        <f>ABS(C36-C37)</f>
        <v>0.16520148479483135</v>
      </c>
      <c r="D38" s="90">
        <f>ABS(D36-C37)</f>
        <v>0.12689371096372631</v>
      </c>
      <c r="E38" s="90">
        <f>ABS(E36-C37)</f>
        <v>6.822512702704131E-2</v>
      </c>
      <c r="F38" s="90">
        <f>ABS(F36-C37)</f>
        <v>0.10653290085814639</v>
      </c>
    </row>
    <row r="39" spans="2:8">
      <c r="C39" s="88"/>
      <c r="D39" s="23"/>
      <c r="E39" s="23"/>
      <c r="F39" s="23"/>
    </row>
  </sheetData>
  <mergeCells count="21">
    <mergeCell ref="B1:B3"/>
    <mergeCell ref="C1:E2"/>
    <mergeCell ref="J1:L2"/>
    <mergeCell ref="C20:E21"/>
    <mergeCell ref="G1:G3"/>
    <mergeCell ref="N1:N3"/>
    <mergeCell ref="U1:U3"/>
    <mergeCell ref="AF1:AH1"/>
    <mergeCell ref="X2:Z2"/>
    <mergeCell ref="AF2:AH2"/>
    <mergeCell ref="AB1:AB3"/>
    <mergeCell ref="I1:I3"/>
    <mergeCell ref="P1:P3"/>
    <mergeCell ref="W1:W3"/>
    <mergeCell ref="Q1:S2"/>
    <mergeCell ref="AR1:AR3"/>
    <mergeCell ref="AN1:AP2"/>
    <mergeCell ref="AJ1:AJ3"/>
    <mergeCell ref="X1:Z1"/>
    <mergeCell ref="AE1:AE3"/>
    <mergeCell ref="AM1:AM3"/>
  </mergeCells>
  <phoneticPr fontId="1" type="noConversion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9"/>
  <sheetViews>
    <sheetView workbookViewId="0">
      <selection activeCell="J40" sqref="J40"/>
    </sheetView>
  </sheetViews>
  <sheetFormatPr defaultRowHeight="12.75"/>
  <cols>
    <col min="1" max="1" width="5.85546875" style="1" customWidth="1"/>
    <col min="2" max="6" width="9.140625" style="1"/>
    <col min="7" max="7" width="3.42578125" style="1" customWidth="1"/>
    <col min="8" max="11" width="9.140625" style="1"/>
    <col min="12" max="12" width="3.28515625" style="1" customWidth="1"/>
    <col min="13" max="17" width="9.140625" style="1"/>
    <col min="18" max="24" width="7.140625" style="1" customWidth="1"/>
    <col min="25" max="25" width="3.42578125" style="1" customWidth="1"/>
    <col min="26" max="32" width="7.140625" style="1" customWidth="1"/>
    <col min="33" max="33" width="3.85546875" style="1" customWidth="1"/>
    <col min="34" max="38" width="6.7109375" style="1" customWidth="1"/>
    <col min="39" max="16384" width="9.140625" style="1"/>
  </cols>
  <sheetData>
    <row r="1" spans="1:38" ht="15.75" customHeight="1">
      <c r="A1" s="8"/>
      <c r="B1" s="105" t="s">
        <v>1</v>
      </c>
      <c r="C1" s="99" t="s">
        <v>2</v>
      </c>
      <c r="D1" s="100"/>
      <c r="E1" s="100"/>
      <c r="F1" s="103"/>
      <c r="G1" s="9"/>
      <c r="H1" s="99" t="s">
        <v>3</v>
      </c>
      <c r="I1" s="100"/>
      <c r="J1" s="100"/>
      <c r="K1" s="103"/>
      <c r="L1" s="9"/>
      <c r="M1" s="99" t="s">
        <v>4</v>
      </c>
      <c r="N1" s="100"/>
      <c r="O1" s="100"/>
      <c r="P1" s="100"/>
      <c r="Q1" s="103"/>
      <c r="R1" s="99" t="s">
        <v>5</v>
      </c>
      <c r="S1" s="100"/>
      <c r="T1" s="100"/>
      <c r="U1" s="100"/>
      <c r="V1" s="100"/>
      <c r="W1" s="100"/>
      <c r="X1" s="103"/>
      <c r="Y1" s="9"/>
      <c r="Z1" s="99" t="s">
        <v>7</v>
      </c>
      <c r="AA1" s="100"/>
      <c r="AB1" s="100"/>
      <c r="AC1" s="100"/>
      <c r="AD1" s="100"/>
      <c r="AE1" s="100"/>
      <c r="AF1" s="103"/>
      <c r="AG1" s="9"/>
      <c r="AH1" s="99" t="s">
        <v>9</v>
      </c>
      <c r="AI1" s="100"/>
      <c r="AJ1" s="100"/>
      <c r="AK1" s="100"/>
      <c r="AL1" s="100"/>
    </row>
    <row r="2" spans="1:38" ht="13.5" thickBot="1">
      <c r="A2" s="10" t="s">
        <v>0</v>
      </c>
      <c r="B2" s="106"/>
      <c r="C2" s="101"/>
      <c r="D2" s="102"/>
      <c r="E2" s="102"/>
      <c r="F2" s="104"/>
      <c r="G2" s="11"/>
      <c r="H2" s="101"/>
      <c r="I2" s="102"/>
      <c r="J2" s="102"/>
      <c r="K2" s="104"/>
      <c r="L2" s="11"/>
      <c r="M2" s="101"/>
      <c r="N2" s="102"/>
      <c r="O2" s="102"/>
      <c r="P2" s="102"/>
      <c r="Q2" s="104"/>
      <c r="R2" s="101" t="s">
        <v>6</v>
      </c>
      <c r="S2" s="102"/>
      <c r="T2" s="102"/>
      <c r="U2" s="102"/>
      <c r="V2" s="102"/>
      <c r="W2" s="102"/>
      <c r="X2" s="104"/>
      <c r="Y2" s="11"/>
      <c r="Z2" s="101" t="s">
        <v>8</v>
      </c>
      <c r="AA2" s="102"/>
      <c r="AB2" s="102"/>
      <c r="AC2" s="102"/>
      <c r="AD2" s="102"/>
      <c r="AE2" s="102"/>
      <c r="AF2" s="104"/>
      <c r="AG2" s="11"/>
      <c r="AH2" s="101"/>
      <c r="AI2" s="102"/>
      <c r="AJ2" s="102"/>
      <c r="AK2" s="102"/>
      <c r="AL2" s="102"/>
    </row>
    <row r="3" spans="1:38" ht="15" thickBot="1">
      <c r="A3" s="12"/>
      <c r="B3" s="107"/>
      <c r="C3" s="13" t="s">
        <v>22</v>
      </c>
      <c r="D3" s="14" t="s">
        <v>23</v>
      </c>
      <c r="E3" s="14" t="s">
        <v>24</v>
      </c>
      <c r="F3" s="14" t="s">
        <v>25</v>
      </c>
      <c r="G3" s="13"/>
      <c r="H3" s="13" t="s">
        <v>26</v>
      </c>
      <c r="I3" s="13" t="s">
        <v>27</v>
      </c>
      <c r="J3" s="13" t="s">
        <v>28</v>
      </c>
      <c r="K3" s="13" t="s">
        <v>29</v>
      </c>
      <c r="L3" s="13"/>
      <c r="M3" s="13" t="s">
        <v>30</v>
      </c>
      <c r="N3" s="13" t="s">
        <v>31</v>
      </c>
      <c r="O3" s="13" t="s">
        <v>32</v>
      </c>
      <c r="P3" s="13" t="s">
        <v>33</v>
      </c>
      <c r="Q3" s="13" t="s">
        <v>34</v>
      </c>
      <c r="R3" s="13" t="s">
        <v>35</v>
      </c>
      <c r="S3" s="13" t="s">
        <v>36</v>
      </c>
      <c r="T3" s="13" t="s">
        <v>37</v>
      </c>
      <c r="U3" s="13" t="s">
        <v>38</v>
      </c>
      <c r="V3" s="13" t="s">
        <v>39</v>
      </c>
      <c r="W3" s="13" t="s">
        <v>40</v>
      </c>
      <c r="X3" s="13" t="s">
        <v>41</v>
      </c>
      <c r="Y3" s="13"/>
      <c r="Z3" s="13" t="s">
        <v>42</v>
      </c>
      <c r="AA3" s="13" t="s">
        <v>43</v>
      </c>
      <c r="AB3" s="13" t="s">
        <v>44</v>
      </c>
      <c r="AC3" s="13" t="s">
        <v>45</v>
      </c>
      <c r="AD3" s="13" t="s">
        <v>46</v>
      </c>
      <c r="AE3" s="13" t="s">
        <v>47</v>
      </c>
      <c r="AF3" s="13" t="s">
        <v>48</v>
      </c>
      <c r="AG3" s="13"/>
      <c r="AH3" s="13" t="s">
        <v>49</v>
      </c>
      <c r="AI3" s="13" t="s">
        <v>50</v>
      </c>
      <c r="AJ3" s="13" t="s">
        <v>51</v>
      </c>
      <c r="AK3" s="13" t="s">
        <v>52</v>
      </c>
      <c r="AL3" s="58" t="s">
        <v>53</v>
      </c>
    </row>
    <row r="4" spans="1:38" s="95" customFormat="1">
      <c r="A4" s="93" t="s">
        <v>59</v>
      </c>
      <c r="B4" s="93"/>
      <c r="C4" s="93">
        <v>0.4</v>
      </c>
      <c r="D4" s="93">
        <v>0.3</v>
      </c>
      <c r="E4" s="93">
        <v>0.2</v>
      </c>
      <c r="F4" s="93">
        <v>0.1</v>
      </c>
      <c r="G4" s="93"/>
      <c r="H4" s="93">
        <v>0.4</v>
      </c>
      <c r="I4" s="93">
        <v>0.3</v>
      </c>
      <c r="J4" s="93">
        <v>0.2</v>
      </c>
      <c r="K4" s="93">
        <v>0.1</v>
      </c>
      <c r="L4" s="93"/>
      <c r="M4" s="93">
        <v>0.3</v>
      </c>
      <c r="N4" s="93">
        <v>0.26</v>
      </c>
      <c r="O4" s="93">
        <v>0.2</v>
      </c>
      <c r="P4" s="93">
        <v>0.13</v>
      </c>
      <c r="Q4" s="93">
        <v>6.0000000000000001E-3</v>
      </c>
      <c r="R4" s="93">
        <v>0.2</v>
      </c>
      <c r="S4" s="93">
        <v>0.25</v>
      </c>
      <c r="T4" s="93">
        <v>0.21</v>
      </c>
      <c r="U4" s="93">
        <v>0.14000000000000001</v>
      </c>
      <c r="V4" s="93">
        <v>0.1</v>
      </c>
      <c r="W4" s="93">
        <v>7.0000000000000007E-2</v>
      </c>
      <c r="X4" s="93">
        <v>3.5000000000000003E-2</v>
      </c>
      <c r="Y4" s="93"/>
      <c r="Z4" s="93">
        <v>0.1</v>
      </c>
      <c r="AA4" s="93">
        <v>0.21</v>
      </c>
      <c r="AB4" s="93">
        <v>3.5000000000000003E-2</v>
      </c>
      <c r="AC4" s="93">
        <v>7.0000000000000007E-2</v>
      </c>
      <c r="AD4" s="93">
        <v>2.5000000000000001E-2</v>
      </c>
      <c r="AE4" s="93">
        <v>0.14000000000000001</v>
      </c>
      <c r="AF4" s="95">
        <v>0.2</v>
      </c>
      <c r="AG4" s="93"/>
      <c r="AH4" s="93">
        <v>0.3</v>
      </c>
      <c r="AI4" s="93">
        <v>0.26</v>
      </c>
      <c r="AJ4" s="93">
        <v>0.2</v>
      </c>
      <c r="AK4" s="93">
        <v>0.13</v>
      </c>
      <c r="AL4" s="93">
        <v>0.06</v>
      </c>
    </row>
    <row r="5" spans="1:38" ht="13.5" thickBot="1">
      <c r="A5" s="71">
        <v>1</v>
      </c>
      <c r="B5" s="72" t="s">
        <v>10</v>
      </c>
      <c r="C5" s="73">
        <v>1</v>
      </c>
      <c r="D5" s="73">
        <v>0.01</v>
      </c>
      <c r="E5" s="73">
        <v>0.01</v>
      </c>
      <c r="F5" s="73">
        <v>0.01</v>
      </c>
      <c r="G5" s="73"/>
      <c r="H5" s="73">
        <v>6</v>
      </c>
      <c r="I5" s="73">
        <v>0.01</v>
      </c>
      <c r="J5" s="73">
        <v>0.01</v>
      </c>
      <c r="K5" s="73">
        <v>2</v>
      </c>
      <c r="L5" s="73"/>
      <c r="M5" s="73">
        <v>10</v>
      </c>
      <c r="N5" s="73">
        <v>1</v>
      </c>
      <c r="O5" s="73">
        <v>0.01</v>
      </c>
      <c r="P5" s="73">
        <v>3</v>
      </c>
      <c r="Q5" s="73">
        <v>3</v>
      </c>
      <c r="R5" s="73">
        <v>0.01</v>
      </c>
      <c r="S5" s="73">
        <v>10</v>
      </c>
      <c r="T5" s="73">
        <v>3</v>
      </c>
      <c r="U5" s="73">
        <v>0.01</v>
      </c>
      <c r="V5" s="73">
        <v>0.01</v>
      </c>
      <c r="W5" s="73">
        <v>0.01</v>
      </c>
      <c r="X5" s="73">
        <v>2</v>
      </c>
      <c r="Y5" s="73"/>
      <c r="Z5" s="73">
        <v>6</v>
      </c>
      <c r="AA5" s="73">
        <v>4</v>
      </c>
      <c r="AB5" s="73">
        <v>1</v>
      </c>
      <c r="AC5" s="73">
        <v>1</v>
      </c>
      <c r="AD5" s="73">
        <v>10</v>
      </c>
      <c r="AE5" s="73">
        <v>0.01</v>
      </c>
      <c r="AF5" s="73">
        <v>0.01</v>
      </c>
      <c r="AG5" s="73"/>
      <c r="AH5" s="73">
        <v>0.01</v>
      </c>
      <c r="AI5" s="73">
        <v>4</v>
      </c>
      <c r="AJ5" s="73">
        <v>2</v>
      </c>
      <c r="AK5" s="73">
        <v>2.7</v>
      </c>
      <c r="AL5" s="75">
        <v>4</v>
      </c>
    </row>
    <row r="6" spans="1:38" ht="13.5" thickBot="1">
      <c r="A6" s="76">
        <v>2</v>
      </c>
      <c r="B6" s="2" t="s">
        <v>10</v>
      </c>
      <c r="C6" s="3">
        <v>4</v>
      </c>
      <c r="D6" s="3">
        <v>10</v>
      </c>
      <c r="E6" s="3">
        <v>0.01</v>
      </c>
      <c r="F6" s="3">
        <v>5</v>
      </c>
      <c r="G6" s="3"/>
      <c r="H6" s="3">
        <v>1</v>
      </c>
      <c r="I6" s="3">
        <v>6</v>
      </c>
      <c r="J6" s="3">
        <v>0.01</v>
      </c>
      <c r="K6" s="3">
        <v>2</v>
      </c>
      <c r="L6" s="3"/>
      <c r="M6" s="3">
        <v>10</v>
      </c>
      <c r="N6" s="3">
        <v>1</v>
      </c>
      <c r="O6" s="3">
        <v>0.01</v>
      </c>
      <c r="P6" s="3">
        <v>3</v>
      </c>
      <c r="Q6" s="3">
        <v>3</v>
      </c>
      <c r="R6" s="3">
        <v>8</v>
      </c>
      <c r="S6" s="3">
        <v>5</v>
      </c>
      <c r="T6" s="3">
        <v>3</v>
      </c>
      <c r="U6" s="3">
        <v>1</v>
      </c>
      <c r="V6" s="3">
        <v>0.01</v>
      </c>
      <c r="W6" s="3">
        <v>7</v>
      </c>
      <c r="X6" s="3">
        <v>2</v>
      </c>
      <c r="Y6" s="3"/>
      <c r="Z6" s="3">
        <v>6</v>
      </c>
      <c r="AA6" s="3">
        <v>4</v>
      </c>
      <c r="AB6" s="3">
        <v>1</v>
      </c>
      <c r="AC6" s="3">
        <v>2</v>
      </c>
      <c r="AD6" s="3">
        <v>10</v>
      </c>
      <c r="AE6" s="3">
        <v>0.01</v>
      </c>
      <c r="AF6" s="3">
        <v>0.01</v>
      </c>
      <c r="AG6" s="3"/>
      <c r="AH6" s="3">
        <v>0.01</v>
      </c>
      <c r="AI6" s="3">
        <v>3</v>
      </c>
      <c r="AJ6" s="3">
        <v>0.01</v>
      </c>
      <c r="AK6" s="3">
        <v>2.7</v>
      </c>
      <c r="AL6" s="11">
        <v>2</v>
      </c>
    </row>
    <row r="7" spans="1:38" ht="13.5" thickBot="1">
      <c r="A7" s="76">
        <v>3</v>
      </c>
      <c r="B7" s="2" t="s">
        <v>11</v>
      </c>
      <c r="C7" s="4">
        <v>1</v>
      </c>
      <c r="D7" s="5">
        <v>6</v>
      </c>
      <c r="E7" s="5">
        <v>10</v>
      </c>
      <c r="F7" s="5">
        <v>0.01</v>
      </c>
      <c r="G7" s="3"/>
      <c r="H7" s="5">
        <v>0.01</v>
      </c>
      <c r="I7" s="5">
        <v>0.01</v>
      </c>
      <c r="J7" s="5">
        <v>0.01</v>
      </c>
      <c r="K7" s="5">
        <v>4</v>
      </c>
      <c r="L7" s="5"/>
      <c r="M7" s="5">
        <v>10</v>
      </c>
      <c r="N7" s="5">
        <v>1</v>
      </c>
      <c r="O7" s="5">
        <v>7</v>
      </c>
      <c r="P7" s="5">
        <v>3</v>
      </c>
      <c r="Q7" s="5">
        <v>2</v>
      </c>
      <c r="R7" s="5">
        <v>0.01</v>
      </c>
      <c r="S7" s="5">
        <v>10</v>
      </c>
      <c r="T7" s="5">
        <v>2</v>
      </c>
      <c r="U7" s="5">
        <v>5</v>
      </c>
      <c r="V7" s="5">
        <v>5</v>
      </c>
      <c r="W7" s="5">
        <v>0.01</v>
      </c>
      <c r="X7" s="5">
        <v>2</v>
      </c>
      <c r="Y7" s="5"/>
      <c r="Z7" s="5">
        <v>5</v>
      </c>
      <c r="AA7" s="5">
        <v>4</v>
      </c>
      <c r="AB7" s="5">
        <v>2</v>
      </c>
      <c r="AC7" s="5">
        <v>6</v>
      </c>
      <c r="AD7" s="5">
        <v>8</v>
      </c>
      <c r="AE7" s="5">
        <v>1</v>
      </c>
      <c r="AF7" s="5">
        <v>4</v>
      </c>
      <c r="AG7" s="5"/>
      <c r="AH7" s="5">
        <v>0.01</v>
      </c>
      <c r="AI7" s="5">
        <v>4</v>
      </c>
      <c r="AJ7" s="5">
        <v>1</v>
      </c>
      <c r="AK7" s="5">
        <v>2.7</v>
      </c>
      <c r="AL7" s="62">
        <v>4</v>
      </c>
    </row>
    <row r="8" spans="1:38" ht="13.5" thickBot="1">
      <c r="A8" s="76">
        <v>4</v>
      </c>
      <c r="B8" s="2" t="s">
        <v>10</v>
      </c>
      <c r="C8" s="3">
        <v>2</v>
      </c>
      <c r="D8" s="3">
        <v>3</v>
      </c>
      <c r="E8" s="3">
        <v>0.01</v>
      </c>
      <c r="F8" s="3">
        <v>0.01</v>
      </c>
      <c r="G8" s="3"/>
      <c r="H8" s="3">
        <v>7</v>
      </c>
      <c r="I8" s="3">
        <v>0.01</v>
      </c>
      <c r="J8" s="3">
        <v>10</v>
      </c>
      <c r="K8" s="3">
        <v>1</v>
      </c>
      <c r="L8" s="3"/>
      <c r="M8" s="3">
        <v>5</v>
      </c>
      <c r="N8" s="3">
        <v>2</v>
      </c>
      <c r="O8" s="3">
        <v>0.01</v>
      </c>
      <c r="P8" s="3">
        <v>3</v>
      </c>
      <c r="Q8" s="3">
        <v>3</v>
      </c>
      <c r="R8" s="3">
        <v>0.01</v>
      </c>
      <c r="S8" s="3">
        <v>8</v>
      </c>
      <c r="T8" s="3">
        <v>3</v>
      </c>
      <c r="U8" s="3">
        <v>2</v>
      </c>
      <c r="V8" s="3">
        <v>0.01</v>
      </c>
      <c r="W8" s="3">
        <v>0.01</v>
      </c>
      <c r="X8" s="3">
        <v>2</v>
      </c>
      <c r="Y8" s="3"/>
      <c r="Z8" s="3">
        <v>6</v>
      </c>
      <c r="AA8" s="3">
        <v>3</v>
      </c>
      <c r="AB8" s="3">
        <v>1</v>
      </c>
      <c r="AC8" s="3">
        <v>0.01</v>
      </c>
      <c r="AD8" s="3">
        <v>10</v>
      </c>
      <c r="AE8" s="3">
        <v>0.01</v>
      </c>
      <c r="AF8" s="3">
        <v>0.01</v>
      </c>
      <c r="AG8" s="3"/>
      <c r="AH8" s="3">
        <v>0.01</v>
      </c>
      <c r="AI8" s="3">
        <v>3</v>
      </c>
      <c r="AJ8" s="3">
        <v>6</v>
      </c>
      <c r="AK8" s="3">
        <v>2.7</v>
      </c>
      <c r="AL8" s="11">
        <v>4</v>
      </c>
    </row>
    <row r="9" spans="1:38" ht="13.5" thickBot="1">
      <c r="A9" s="76">
        <v>5</v>
      </c>
      <c r="B9" s="2" t="s">
        <v>12</v>
      </c>
      <c r="C9" s="3">
        <v>1</v>
      </c>
      <c r="D9" s="3">
        <v>0.01</v>
      </c>
      <c r="E9" s="3">
        <v>0.01</v>
      </c>
      <c r="F9" s="3">
        <v>8</v>
      </c>
      <c r="G9" s="3"/>
      <c r="H9" s="3">
        <v>0.01</v>
      </c>
      <c r="I9" s="3">
        <v>6</v>
      </c>
      <c r="J9" s="3">
        <v>0.01</v>
      </c>
      <c r="K9" s="3">
        <v>2</v>
      </c>
      <c r="L9" s="3"/>
      <c r="M9" s="3">
        <v>10</v>
      </c>
      <c r="N9" s="3">
        <v>1</v>
      </c>
      <c r="O9" s="3">
        <v>1</v>
      </c>
      <c r="P9" s="3">
        <v>1</v>
      </c>
      <c r="Q9" s="3">
        <v>3</v>
      </c>
      <c r="R9" s="3">
        <v>0.01</v>
      </c>
      <c r="S9" s="3">
        <v>10</v>
      </c>
      <c r="T9" s="3">
        <v>3</v>
      </c>
      <c r="U9" s="3">
        <v>5</v>
      </c>
      <c r="V9" s="3">
        <v>5</v>
      </c>
      <c r="W9" s="3">
        <v>5</v>
      </c>
      <c r="X9" s="3">
        <v>2</v>
      </c>
      <c r="Y9" s="3"/>
      <c r="Z9" s="3">
        <v>6</v>
      </c>
      <c r="AA9" s="3">
        <v>4</v>
      </c>
      <c r="AB9" s="3">
        <v>1</v>
      </c>
      <c r="AC9" s="3">
        <v>1</v>
      </c>
      <c r="AD9" s="3">
        <v>10</v>
      </c>
      <c r="AE9" s="3">
        <v>3</v>
      </c>
      <c r="AF9" s="3">
        <v>0.01</v>
      </c>
      <c r="AG9" s="3"/>
      <c r="AH9" s="3">
        <v>0.01</v>
      </c>
      <c r="AI9" s="3">
        <v>4</v>
      </c>
      <c r="AJ9" s="3">
        <v>0.01</v>
      </c>
      <c r="AK9" s="3">
        <v>2.7</v>
      </c>
      <c r="AL9" s="11">
        <v>2</v>
      </c>
    </row>
    <row r="10" spans="1:38" ht="13.5" thickBot="1">
      <c r="A10" s="76">
        <v>6</v>
      </c>
      <c r="B10" s="2" t="s">
        <v>10</v>
      </c>
      <c r="C10" s="3">
        <v>4</v>
      </c>
      <c r="D10" s="3">
        <v>10</v>
      </c>
      <c r="E10" s="3">
        <v>0.01</v>
      </c>
      <c r="F10" s="3">
        <v>0.01</v>
      </c>
      <c r="G10" s="3"/>
      <c r="H10" s="3">
        <v>0.01</v>
      </c>
      <c r="I10" s="3">
        <v>6</v>
      </c>
      <c r="J10" s="3">
        <v>0.01</v>
      </c>
      <c r="K10" s="3">
        <v>2</v>
      </c>
      <c r="L10" s="3"/>
      <c r="M10" s="3">
        <v>10</v>
      </c>
      <c r="N10" s="3">
        <v>1</v>
      </c>
      <c r="O10" s="3">
        <v>0.01</v>
      </c>
      <c r="P10" s="3">
        <v>1</v>
      </c>
      <c r="Q10" s="3">
        <v>1</v>
      </c>
      <c r="R10" s="3">
        <v>8</v>
      </c>
      <c r="S10" s="3">
        <v>2</v>
      </c>
      <c r="T10" s="3">
        <v>2</v>
      </c>
      <c r="U10" s="3">
        <v>2</v>
      </c>
      <c r="V10" s="3">
        <v>0.01</v>
      </c>
      <c r="W10" s="3">
        <v>0.01</v>
      </c>
      <c r="X10" s="3">
        <v>5</v>
      </c>
      <c r="Y10" s="3"/>
      <c r="Z10" s="3">
        <v>5</v>
      </c>
      <c r="AA10" s="3">
        <v>4</v>
      </c>
      <c r="AB10" s="3">
        <v>3</v>
      </c>
      <c r="AC10" s="3">
        <v>2</v>
      </c>
      <c r="AD10" s="3">
        <v>8</v>
      </c>
      <c r="AE10" s="3">
        <v>0.01</v>
      </c>
      <c r="AF10" s="3">
        <v>1</v>
      </c>
      <c r="AG10" s="3"/>
      <c r="AH10" s="3">
        <v>0.01</v>
      </c>
      <c r="AI10" s="3">
        <v>3</v>
      </c>
      <c r="AJ10" s="3">
        <v>5</v>
      </c>
      <c r="AK10" s="3">
        <v>2.7</v>
      </c>
      <c r="AL10" s="11">
        <v>4</v>
      </c>
    </row>
    <row r="11" spans="1:38" ht="13.5" thickBot="1">
      <c r="A11" s="76">
        <v>7</v>
      </c>
      <c r="B11" s="2" t="s">
        <v>10</v>
      </c>
      <c r="C11" s="3">
        <v>7</v>
      </c>
      <c r="D11" s="3">
        <v>6</v>
      </c>
      <c r="E11" s="3">
        <v>10</v>
      </c>
      <c r="F11" s="3">
        <v>0.01</v>
      </c>
      <c r="G11" s="3"/>
      <c r="H11" s="3">
        <v>8</v>
      </c>
      <c r="I11" s="3">
        <v>0.01</v>
      </c>
      <c r="J11" s="3">
        <v>0.01</v>
      </c>
      <c r="K11" s="3">
        <v>4</v>
      </c>
      <c r="L11" s="3"/>
      <c r="M11" s="3">
        <v>10</v>
      </c>
      <c r="N11" s="3">
        <v>4</v>
      </c>
      <c r="O11" s="3">
        <v>0.01</v>
      </c>
      <c r="P11" s="3">
        <v>3</v>
      </c>
      <c r="Q11" s="3">
        <v>3</v>
      </c>
      <c r="R11" s="3">
        <v>0.01</v>
      </c>
      <c r="S11" s="3">
        <v>10</v>
      </c>
      <c r="T11" s="3">
        <v>1</v>
      </c>
      <c r="U11" s="3">
        <v>0.01</v>
      </c>
      <c r="V11" s="3">
        <v>4</v>
      </c>
      <c r="W11" s="3">
        <v>0.01</v>
      </c>
      <c r="X11" s="3">
        <v>2</v>
      </c>
      <c r="Y11" s="3"/>
      <c r="Z11" s="3">
        <v>6</v>
      </c>
      <c r="AA11" s="3">
        <v>3</v>
      </c>
      <c r="AB11" s="3">
        <v>1</v>
      </c>
      <c r="AC11" s="3">
        <v>6</v>
      </c>
      <c r="AD11" s="3">
        <v>9</v>
      </c>
      <c r="AE11" s="3">
        <v>0.01</v>
      </c>
      <c r="AF11" s="3">
        <v>0.01</v>
      </c>
      <c r="AG11" s="3"/>
      <c r="AH11" s="3">
        <v>0.01</v>
      </c>
      <c r="AI11" s="3">
        <v>4</v>
      </c>
      <c r="AJ11" s="3">
        <v>0.01</v>
      </c>
      <c r="AK11" s="3">
        <v>2.7</v>
      </c>
      <c r="AL11" s="11">
        <v>3</v>
      </c>
    </row>
    <row r="12" spans="1:38" ht="13.5" thickBot="1">
      <c r="A12" s="76">
        <v>8</v>
      </c>
      <c r="B12" s="2" t="s">
        <v>10</v>
      </c>
      <c r="C12" s="3">
        <v>1</v>
      </c>
      <c r="D12" s="3">
        <v>4</v>
      </c>
      <c r="E12" s="3">
        <v>0.01</v>
      </c>
      <c r="F12" s="3">
        <v>0.01</v>
      </c>
      <c r="G12" s="3"/>
      <c r="H12" s="3">
        <v>0.01</v>
      </c>
      <c r="I12" s="3">
        <v>0.01</v>
      </c>
      <c r="J12" s="3">
        <v>10</v>
      </c>
      <c r="K12" s="3">
        <v>1</v>
      </c>
      <c r="L12" s="3"/>
      <c r="M12" s="3">
        <v>5</v>
      </c>
      <c r="N12" s="3">
        <v>1</v>
      </c>
      <c r="O12" s="3">
        <v>2</v>
      </c>
      <c r="P12" s="3">
        <v>3</v>
      </c>
      <c r="Q12" s="3">
        <v>3</v>
      </c>
      <c r="R12" s="3">
        <v>0.01</v>
      </c>
      <c r="S12" s="3">
        <v>10</v>
      </c>
      <c r="T12" s="3">
        <v>3</v>
      </c>
      <c r="U12" s="3">
        <v>6</v>
      </c>
      <c r="V12" s="3">
        <v>2</v>
      </c>
      <c r="W12" s="3">
        <v>0.01</v>
      </c>
      <c r="X12" s="3">
        <v>2</v>
      </c>
      <c r="Y12" s="3"/>
      <c r="Z12" s="3">
        <v>6</v>
      </c>
      <c r="AA12" s="3">
        <v>4</v>
      </c>
      <c r="AB12" s="3">
        <v>1</v>
      </c>
      <c r="AC12" s="3">
        <v>9</v>
      </c>
      <c r="AD12" s="3">
        <v>10</v>
      </c>
      <c r="AE12" s="3">
        <v>2</v>
      </c>
      <c r="AF12" s="3">
        <v>1</v>
      </c>
      <c r="AG12" s="3"/>
      <c r="AH12" s="3">
        <v>0.01</v>
      </c>
      <c r="AI12" s="3">
        <v>4</v>
      </c>
      <c r="AJ12" s="3">
        <v>6</v>
      </c>
      <c r="AK12" s="3">
        <v>2.7</v>
      </c>
      <c r="AL12" s="11">
        <v>4</v>
      </c>
    </row>
    <row r="13" spans="1:38" ht="13.5" thickBot="1">
      <c r="A13" s="76">
        <v>9</v>
      </c>
      <c r="B13" s="2" t="s">
        <v>11</v>
      </c>
      <c r="C13" s="3">
        <v>1</v>
      </c>
      <c r="D13" s="3">
        <v>0.01</v>
      </c>
      <c r="E13" s="3">
        <v>10</v>
      </c>
      <c r="F13" s="3">
        <v>0.01</v>
      </c>
      <c r="G13" s="3"/>
      <c r="H13" s="3">
        <v>1</v>
      </c>
      <c r="I13" s="3">
        <v>0.01</v>
      </c>
      <c r="J13" s="3">
        <v>0.01</v>
      </c>
      <c r="K13" s="3">
        <v>4</v>
      </c>
      <c r="L13" s="3"/>
      <c r="M13" s="3">
        <v>10</v>
      </c>
      <c r="N13" s="3">
        <v>1</v>
      </c>
      <c r="O13" s="3">
        <v>0.01</v>
      </c>
      <c r="P13" s="3">
        <v>1</v>
      </c>
      <c r="Q13" s="3">
        <v>3</v>
      </c>
      <c r="R13" s="3">
        <v>0.01</v>
      </c>
      <c r="S13" s="3">
        <v>9</v>
      </c>
      <c r="T13" s="3">
        <v>1</v>
      </c>
      <c r="U13" s="3">
        <v>0.01</v>
      </c>
      <c r="V13" s="3">
        <v>0.01</v>
      </c>
      <c r="W13" s="3">
        <v>0.01</v>
      </c>
      <c r="X13" s="3">
        <v>2</v>
      </c>
      <c r="Y13" s="3"/>
      <c r="Z13" s="3">
        <v>8</v>
      </c>
      <c r="AA13" s="3">
        <v>4</v>
      </c>
      <c r="AB13" s="3">
        <v>3</v>
      </c>
      <c r="AC13" s="3">
        <v>2</v>
      </c>
      <c r="AD13" s="3">
        <v>10</v>
      </c>
      <c r="AE13" s="3">
        <v>0.01</v>
      </c>
      <c r="AF13" s="3">
        <v>0.01</v>
      </c>
      <c r="AG13" s="3"/>
      <c r="AH13" s="3">
        <v>0.01</v>
      </c>
      <c r="AI13" s="3">
        <v>4</v>
      </c>
      <c r="AJ13" s="3">
        <v>0.01</v>
      </c>
      <c r="AK13" s="3">
        <v>2.7</v>
      </c>
      <c r="AL13" s="11">
        <v>6</v>
      </c>
    </row>
    <row r="14" spans="1:38" ht="13.5" thickBot="1">
      <c r="A14" s="76">
        <v>10</v>
      </c>
      <c r="B14" s="2" t="s">
        <v>10</v>
      </c>
      <c r="C14" s="3">
        <v>7</v>
      </c>
      <c r="D14" s="3">
        <v>6</v>
      </c>
      <c r="E14" s="3">
        <v>10</v>
      </c>
      <c r="F14" s="3">
        <v>4</v>
      </c>
      <c r="G14" s="3"/>
      <c r="H14" s="3">
        <v>0.01</v>
      </c>
      <c r="I14" s="3">
        <v>0.01</v>
      </c>
      <c r="J14" s="3">
        <v>0.01</v>
      </c>
      <c r="K14" s="3">
        <v>4</v>
      </c>
      <c r="L14" s="3"/>
      <c r="M14" s="3">
        <v>10</v>
      </c>
      <c r="N14" s="3">
        <v>3</v>
      </c>
      <c r="O14" s="3">
        <v>0.01</v>
      </c>
      <c r="P14" s="3">
        <v>3</v>
      </c>
      <c r="Q14" s="3">
        <v>4</v>
      </c>
      <c r="R14" s="3">
        <v>8</v>
      </c>
      <c r="S14" s="3">
        <v>6</v>
      </c>
      <c r="T14" s="3">
        <v>3</v>
      </c>
      <c r="U14" s="3">
        <v>7</v>
      </c>
      <c r="V14" s="3">
        <v>3</v>
      </c>
      <c r="W14" s="3">
        <v>0.01</v>
      </c>
      <c r="X14" s="3">
        <v>2</v>
      </c>
      <c r="Y14" s="3"/>
      <c r="Z14" s="3">
        <v>8</v>
      </c>
      <c r="AA14" s="3">
        <v>2</v>
      </c>
      <c r="AB14" s="3">
        <v>3</v>
      </c>
      <c r="AC14" s="3">
        <v>6</v>
      </c>
      <c r="AD14" s="3">
        <v>9</v>
      </c>
      <c r="AE14" s="3">
        <v>0.01</v>
      </c>
      <c r="AF14" s="3">
        <v>0.01</v>
      </c>
      <c r="AG14" s="3"/>
      <c r="AH14" s="3">
        <v>0.01</v>
      </c>
      <c r="AI14" s="3">
        <v>4</v>
      </c>
      <c r="AJ14" s="3">
        <v>3</v>
      </c>
      <c r="AK14" s="3">
        <v>2.7</v>
      </c>
      <c r="AL14" s="11">
        <v>4</v>
      </c>
    </row>
    <row r="15" spans="1:38" ht="13.5" thickBot="1">
      <c r="A15" s="76">
        <v>11</v>
      </c>
      <c r="B15" s="2" t="s">
        <v>12</v>
      </c>
      <c r="C15" s="3">
        <v>7</v>
      </c>
      <c r="D15" s="3">
        <v>6</v>
      </c>
      <c r="E15" s="3">
        <v>10</v>
      </c>
      <c r="F15" s="3">
        <v>0.01</v>
      </c>
      <c r="G15" s="3"/>
      <c r="H15" s="3">
        <v>0.01</v>
      </c>
      <c r="I15" s="3">
        <v>0.01</v>
      </c>
      <c r="J15" s="3">
        <v>10</v>
      </c>
      <c r="K15" s="3">
        <v>4</v>
      </c>
      <c r="L15" s="3"/>
      <c r="M15" s="3">
        <v>10</v>
      </c>
      <c r="N15" s="3">
        <v>1</v>
      </c>
      <c r="O15" s="3">
        <v>6</v>
      </c>
      <c r="P15" s="3">
        <v>3</v>
      </c>
      <c r="Q15" s="3">
        <v>3</v>
      </c>
      <c r="R15" s="3">
        <v>0.01</v>
      </c>
      <c r="S15" s="3">
        <v>10</v>
      </c>
      <c r="T15" s="3">
        <v>3</v>
      </c>
      <c r="U15" s="3">
        <v>0.01</v>
      </c>
      <c r="V15" s="3">
        <v>0.01</v>
      </c>
      <c r="W15" s="3">
        <v>5</v>
      </c>
      <c r="X15" s="3">
        <v>2</v>
      </c>
      <c r="Y15" s="3"/>
      <c r="Z15" s="3">
        <v>8</v>
      </c>
      <c r="AA15" s="3">
        <v>4</v>
      </c>
      <c r="AB15" s="3">
        <v>3</v>
      </c>
      <c r="AC15" s="3">
        <v>2</v>
      </c>
      <c r="AD15" s="3">
        <v>10</v>
      </c>
      <c r="AE15" s="3">
        <v>4</v>
      </c>
      <c r="AF15" s="3">
        <v>2</v>
      </c>
      <c r="AG15" s="3"/>
      <c r="AH15" s="3">
        <v>0.01</v>
      </c>
      <c r="AI15" s="3">
        <v>7</v>
      </c>
      <c r="AJ15" s="3">
        <v>0.01</v>
      </c>
      <c r="AK15" s="3">
        <v>2.7</v>
      </c>
      <c r="AL15" s="11">
        <v>7</v>
      </c>
    </row>
    <row r="16" spans="1:38" ht="13.5" thickBot="1">
      <c r="A16" s="76">
        <v>12</v>
      </c>
      <c r="B16" s="2" t="s">
        <v>10</v>
      </c>
      <c r="C16" s="3">
        <v>1</v>
      </c>
      <c r="D16" s="3">
        <v>0.01</v>
      </c>
      <c r="E16" s="3">
        <v>0.01</v>
      </c>
      <c r="F16" s="3">
        <v>2</v>
      </c>
      <c r="G16" s="3"/>
      <c r="H16" s="3">
        <v>0.01</v>
      </c>
      <c r="I16" s="3">
        <v>3</v>
      </c>
      <c r="J16" s="3">
        <v>10</v>
      </c>
      <c r="K16" s="3">
        <v>1</v>
      </c>
      <c r="L16" s="3"/>
      <c r="M16" s="3">
        <v>5</v>
      </c>
      <c r="N16" s="3">
        <v>1</v>
      </c>
      <c r="O16" s="3">
        <v>0.01</v>
      </c>
      <c r="P16" s="3">
        <v>3</v>
      </c>
      <c r="Q16" s="3">
        <v>3</v>
      </c>
      <c r="R16" s="3">
        <v>0.01</v>
      </c>
      <c r="S16" s="3">
        <v>10</v>
      </c>
      <c r="T16" s="3">
        <v>6</v>
      </c>
      <c r="U16" s="3">
        <v>5</v>
      </c>
      <c r="V16" s="3">
        <v>4</v>
      </c>
      <c r="W16" s="3">
        <v>0.01</v>
      </c>
      <c r="X16" s="3">
        <v>2</v>
      </c>
      <c r="Y16" s="3"/>
      <c r="Z16" s="3">
        <v>8</v>
      </c>
      <c r="AA16" s="3">
        <v>1</v>
      </c>
      <c r="AB16" s="3">
        <v>3</v>
      </c>
      <c r="AC16" s="3">
        <v>0.01</v>
      </c>
      <c r="AD16" s="3">
        <v>9</v>
      </c>
      <c r="AE16" s="3">
        <v>0.01</v>
      </c>
      <c r="AF16" s="3">
        <v>0.01</v>
      </c>
      <c r="AG16" s="3"/>
      <c r="AH16" s="3">
        <v>0.01</v>
      </c>
      <c r="AI16" s="3">
        <v>4</v>
      </c>
      <c r="AJ16" s="3">
        <v>7</v>
      </c>
      <c r="AK16" s="3">
        <v>2.7</v>
      </c>
      <c r="AL16" s="11">
        <v>5</v>
      </c>
    </row>
    <row r="17" spans="1:38">
      <c r="A17" s="77">
        <v>13</v>
      </c>
      <c r="B17" s="78" t="s">
        <v>12</v>
      </c>
      <c r="C17" s="79">
        <v>1</v>
      </c>
      <c r="D17" s="79">
        <v>0.01</v>
      </c>
      <c r="E17" s="79">
        <v>10</v>
      </c>
      <c r="F17" s="79">
        <v>0.01</v>
      </c>
      <c r="G17" s="79"/>
      <c r="H17" s="79">
        <v>0.01</v>
      </c>
      <c r="I17" s="79">
        <v>0.01</v>
      </c>
      <c r="J17" s="79">
        <v>0.01</v>
      </c>
      <c r="K17" s="79">
        <v>4</v>
      </c>
      <c r="L17" s="79"/>
      <c r="M17" s="79">
        <v>10</v>
      </c>
      <c r="N17" s="79">
        <v>2</v>
      </c>
      <c r="O17" s="79">
        <v>0.01</v>
      </c>
      <c r="P17" s="79">
        <v>3</v>
      </c>
      <c r="Q17" s="79">
        <v>1</v>
      </c>
      <c r="R17" s="79">
        <v>6</v>
      </c>
      <c r="S17" s="79">
        <v>9</v>
      </c>
      <c r="T17" s="79">
        <v>3</v>
      </c>
      <c r="U17" s="79">
        <v>0.01</v>
      </c>
      <c r="V17" s="79">
        <v>0.01</v>
      </c>
      <c r="W17" s="79">
        <v>0.01</v>
      </c>
      <c r="X17" s="79">
        <v>2</v>
      </c>
      <c r="Y17" s="79"/>
      <c r="Z17" s="79">
        <v>8</v>
      </c>
      <c r="AA17" s="79">
        <v>4</v>
      </c>
      <c r="AB17" s="79">
        <v>3</v>
      </c>
      <c r="AC17" s="79">
        <v>2</v>
      </c>
      <c r="AD17" s="79">
        <v>10</v>
      </c>
      <c r="AE17" s="79">
        <v>0.01</v>
      </c>
      <c r="AF17" s="79">
        <v>0.01</v>
      </c>
      <c r="AG17" s="79"/>
      <c r="AH17" s="79">
        <v>0.01</v>
      </c>
      <c r="AI17" s="79">
        <v>4</v>
      </c>
      <c r="AJ17" s="79">
        <v>0.01</v>
      </c>
      <c r="AK17" s="79">
        <v>2.7</v>
      </c>
      <c r="AL17" s="81">
        <v>4</v>
      </c>
    </row>
    <row r="18" spans="1:38" s="17" customFormat="1">
      <c r="G18" s="16"/>
    </row>
    <row r="19" spans="1:38">
      <c r="G19" s="6"/>
    </row>
    <row r="20" spans="1:38">
      <c r="G20" s="6"/>
    </row>
    <row r="21" spans="1:38">
      <c r="G21" s="6"/>
    </row>
    <row r="22" spans="1:38">
      <c r="G22" s="6"/>
    </row>
    <row r="23" spans="1:38">
      <c r="G23" s="6"/>
    </row>
    <row r="24" spans="1:38">
      <c r="G24" s="6"/>
    </row>
    <row r="25" spans="1:38">
      <c r="G25" s="6"/>
    </row>
    <row r="26" spans="1:38">
      <c r="G26" s="6"/>
    </row>
    <row r="27" spans="1:38">
      <c r="G27" s="6"/>
    </row>
    <row r="28" spans="1:38">
      <c r="G28" s="6"/>
    </row>
    <row r="29" spans="1:38">
      <c r="G29" s="6"/>
    </row>
  </sheetData>
  <mergeCells count="9">
    <mergeCell ref="R1:X1"/>
    <mergeCell ref="Z1:AF1"/>
    <mergeCell ref="AH1:AL2"/>
    <mergeCell ref="R2:X2"/>
    <mergeCell ref="Z2:AF2"/>
    <mergeCell ref="B1:B3"/>
    <mergeCell ref="C1:F2"/>
    <mergeCell ref="H1:K2"/>
    <mergeCell ref="M1:Q2"/>
  </mergeCells>
  <phoneticPr fontId="1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модели</vt:lpstr>
      <vt:lpstr>безразмерные величины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SamLab.ws</cp:lastModifiedBy>
  <cp:lastPrinted>2017-09-06T11:13:53Z</cp:lastPrinted>
  <dcterms:created xsi:type="dcterms:W3CDTF">2015-04-14T17:22:56Z</dcterms:created>
  <dcterms:modified xsi:type="dcterms:W3CDTF">2017-09-06T11:46:36Z</dcterms:modified>
</cp:coreProperties>
</file>