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CT\3o ano\ESF\Project\G18--ESF\SE2122_56959_57578_57956_58097_58369\Phase2\Sprint1\"/>
    </mc:Choice>
  </mc:AlternateContent>
  <xr:revisionPtr revIDLastSave="0" documentId="8_{C85FACFA-2FC8-4252-8BC5-740FE71A0CB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Burndown Cha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20" i="1" l="1"/>
  <c r="R20" i="1"/>
  <c r="F20" i="1"/>
  <c r="G20" i="1"/>
  <c r="H20" i="1"/>
  <c r="I20" i="1"/>
  <c r="J20" i="1"/>
  <c r="K20" i="1"/>
  <c r="L20" i="1"/>
  <c r="M20" i="1"/>
  <c r="N20" i="1"/>
  <c r="O20" i="1"/>
  <c r="P20" i="1"/>
  <c r="Q20" i="1"/>
  <c r="E20" i="1"/>
  <c r="D21" i="1"/>
  <c r="D22" i="1" s="1"/>
  <c r="S22" i="1" s="1"/>
  <c r="R22" i="1" l="1"/>
  <c r="L22" i="1"/>
  <c r="P22" i="1"/>
  <c r="E22" i="1"/>
  <c r="N22" i="1"/>
  <c r="G22" i="1"/>
  <c r="Q22" i="1"/>
  <c r="O22" i="1"/>
  <c r="M22" i="1"/>
  <c r="F22" i="1"/>
  <c r="I22" i="1"/>
  <c r="H22" i="1"/>
  <c r="E21" i="1"/>
  <c r="F21" i="1" s="1"/>
  <c r="G21" i="1" s="1"/>
  <c r="H21" i="1" s="1"/>
  <c r="I21" i="1" s="1"/>
  <c r="J21" i="1" s="1"/>
  <c r="K21" i="1" s="1"/>
  <c r="L21" i="1" s="1"/>
  <c r="M21" i="1" s="1"/>
  <c r="N21" i="1" s="1"/>
  <c r="O21" i="1" s="1"/>
  <c r="P21" i="1" s="1"/>
  <c r="Q21" i="1" s="1"/>
  <c r="R21" i="1" s="1"/>
  <c r="S21" i="1" s="1"/>
  <c r="J22" i="1"/>
  <c r="K22" i="1"/>
</calcChain>
</file>

<file path=xl/sharedStrings.xml><?xml version="1.0" encoding="utf-8"?>
<sst xmlns="http://schemas.openxmlformats.org/spreadsheetml/2006/main" count="37" uniqueCount="37">
  <si>
    <t>Sprint Burndown Chart</t>
  </si>
  <si>
    <t>Task ID</t>
  </si>
  <si>
    <t>Task Description</t>
  </si>
  <si>
    <t>Initial Estimate</t>
  </si>
  <si>
    <t>Day 0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</si>
  <si>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</si>
  <si>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</si>
  <si>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</si>
  <si>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</si>
  <si>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</si>
  <si>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</si>
  <si>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</si>
  <si>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</si>
  <si>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</si>
  <si>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</si>
  <si>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</si>
  <si>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</si>
  <si>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</si>
  <si>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</si>
  <si>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Remaining Effort</t>
  </si>
  <si>
    <t>Day 15</t>
  </si>
  <si>
    <t>Completed Effort</t>
  </si>
  <si>
    <t>Ideal Burndown</t>
  </si>
  <si>
    <t>Create User Stories for functionalities.</t>
  </si>
  <si>
    <t>Create AuthorInformationTab extending FieldsEditorTab.</t>
  </si>
  <si>
    <t>Create Fields for AuthorInformationTab and display them in it.</t>
  </si>
  <si>
    <t>Find proper data extraction API (Wikidata-Toolkit chosen).</t>
  </si>
  <si>
    <t>Create dynamic group and subgroup creation functionality.</t>
  </si>
  <si>
    <t>Study and examine Wikidata API code.</t>
  </si>
  <si>
    <t>Make parser for Author Name and for Time Value.</t>
  </si>
  <si>
    <t>Make parser for Link to get title from Wikidata.</t>
  </si>
  <si>
    <t>Create WikidataFetcher data extraction logic.</t>
  </si>
  <si>
    <t>Update standard fields to display.</t>
  </si>
  <si>
    <t>Implement EntryBasedParserFetcher interface functions in WikidataFetcher.</t>
  </si>
  <si>
    <t>Create tests for WikidataFetcher (first functionality).</t>
  </si>
  <si>
    <t>Create tests for GroupTreeViewModel (second functionality).</t>
  </si>
  <si>
    <t>Record functionalities demonstration video.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</si>
</sst>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/mmm/yy;@"/>
    <numFmt numFmtId="165" formatCode="0.0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</font>
    <font>
      <b/>
      <sz val="11"/>
      <color theme="1"/>
      <name val="Calibri"/>
      <family val="2"/>
      <scheme val="minor"/>
    </font>
    <font>
      <sz val="20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165" fontId="0" fillId="5" borderId="5" xfId="0" applyNumberFormat="1" applyFill="1" applyBorder="1" applyAlignment="1">
      <alignment horizontal="center"/>
    </xf>
    <xf numFmtId="165" fontId="0" fillId="5" borderId="8" xfId="0" applyNumberFormat="1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2" fillId="8" borderId="3" xfId="0" applyFont="1" applyFill="1" applyBorder="1" applyAlignment="1">
      <alignment horizontal="center"/>
    </xf>
    <xf numFmtId="164" fontId="2" fillId="8" borderId="3" xfId="0" applyNumberFormat="1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/>
    </xf>
    <xf numFmtId="0" fontId="2" fillId="8" borderId="15" xfId="0" applyFont="1" applyFill="1" applyBorder="1" applyAlignment="1">
      <alignment horizontal="center"/>
    </xf>
    <xf numFmtId="0" fontId="2" fillId="8" borderId="8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65" fontId="0" fillId="4" borderId="21" xfId="0" applyNumberFormat="1" applyFill="1" applyBorder="1" applyAlignment="1">
      <alignment horizontal="center"/>
    </xf>
    <xf numFmtId="0" fontId="0" fillId="7" borderId="23" xfId="0" applyFill="1" applyBorder="1" applyAlignment="1">
      <alignment horizontal="center"/>
    </xf>
    <xf numFmtId="165" fontId="0" fillId="4" borderId="1" xfId="0" applyNumberFormat="1" applyFill="1" applyBorder="1" applyAlignment="1">
      <alignment horizontal="center"/>
    </xf>
    <xf numFmtId="165" fontId="0" fillId="4" borderId="24" xfId="0" applyNumberFormat="1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165" fontId="0" fillId="4" borderId="6" xfId="0" applyNumberFormat="1" applyFill="1" applyBorder="1" applyAlignment="1">
      <alignment horizontal="center"/>
    </xf>
    <xf numFmtId="0" fontId="0" fillId="5" borderId="15" xfId="0" applyFill="1" applyBorder="1" applyAlignment="1">
      <alignment horizontal="center"/>
    </xf>
    <xf numFmtId="165" fontId="0" fillId="5" borderId="4" xfId="0" applyNumberFormat="1" applyFill="1" applyBorder="1" applyAlignment="1">
      <alignment horizontal="center"/>
    </xf>
    <xf numFmtId="0" fontId="0" fillId="7" borderId="25" xfId="0" applyFill="1" applyBorder="1" applyAlignment="1">
      <alignment horizontal="center"/>
    </xf>
    <xf numFmtId="0" fontId="0" fillId="0" borderId="16" xfId="0" applyBorder="1"/>
    <xf numFmtId="0" fontId="0" fillId="0" borderId="0" xfId="0" applyFont="1"/>
    <xf numFmtId="0" fontId="0" fillId="6" borderId="2" xfId="0" applyFill="1" applyBorder="1" applyAlignment="1">
      <alignment horizontal="right" wrapText="1"/>
    </xf>
    <xf numFmtId="0" fontId="0" fillId="6" borderId="3" xfId="0" applyFill="1" applyBorder="1" applyAlignment="1">
      <alignment wrapText="1"/>
    </xf>
    <xf numFmtId="0" fontId="0" fillId="6" borderId="6" xfId="0" applyFill="1" applyBorder="1" applyAlignment="1">
      <alignment horizontal="right" wrapText="1"/>
    </xf>
    <xf numFmtId="0" fontId="0" fillId="6" borderId="1" xfId="0" applyFill="1" applyBorder="1" applyAlignment="1">
      <alignment wrapText="1"/>
    </xf>
    <xf numFmtId="0" fontId="0" fillId="9" borderId="7" xfId="0" applyFill="1" applyBorder="1" applyAlignment="1">
      <alignment horizontal="center"/>
    </xf>
    <xf numFmtId="0" fontId="0" fillId="9" borderId="10" xfId="0" applyFill="1" applyBorder="1" applyAlignment="1">
      <alignment horizontal="center"/>
    </xf>
    <xf numFmtId="0" fontId="0" fillId="9" borderId="9" xfId="0" applyFill="1" applyBorder="1" applyAlignment="1">
      <alignment horizontal="center"/>
    </xf>
    <xf numFmtId="0" fontId="0" fillId="6" borderId="1" xfId="0" applyFill="1" applyBorder="1" applyAlignment="1">
      <alignment horizontal="left" wrapText="1"/>
    </xf>
    <xf numFmtId="0" fontId="2" fillId="8" borderId="3" xfId="0" applyFont="1" applyFill="1" applyBorder="1" applyAlignment="1">
      <alignment horizontal="center" vertical="center"/>
    </xf>
    <xf numFmtId="0" fontId="2" fillId="8" borderId="5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4" borderId="20" xfId="0" applyFont="1" applyFill="1" applyBorder="1" applyAlignment="1">
      <alignment horizontal="center"/>
    </xf>
    <xf numFmtId="0" fontId="2" fillId="4" borderId="21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3" fillId="3" borderId="17" xfId="0" applyFont="1" applyFill="1" applyBorder="1" applyAlignment="1">
      <alignment horizontal="center"/>
    </xf>
    <xf numFmtId="0" fontId="3" fillId="3" borderId="18" xfId="0" applyFont="1" applyFill="1" applyBorder="1" applyAlignment="1">
      <alignment horizontal="center"/>
    </xf>
    <xf numFmtId="0" fontId="3" fillId="3" borderId="19" xfId="0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7" borderId="22" xfId="0" applyFont="1" applyFill="1" applyBorder="1" applyAlignment="1">
      <alignment horizontal="center" wrapText="1"/>
    </xf>
    <xf numFmtId="0" fontId="2" fillId="7" borderId="23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2"/>
          <c:tx>
            <c:strRef>
              <c:f>'Burndown Chart'!$B$20:$C$20</c:f>
              <c:strCache>
                <c:ptCount val="2"/>
                <c:pt idx="0">
                  <c:v>Completed Effort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'Burndown Chart'!$D$20:$S$20</c:f>
              <c:numCache>
                <c:formatCode>General</c:formatCode>
                <c:ptCount val="16"/>
                <c:pt idx="0">
                  <c:v>0</c:v>
                </c:pt>
                <c:pt idx="1">
                  <c:v>0.5</c:v>
                </c:pt>
                <c:pt idx="2">
                  <c:v>0.5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5.5</c:v>
                </c:pt>
                <c:pt idx="15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D0E-4F8E-897D-5B1720B38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48432767"/>
        <c:axId val="1048433599"/>
      </c:barChart>
      <c:lineChart>
        <c:grouping val="standard"/>
        <c:varyColors val="0"/>
        <c:ser>
          <c:idx val="0"/>
          <c:order val="0"/>
          <c:tx>
            <c:strRef>
              <c:f>'Burndown Chart'!$B$21:$C$21</c:f>
              <c:strCache>
                <c:ptCount val="2"/>
                <c:pt idx="0">
                  <c:v>Remaining Effort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'Burndown Chart'!$D$5:$S$5</c:f>
              <c:strCache>
                <c:ptCount val="16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  <c:pt idx="8">
                  <c:v>Day 8</c:v>
                </c:pt>
                <c:pt idx="9">
                  <c:v>Day 9</c:v>
                </c:pt>
                <c:pt idx="10">
                  <c:v>Day 10</c:v>
                </c:pt>
                <c:pt idx="11">
                  <c:v>Day 11</c:v>
                </c:pt>
                <c:pt idx="12">
                  <c:v>Day 12</c:v>
                </c:pt>
                <c:pt idx="13">
                  <c:v>Day 13</c:v>
                </c:pt>
                <c:pt idx="14">
                  <c:v>Day 14</c:v>
                </c:pt>
                <c:pt idx="15">
                  <c:v>Day 15</c:v>
                </c:pt>
              </c:strCache>
            </c:strRef>
          </c:cat>
          <c:val>
            <c:numRef>
              <c:f>'Burndown Chart'!$D$21:$S$21</c:f>
              <c:numCache>
                <c:formatCode>0.0</c:formatCode>
                <c:ptCount val="16"/>
                <c:pt idx="0" formatCode="General">
                  <c:v>20</c:v>
                </c:pt>
                <c:pt idx="1">
                  <c:v>19.5</c:v>
                </c:pt>
                <c:pt idx="2">
                  <c:v>19</c:v>
                </c:pt>
                <c:pt idx="3">
                  <c:v>19</c:v>
                </c:pt>
                <c:pt idx="4">
                  <c:v>19</c:v>
                </c:pt>
                <c:pt idx="5">
                  <c:v>19</c:v>
                </c:pt>
                <c:pt idx="6">
                  <c:v>19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13</c:v>
                </c:pt>
                <c:pt idx="12">
                  <c:v>10</c:v>
                </c:pt>
                <c:pt idx="13">
                  <c:v>6</c:v>
                </c:pt>
                <c:pt idx="14">
                  <c:v>0.5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0E-4F8E-897D-5B1720B3868B}"/>
            </c:ext>
          </c:extLst>
        </c:ser>
        <c:ser>
          <c:idx val="1"/>
          <c:order val="1"/>
          <c:tx>
            <c:strRef>
              <c:f>'Burndown Chart'!$B$22:$C$22</c:f>
              <c:strCache>
                <c:ptCount val="2"/>
                <c:pt idx="0">
                  <c:v>Ideal Burndown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'Burndown Chart'!$D$5:$S$5</c:f>
              <c:strCache>
                <c:ptCount val="16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  <c:pt idx="8">
                  <c:v>Day 8</c:v>
                </c:pt>
                <c:pt idx="9">
                  <c:v>Day 9</c:v>
                </c:pt>
                <c:pt idx="10">
                  <c:v>Day 10</c:v>
                </c:pt>
                <c:pt idx="11">
                  <c:v>Day 11</c:v>
                </c:pt>
                <c:pt idx="12">
                  <c:v>Day 12</c:v>
                </c:pt>
                <c:pt idx="13">
                  <c:v>Day 13</c:v>
                </c:pt>
                <c:pt idx="14">
                  <c:v>Day 14</c:v>
                </c:pt>
                <c:pt idx="15">
                  <c:v>Day 15</c:v>
                </c:pt>
              </c:strCache>
            </c:strRef>
          </c:cat>
          <c:val>
            <c:numRef>
              <c:f>'Burndown Chart'!$D$22:$S$22</c:f>
              <c:numCache>
                <c:formatCode>0.0</c:formatCode>
                <c:ptCount val="16"/>
                <c:pt idx="0" formatCode="General">
                  <c:v>20</c:v>
                </c:pt>
                <c:pt idx="1">
                  <c:v>18.666666666666668</c:v>
                </c:pt>
                <c:pt idx="2">
                  <c:v>17.333333333333332</c:v>
                </c:pt>
                <c:pt idx="3">
                  <c:v>16</c:v>
                </c:pt>
                <c:pt idx="4">
                  <c:v>14.666666666666668</c:v>
                </c:pt>
                <c:pt idx="5">
                  <c:v>13.333333333333334</c:v>
                </c:pt>
                <c:pt idx="6">
                  <c:v>12</c:v>
                </c:pt>
                <c:pt idx="7">
                  <c:v>10.666666666666668</c:v>
                </c:pt>
                <c:pt idx="8">
                  <c:v>9.3333333333333339</c:v>
                </c:pt>
                <c:pt idx="9">
                  <c:v>8</c:v>
                </c:pt>
                <c:pt idx="10">
                  <c:v>6.6666666666666679</c:v>
                </c:pt>
                <c:pt idx="11">
                  <c:v>5.3333333333333339</c:v>
                </c:pt>
                <c:pt idx="12">
                  <c:v>4</c:v>
                </c:pt>
                <c:pt idx="13">
                  <c:v>2.6666666666666679</c:v>
                </c:pt>
                <c:pt idx="14">
                  <c:v>1.3333333333333357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0E-4F8E-897D-5B1720B38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8432767"/>
        <c:axId val="1048433599"/>
      </c:lineChart>
      <c:catAx>
        <c:axId val="1048432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8433599"/>
        <c:crosses val="autoZero"/>
        <c:auto val="1"/>
        <c:lblAlgn val="ctr"/>
        <c:lblOffset val="100"/>
        <c:noMultiLvlLbl val="0"/>
      </c:catAx>
      <c:valAx>
        <c:axId val="1048433599"/>
        <c:scaling>
          <c:orientation val="minMax"/>
          <c:max val="2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8432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16807</xdr:colOff>
      <xdr:row>22</xdr:row>
      <xdr:rowOff>180414</xdr:rowOff>
    </xdr:from>
    <xdr:to>
      <xdr:col>9</xdr:col>
      <xdr:colOff>1</xdr:colOff>
      <xdr:row>49</xdr:row>
      <xdr:rowOff>177054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BFCA64-3DDA-4711-BDFA-D2973C7C7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T31"/>
  <sheetViews>
    <sheetView tabSelected="1" zoomScale="85" zoomScaleNormal="85" workbookViewId="0">
      <selection activeCell="J32" sqref="J32"/>
    </sheetView>
  </sheetViews>
  <sheetFormatPr defaultRowHeight="15" x14ac:dyDescent="0.25"/>
  <cols>
    <col min="2" max="2" width="7.140625" bestFit="1" customWidth="1"/>
    <col min="3" max="3" width="73.140625" bestFit="1" customWidth="1"/>
    <col min="4" max="4" width="14.42578125" bestFit="1" customWidth="1"/>
    <col min="5" max="16" width="10" bestFit="1" customWidth="1"/>
    <col min="17" max="19" width="9.7109375" bestFit="1" customWidth="1"/>
  </cols>
  <sheetData>
    <row r="1" spans="2:19" ht="15.75" thickBot="1" x14ac:dyDescent="0.3"/>
    <row r="2" spans="2:19" ht="27" thickBot="1" x14ac:dyDescent="0.45">
      <c r="B2" s="47" t="s">
        <v>0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9"/>
    </row>
    <row r="3" spans="2:19" ht="15.75" thickBot="1" x14ac:dyDescent="0.3">
      <c r="B3" s="50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2"/>
    </row>
    <row r="4" spans="2:19" x14ac:dyDescent="0.25">
      <c r="B4" s="41" t="s">
        <v>1</v>
      </c>
      <c r="C4" s="39" t="s">
        <v>2</v>
      </c>
      <c r="D4" s="4" t="s">
        <v>3</v>
      </c>
      <c r="E4" s="5">
        <v>44546</v>
      </c>
      <c r="F4" s="5">
        <v>44547</v>
      </c>
      <c r="G4" s="5">
        <v>44548</v>
      </c>
      <c r="H4" s="5">
        <v>44549</v>
      </c>
      <c r="I4" s="5">
        <v>44550</v>
      </c>
      <c r="J4" s="5">
        <v>44551</v>
      </c>
      <c r="K4" s="5">
        <v>44552</v>
      </c>
      <c r="L4" s="5">
        <v>44553</v>
      </c>
      <c r="M4" s="5">
        <v>44554</v>
      </c>
      <c r="N4" s="5">
        <v>44555</v>
      </c>
      <c r="O4" s="5">
        <v>44556</v>
      </c>
      <c r="P4" s="5">
        <v>44557</v>
      </c>
      <c r="Q4" s="5">
        <v>44558</v>
      </c>
      <c r="R4" s="5">
        <v>44559</v>
      </c>
      <c r="S4" s="5">
        <v>44560</v>
      </c>
    </row>
    <row r="5" spans="2:19" ht="15.75" thickBot="1" x14ac:dyDescent="0.3">
      <c r="B5" s="42"/>
      <c r="C5" s="40"/>
      <c r="D5" s="6" t="s">
        <v>4</v>
      </c>
      <c r="E5" s="6" t="s">
        <v>5</v>
      </c>
      <c r="F5" s="6" t="s">
        <v>6</v>
      </c>
      <c r="G5" s="6" t="s">
        <v>7</v>
      </c>
      <c r="H5" s="6" t="s">
        <v>8</v>
      </c>
      <c r="I5" s="6" t="s">
        <v>9</v>
      </c>
      <c r="J5" s="6" t="s">
        <v>10</v>
      </c>
      <c r="K5" s="6" t="s">
        <v>11</v>
      </c>
      <c r="L5" s="6" t="s">
        <v>12</v>
      </c>
      <c r="M5" s="6" t="s">
        <v>13</v>
      </c>
      <c r="N5" s="6" t="s">
        <v>14</v>
      </c>
      <c r="O5" s="6" t="s">
        <v>15</v>
      </c>
      <c r="P5" s="6" t="s">
        <v>16</v>
      </c>
      <c r="Q5" s="6" t="s">
        <v>17</v>
      </c>
      <c r="R5" s="7" t="s">
        <v>18</v>
      </c>
      <c r="S5" s="8" t="s">
        <v>20</v>
      </c>
    </row>
    <row r="6" spans="2:19" x14ac:dyDescent="0.25">
      <c r="B6" s="31">
        <v>1</v>
      </c>
      <c r="C6" s="32" t="s">
        <v>23</v>
      </c>
      <c r="D6" s="35">
        <v>1</v>
      </c>
      <c r="E6" s="9">
        <v>0.5</v>
      </c>
      <c r="F6" s="10">
        <v>0.5</v>
      </c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1"/>
      <c r="S6" s="12"/>
    </row>
    <row r="7" spans="2:19" x14ac:dyDescent="0.25">
      <c r="B7" s="33">
        <v>2</v>
      </c>
      <c r="C7" s="34" t="s">
        <v>24</v>
      </c>
      <c r="D7" s="36">
        <v>1</v>
      </c>
      <c r="E7" s="13"/>
      <c r="F7" s="14"/>
      <c r="G7" s="14"/>
      <c r="H7" s="14"/>
      <c r="I7" s="14"/>
      <c r="J7" s="14"/>
      <c r="K7" s="14">
        <v>1</v>
      </c>
      <c r="L7" s="14"/>
      <c r="M7" s="14"/>
      <c r="N7" s="14"/>
      <c r="O7" s="14"/>
      <c r="P7" s="14"/>
      <c r="Q7" s="14"/>
      <c r="R7" s="15"/>
      <c r="S7" s="16"/>
    </row>
    <row r="8" spans="2:19" x14ac:dyDescent="0.25">
      <c r="B8" s="33">
        <v>3</v>
      </c>
      <c r="C8" s="34" t="s">
        <v>25</v>
      </c>
      <c r="D8" s="36">
        <v>2</v>
      </c>
      <c r="E8" s="17"/>
      <c r="F8" s="14"/>
      <c r="G8" s="14"/>
      <c r="H8" s="14"/>
      <c r="I8" s="14"/>
      <c r="J8" s="14"/>
      <c r="K8" s="14">
        <v>2</v>
      </c>
      <c r="L8" s="14"/>
      <c r="M8" s="14"/>
      <c r="N8" s="14"/>
      <c r="O8" s="14"/>
      <c r="P8" s="14"/>
      <c r="Q8" s="14"/>
      <c r="R8" s="15"/>
      <c r="S8" s="16"/>
    </row>
    <row r="9" spans="2:19" x14ac:dyDescent="0.25">
      <c r="B9" s="33">
        <v>4</v>
      </c>
      <c r="C9" s="34" t="s">
        <v>26</v>
      </c>
      <c r="D9" s="36">
        <v>1</v>
      </c>
      <c r="E9" s="18"/>
      <c r="F9" s="14"/>
      <c r="G9" s="14"/>
      <c r="H9" s="14"/>
      <c r="I9" s="14"/>
      <c r="J9" s="14"/>
      <c r="K9" s="14">
        <v>1</v>
      </c>
      <c r="L9" s="14"/>
      <c r="M9" s="14"/>
      <c r="N9" s="14"/>
      <c r="O9" s="14"/>
      <c r="P9" s="14"/>
      <c r="Q9" s="14"/>
      <c r="R9" s="15"/>
      <c r="S9" s="16"/>
    </row>
    <row r="10" spans="2:19" x14ac:dyDescent="0.25">
      <c r="B10" s="33">
        <v>5</v>
      </c>
      <c r="C10" s="34" t="s">
        <v>27</v>
      </c>
      <c r="D10" s="37">
        <v>2</v>
      </c>
      <c r="E10" s="19"/>
      <c r="F10" s="14"/>
      <c r="G10" s="14"/>
      <c r="H10" s="14"/>
      <c r="I10" s="14"/>
      <c r="J10" s="14"/>
      <c r="K10" s="14"/>
      <c r="L10" s="14"/>
      <c r="M10" s="14"/>
      <c r="N10" s="14"/>
      <c r="O10" s="14">
        <v>2</v>
      </c>
      <c r="P10" s="14"/>
      <c r="Q10" s="14"/>
      <c r="R10" s="15"/>
      <c r="S10" s="16"/>
    </row>
    <row r="11" spans="2:19" x14ac:dyDescent="0.25">
      <c r="B11" s="33">
        <v>6</v>
      </c>
      <c r="C11" s="34" t="s">
        <v>28</v>
      </c>
      <c r="D11" s="37">
        <v>1</v>
      </c>
      <c r="E11" s="19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>
        <v>1</v>
      </c>
      <c r="Q11" s="14"/>
      <c r="R11" s="15"/>
      <c r="S11" s="16"/>
    </row>
    <row r="12" spans="2:19" x14ac:dyDescent="0.25">
      <c r="B12" s="33">
        <v>7</v>
      </c>
      <c r="C12" s="34" t="s">
        <v>29</v>
      </c>
      <c r="D12" s="37">
        <v>1</v>
      </c>
      <c r="E12" s="19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>
        <v>1</v>
      </c>
      <c r="Q12" s="14"/>
      <c r="R12" s="15"/>
      <c r="S12" s="16"/>
    </row>
    <row r="13" spans="2:19" x14ac:dyDescent="0.25">
      <c r="B13" s="33">
        <v>8</v>
      </c>
      <c r="C13" s="34" t="s">
        <v>30</v>
      </c>
      <c r="D13" s="37">
        <v>1</v>
      </c>
      <c r="E13" s="19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>
        <v>1</v>
      </c>
      <c r="Q13" s="14"/>
      <c r="R13" s="15"/>
      <c r="S13" s="16"/>
    </row>
    <row r="14" spans="2:19" x14ac:dyDescent="0.25">
      <c r="B14" s="33">
        <v>9</v>
      </c>
      <c r="C14" s="34" t="s">
        <v>31</v>
      </c>
      <c r="D14" s="37">
        <v>4</v>
      </c>
      <c r="E14" s="19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>
        <v>3</v>
      </c>
      <c r="R14" s="15">
        <v>1</v>
      </c>
      <c r="S14" s="16"/>
    </row>
    <row r="15" spans="2:19" x14ac:dyDescent="0.25">
      <c r="B15" s="33">
        <v>10</v>
      </c>
      <c r="C15" s="34" t="s">
        <v>32</v>
      </c>
      <c r="D15" s="37">
        <v>1</v>
      </c>
      <c r="E15" s="19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>
        <v>1</v>
      </c>
      <c r="R15" s="15"/>
      <c r="S15" s="16"/>
    </row>
    <row r="16" spans="2:19" x14ac:dyDescent="0.25">
      <c r="B16" s="33">
        <v>11</v>
      </c>
      <c r="C16" s="38" t="s">
        <v>33</v>
      </c>
      <c r="D16" s="37">
        <v>2</v>
      </c>
      <c r="E16" s="19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5">
        <v>2</v>
      </c>
      <c r="S16" s="16"/>
    </row>
    <row r="17" spans="2:20" x14ac:dyDescent="0.25">
      <c r="B17" s="33">
        <v>12</v>
      </c>
      <c r="C17" s="34" t="s">
        <v>34</v>
      </c>
      <c r="D17" s="37">
        <v>1</v>
      </c>
      <c r="E17" s="19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5">
        <v>1</v>
      </c>
      <c r="S17" s="16"/>
    </row>
    <row r="18" spans="2:20" x14ac:dyDescent="0.25">
      <c r="B18" s="33">
        <v>13</v>
      </c>
      <c r="C18" s="34" t="s">
        <v>35</v>
      </c>
      <c r="D18" s="37">
        <v>1</v>
      </c>
      <c r="E18" s="19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5">
        <v>1</v>
      </c>
      <c r="S18" s="16"/>
    </row>
    <row r="19" spans="2:20" ht="15.75" thickBot="1" x14ac:dyDescent="0.3">
      <c r="B19" s="33">
        <v>14</v>
      </c>
      <c r="C19" s="34" t="s">
        <v>36</v>
      </c>
      <c r="D19" s="37">
        <v>1</v>
      </c>
      <c r="E19" s="19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5">
        <v>0.5</v>
      </c>
      <c r="S19" s="16">
        <v>0.5</v>
      </c>
    </row>
    <row r="20" spans="2:20" x14ac:dyDescent="0.25">
      <c r="B20" s="53" t="s">
        <v>21</v>
      </c>
      <c r="C20" s="54"/>
      <c r="D20" s="3">
        <v>0</v>
      </c>
      <c r="E20" s="21">
        <f t="shared" ref="E20:S20" si="0">SUM(E6:E19)</f>
        <v>0.5</v>
      </c>
      <c r="F20" s="21">
        <f t="shared" si="0"/>
        <v>0.5</v>
      </c>
      <c r="G20" s="21">
        <f t="shared" si="0"/>
        <v>0</v>
      </c>
      <c r="H20" s="21">
        <f t="shared" si="0"/>
        <v>0</v>
      </c>
      <c r="I20" s="21">
        <f t="shared" si="0"/>
        <v>0</v>
      </c>
      <c r="J20" s="21">
        <f t="shared" si="0"/>
        <v>0</v>
      </c>
      <c r="K20" s="21">
        <f t="shared" si="0"/>
        <v>4</v>
      </c>
      <c r="L20" s="21">
        <f t="shared" si="0"/>
        <v>0</v>
      </c>
      <c r="M20" s="21">
        <f t="shared" si="0"/>
        <v>0</v>
      </c>
      <c r="N20" s="21">
        <f t="shared" si="0"/>
        <v>0</v>
      </c>
      <c r="O20" s="21">
        <f t="shared" si="0"/>
        <v>2</v>
      </c>
      <c r="P20" s="21">
        <f t="shared" si="0"/>
        <v>3</v>
      </c>
      <c r="Q20" s="21">
        <f t="shared" si="0"/>
        <v>4</v>
      </c>
      <c r="R20" s="21">
        <f t="shared" si="0"/>
        <v>5.5</v>
      </c>
      <c r="S20" s="28">
        <f t="shared" si="0"/>
        <v>0.5</v>
      </c>
      <c r="T20" s="29"/>
    </row>
    <row r="21" spans="2:20" x14ac:dyDescent="0.25">
      <c r="B21" s="43" t="s">
        <v>19</v>
      </c>
      <c r="C21" s="44"/>
      <c r="D21" s="24">
        <f>SUM(D6:D20)</f>
        <v>20</v>
      </c>
      <c r="E21" s="25">
        <f t="shared" ref="E21:S21" si="1">D21-SUM(E6:E19)</f>
        <v>19.5</v>
      </c>
      <c r="F21" s="22">
        <f t="shared" si="1"/>
        <v>19</v>
      </c>
      <c r="G21" s="22">
        <f t="shared" si="1"/>
        <v>19</v>
      </c>
      <c r="H21" s="22">
        <f t="shared" si="1"/>
        <v>19</v>
      </c>
      <c r="I21" s="22">
        <f t="shared" si="1"/>
        <v>19</v>
      </c>
      <c r="J21" s="20">
        <f t="shared" si="1"/>
        <v>19</v>
      </c>
      <c r="K21" s="20">
        <f t="shared" si="1"/>
        <v>15</v>
      </c>
      <c r="L21" s="20">
        <f t="shared" si="1"/>
        <v>15</v>
      </c>
      <c r="M21" s="20">
        <f t="shared" si="1"/>
        <v>15</v>
      </c>
      <c r="N21" s="22">
        <f t="shared" si="1"/>
        <v>15</v>
      </c>
      <c r="O21" s="20">
        <f t="shared" si="1"/>
        <v>13</v>
      </c>
      <c r="P21" s="22">
        <f t="shared" si="1"/>
        <v>10</v>
      </c>
      <c r="Q21" s="22">
        <f t="shared" si="1"/>
        <v>6</v>
      </c>
      <c r="R21" s="22">
        <f t="shared" si="1"/>
        <v>0.5</v>
      </c>
      <c r="S21" s="23">
        <f t="shared" si="1"/>
        <v>0</v>
      </c>
    </row>
    <row r="22" spans="2:20" ht="15.75" thickBot="1" x14ac:dyDescent="0.3">
      <c r="B22" s="45" t="s">
        <v>22</v>
      </c>
      <c r="C22" s="46"/>
      <c r="D22" s="26">
        <f>D21</f>
        <v>20</v>
      </c>
      <c r="E22" s="27">
        <f>$D$22-($D$22/15*1)</f>
        <v>18.666666666666668</v>
      </c>
      <c r="F22" s="1">
        <f>$D$22-($D$22/15*2)</f>
        <v>17.333333333333332</v>
      </c>
      <c r="G22" s="1">
        <f>$D$22-($D$22/15*3)</f>
        <v>16</v>
      </c>
      <c r="H22" s="1">
        <f>$D$22-($D$22/15*4)</f>
        <v>14.666666666666668</v>
      </c>
      <c r="I22" s="1">
        <f>$D$22-($D$22/15*5)</f>
        <v>13.333333333333334</v>
      </c>
      <c r="J22" s="1">
        <f>$D$22-($D$22/15*6)</f>
        <v>12</v>
      </c>
      <c r="K22" s="1">
        <f>$D$22-($D$22/15*7)</f>
        <v>10.666666666666668</v>
      </c>
      <c r="L22" s="1">
        <f>$D$22-($D$22/15*8)</f>
        <v>9.3333333333333339</v>
      </c>
      <c r="M22" s="1">
        <f>$D$22-($D$22/15*9)</f>
        <v>8</v>
      </c>
      <c r="N22" s="1">
        <f>$D$22-($D$22/15*10)</f>
        <v>6.6666666666666679</v>
      </c>
      <c r="O22" s="1">
        <f>$D$22-($D$22/15*11)</f>
        <v>5.3333333333333339</v>
      </c>
      <c r="P22" s="1">
        <f>$D$22-($D$22/15*12)</f>
        <v>4</v>
      </c>
      <c r="Q22" s="1">
        <f>$D$22-($D$22/15*13)</f>
        <v>2.6666666666666679</v>
      </c>
      <c r="R22" s="1">
        <f>$D$22-($D$22/15*14)</f>
        <v>1.3333333333333357</v>
      </c>
      <c r="S22" s="2">
        <f>$D$22-($D$22/15*15)</f>
        <v>0</v>
      </c>
    </row>
    <row r="31" spans="2:20" x14ac:dyDescent="0.25">
      <c r="S31" s="30"/>
    </row>
  </sheetData>
  <mergeCells count="7">
    <mergeCell ref="C4:C5"/>
    <mergeCell ref="B4:B5"/>
    <mergeCell ref="B21:C21"/>
    <mergeCell ref="B22:C22"/>
    <mergeCell ref="B2:S2"/>
    <mergeCell ref="B3:S3"/>
    <mergeCell ref="B20:C20"/>
  </mergeCells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Burndown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Diogo Almeida</dc:creator>
  <cp:lastModifiedBy>Diogo Almeida</cp:lastModifiedBy>
  <dcterms:created xsi:type="dcterms:W3CDTF">2021-11-14T17:33:15Z</dcterms:created>
  <dcterms:modified xsi:type="dcterms:W3CDTF">2021-12-30T02:16:28Z</dcterms:modified>
</cp:coreProperties>
</file>