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S3EVpqA8VbkvVEPDBe8/4jrVBwA=="/>
    </ext>
  </extLst>
</workbook>
</file>

<file path=xl/sharedStrings.xml><?xml version="1.0" encoding="utf-8"?>
<sst xmlns="http://schemas.openxmlformats.org/spreadsheetml/2006/main" count="206" uniqueCount="64">
  <si>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</si>
  <si>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</si>
  <si>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</si>
  <si>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</si>
  <si>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</si>
  <si>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</si>
  <si>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</si>
  <si>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</si>
  <si>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</si>
  <si>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</si>
  <si>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</si>
  <si>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</si>
  <si>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</si>
  <si>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</si>
  <si>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</si>
  <si>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</si>
  <si>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</si>
  <si>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</si>
  <si>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</si>
  <si>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</si>
  <si>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</si>
  <si>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</si>
  <si>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</si>
  <si>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</si>
  <si>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</si>
  <si>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</si>
  <si>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Tequila volcanic ﬁelds</t>
  </si>
  <si>
    <t>uniform</t>
  </si>
  <si>
    <t>volcanic</t>
  </si>
  <si>
    <t>Maciel Peña et al. (2009)</t>
  </si>
  <si>
    <t>Lewis-Kennedy et al. 2005</t>
  </si>
  <si>
    <t>Sites TL6, TL8, TL13 excluded because no mean given. Site TL9 removed because constrained by only one sample. Sites TM9, 10 and TL10 removed because interpreted as transitional data.</t>
  </si>
  <si>
    <t>,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</si>
  <si>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</si>
  <si>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</si>
  <si>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</si>
  <si>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</si>
  <si>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</si>
  <si>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TL1</t>
  </si>
  <si>
    <t>normal</t>
  </si>
  <si>
    <t>y</t>
  </si>
  <si>
    <t>1 sigma uncertainties in the publication.</t>
  </si>
  <si>
    <t>TL5</t>
  </si>
  <si>
    <t>TM3</t>
  </si>
  <si>
    <t>TM2</t>
  </si>
  <si>
    <t>TM1</t>
  </si>
  <si>
    <t>TM6</t>
  </si>
  <si>
    <t>TM11</t>
  </si>
  <si>
    <t>TM10</t>
  </si>
  <si>
    <t>Interpreted as transitional data. 1 sigma uncertainties in the publication.</t>
  </si>
  <si>
    <t>TM9</t>
  </si>
  <si>
    <t>TL2</t>
  </si>
  <si>
    <t>TL9</t>
  </si>
  <si>
    <t>Excluded from study level mean because only one sample. 1 sigma uncertainties in the publication.</t>
  </si>
  <si>
    <t>TM5</t>
  </si>
  <si>
    <t>TM8</t>
  </si>
  <si>
    <t>TL3</t>
  </si>
  <si>
    <t>TL12</t>
  </si>
  <si>
    <t>TL4</t>
  </si>
  <si>
    <t>TL10</t>
  </si>
  <si>
    <t>TL7</t>
  </si>
  <si>
    <t>TL11</t>
  </si>
  <si>
    <t>TM4</t>
  </si>
  <si>
    <t>TM7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</si>
</sst>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horizontal="center" readingOrder="0" vertical="bottom"/>
    </xf>
    <xf borderId="0" fillId="2" fontId="2" numFmtId="164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3" fontId="2" numFmtId="164" xfId="0" applyAlignment="1" applyFill="1" applyFont="1" applyNumberFormat="1">
      <alignment horizontal="center" vertical="bottom"/>
    </xf>
    <xf borderId="0" fillId="3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9.38"/>
    <col customWidth="1" min="22" max="22" width="15.13"/>
    <col customWidth="1" min="23" max="23" width="21.0"/>
    <col customWidth="1" min="24" max="24" width="21.75"/>
    <col customWidth="1" min="25" max="32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4" t="s">
        <v>22</v>
      </c>
      <c r="W2" s="3" t="s">
        <v>23</v>
      </c>
      <c r="X2" s="3" t="s">
        <v>24</v>
      </c>
      <c r="Y2" s="5" t="s">
        <v>25</v>
      </c>
      <c r="Z2" s="2"/>
      <c r="AA2" s="2"/>
      <c r="AB2" s="2"/>
      <c r="AC2" s="2"/>
      <c r="AD2" s="2"/>
      <c r="AE2" s="2"/>
      <c r="AF2" s="2"/>
    </row>
    <row r="3">
      <c r="A3" s="6" t="s">
        <v>26</v>
      </c>
      <c r="B3" s="7">
        <v>20.83</v>
      </c>
      <c r="C3" s="8">
        <v>256.76</v>
      </c>
      <c r="D3" s="9">
        <v>17.0</v>
      </c>
      <c r="E3" s="10">
        <v>359.2</v>
      </c>
      <c r="F3" s="10">
        <v>29.6</v>
      </c>
      <c r="G3" s="9">
        <v>26.0</v>
      </c>
      <c r="H3" s="9">
        <v>7.1</v>
      </c>
      <c r="I3" s="9">
        <v>-85.8</v>
      </c>
      <c r="J3" s="9">
        <v>264.3</v>
      </c>
      <c r="K3" s="9">
        <v>27.5</v>
      </c>
      <c r="L3" s="9">
        <v>6.9</v>
      </c>
      <c r="M3" s="9">
        <v>6.9</v>
      </c>
      <c r="N3" s="9">
        <v>6.9</v>
      </c>
      <c r="O3" s="9">
        <v>0.6</v>
      </c>
      <c r="P3" s="11"/>
      <c r="Q3" s="7">
        <v>0.115</v>
      </c>
      <c r="R3" s="7">
        <v>1.21</v>
      </c>
      <c r="S3" s="10" t="s">
        <v>27</v>
      </c>
      <c r="T3" s="10" t="s">
        <v>28</v>
      </c>
      <c r="U3" s="9">
        <v>5.0</v>
      </c>
      <c r="V3" s="2"/>
      <c r="W3" s="2" t="s">
        <v>29</v>
      </c>
      <c r="X3" s="10" t="s">
        <v>30</v>
      </c>
      <c r="Y3" s="10" t="s">
        <v>31</v>
      </c>
      <c r="Z3" s="2"/>
      <c r="AA3" s="3"/>
      <c r="AB3" s="2"/>
      <c r="AC3" s="2"/>
      <c r="AD3" s="2"/>
      <c r="AE3" s="2"/>
      <c r="AF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0" t="s">
        <v>32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1" t="s">
        <v>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3" t="s">
        <v>1</v>
      </c>
      <c r="B6" s="3" t="s">
        <v>2</v>
      </c>
      <c r="C6" s="3" t="s">
        <v>3</v>
      </c>
      <c r="D6" s="3" t="s">
        <v>34</v>
      </c>
      <c r="E6" s="3" t="s">
        <v>5</v>
      </c>
      <c r="F6" s="3" t="s">
        <v>6</v>
      </c>
      <c r="G6" s="3" t="s">
        <v>7</v>
      </c>
      <c r="H6" s="3" t="s">
        <v>35</v>
      </c>
      <c r="I6" s="3" t="s">
        <v>36</v>
      </c>
      <c r="J6" s="3" t="s">
        <v>37</v>
      </c>
      <c r="K6" s="3" t="s">
        <v>11</v>
      </c>
      <c r="L6" s="3" t="s">
        <v>12</v>
      </c>
      <c r="M6" s="3" t="s">
        <v>13</v>
      </c>
      <c r="N6" s="3" t="s">
        <v>14</v>
      </c>
      <c r="O6" s="4" t="s">
        <v>15</v>
      </c>
      <c r="P6" s="4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4" t="s">
        <v>22</v>
      </c>
      <c r="W6" s="3" t="s">
        <v>23</v>
      </c>
      <c r="X6" s="3" t="s">
        <v>24</v>
      </c>
      <c r="Y6" s="5" t="s">
        <v>25</v>
      </c>
      <c r="Z6" s="2"/>
      <c r="AA6" s="2"/>
      <c r="AB6" s="2"/>
      <c r="AC6" s="2"/>
      <c r="AD6" s="2"/>
      <c r="AE6" s="2"/>
      <c r="AF6" s="2"/>
    </row>
    <row r="7">
      <c r="A7" s="10" t="s">
        <v>38</v>
      </c>
      <c r="B7" s="10">
        <v>20.804333</v>
      </c>
      <c r="C7" s="10">
        <v>-103.7965</v>
      </c>
      <c r="D7" s="10">
        <v>6.0</v>
      </c>
      <c r="E7" s="10">
        <v>358.5</v>
      </c>
      <c r="F7" s="10">
        <v>23.3</v>
      </c>
      <c r="G7" s="10">
        <v>78.0</v>
      </c>
      <c r="H7" s="10">
        <v>7.7</v>
      </c>
      <c r="I7" s="10">
        <v>81.5</v>
      </c>
      <c r="J7" s="10">
        <v>86.5</v>
      </c>
      <c r="K7" s="12"/>
      <c r="L7" s="12"/>
      <c r="M7" s="12"/>
      <c r="N7" s="12"/>
      <c r="O7" s="13">
        <v>0.115</v>
      </c>
      <c r="P7" s="10">
        <f>0.018*2</f>
        <v>0.036</v>
      </c>
      <c r="Q7" s="12"/>
      <c r="R7" s="12"/>
      <c r="S7" s="10" t="s">
        <v>39</v>
      </c>
      <c r="T7" s="10" t="s">
        <v>28</v>
      </c>
      <c r="U7" s="12"/>
      <c r="V7" s="10" t="s">
        <v>40</v>
      </c>
      <c r="W7" s="2" t="s">
        <v>29</v>
      </c>
      <c r="X7" s="10" t="s">
        <v>30</v>
      </c>
      <c r="Y7" s="14" t="s">
        <v>41</v>
      </c>
      <c r="Z7" s="2"/>
      <c r="AA7" s="2"/>
      <c r="AB7" s="2"/>
      <c r="AC7" s="2"/>
      <c r="AD7" s="2"/>
      <c r="AE7" s="2"/>
      <c r="AF7" s="2"/>
    </row>
    <row r="8">
      <c r="A8" s="10" t="s">
        <v>42</v>
      </c>
      <c r="B8" s="15">
        <v>20.866</v>
      </c>
      <c r="C8" s="15">
        <v>-103.84</v>
      </c>
      <c r="D8" s="10">
        <v>3.0</v>
      </c>
      <c r="E8" s="10">
        <v>359.7</v>
      </c>
      <c r="F8" s="10">
        <v>22.9</v>
      </c>
      <c r="G8" s="10">
        <v>56.0</v>
      </c>
      <c r="H8" s="10">
        <v>8.8</v>
      </c>
      <c r="I8" s="10">
        <v>81.4</v>
      </c>
      <c r="J8" s="10">
        <v>78.5</v>
      </c>
      <c r="K8" s="12"/>
      <c r="L8" s="12"/>
      <c r="M8" s="12"/>
      <c r="N8" s="12"/>
      <c r="O8" s="13">
        <v>0.178</v>
      </c>
      <c r="P8" s="10">
        <f>0.008*2</f>
        <v>0.016</v>
      </c>
      <c r="Q8" s="12"/>
      <c r="R8" s="12"/>
      <c r="S8" s="10" t="s">
        <v>39</v>
      </c>
      <c r="T8" s="10" t="s">
        <v>28</v>
      </c>
      <c r="U8" s="12"/>
      <c r="V8" s="10" t="s">
        <v>40</v>
      </c>
      <c r="W8" s="2" t="s">
        <v>29</v>
      </c>
      <c r="X8" s="10" t="s">
        <v>30</v>
      </c>
      <c r="Y8" s="14" t="s">
        <v>41</v>
      </c>
      <c r="Z8" s="2"/>
      <c r="AA8" s="2"/>
      <c r="AB8" s="2"/>
      <c r="AC8" s="2"/>
      <c r="AD8" s="2"/>
      <c r="AE8" s="2"/>
      <c r="AF8" s="2"/>
    </row>
    <row r="9">
      <c r="A9" s="10" t="s">
        <v>43</v>
      </c>
      <c r="B9" s="15">
        <v>20.81</v>
      </c>
      <c r="C9" s="15">
        <v>-103.845</v>
      </c>
      <c r="D9" s="10">
        <v>6.0</v>
      </c>
      <c r="E9" s="10">
        <v>10.5</v>
      </c>
      <c r="F9" s="10">
        <v>26.1</v>
      </c>
      <c r="G9" s="10">
        <v>128.0</v>
      </c>
      <c r="H9" s="10">
        <v>6.5</v>
      </c>
      <c r="I9" s="10">
        <v>77.9</v>
      </c>
      <c r="J9" s="10">
        <v>16.7</v>
      </c>
      <c r="K9" s="12"/>
      <c r="L9" s="12"/>
      <c r="M9" s="12"/>
      <c r="N9" s="12"/>
      <c r="O9" s="13">
        <v>0.191</v>
      </c>
      <c r="P9" s="10">
        <f>0.013*2</f>
        <v>0.026</v>
      </c>
      <c r="Q9" s="12"/>
      <c r="R9" s="12"/>
      <c r="S9" s="10" t="s">
        <v>39</v>
      </c>
      <c r="T9" s="10" t="s">
        <v>28</v>
      </c>
      <c r="U9" s="12"/>
      <c r="V9" s="10" t="s">
        <v>40</v>
      </c>
      <c r="W9" s="2" t="s">
        <v>29</v>
      </c>
      <c r="X9" s="10" t="s">
        <v>30</v>
      </c>
      <c r="Y9" s="14" t="s">
        <v>41</v>
      </c>
      <c r="Z9" s="2"/>
      <c r="AA9" s="2"/>
      <c r="AB9" s="2"/>
      <c r="AC9" s="2"/>
      <c r="AD9" s="2"/>
      <c r="AE9" s="2"/>
      <c r="AF9" s="2"/>
    </row>
    <row r="10">
      <c r="A10" s="10" t="s">
        <v>44</v>
      </c>
      <c r="B10" s="15">
        <v>20.79017</v>
      </c>
      <c r="C10" s="15">
        <v>-103.851</v>
      </c>
      <c r="D10" s="10">
        <v>5.0</v>
      </c>
      <c r="E10" s="10">
        <v>345.6</v>
      </c>
      <c r="F10" s="10">
        <v>41.5</v>
      </c>
      <c r="G10" s="10">
        <v>61.0</v>
      </c>
      <c r="H10" s="10">
        <v>8.9</v>
      </c>
      <c r="I10" s="10">
        <v>76.2</v>
      </c>
      <c r="J10" s="10">
        <v>183.4</v>
      </c>
      <c r="K10" s="12"/>
      <c r="L10" s="12"/>
      <c r="M10" s="12"/>
      <c r="N10" s="12"/>
      <c r="O10" s="13">
        <v>0.196</v>
      </c>
      <c r="P10" s="10">
        <f>0.008*2</f>
        <v>0.016</v>
      </c>
      <c r="Q10" s="12"/>
      <c r="R10" s="12"/>
      <c r="S10" s="10" t="s">
        <v>39</v>
      </c>
      <c r="T10" s="10" t="s">
        <v>28</v>
      </c>
      <c r="U10" s="12"/>
      <c r="V10" s="10" t="s">
        <v>40</v>
      </c>
      <c r="W10" s="2" t="s">
        <v>29</v>
      </c>
      <c r="X10" s="10" t="s">
        <v>30</v>
      </c>
      <c r="Y10" s="14" t="s">
        <v>41</v>
      </c>
      <c r="Z10" s="2"/>
      <c r="AA10" s="2"/>
      <c r="AB10" s="2"/>
      <c r="AC10" s="2"/>
      <c r="AD10" s="2"/>
      <c r="AE10" s="2"/>
      <c r="AF10" s="2"/>
    </row>
    <row r="11">
      <c r="A11" s="10" t="s">
        <v>45</v>
      </c>
      <c r="B11" s="15">
        <v>20.78967</v>
      </c>
      <c r="C11" s="15">
        <v>-103.849</v>
      </c>
      <c r="D11" s="10">
        <v>6.0</v>
      </c>
      <c r="E11" s="10">
        <v>12.3</v>
      </c>
      <c r="F11" s="10">
        <v>24.7</v>
      </c>
      <c r="G11" s="10">
        <v>45.0</v>
      </c>
      <c r="H11" s="10">
        <v>9.9</v>
      </c>
      <c r="I11" s="10">
        <v>76.0</v>
      </c>
      <c r="J11" s="10">
        <v>17.1</v>
      </c>
      <c r="K11" s="12"/>
      <c r="L11" s="12"/>
      <c r="M11" s="12"/>
      <c r="N11" s="12"/>
      <c r="O11" s="13">
        <v>0.216</v>
      </c>
      <c r="P11" s="10">
        <f t="shared" ref="P11:P12" si="1">0.011*2</f>
        <v>0.022</v>
      </c>
      <c r="Q11" s="12"/>
      <c r="R11" s="12"/>
      <c r="S11" s="10" t="s">
        <v>39</v>
      </c>
      <c r="T11" s="10" t="s">
        <v>28</v>
      </c>
      <c r="U11" s="12"/>
      <c r="V11" s="10" t="s">
        <v>40</v>
      </c>
      <c r="W11" s="2" t="s">
        <v>29</v>
      </c>
      <c r="X11" s="10" t="s">
        <v>30</v>
      </c>
      <c r="Y11" s="14" t="s">
        <v>41</v>
      </c>
      <c r="Z11" s="2"/>
      <c r="AA11" s="2"/>
      <c r="AB11" s="2"/>
      <c r="AC11" s="2"/>
      <c r="AD11" s="2"/>
      <c r="AE11" s="2"/>
      <c r="AF11" s="2"/>
    </row>
    <row r="12">
      <c r="A12" s="10" t="s">
        <v>46</v>
      </c>
      <c r="B12" s="15">
        <v>20.88383</v>
      </c>
      <c r="C12" s="15">
        <v>-103.899</v>
      </c>
      <c r="D12" s="10">
        <v>5.0</v>
      </c>
      <c r="E12" s="10">
        <v>11.5</v>
      </c>
      <c r="F12" s="10">
        <v>37.3</v>
      </c>
      <c r="G12" s="10">
        <v>64.0</v>
      </c>
      <c r="H12" s="10">
        <v>9.6</v>
      </c>
      <c r="I12" s="10">
        <v>79.2</v>
      </c>
      <c r="J12" s="10">
        <v>342.7</v>
      </c>
      <c r="K12" s="12"/>
      <c r="L12" s="12"/>
      <c r="M12" s="12"/>
      <c r="N12" s="12"/>
      <c r="O12" s="13">
        <v>0.261</v>
      </c>
      <c r="P12" s="10">
        <f t="shared" si="1"/>
        <v>0.022</v>
      </c>
      <c r="Q12" s="12"/>
      <c r="R12" s="12"/>
      <c r="S12" s="10" t="s">
        <v>39</v>
      </c>
      <c r="T12" s="10" t="s">
        <v>28</v>
      </c>
      <c r="U12" s="12"/>
      <c r="V12" s="10" t="s">
        <v>40</v>
      </c>
      <c r="W12" s="2" t="s">
        <v>29</v>
      </c>
      <c r="X12" s="10" t="s">
        <v>30</v>
      </c>
      <c r="Y12" s="14" t="s">
        <v>41</v>
      </c>
      <c r="Z12" s="2"/>
      <c r="AA12" s="2"/>
      <c r="AB12" s="2"/>
      <c r="AC12" s="2"/>
      <c r="AD12" s="2"/>
      <c r="AE12" s="2"/>
      <c r="AF12" s="2"/>
    </row>
    <row r="13">
      <c r="A13" s="10" t="s">
        <v>47</v>
      </c>
      <c r="B13" s="15">
        <v>20.685</v>
      </c>
      <c r="C13" s="15">
        <v>-103.883</v>
      </c>
      <c r="D13" s="10">
        <v>6.0</v>
      </c>
      <c r="E13" s="10">
        <v>356.4</v>
      </c>
      <c r="F13" s="10">
        <v>48.1</v>
      </c>
      <c r="G13" s="10">
        <v>63.0</v>
      </c>
      <c r="H13" s="10">
        <v>8.7</v>
      </c>
      <c r="I13" s="10">
        <v>80.7</v>
      </c>
      <c r="J13" s="10">
        <v>236.6</v>
      </c>
      <c r="K13" s="12"/>
      <c r="L13" s="12"/>
      <c r="M13" s="12"/>
      <c r="N13" s="12"/>
      <c r="O13" s="13">
        <v>0.343</v>
      </c>
      <c r="P13" s="10">
        <f>0.038*2</f>
        <v>0.076</v>
      </c>
      <c r="Q13" s="12"/>
      <c r="R13" s="12"/>
      <c r="S13" s="10" t="s">
        <v>39</v>
      </c>
      <c r="T13" s="10" t="s">
        <v>28</v>
      </c>
      <c r="U13" s="12"/>
      <c r="V13" s="10" t="s">
        <v>40</v>
      </c>
      <c r="W13" s="2" t="s">
        <v>29</v>
      </c>
      <c r="X13" s="10" t="s">
        <v>30</v>
      </c>
      <c r="Y13" s="14" t="s">
        <v>41</v>
      </c>
      <c r="Z13" s="2"/>
      <c r="AA13" s="2"/>
      <c r="AB13" s="2"/>
      <c r="AC13" s="2"/>
      <c r="AD13" s="2"/>
      <c r="AE13" s="2"/>
      <c r="AF13" s="2"/>
    </row>
    <row r="14">
      <c r="A14" s="10" t="s">
        <v>48</v>
      </c>
      <c r="B14" s="15">
        <f>20+41.34/60</f>
        <v>20.689</v>
      </c>
      <c r="C14" s="15">
        <f>-(103+55.06/60)</f>
        <v>-103.9176667</v>
      </c>
      <c r="D14" s="10">
        <v>3.0</v>
      </c>
      <c r="E14" s="10">
        <v>290.5</v>
      </c>
      <c r="F14" s="10">
        <v>33.3</v>
      </c>
      <c r="G14" s="10">
        <v>23.0</v>
      </c>
      <c r="H14" s="10">
        <v>14.5</v>
      </c>
      <c r="I14" s="10">
        <v>24.9</v>
      </c>
      <c r="J14" s="10">
        <v>177.7</v>
      </c>
      <c r="K14" s="12"/>
      <c r="L14" s="12"/>
      <c r="M14" s="12"/>
      <c r="N14" s="12"/>
      <c r="O14" s="10">
        <v>0.354</v>
      </c>
      <c r="P14" s="10">
        <f>0.015*2</f>
        <v>0.03</v>
      </c>
      <c r="Q14" s="12"/>
      <c r="R14" s="12"/>
      <c r="S14" s="10" t="s">
        <v>39</v>
      </c>
      <c r="T14" s="10" t="s">
        <v>28</v>
      </c>
      <c r="U14" s="12"/>
      <c r="V14" s="10" t="s">
        <v>34</v>
      </c>
      <c r="W14" s="2" t="s">
        <v>29</v>
      </c>
      <c r="X14" s="10" t="s">
        <v>30</v>
      </c>
      <c r="Y14" s="10" t="s">
        <v>49</v>
      </c>
      <c r="Z14" s="2"/>
      <c r="AA14" s="2"/>
      <c r="AB14" s="2"/>
      <c r="AC14" s="2"/>
      <c r="AD14" s="2"/>
      <c r="AE14" s="2"/>
      <c r="AF14" s="2"/>
    </row>
    <row r="15">
      <c r="A15" s="10" t="s">
        <v>50</v>
      </c>
      <c r="B15" s="15">
        <f>20+49.75/60</f>
        <v>20.82916667</v>
      </c>
      <c r="C15" s="15">
        <f>-(103+59.69/60)</f>
        <v>-103.9948333</v>
      </c>
      <c r="D15" s="10">
        <v>9.0</v>
      </c>
      <c r="E15" s="10">
        <v>23.3</v>
      </c>
      <c r="F15" s="10">
        <v>5.8</v>
      </c>
      <c r="G15" s="10">
        <v>222.0</v>
      </c>
      <c r="H15" s="10">
        <v>6.2</v>
      </c>
      <c r="I15" s="10">
        <v>61.3</v>
      </c>
      <c r="J15" s="10">
        <v>21.1</v>
      </c>
      <c r="K15" s="12"/>
      <c r="L15" s="12"/>
      <c r="M15" s="12"/>
      <c r="N15" s="12"/>
      <c r="O15" s="10">
        <v>0.362</v>
      </c>
      <c r="P15" s="10">
        <f>0.013*2</f>
        <v>0.026</v>
      </c>
      <c r="Q15" s="12"/>
      <c r="R15" s="12"/>
      <c r="S15" s="10" t="s">
        <v>39</v>
      </c>
      <c r="T15" s="10" t="s">
        <v>28</v>
      </c>
      <c r="U15" s="12"/>
      <c r="V15" s="10" t="s">
        <v>34</v>
      </c>
      <c r="W15" s="2" t="s">
        <v>29</v>
      </c>
      <c r="X15" s="10" t="s">
        <v>30</v>
      </c>
      <c r="Y15" s="10" t="s">
        <v>49</v>
      </c>
      <c r="Z15" s="2"/>
      <c r="AA15" s="2"/>
      <c r="AB15" s="2"/>
      <c r="AC15" s="2"/>
      <c r="AD15" s="2"/>
      <c r="AE15" s="2"/>
      <c r="AF15" s="2"/>
    </row>
    <row r="16" ht="15.75" customHeight="1">
      <c r="A16" s="10" t="s">
        <v>51</v>
      </c>
      <c r="B16" s="15">
        <v>20.841</v>
      </c>
      <c r="C16" s="15">
        <v>-103.828</v>
      </c>
      <c r="D16" s="10">
        <v>6.0</v>
      </c>
      <c r="E16" s="10">
        <v>341.6</v>
      </c>
      <c r="F16" s="10">
        <v>20.5</v>
      </c>
      <c r="G16" s="10">
        <v>63.0</v>
      </c>
      <c r="H16" s="10">
        <v>8.5</v>
      </c>
      <c r="I16" s="10">
        <v>69.7</v>
      </c>
      <c r="J16" s="10">
        <v>140.0</v>
      </c>
      <c r="K16" s="12"/>
      <c r="L16" s="12"/>
      <c r="M16" s="12"/>
      <c r="N16" s="12"/>
      <c r="O16" s="13">
        <v>0.416</v>
      </c>
      <c r="P16" s="10">
        <f>0.003*2</f>
        <v>0.006</v>
      </c>
      <c r="Q16" s="12"/>
      <c r="R16" s="12"/>
      <c r="S16" s="10" t="s">
        <v>39</v>
      </c>
      <c r="T16" s="10" t="s">
        <v>28</v>
      </c>
      <c r="U16" s="12"/>
      <c r="V16" s="10" t="s">
        <v>40</v>
      </c>
      <c r="W16" s="2" t="s">
        <v>29</v>
      </c>
      <c r="X16" s="10" t="s">
        <v>30</v>
      </c>
      <c r="Y16" s="16" t="s">
        <v>41</v>
      </c>
      <c r="Z16" s="2"/>
      <c r="AA16" s="2"/>
      <c r="AB16" s="2"/>
      <c r="AC16" s="2"/>
      <c r="AD16" s="2"/>
      <c r="AE16" s="2"/>
      <c r="AF16" s="2"/>
    </row>
    <row r="17" ht="15.75" customHeight="1">
      <c r="A17" s="10" t="s">
        <v>52</v>
      </c>
      <c r="B17" s="15">
        <f>20+53.99/60</f>
        <v>20.89983333</v>
      </c>
      <c r="C17" s="15">
        <f>-(103+43.71/60)</f>
        <v>-103.7285</v>
      </c>
      <c r="D17" s="10">
        <v>1.0</v>
      </c>
      <c r="E17" s="10">
        <v>342.3</v>
      </c>
      <c r="F17" s="10">
        <v>9.2</v>
      </c>
      <c r="G17" s="17"/>
      <c r="H17" s="17"/>
      <c r="I17" s="10">
        <v>66.6</v>
      </c>
      <c r="J17" s="10">
        <v>126.2</v>
      </c>
      <c r="K17" s="12"/>
      <c r="L17" s="12"/>
      <c r="M17" s="12"/>
      <c r="N17" s="12"/>
      <c r="O17" s="10">
        <v>0.592</v>
      </c>
      <c r="P17" s="10">
        <f>0.02*2</f>
        <v>0.04</v>
      </c>
      <c r="Q17" s="12"/>
      <c r="R17" s="12"/>
      <c r="S17" s="10" t="s">
        <v>39</v>
      </c>
      <c r="T17" s="10" t="s">
        <v>28</v>
      </c>
      <c r="U17" s="12"/>
      <c r="V17" s="10" t="s">
        <v>34</v>
      </c>
      <c r="W17" s="2" t="s">
        <v>29</v>
      </c>
      <c r="X17" s="10" t="s">
        <v>30</v>
      </c>
      <c r="Y17" s="10" t="s">
        <v>53</v>
      </c>
      <c r="Z17" s="2"/>
      <c r="AA17" s="2"/>
      <c r="AB17" s="2"/>
      <c r="AC17" s="2"/>
      <c r="AD17" s="2"/>
      <c r="AE17" s="2"/>
      <c r="AF17" s="2"/>
    </row>
    <row r="18" ht="15.75" customHeight="1">
      <c r="A18" s="10" t="s">
        <v>54</v>
      </c>
      <c r="B18" s="15">
        <v>20.91267</v>
      </c>
      <c r="C18" s="15">
        <v>-103.891</v>
      </c>
      <c r="D18" s="10">
        <v>7.0</v>
      </c>
      <c r="E18" s="10">
        <v>339.7</v>
      </c>
      <c r="F18" s="10">
        <v>24.3</v>
      </c>
      <c r="G18" s="10">
        <v>84.0</v>
      </c>
      <c r="H18" s="10">
        <v>9.4</v>
      </c>
      <c r="I18" s="10">
        <v>69.1</v>
      </c>
      <c r="J18" s="10">
        <v>147.6</v>
      </c>
      <c r="K18" s="12"/>
      <c r="L18" s="12"/>
      <c r="M18" s="12"/>
      <c r="N18" s="12"/>
      <c r="O18" s="13">
        <v>0.604</v>
      </c>
      <c r="P18" s="10">
        <f>0.003*2</f>
        <v>0.006</v>
      </c>
      <c r="Q18" s="12"/>
      <c r="R18" s="12"/>
      <c r="S18" s="10" t="s">
        <v>39</v>
      </c>
      <c r="T18" s="10" t="s">
        <v>28</v>
      </c>
      <c r="U18" s="12"/>
      <c r="V18" s="10" t="s">
        <v>40</v>
      </c>
      <c r="W18" s="2" t="s">
        <v>29</v>
      </c>
      <c r="X18" s="10" t="s">
        <v>30</v>
      </c>
      <c r="Y18" s="14" t="s">
        <v>41</v>
      </c>
      <c r="Z18" s="2"/>
      <c r="AA18" s="2"/>
      <c r="AB18" s="2"/>
      <c r="AC18" s="2"/>
      <c r="AD18" s="2"/>
      <c r="AE18" s="2"/>
      <c r="AF18" s="2"/>
    </row>
    <row r="19" ht="15.75" customHeight="1">
      <c r="A19" s="10" t="s">
        <v>55</v>
      </c>
      <c r="B19" s="15">
        <v>20.78333</v>
      </c>
      <c r="C19" s="15">
        <v>-103.008</v>
      </c>
      <c r="D19" s="10">
        <v>6.0</v>
      </c>
      <c r="E19" s="10">
        <v>356.5</v>
      </c>
      <c r="F19" s="10">
        <v>26.9</v>
      </c>
      <c r="G19" s="10">
        <v>79.0</v>
      </c>
      <c r="H19" s="10">
        <v>7.6</v>
      </c>
      <c r="I19" s="10">
        <v>82.9</v>
      </c>
      <c r="J19" s="10">
        <v>104.7</v>
      </c>
      <c r="K19" s="12"/>
      <c r="L19" s="12"/>
      <c r="M19" s="12"/>
      <c r="N19" s="12"/>
      <c r="O19" s="13">
        <v>0.619</v>
      </c>
      <c r="P19" s="10">
        <f>0.008*2</f>
        <v>0.016</v>
      </c>
      <c r="Q19" s="12"/>
      <c r="R19" s="12"/>
      <c r="S19" s="10" t="s">
        <v>39</v>
      </c>
      <c r="T19" s="10" t="s">
        <v>28</v>
      </c>
      <c r="U19" s="12"/>
      <c r="V19" s="10" t="s">
        <v>40</v>
      </c>
      <c r="W19" s="2" t="s">
        <v>29</v>
      </c>
      <c r="X19" s="10" t="s">
        <v>30</v>
      </c>
      <c r="Y19" s="14" t="s">
        <v>41</v>
      </c>
      <c r="Z19" s="2"/>
      <c r="AA19" s="2"/>
      <c r="AB19" s="2"/>
      <c r="AC19" s="2"/>
      <c r="AD19" s="2"/>
      <c r="AE19" s="2"/>
      <c r="AF19" s="2"/>
    </row>
    <row r="20" ht="15.75" customHeight="1">
      <c r="A20" s="10" t="s">
        <v>56</v>
      </c>
      <c r="B20" s="15">
        <v>20.85433</v>
      </c>
      <c r="C20" s="15">
        <v>-103.864</v>
      </c>
      <c r="D20" s="10">
        <v>7.0</v>
      </c>
      <c r="E20" s="10">
        <v>356.7</v>
      </c>
      <c r="F20" s="10">
        <v>17.5</v>
      </c>
      <c r="G20" s="10">
        <v>82.0</v>
      </c>
      <c r="H20" s="10">
        <v>9.5</v>
      </c>
      <c r="I20" s="10">
        <v>78.0</v>
      </c>
      <c r="J20" s="10">
        <v>92.4</v>
      </c>
      <c r="K20" s="12"/>
      <c r="L20" s="12"/>
      <c r="M20" s="12"/>
      <c r="N20" s="12"/>
      <c r="O20" s="13">
        <v>0.622</v>
      </c>
      <c r="P20" s="10">
        <f>0.003*2</f>
        <v>0.006</v>
      </c>
      <c r="Q20" s="12"/>
      <c r="R20" s="12"/>
      <c r="S20" s="10" t="s">
        <v>39</v>
      </c>
      <c r="T20" s="10" t="s">
        <v>28</v>
      </c>
      <c r="U20" s="12"/>
      <c r="V20" s="10" t="s">
        <v>40</v>
      </c>
      <c r="W20" s="2" t="s">
        <v>29</v>
      </c>
      <c r="X20" s="10" t="s">
        <v>30</v>
      </c>
      <c r="Y20" s="14" t="s">
        <v>41</v>
      </c>
      <c r="Z20" s="2"/>
      <c r="AA20" s="2"/>
      <c r="AB20" s="2"/>
      <c r="AC20" s="2"/>
      <c r="AD20" s="2"/>
      <c r="AE20" s="2"/>
      <c r="AF20" s="2"/>
    </row>
    <row r="21" ht="15.75" customHeight="1">
      <c r="A21" s="10" t="s">
        <v>57</v>
      </c>
      <c r="B21" s="15">
        <v>20.8635</v>
      </c>
      <c r="C21" s="15">
        <v>-103.978</v>
      </c>
      <c r="D21" s="10">
        <v>4.0</v>
      </c>
      <c r="E21" s="10">
        <v>342.6</v>
      </c>
      <c r="F21" s="10">
        <v>20.5</v>
      </c>
      <c r="G21" s="10">
        <v>33.0</v>
      </c>
      <c r="H21" s="10">
        <v>14.2</v>
      </c>
      <c r="I21" s="10">
        <v>70.5</v>
      </c>
      <c r="J21" s="10">
        <v>138.3</v>
      </c>
      <c r="K21" s="12"/>
      <c r="L21" s="12"/>
      <c r="M21" s="12"/>
      <c r="N21" s="12"/>
      <c r="O21" s="13">
        <v>0.632</v>
      </c>
      <c r="P21" s="10">
        <f>0.008*2</f>
        <v>0.016</v>
      </c>
      <c r="Q21" s="12"/>
      <c r="R21" s="12"/>
      <c r="S21" s="10" t="s">
        <v>39</v>
      </c>
      <c r="T21" s="10" t="s">
        <v>28</v>
      </c>
      <c r="U21" s="12"/>
      <c r="V21" s="10" t="s">
        <v>40</v>
      </c>
      <c r="W21" s="2" t="s">
        <v>29</v>
      </c>
      <c r="X21" s="10" t="s">
        <v>30</v>
      </c>
      <c r="Y21" s="14" t="s">
        <v>41</v>
      </c>
      <c r="Z21" s="2"/>
      <c r="AA21" s="2"/>
      <c r="AB21" s="2"/>
      <c r="AC21" s="2"/>
      <c r="AD21" s="2"/>
      <c r="AE21" s="2"/>
      <c r="AF21" s="2"/>
    </row>
    <row r="22" ht="15.75" customHeight="1">
      <c r="A22" s="10" t="s">
        <v>58</v>
      </c>
      <c r="B22" s="15">
        <v>20.89033</v>
      </c>
      <c r="C22" s="15">
        <v>-103.943</v>
      </c>
      <c r="D22" s="10">
        <v>5.0</v>
      </c>
      <c r="E22" s="10">
        <v>1.6</v>
      </c>
      <c r="F22" s="10">
        <v>26.8</v>
      </c>
      <c r="G22" s="10">
        <v>53.0</v>
      </c>
      <c r="H22" s="10">
        <v>11.5</v>
      </c>
      <c r="I22" s="10">
        <v>83.5</v>
      </c>
      <c r="J22" s="10">
        <v>62.7</v>
      </c>
      <c r="K22" s="12"/>
      <c r="L22" s="12"/>
      <c r="M22" s="12"/>
      <c r="N22" s="12"/>
      <c r="O22" s="13">
        <v>0.642</v>
      </c>
      <c r="P22" s="10">
        <f>0.006*2</f>
        <v>0.012</v>
      </c>
      <c r="Q22" s="12"/>
      <c r="R22" s="12"/>
      <c r="S22" s="10" t="s">
        <v>39</v>
      </c>
      <c r="T22" s="10" t="s">
        <v>28</v>
      </c>
      <c r="U22" s="12"/>
      <c r="V22" s="10" t="s">
        <v>40</v>
      </c>
      <c r="W22" s="2" t="s">
        <v>29</v>
      </c>
      <c r="X22" s="10" t="s">
        <v>30</v>
      </c>
      <c r="Y22" s="14" t="s">
        <v>41</v>
      </c>
      <c r="Z22" s="2"/>
      <c r="AA22" s="2"/>
      <c r="AB22" s="2"/>
      <c r="AC22" s="2"/>
      <c r="AD22" s="2"/>
      <c r="AE22" s="2"/>
      <c r="AF22" s="2"/>
    </row>
    <row r="23" ht="15.75" customHeight="1">
      <c r="A23" s="10" t="s">
        <v>59</v>
      </c>
      <c r="B23" s="15">
        <f>20+53.88/60</f>
        <v>20.898</v>
      </c>
      <c r="C23" s="15">
        <f>-(103+44.18/60)</f>
        <v>-103.7363333</v>
      </c>
      <c r="D23" s="10">
        <v>8.0</v>
      </c>
      <c r="E23" s="10">
        <v>164.1</v>
      </c>
      <c r="F23" s="10">
        <v>21.4</v>
      </c>
      <c r="G23" s="10">
        <v>107.0</v>
      </c>
      <c r="H23" s="10">
        <v>6.4</v>
      </c>
      <c r="I23" s="10">
        <v>-54.7</v>
      </c>
      <c r="J23" s="10">
        <v>284.3</v>
      </c>
      <c r="K23" s="12"/>
      <c r="L23" s="12"/>
      <c r="M23" s="12"/>
      <c r="N23" s="12"/>
      <c r="O23" s="10">
        <v>0.671</v>
      </c>
      <c r="P23" s="10">
        <f>0.013*2</f>
        <v>0.026</v>
      </c>
      <c r="Q23" s="12"/>
      <c r="R23" s="12"/>
      <c r="S23" s="10" t="s">
        <v>39</v>
      </c>
      <c r="T23" s="10" t="s">
        <v>28</v>
      </c>
      <c r="U23" s="12"/>
      <c r="V23" s="10" t="s">
        <v>34</v>
      </c>
      <c r="W23" s="2" t="s">
        <v>29</v>
      </c>
      <c r="X23" s="10" t="s">
        <v>30</v>
      </c>
      <c r="Y23" s="10" t="s">
        <v>49</v>
      </c>
      <c r="Z23" s="2"/>
      <c r="AA23" s="2"/>
      <c r="AB23" s="2"/>
      <c r="AC23" s="2"/>
      <c r="AD23" s="2"/>
      <c r="AE23" s="2"/>
      <c r="AF23" s="2"/>
    </row>
    <row r="24" ht="15.75" customHeight="1">
      <c r="A24" s="10" t="s">
        <v>60</v>
      </c>
      <c r="B24" s="15">
        <v>20.79467</v>
      </c>
      <c r="C24" s="15">
        <v>-103.707</v>
      </c>
      <c r="D24" s="10">
        <v>6.0</v>
      </c>
      <c r="E24" s="10">
        <v>344.1</v>
      </c>
      <c r="F24" s="10">
        <v>39.4</v>
      </c>
      <c r="G24" s="10">
        <v>52.0</v>
      </c>
      <c r="H24" s="10">
        <v>8.7</v>
      </c>
      <c r="I24" s="10">
        <v>75.1</v>
      </c>
      <c r="J24" s="10">
        <v>176.7</v>
      </c>
      <c r="K24" s="12"/>
      <c r="L24" s="12"/>
      <c r="M24" s="12"/>
      <c r="N24" s="12"/>
      <c r="O24" s="13">
        <v>0.691</v>
      </c>
      <c r="P24" s="10">
        <f>0.026*2</f>
        <v>0.052</v>
      </c>
      <c r="Q24" s="12"/>
      <c r="R24" s="12"/>
      <c r="S24" s="10" t="s">
        <v>39</v>
      </c>
      <c r="T24" s="10" t="s">
        <v>28</v>
      </c>
      <c r="U24" s="12"/>
      <c r="V24" s="10" t="s">
        <v>40</v>
      </c>
      <c r="W24" s="2" t="s">
        <v>29</v>
      </c>
      <c r="X24" s="10" t="s">
        <v>30</v>
      </c>
      <c r="Y24" s="14" t="s">
        <v>41</v>
      </c>
      <c r="Z24" s="2"/>
      <c r="AA24" s="2"/>
      <c r="AB24" s="2"/>
      <c r="AC24" s="2"/>
      <c r="AD24" s="2"/>
      <c r="AE24" s="2"/>
      <c r="AF24" s="2"/>
    </row>
    <row r="25" ht="15.75" customHeight="1">
      <c r="A25" s="10" t="s">
        <v>61</v>
      </c>
      <c r="B25" s="15">
        <v>20.8475</v>
      </c>
      <c r="C25" s="15">
        <v>-103.758</v>
      </c>
      <c r="D25" s="10">
        <v>8.0</v>
      </c>
      <c r="E25" s="10">
        <v>208.6</v>
      </c>
      <c r="F25" s="10">
        <v>-28.2</v>
      </c>
      <c r="G25" s="10">
        <v>122.0</v>
      </c>
      <c r="H25" s="10">
        <v>8.3</v>
      </c>
      <c r="I25" s="10">
        <v>-62.2</v>
      </c>
      <c r="J25" s="10">
        <v>173.3</v>
      </c>
      <c r="K25" s="12"/>
      <c r="L25" s="12"/>
      <c r="M25" s="12"/>
      <c r="N25" s="12"/>
      <c r="O25" s="13">
        <v>0.949</v>
      </c>
      <c r="P25" s="10">
        <f>0.068*2</f>
        <v>0.136</v>
      </c>
      <c r="Q25" s="12"/>
      <c r="R25" s="12"/>
      <c r="S25" s="10" t="s">
        <v>39</v>
      </c>
      <c r="T25" s="10" t="s">
        <v>28</v>
      </c>
      <c r="U25" s="12"/>
      <c r="V25" s="10" t="s">
        <v>40</v>
      </c>
      <c r="W25" s="2" t="s">
        <v>29</v>
      </c>
      <c r="X25" s="10" t="s">
        <v>30</v>
      </c>
      <c r="Y25" s="14" t="s">
        <v>41</v>
      </c>
      <c r="Z25" s="2"/>
      <c r="AA25" s="2"/>
      <c r="AB25" s="2"/>
      <c r="AC25" s="2"/>
      <c r="AD25" s="2"/>
      <c r="AE25" s="2"/>
      <c r="AF25" s="2"/>
    </row>
    <row r="26" ht="15.75" customHeight="1">
      <c r="A26" s="10" t="s">
        <v>62</v>
      </c>
      <c r="B26" s="15">
        <v>20.91333</v>
      </c>
      <c r="C26" s="15">
        <v>-103.975</v>
      </c>
      <c r="D26" s="10">
        <v>5.0</v>
      </c>
      <c r="E26" s="10">
        <v>207.7</v>
      </c>
      <c r="F26" s="10">
        <v>-45.7</v>
      </c>
      <c r="G26" s="10">
        <v>65.0</v>
      </c>
      <c r="H26" s="10">
        <v>10.6</v>
      </c>
      <c r="I26" s="10">
        <v>-63.9</v>
      </c>
      <c r="J26" s="10">
        <v>146.4</v>
      </c>
      <c r="K26" s="12"/>
      <c r="L26" s="12"/>
      <c r="M26" s="12"/>
      <c r="N26" s="12"/>
      <c r="O26" s="13">
        <v>1.121</v>
      </c>
      <c r="P26" s="10">
        <f>0.149*2</f>
        <v>0.298</v>
      </c>
      <c r="Q26" s="12"/>
      <c r="R26" s="12"/>
      <c r="S26" s="10" t="s">
        <v>39</v>
      </c>
      <c r="T26" s="10" t="s">
        <v>28</v>
      </c>
      <c r="U26" s="12"/>
      <c r="V26" s="10" t="s">
        <v>40</v>
      </c>
      <c r="W26" s="2" t="s">
        <v>29</v>
      </c>
      <c r="X26" s="10" t="s">
        <v>30</v>
      </c>
      <c r="Y26" s="14" t="s">
        <v>41</v>
      </c>
      <c r="Z26" s="2"/>
      <c r="AA26" s="2"/>
      <c r="AB26" s="2"/>
      <c r="AC26" s="2"/>
      <c r="AD26" s="2"/>
      <c r="AE26" s="2"/>
      <c r="AF26" s="2"/>
    </row>
    <row r="27" ht="15.75" customHeight="1">
      <c r="A27" s="10" t="s">
        <v>63</v>
      </c>
      <c r="B27" s="15">
        <v>20.82667</v>
      </c>
      <c r="C27" s="15">
        <v>-104.043</v>
      </c>
      <c r="D27" s="10">
        <v>4.0</v>
      </c>
      <c r="E27" s="10">
        <v>178.6</v>
      </c>
      <c r="F27" s="10">
        <v>-16.9</v>
      </c>
      <c r="G27" s="10">
        <v>80.0</v>
      </c>
      <c r="H27" s="10">
        <v>13.8</v>
      </c>
      <c r="I27" s="10">
        <v>-78.1</v>
      </c>
      <c r="J27" s="10">
        <v>262.7</v>
      </c>
      <c r="K27" s="12"/>
      <c r="L27" s="12"/>
      <c r="M27" s="12"/>
      <c r="N27" s="12"/>
      <c r="O27" s="13">
        <v>1.13</v>
      </c>
      <c r="P27" s="10">
        <f>0.159*2</f>
        <v>0.318</v>
      </c>
      <c r="Q27" s="12"/>
      <c r="R27" s="12"/>
      <c r="S27" s="10" t="s">
        <v>39</v>
      </c>
      <c r="T27" s="10" t="s">
        <v>28</v>
      </c>
      <c r="U27" s="12"/>
      <c r="V27" s="10" t="s">
        <v>40</v>
      </c>
      <c r="W27" s="2" t="s">
        <v>29</v>
      </c>
      <c r="X27" s="10" t="s">
        <v>30</v>
      </c>
      <c r="Y27" s="14" t="s">
        <v>41</v>
      </c>
      <c r="Z27" s="2"/>
      <c r="AA27" s="2"/>
      <c r="AB27" s="2"/>
      <c r="AC27" s="2"/>
      <c r="AD27" s="2"/>
      <c r="AE27" s="2"/>
      <c r="AF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