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gSr1jOpcZa1InM6XaR/ibfvh+xhg=="/>
    </ext>
  </extLst>
</workbook>
</file>

<file path=xl/sharedStrings.xml><?xml version="1.0" encoding="utf-8"?>
<sst xmlns="http://schemas.openxmlformats.org/spreadsheetml/2006/main" count="105" uniqueCount="48">
  <si>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</si>
  <si>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</si>
  <si>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</si>
  <si>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</si>
  <si>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</si>
  <si>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</si>
  <si>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</si>
  <si>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</si>
  <si>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</si>
  <si>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</si>
  <si>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</si>
  <si>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</si>
  <si>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</si>
  <si>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</si>
  <si>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</si>
  <si>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</si>
  <si>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</si>
  <si>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</si>
  <si>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</si>
  <si>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</si>
  <si>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</si>
  <si>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</si>
  <si>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</si>
  <si>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</si>
  <si>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Mistastin Lake Impact</t>
  </si>
  <si>
    <t>55,9</t>
  </si>
  <si>
    <t>296,6</t>
  </si>
  <si>
    <t>406,1</t>
  </si>
  <si>
    <t>2,4</t>
  </si>
  <si>
    <t>-85,5</t>
  </si>
  <si>
    <t>297,7</t>
  </si>
  <si>
    <t>38,0</t>
  </si>
  <si>
    <t>34,0</t>
  </si>
  <si>
    <t>42,0</t>
  </si>
  <si>
    <t>volcanic</t>
  </si>
  <si>
    <t>Currie and Larochelle (1969)</t>
  </si>
  <si>
    <t>NEW data, should I add? https://www.sciencedirect.com/science/article/pii/S0012821X15000898?casa_token=e2USNZqQjIgAAAAA:9lGZb3PL-fijziim-De13AJkSnmaNUPlHCsJmu7jp58w37vVY7ttISTtL1NygAEBzv5Qu1B_DS8</t>
  </si>
  <si>
    <t>Site level data</t>
  </si>
  <si>
    <t>(N-1)/(N-R)</t>
  </si>
  <si>
    <t>n</t>
  </si>
  <si>
    <t>α95</t>
  </si>
  <si>
    <t>VGP_lat</t>
  </si>
  <si>
    <t>VGP_lon</t>
  </si>
  <si>
    <t>Mak et al., 1976</t>
  </si>
  <si>
    <t>Q (1,5,7)</t>
  </si>
  <si>
    <t>4_adjusted</t>
  </si>
  <si>
    <t>5_adjusted</t>
  </si>
  <si>
    <t>7_adjusted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</si>
</sst>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Arial"/>
    </font>
    <font>
      <b/>
      <sz val="11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Calibri"/>
    </font>
    <font>
      <sz val="12.0"/>
      <color rgb="FF000000"/>
      <name val="Arial"/>
    </font>
    <font>
      <b/>
    </font>
    <font/>
    <font>
      <sz val="8.0"/>
      <color theme="1"/>
      <name val="Arial"/>
    </font>
    <font>
      <sz val="8.0"/>
      <color rgb="FFFFFFFF"/>
      <name val="&quot;TimesNewRoman&quot;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7" numFmtId="2" xfId="0" applyAlignment="1" applyFont="1" applyNumberFormat="1">
      <alignment readingOrder="0"/>
    </xf>
    <xf borderId="0" fillId="0" fontId="4" numFmtId="2" xfId="0" applyFont="1" applyNumberFormat="1"/>
    <xf borderId="0" fillId="0" fontId="7" numFmtId="0" xfId="0" applyAlignment="1" applyFont="1">
      <alignment readingOrder="0"/>
    </xf>
    <xf borderId="0" fillId="0" fontId="4" numFmtId="2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0012821X15000898?casa_token=e2USNZqQjIgAAAAA:9lGZb3PL-fijziim-De13AJkSnmaNUPlHCsJmu7jp58w37vVY7ttISTtL1NygAEBzv5Qu1B_DS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9.38"/>
    <col customWidth="1" min="8" max="8" width="13.13"/>
    <col customWidth="1" min="9" max="28" width="9.3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3" t="s">
        <v>23</v>
      </c>
    </row>
    <row r="3">
      <c r="A3" s="4" t="s">
        <v>24</v>
      </c>
      <c r="B3" s="4" t="s">
        <v>25</v>
      </c>
      <c r="C3" s="4" t="s">
        <v>26</v>
      </c>
      <c r="D3" s="5">
        <v>10.0</v>
      </c>
      <c r="G3" s="4" t="s">
        <v>27</v>
      </c>
      <c r="H3" s="4" t="s">
        <v>28</v>
      </c>
      <c r="I3" s="6" t="s">
        <v>29</v>
      </c>
      <c r="J3" s="6" t="s">
        <v>30</v>
      </c>
      <c r="O3" s="6" t="s">
        <v>31</v>
      </c>
      <c r="P3" s="4" t="s">
        <v>32</v>
      </c>
      <c r="Q3" s="4" t="s">
        <v>33</v>
      </c>
      <c r="S3" s="4" t="s">
        <v>34</v>
      </c>
      <c r="T3" s="7">
        <v>3.0</v>
      </c>
      <c r="U3" s="4" t="s">
        <v>35</v>
      </c>
      <c r="W3" s="8" t="s">
        <v>36</v>
      </c>
      <c r="Y3" s="2"/>
    </row>
    <row r="5">
      <c r="A5" s="1" t="s">
        <v>37</v>
      </c>
      <c r="G5" s="7" t="s">
        <v>38</v>
      </c>
    </row>
    <row r="6">
      <c r="A6" s="2" t="s">
        <v>1</v>
      </c>
      <c r="B6" s="2" t="s">
        <v>2</v>
      </c>
      <c r="C6" s="2" t="s">
        <v>3</v>
      </c>
      <c r="D6" s="2" t="s">
        <v>39</v>
      </c>
      <c r="E6" s="2" t="s">
        <v>5</v>
      </c>
      <c r="F6" s="2" t="s">
        <v>6</v>
      </c>
      <c r="G6" s="2" t="s">
        <v>7</v>
      </c>
      <c r="H6" s="9" t="s">
        <v>40</v>
      </c>
      <c r="I6" s="2" t="s">
        <v>41</v>
      </c>
      <c r="J6" s="2" t="s">
        <v>42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20</v>
      </c>
      <c r="U6" s="2" t="s">
        <v>21</v>
      </c>
      <c r="V6" s="2" t="s">
        <v>22</v>
      </c>
      <c r="W6" s="3" t="s">
        <v>23</v>
      </c>
    </row>
    <row r="7">
      <c r="A7" s="10">
        <v>1.0</v>
      </c>
      <c r="B7" s="11">
        <v>55.8473017344442</v>
      </c>
      <c r="C7" s="12">
        <f>360-63.3805078540808</f>
        <v>296.6194921</v>
      </c>
      <c r="D7" s="7">
        <v>7.0</v>
      </c>
      <c r="E7" s="13">
        <v>201.0</v>
      </c>
      <c r="F7" s="13">
        <v>-68.9</v>
      </c>
      <c r="G7" s="14">
        <f>(D7-1)/(D7-6.938)</f>
        <v>96.77419355</v>
      </c>
      <c r="H7" s="15">
        <f>140/(sqrt(G7*D7))</f>
        <v>5.378971401</v>
      </c>
      <c r="O7" s="7">
        <v>38.0</v>
      </c>
      <c r="P7" s="7">
        <f t="shared" ref="P7:P16" si="1">38-4</f>
        <v>34</v>
      </c>
      <c r="Q7" s="16">
        <f t="shared" ref="Q7:Q16" si="2">38+4</f>
        <v>42</v>
      </c>
      <c r="S7" s="4" t="s">
        <v>34</v>
      </c>
      <c r="T7" s="7">
        <v>3.0</v>
      </c>
      <c r="U7" s="4" t="s">
        <v>35</v>
      </c>
      <c r="V7" s="7" t="s">
        <v>43</v>
      </c>
      <c r="X7" s="7" t="s">
        <v>44</v>
      </c>
      <c r="Y7" s="2"/>
    </row>
    <row r="8">
      <c r="A8" s="7">
        <v>2.0</v>
      </c>
      <c r="B8" s="11">
        <v>55.8327313134927</v>
      </c>
      <c r="C8" s="12">
        <f>360-63.3691403654078</f>
        <v>296.6308596</v>
      </c>
      <c r="D8" s="7">
        <v>8.0</v>
      </c>
      <c r="E8" s="13">
        <v>186.7</v>
      </c>
      <c r="F8" s="13">
        <v>-67.4</v>
      </c>
      <c r="G8" s="14">
        <f>(D8-1)/(D8-7.871)</f>
        <v>54.26356589</v>
      </c>
      <c r="H8" s="7">
        <v>3.9</v>
      </c>
      <c r="O8" s="7">
        <v>38.0</v>
      </c>
      <c r="P8" s="7">
        <f t="shared" si="1"/>
        <v>34</v>
      </c>
      <c r="Q8" s="16">
        <f t="shared" si="2"/>
        <v>42</v>
      </c>
      <c r="S8" s="4" t="s">
        <v>34</v>
      </c>
      <c r="T8" s="4">
        <v>3.0</v>
      </c>
      <c r="U8" s="4" t="s">
        <v>35</v>
      </c>
      <c r="V8" s="7" t="s">
        <v>43</v>
      </c>
      <c r="X8" s="7" t="s">
        <v>44</v>
      </c>
    </row>
    <row r="9">
      <c r="A9" s="7">
        <v>3.0</v>
      </c>
      <c r="B9" s="11">
        <v>55.8315307372506</v>
      </c>
      <c r="C9" s="12">
        <f>360-63.3477516702961</f>
        <v>296.6522483</v>
      </c>
      <c r="D9" s="7">
        <v>5.0</v>
      </c>
      <c r="E9" s="17">
        <v>177.7</v>
      </c>
      <c r="F9" s="13">
        <v>-67.7</v>
      </c>
      <c r="G9" s="14">
        <f>(D9-1)/(D9-4.966)</f>
        <v>117.6470588</v>
      </c>
      <c r="H9" s="7">
        <v>3.3</v>
      </c>
      <c r="O9" s="7">
        <v>38.0</v>
      </c>
      <c r="P9" s="7">
        <f t="shared" si="1"/>
        <v>34</v>
      </c>
      <c r="Q9" s="16">
        <f t="shared" si="2"/>
        <v>42</v>
      </c>
      <c r="S9" s="4" t="s">
        <v>34</v>
      </c>
      <c r="T9" s="4">
        <v>3.0</v>
      </c>
      <c r="U9" s="4" t="s">
        <v>35</v>
      </c>
      <c r="V9" s="7" t="s">
        <v>43</v>
      </c>
      <c r="X9" s="7" t="s">
        <v>44</v>
      </c>
    </row>
    <row r="10">
      <c r="A10" s="13" t="s">
        <v>45</v>
      </c>
      <c r="B10" s="11">
        <v>55.8899204424108</v>
      </c>
      <c r="C10" s="12">
        <f>360-63.4109744089394</f>
        <v>296.5890256</v>
      </c>
      <c r="D10" s="13">
        <v>6.0</v>
      </c>
      <c r="E10" s="13">
        <v>165.1</v>
      </c>
      <c r="F10" s="13">
        <v>-68.2</v>
      </c>
      <c r="G10" s="14">
        <f>(D10-1)/(D10-5.97)</f>
        <v>166.6666667</v>
      </c>
      <c r="H10" s="7">
        <v>7.3</v>
      </c>
      <c r="O10" s="7">
        <v>38.0</v>
      </c>
      <c r="P10" s="7">
        <f t="shared" si="1"/>
        <v>34</v>
      </c>
      <c r="Q10" s="16">
        <f t="shared" si="2"/>
        <v>42</v>
      </c>
      <c r="S10" s="4" t="s">
        <v>34</v>
      </c>
      <c r="T10" s="4">
        <v>3.0</v>
      </c>
      <c r="U10" s="4" t="s">
        <v>35</v>
      </c>
      <c r="V10" s="7" t="s">
        <v>43</v>
      </c>
      <c r="X10" s="7" t="s">
        <v>44</v>
      </c>
    </row>
    <row r="11">
      <c r="A11" s="13" t="s">
        <v>46</v>
      </c>
      <c r="B11" s="11">
        <v>55.8989520754683</v>
      </c>
      <c r="C11" s="12">
        <f>360-63.4085292099308</f>
        <v>296.5914708</v>
      </c>
      <c r="D11" s="13">
        <v>7.0</v>
      </c>
      <c r="E11" s="13">
        <v>174.9</v>
      </c>
      <c r="F11" s="13">
        <v>-68.6</v>
      </c>
      <c r="G11" s="14">
        <f>(D11-1)/(D11-6.946)</f>
        <v>111.1111111</v>
      </c>
      <c r="H11" s="7">
        <v>4.8</v>
      </c>
      <c r="O11" s="7">
        <v>38.0</v>
      </c>
      <c r="P11" s="7">
        <f t="shared" si="1"/>
        <v>34</v>
      </c>
      <c r="Q11" s="16">
        <f t="shared" si="2"/>
        <v>42</v>
      </c>
      <c r="S11" s="4" t="s">
        <v>34</v>
      </c>
      <c r="T11" s="4">
        <v>3.0</v>
      </c>
      <c r="U11" s="4" t="s">
        <v>35</v>
      </c>
      <c r="V11" s="7" t="s">
        <v>43</v>
      </c>
      <c r="X11" s="7" t="s">
        <v>44</v>
      </c>
    </row>
    <row r="12">
      <c r="A12" s="13">
        <v>6.0</v>
      </c>
      <c r="B12" s="11">
        <v>55.9157687884579</v>
      </c>
      <c r="C12" s="12">
        <f>360-63.3902456174578</f>
        <v>296.6097544</v>
      </c>
      <c r="D12" s="7">
        <v>8.0</v>
      </c>
      <c r="E12" s="13">
        <v>170.8</v>
      </c>
      <c r="F12" s="13">
        <v>-66.0</v>
      </c>
      <c r="G12" s="14">
        <f>(D12-1)/(D12-7.963)</f>
        <v>189.1891892</v>
      </c>
      <c r="H12" s="7">
        <v>2.1</v>
      </c>
      <c r="O12" s="7">
        <v>38.0</v>
      </c>
      <c r="P12" s="7">
        <f t="shared" si="1"/>
        <v>34</v>
      </c>
      <c r="Q12" s="16">
        <f t="shared" si="2"/>
        <v>42</v>
      </c>
      <c r="S12" s="4" t="s">
        <v>34</v>
      </c>
      <c r="T12" s="4">
        <v>3.0</v>
      </c>
      <c r="U12" s="4" t="s">
        <v>35</v>
      </c>
      <c r="V12" s="7" t="s">
        <v>43</v>
      </c>
      <c r="X12" s="7" t="s">
        <v>44</v>
      </c>
    </row>
    <row r="13">
      <c r="A13" s="13" t="s">
        <v>47</v>
      </c>
      <c r="B13" s="11">
        <v>55.9391601547815</v>
      </c>
      <c r="C13" s="12">
        <f>360-63.2394466016145</f>
        <v>296.7605534</v>
      </c>
      <c r="D13" s="13">
        <v>9.0</v>
      </c>
      <c r="E13" s="13">
        <v>196.7</v>
      </c>
      <c r="F13" s="13">
        <v>-68.9</v>
      </c>
      <c r="G13" s="14">
        <f>(D13-1)/(D13-8.937)</f>
        <v>126.984127</v>
      </c>
      <c r="H13" s="13">
        <v>8.3</v>
      </c>
      <c r="O13" s="7">
        <v>38.0</v>
      </c>
      <c r="P13" s="7">
        <f t="shared" si="1"/>
        <v>34</v>
      </c>
      <c r="Q13" s="16">
        <f t="shared" si="2"/>
        <v>42</v>
      </c>
      <c r="S13" s="4" t="s">
        <v>34</v>
      </c>
      <c r="T13" s="4">
        <v>3.0</v>
      </c>
      <c r="U13" s="4" t="s">
        <v>35</v>
      </c>
      <c r="V13" s="7" t="s">
        <v>43</v>
      </c>
      <c r="X13" s="7" t="s">
        <v>44</v>
      </c>
    </row>
    <row r="14">
      <c r="A14" s="7">
        <v>8.0</v>
      </c>
      <c r="B14" s="11">
        <v>55.8872245231648</v>
      </c>
      <c r="C14" s="12">
        <f>360-63.3483965706492</f>
        <v>296.6516034</v>
      </c>
      <c r="D14" s="7">
        <v>7.0</v>
      </c>
      <c r="E14" s="13">
        <v>179.2</v>
      </c>
      <c r="F14" s="13">
        <v>-68.6</v>
      </c>
      <c r="G14" s="14">
        <f>(D14-1)/(D14-6.977)</f>
        <v>260.8695652</v>
      </c>
      <c r="H14" s="13">
        <v>1.9</v>
      </c>
      <c r="O14" s="7">
        <v>38.0</v>
      </c>
      <c r="P14" s="7">
        <f t="shared" si="1"/>
        <v>34</v>
      </c>
      <c r="Q14" s="16">
        <f t="shared" si="2"/>
        <v>42</v>
      </c>
      <c r="S14" s="4" t="s">
        <v>34</v>
      </c>
      <c r="T14" s="4">
        <v>3.0</v>
      </c>
      <c r="U14" s="4" t="s">
        <v>35</v>
      </c>
      <c r="V14" s="7" t="s">
        <v>43</v>
      </c>
      <c r="X14" s="7" t="s">
        <v>44</v>
      </c>
    </row>
    <row r="15">
      <c r="A15" s="7">
        <v>9.0</v>
      </c>
      <c r="B15" s="11">
        <v>55.8322642924368</v>
      </c>
      <c r="C15" s="12">
        <f>360-63.3218259237729</f>
        <v>296.6781741</v>
      </c>
      <c r="D15" s="7">
        <v>8.0</v>
      </c>
      <c r="E15" s="13">
        <v>169.9</v>
      </c>
      <c r="F15" s="13">
        <v>-68.1</v>
      </c>
      <c r="G15" s="14">
        <f>(D15-1)/(D15-7.803)</f>
        <v>35.53299492</v>
      </c>
      <c r="H15" s="7">
        <v>4.8</v>
      </c>
      <c r="O15" s="7">
        <v>38.0</v>
      </c>
      <c r="P15" s="7">
        <f t="shared" si="1"/>
        <v>34</v>
      </c>
      <c r="Q15" s="16">
        <f t="shared" si="2"/>
        <v>42</v>
      </c>
      <c r="S15" s="4" t="s">
        <v>34</v>
      </c>
      <c r="T15" s="4">
        <v>3.0</v>
      </c>
      <c r="U15" s="4" t="s">
        <v>35</v>
      </c>
      <c r="V15" s="7" t="s">
        <v>43</v>
      </c>
      <c r="X15" s="7" t="s">
        <v>44</v>
      </c>
    </row>
    <row r="16">
      <c r="A16" s="7">
        <v>10.0</v>
      </c>
      <c r="B16" s="11">
        <v>55.8369680980044</v>
      </c>
      <c r="C16" s="12">
        <f>360-63.2764062487004</f>
        <v>296.7235938</v>
      </c>
      <c r="D16" s="7">
        <v>8.0</v>
      </c>
      <c r="E16" s="13">
        <v>174.6</v>
      </c>
      <c r="F16" s="13">
        <v>-66.3</v>
      </c>
      <c r="G16" s="14">
        <f>(D16-1)/(D16-7.98)</f>
        <v>350</v>
      </c>
      <c r="H16" s="7">
        <v>1.5</v>
      </c>
      <c r="O16" s="7">
        <v>38.0</v>
      </c>
      <c r="P16" s="7">
        <f t="shared" si="1"/>
        <v>34</v>
      </c>
      <c r="Q16" s="16">
        <f t="shared" si="2"/>
        <v>42</v>
      </c>
      <c r="S16" s="4" t="s">
        <v>34</v>
      </c>
      <c r="T16" s="4">
        <v>3.0</v>
      </c>
      <c r="U16" s="4" t="s">
        <v>35</v>
      </c>
      <c r="V16" s="7" t="s">
        <v>43</v>
      </c>
      <c r="X16" s="7" t="s">
        <v>44</v>
      </c>
    </row>
    <row r="18">
      <c r="I18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A5:B5"/>
  </mergeCells>
  <hyperlinks>
    <hyperlink r:id="rId1" ref="W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