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58a8265562a48718/Projekte/energie-bewusstsein/static/downloads/"/>
    </mc:Choice>
  </mc:AlternateContent>
  <xr:revisionPtr revIDLastSave="0" documentId="8_{C41D77AB-A38E-4B1C-82CA-B1040A2A27C6}" xr6:coauthVersionLast="47" xr6:coauthVersionMax="47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L7" i="1" s="1"/>
  <c r="M7" i="1" s="1"/>
  <c r="K7" i="1"/>
  <c r="B8" i="1"/>
  <c r="D8" i="1"/>
  <c r="I8" i="1" s="1"/>
  <c r="E8" i="1"/>
  <c r="F8" i="1"/>
  <c r="G8" i="1"/>
  <c r="H8" i="1"/>
  <c r="J8" i="1"/>
  <c r="K8" i="1" s="1"/>
  <c r="L8" i="1"/>
  <c r="M8" i="1"/>
  <c r="D12" i="1"/>
  <c r="G12" i="1" s="1"/>
  <c r="D13" i="1"/>
  <c r="D14" i="1"/>
  <c r="E14" i="1" s="1"/>
  <c r="F14" i="1"/>
  <c r="I14" i="1"/>
  <c r="J14" i="1"/>
  <c r="K14" i="1" s="1"/>
  <c r="D15" i="1"/>
  <c r="E15" i="1" s="1"/>
  <c r="D16" i="1"/>
  <c r="I16" i="1" s="1"/>
  <c r="E16" i="1"/>
  <c r="F16" i="1"/>
  <c r="G16" i="1"/>
  <c r="H16" i="1"/>
  <c r="J16" i="1"/>
  <c r="K16" i="1" s="1"/>
  <c r="D17" i="1"/>
  <c r="E17" i="1" s="1"/>
  <c r="G17" i="1"/>
  <c r="H17" i="1"/>
  <c r="I17" i="1"/>
  <c r="D18" i="1"/>
  <c r="G18" i="1" s="1"/>
  <c r="E18" i="1"/>
  <c r="F18" i="1"/>
  <c r="H18" i="1"/>
  <c r="I18" i="1"/>
  <c r="J18" i="1"/>
  <c r="L18" i="1" s="1"/>
  <c r="M18" i="1" s="1"/>
  <c r="K18" i="1"/>
  <c r="B19" i="1"/>
  <c r="D19" i="1" s="1"/>
  <c r="C19" i="1"/>
  <c r="D22" i="1"/>
  <c r="I22" i="1" s="1"/>
  <c r="D23" i="1"/>
  <c r="E23" i="1" s="1"/>
  <c r="F23" i="1"/>
  <c r="I23" i="1"/>
  <c r="J23" i="1"/>
  <c r="K23" i="1" s="1"/>
  <c r="D24" i="1"/>
  <c r="F24" i="1" s="1"/>
  <c r="E24" i="1"/>
  <c r="D25" i="1"/>
  <c r="I25" i="1" s="1"/>
  <c r="E25" i="1"/>
  <c r="F25" i="1"/>
  <c r="G25" i="1"/>
  <c r="H25" i="1"/>
  <c r="J25" i="1"/>
  <c r="K25" i="1" s="1"/>
  <c r="D26" i="1"/>
  <c r="E26" i="1" s="1"/>
  <c r="G26" i="1"/>
  <c r="H26" i="1"/>
  <c r="I26" i="1"/>
  <c r="D27" i="1"/>
  <c r="G27" i="1" s="1"/>
  <c r="E27" i="1"/>
  <c r="F27" i="1"/>
  <c r="H27" i="1"/>
  <c r="I27" i="1"/>
  <c r="J27" i="1"/>
  <c r="L27" i="1" s="1"/>
  <c r="M27" i="1" s="1"/>
  <c r="K27" i="1"/>
  <c r="D28" i="1"/>
  <c r="I28" i="1" s="1"/>
  <c r="B29" i="1"/>
  <c r="C29" i="1"/>
  <c r="D29" i="1"/>
  <c r="I29" i="1" s="1"/>
  <c r="D33" i="1"/>
  <c r="E33" i="1" s="1"/>
  <c r="F33" i="1"/>
  <c r="J33" i="1"/>
  <c r="K33" i="1" s="1"/>
  <c r="D34" i="1"/>
  <c r="F34" i="1" s="1"/>
  <c r="E34" i="1"/>
  <c r="B35" i="1"/>
  <c r="C35" i="1"/>
  <c r="D35" i="1"/>
  <c r="F35" i="1" s="1"/>
  <c r="E35" i="1"/>
  <c r="D38" i="1"/>
  <c r="I38" i="1" s="1"/>
  <c r="E38" i="1"/>
  <c r="F38" i="1"/>
  <c r="G38" i="1"/>
  <c r="H38" i="1"/>
  <c r="J38" i="1"/>
  <c r="K38" i="1" s="1"/>
  <c r="D39" i="1"/>
  <c r="E39" i="1" s="1"/>
  <c r="G39" i="1"/>
  <c r="H39" i="1"/>
  <c r="I39" i="1"/>
  <c r="D40" i="1"/>
  <c r="G40" i="1" s="1"/>
  <c r="E40" i="1"/>
  <c r="F40" i="1"/>
  <c r="H40" i="1"/>
  <c r="I40" i="1"/>
  <c r="J40" i="1"/>
  <c r="L40" i="1" s="1"/>
  <c r="M40" i="1" s="1"/>
  <c r="K40" i="1"/>
  <c r="D41" i="1"/>
  <c r="I41" i="1" s="1"/>
  <c r="B42" i="1"/>
  <c r="C42" i="1"/>
  <c r="D42" i="1"/>
  <c r="I42" i="1" s="1"/>
  <c r="G19" i="1" l="1"/>
  <c r="H19" i="1"/>
  <c r="E19" i="1"/>
  <c r="F19" i="1"/>
  <c r="I19" i="1"/>
  <c r="J19" i="1"/>
  <c r="H42" i="1"/>
  <c r="H41" i="1"/>
  <c r="H29" i="1"/>
  <c r="H28" i="1"/>
  <c r="H22" i="1"/>
  <c r="G42" i="1"/>
  <c r="G41" i="1"/>
  <c r="I33" i="1"/>
  <c r="G29" i="1"/>
  <c r="G28" i="1"/>
  <c r="G22" i="1"/>
  <c r="F42" i="1"/>
  <c r="F41" i="1"/>
  <c r="L38" i="1"/>
  <c r="M38" i="1" s="1"/>
  <c r="J35" i="1"/>
  <c r="J34" i="1"/>
  <c r="H33" i="1"/>
  <c r="F29" i="1"/>
  <c r="F28" i="1"/>
  <c r="L25" i="1"/>
  <c r="M25" i="1" s="1"/>
  <c r="J24" i="1"/>
  <c r="H23" i="1"/>
  <c r="F22" i="1"/>
  <c r="L16" i="1"/>
  <c r="M16" i="1" s="1"/>
  <c r="J15" i="1"/>
  <c r="H14" i="1"/>
  <c r="E42" i="1"/>
  <c r="E41" i="1"/>
  <c r="I35" i="1"/>
  <c r="I34" i="1"/>
  <c r="G33" i="1"/>
  <c r="E29" i="1"/>
  <c r="E28" i="1"/>
  <c r="I24" i="1"/>
  <c r="G23" i="1"/>
  <c r="E22" i="1"/>
  <c r="I15" i="1"/>
  <c r="G14" i="1"/>
  <c r="F12" i="1"/>
  <c r="E12" i="1"/>
  <c r="H35" i="1"/>
  <c r="H34" i="1"/>
  <c r="H24" i="1"/>
  <c r="H15" i="1"/>
  <c r="G35" i="1"/>
  <c r="G34" i="1"/>
  <c r="G24" i="1"/>
  <c r="G15" i="1"/>
  <c r="J39" i="1"/>
  <c r="J26" i="1"/>
  <c r="J17" i="1"/>
  <c r="F15" i="1"/>
  <c r="J42" i="1"/>
  <c r="J41" i="1"/>
  <c r="F39" i="1"/>
  <c r="L33" i="1"/>
  <c r="M33" i="1" s="1"/>
  <c r="J29" i="1"/>
  <c r="J28" i="1"/>
  <c r="F26" i="1"/>
  <c r="L23" i="1"/>
  <c r="M23" i="1" s="1"/>
  <c r="J22" i="1"/>
  <c r="F17" i="1"/>
  <c r="L14" i="1"/>
  <c r="M14" i="1" s="1"/>
  <c r="J12" i="1"/>
  <c r="I12" i="1"/>
  <c r="H12" i="1"/>
  <c r="K41" i="1" l="1"/>
  <c r="L41" i="1"/>
  <c r="M41" i="1" s="1"/>
  <c r="L42" i="1"/>
  <c r="M42" i="1" s="1"/>
  <c r="K42" i="1"/>
  <c r="K12" i="1"/>
  <c r="L12" i="1"/>
  <c r="M12" i="1" s="1"/>
  <c r="K34" i="1"/>
  <c r="L34" i="1"/>
  <c r="M34" i="1" s="1"/>
  <c r="K35" i="1"/>
  <c r="L35" i="1"/>
  <c r="M35" i="1" s="1"/>
  <c r="K15" i="1"/>
  <c r="L15" i="1"/>
  <c r="M15" i="1" s="1"/>
  <c r="K17" i="1"/>
  <c r="L17" i="1"/>
  <c r="M17" i="1" s="1"/>
  <c r="K26" i="1"/>
  <c r="L26" i="1"/>
  <c r="M26" i="1" s="1"/>
  <c r="K22" i="1"/>
  <c r="L22" i="1"/>
  <c r="M22" i="1" s="1"/>
  <c r="L39" i="1"/>
  <c r="M39" i="1" s="1"/>
  <c r="K39" i="1"/>
  <c r="L19" i="1"/>
  <c r="K19" i="1"/>
  <c r="L28" i="1"/>
  <c r="M28" i="1" s="1"/>
  <c r="K28" i="1"/>
  <c r="L29" i="1"/>
  <c r="M29" i="1" s="1"/>
  <c r="K29" i="1"/>
  <c r="K24" i="1"/>
  <c r="L24" i="1"/>
  <c r="M24" i="1" s="1"/>
  <c r="L44" i="1" l="1"/>
  <c r="M19" i="1"/>
  <c r="M44" i="1" s="1"/>
</calcChain>
</file>

<file path=xl/sharedStrings.xml><?xml version="1.0" encoding="utf-8"?>
<sst xmlns="http://schemas.openxmlformats.org/spreadsheetml/2006/main" count="88" uniqueCount="43">
  <si>
    <t>Strompreis (1 kWh)</t>
  </si>
  <si>
    <t>Verbraucher</t>
  </si>
  <si>
    <t>Verbrauch</t>
  </si>
  <si>
    <t>Tagesanteil</t>
  </si>
  <si>
    <t>1 Stunde</t>
  </si>
  <si>
    <t>3 Stunden</t>
  </si>
  <si>
    <t>6 Stunden</t>
  </si>
  <si>
    <t>10 Stunden</t>
  </si>
  <si>
    <t>15 Stunden</t>
  </si>
  <si>
    <t>20 Stunden</t>
  </si>
  <si>
    <t>24 Stunden</t>
  </si>
  <si>
    <t>30 Tage</t>
  </si>
  <si>
    <t>365 Tage</t>
  </si>
  <si>
    <t>kWh / Jahr</t>
  </si>
  <si>
    <t>IKEA Energiesparlampe, 11 W</t>
  </si>
  <si>
    <t>ausgeschaltet</t>
  </si>
  <si>
    <t>-</t>
  </si>
  <si>
    <t>eingeschaltet</t>
  </si>
  <si>
    <t>2 Stück</t>
  </si>
  <si>
    <t>Samtron 95P+ (TCO 99)</t>
  </si>
  <si>
    <t>Standby</t>
  </si>
  <si>
    <t>Einschaltstrom (8 Sek., abfallend)</t>
  </si>
  <si>
    <t>Vollbild weiß</t>
  </si>
  <si>
    <t>Vollbild grau</t>
  </si>
  <si>
    <t>Vollbild schwarz</t>
  </si>
  <si>
    <t>Vollbild blau</t>
  </si>
  <si>
    <t>Regenbogen</t>
  </si>
  <si>
    <t>Summe (angeschaltet)</t>
  </si>
  <si>
    <t>P4 3.3 GHz, P4C800-E, 3x HDD</t>
  </si>
  <si>
    <t>ausgeschaltet (vorne)</t>
  </si>
  <si>
    <t>100% CPU Auslastung</t>
  </si>
  <si>
    <t>Bootvorgang</t>
  </si>
  <si>
    <t>normales Arbeiten</t>
  </si>
  <si>
    <t>intensives Arbeiten</t>
  </si>
  <si>
    <t>Defragmentierung (3 HDDs)</t>
  </si>
  <si>
    <t>Epson Stylus Color 880</t>
  </si>
  <si>
    <t>Farbdruck (Regenbogen)</t>
  </si>
  <si>
    <t>Cambridge Soundworks (4.1)</t>
  </si>
  <si>
    <t>ausgeschaltet (nur Trafo)</t>
  </si>
  <si>
    <t>eingeschaltet, normale Lautstärke</t>
  </si>
  <si>
    <t>mittlere Lautstärke</t>
  </si>
  <si>
    <t>hohe Lautstärke</t>
  </si>
  <si>
    <r>
      <t xml:space="preserve">© 2006 </t>
    </r>
    <r>
      <rPr>
        <sz val="10"/>
        <color indexed="12"/>
        <rFont val="Arial"/>
        <family val="2"/>
      </rPr>
      <t>www.energie-bewusstsein.de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</si>
</sst>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&quot; €&quot;"/>
    <numFmt numFmtId="165" formatCode="#,##0.00&quot; €&quot;"/>
    <numFmt numFmtId="166" formatCode="General&quot; W&quot;"/>
    <numFmt numFmtId="167" formatCode="0.00&quot; W&quot;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9" fontId="0" fillId="0" borderId="0" xfId="1" applyFont="1" applyFill="1" applyBorder="1" applyAlignment="1" applyProtection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0" fillId="0" borderId="0" xfId="1" applyFont="1" applyFill="1" applyBorder="1" applyAlignment="1" applyProtection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0" applyFont="1" applyAlignment="1"/>
    <xf numFmtId="0" fontId="1" fillId="0" borderId="0" xfId="0" applyFont="1"/>
    <xf numFmtId="9" fontId="0" fillId="0" borderId="0" xfId="1" applyNumberFormat="1" applyFont="1" applyFill="1" applyBorder="1" applyAlignment="1" applyProtection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ergie-bewusstsei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1"/>
  <sheetViews>
    <sheetView tabSelected="1" workbookViewId="0">
      <selection activeCell="D48" sqref="D48"/>
    </sheetView>
  </sheetViews>
  <sheetFormatPr baseColWidth="10" defaultRowHeight="12.75" x14ac:dyDescent="0.2"/>
  <cols>
    <col min="1" max="1" width="29.42578125" customWidth="1"/>
    <col min="2" max="2" width="11.85546875" customWidth="1"/>
    <col min="3" max="3" width="11.5703125" customWidth="1"/>
  </cols>
  <sheetData>
    <row r="1" spans="1:13" x14ac:dyDescent="0.2">
      <c r="A1" s="1" t="s">
        <v>0</v>
      </c>
      <c r="B1" s="2">
        <v>0.16669999999999999</v>
      </c>
    </row>
    <row r="3" spans="1:13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x14ac:dyDescent="0.2">
      <c r="K4" s="4"/>
      <c r="L4" s="4"/>
      <c r="M4" s="5"/>
    </row>
    <row r="5" spans="1:13" x14ac:dyDescent="0.2">
      <c r="A5" s="6" t="s">
        <v>14</v>
      </c>
      <c r="C5" s="7"/>
      <c r="K5" s="4"/>
      <c r="L5" s="4"/>
      <c r="M5" s="5"/>
    </row>
    <row r="6" spans="1:13" x14ac:dyDescent="0.2">
      <c r="A6" t="s">
        <v>15</v>
      </c>
      <c r="B6" s="8">
        <v>0</v>
      </c>
      <c r="C6" s="7"/>
      <c r="D6" s="9" t="s">
        <v>16</v>
      </c>
      <c r="E6" s="9" t="s">
        <v>16</v>
      </c>
      <c r="F6" s="9" t="s">
        <v>16</v>
      </c>
      <c r="G6" s="9" t="s">
        <v>16</v>
      </c>
      <c r="H6" s="9" t="s">
        <v>16</v>
      </c>
      <c r="I6" s="9" t="s">
        <v>16</v>
      </c>
      <c r="J6" s="9" t="s">
        <v>16</v>
      </c>
      <c r="K6" s="10" t="s">
        <v>16</v>
      </c>
      <c r="L6" s="10" t="s">
        <v>16</v>
      </c>
      <c r="M6" s="11" t="s">
        <v>16</v>
      </c>
    </row>
    <row r="7" spans="1:13" x14ac:dyDescent="0.2">
      <c r="A7" t="s">
        <v>17</v>
      </c>
      <c r="B7" s="8">
        <v>9.3000000000000007</v>
      </c>
      <c r="C7" s="12">
        <v>0.38</v>
      </c>
      <c r="D7" s="9">
        <f>B7*$B$1/1000</f>
        <v>1.5503100000000001E-3</v>
      </c>
      <c r="E7" s="9">
        <f>D7*3</f>
        <v>4.6509300000000002E-3</v>
      </c>
      <c r="F7" s="9">
        <f>D7*6</f>
        <v>9.3018600000000003E-3</v>
      </c>
      <c r="G7" s="9">
        <f>D7*10</f>
        <v>1.5503100000000001E-2</v>
      </c>
      <c r="H7" s="9">
        <f>D7*15</f>
        <v>2.3254650000000002E-2</v>
      </c>
      <c r="I7" s="9">
        <f>D7*20</f>
        <v>3.1006200000000001E-2</v>
      </c>
      <c r="J7" s="9">
        <f>D7*24</f>
        <v>3.7207440000000001E-2</v>
      </c>
      <c r="K7" s="10">
        <f>J7*24</f>
        <v>0.89297855999999998</v>
      </c>
      <c r="L7" s="13">
        <f>J7*365</f>
        <v>13.580715600000001</v>
      </c>
      <c r="M7" s="14">
        <f>L7/$B$1</f>
        <v>81.468000000000018</v>
      </c>
    </row>
    <row r="8" spans="1:13" x14ac:dyDescent="0.2">
      <c r="A8" t="s">
        <v>18</v>
      </c>
      <c r="B8" s="8">
        <f>B7*2</f>
        <v>18.600000000000001</v>
      </c>
      <c r="C8" s="12">
        <v>0.38</v>
      </c>
      <c r="D8" s="9">
        <f>B8*$B$1/1000</f>
        <v>3.1006200000000001E-3</v>
      </c>
      <c r="E8" s="9">
        <f>D8*3</f>
        <v>9.3018600000000003E-3</v>
      </c>
      <c r="F8" s="9">
        <f>D8*6</f>
        <v>1.8603720000000001E-2</v>
      </c>
      <c r="G8" s="9">
        <f>D8*10</f>
        <v>3.1006200000000001E-2</v>
      </c>
      <c r="H8" s="9">
        <f>D8*15</f>
        <v>4.6509300000000003E-2</v>
      </c>
      <c r="I8" s="9">
        <f>D8*20</f>
        <v>6.2012400000000002E-2</v>
      </c>
      <c r="J8" s="9">
        <f>D8*24</f>
        <v>7.4414880000000003E-2</v>
      </c>
      <c r="K8" s="15">
        <f>J8*24</f>
        <v>1.78595712</v>
      </c>
      <c r="L8" s="15">
        <f>J8*365</f>
        <v>27.161431200000003</v>
      </c>
      <c r="M8" s="16">
        <f>L8/$B$1</f>
        <v>162.93600000000004</v>
      </c>
    </row>
    <row r="9" spans="1:13" x14ac:dyDescent="0.2">
      <c r="C9" s="17"/>
      <c r="D9" s="9"/>
      <c r="E9" s="9"/>
      <c r="F9" s="9"/>
      <c r="G9" s="9"/>
      <c r="H9" s="9"/>
      <c r="I9" s="9"/>
      <c r="J9" s="9"/>
      <c r="K9" s="10"/>
      <c r="L9" s="10"/>
      <c r="M9" s="11"/>
    </row>
    <row r="10" spans="1:13" x14ac:dyDescent="0.2">
      <c r="A10" s="6" t="s">
        <v>19</v>
      </c>
      <c r="C10" s="17"/>
      <c r="D10" s="9"/>
      <c r="E10" s="9"/>
      <c r="F10" s="9"/>
      <c r="G10" s="9"/>
      <c r="H10" s="9"/>
      <c r="I10" s="9"/>
      <c r="J10" s="9"/>
      <c r="K10" s="10"/>
      <c r="L10" s="10"/>
      <c r="M10" s="11"/>
    </row>
    <row r="11" spans="1:13" x14ac:dyDescent="0.2">
      <c r="A11" t="s">
        <v>15</v>
      </c>
      <c r="B11" s="8">
        <v>0</v>
      </c>
      <c r="C11" s="12">
        <v>0.59</v>
      </c>
      <c r="D11" s="9" t="s">
        <v>16</v>
      </c>
      <c r="E11" s="9" t="s">
        <v>16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  <c r="K11" s="10" t="s">
        <v>16</v>
      </c>
      <c r="L11" s="10" t="s">
        <v>16</v>
      </c>
      <c r="M11" s="11" t="s">
        <v>16</v>
      </c>
    </row>
    <row r="12" spans="1:13" x14ac:dyDescent="0.2">
      <c r="A12" t="s">
        <v>20</v>
      </c>
      <c r="B12" s="8">
        <v>1.25</v>
      </c>
      <c r="C12" s="12">
        <v>0.04</v>
      </c>
      <c r="D12" s="9">
        <f t="shared" ref="D12:D19" si="0">B12*$B$1/1000</f>
        <v>2.0837499999999998E-4</v>
      </c>
      <c r="E12" s="9">
        <f>D12*3</f>
        <v>6.2512499999999992E-4</v>
      </c>
      <c r="F12" s="9">
        <f>D12*6</f>
        <v>1.2502499999999998E-3</v>
      </c>
      <c r="G12" s="9">
        <f>D12*10</f>
        <v>2.0837499999999997E-3</v>
      </c>
      <c r="H12" s="9">
        <f>D12*15</f>
        <v>3.1256249999999999E-3</v>
      </c>
      <c r="I12" s="9">
        <f>D12*20</f>
        <v>4.1674999999999993E-3</v>
      </c>
      <c r="J12" s="9">
        <f>D12*24</f>
        <v>5.0009999999999994E-3</v>
      </c>
      <c r="K12" s="10">
        <f>J12*24</f>
        <v>0.12002399999999999</v>
      </c>
      <c r="L12" s="10">
        <f>J12*365</f>
        <v>1.8253649999999997</v>
      </c>
      <c r="M12" s="11">
        <f t="shared" ref="M12:M42" si="1">L12/$B$1</f>
        <v>10.95</v>
      </c>
    </row>
    <row r="13" spans="1:13" x14ac:dyDescent="0.2">
      <c r="A13" t="s">
        <v>21</v>
      </c>
      <c r="B13" s="8">
        <v>85</v>
      </c>
      <c r="C13" s="12">
        <v>0.01</v>
      </c>
      <c r="D13" s="9">
        <f t="shared" si="0"/>
        <v>1.41695E-2</v>
      </c>
      <c r="E13" s="9" t="s">
        <v>16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  <c r="K13" s="10" t="s">
        <v>16</v>
      </c>
      <c r="L13" s="10" t="s">
        <v>16</v>
      </c>
      <c r="M13" s="11" t="s">
        <v>16</v>
      </c>
    </row>
    <row r="14" spans="1:13" x14ac:dyDescent="0.2">
      <c r="A14" t="s">
        <v>22</v>
      </c>
      <c r="B14" s="8">
        <v>100</v>
      </c>
      <c r="C14" s="12">
        <v>0.09</v>
      </c>
      <c r="D14" s="9">
        <f t="shared" si="0"/>
        <v>1.6669999999999997E-2</v>
      </c>
      <c r="E14" s="9">
        <f t="shared" ref="E14:E29" si="2">D14*3</f>
        <v>5.0009999999999992E-2</v>
      </c>
      <c r="F14" s="9">
        <f t="shared" ref="F14:F28" si="3">D14*6</f>
        <v>0.10001999999999998</v>
      </c>
      <c r="G14" s="9">
        <f t="shared" ref="G14:G28" si="4">D14*10</f>
        <v>0.16669999999999996</v>
      </c>
      <c r="H14" s="9">
        <f t="shared" ref="H14:H28" si="5">D14*15</f>
        <v>0.25004999999999994</v>
      </c>
      <c r="I14" s="9">
        <f t="shared" ref="I14:I28" si="6">D14*20</f>
        <v>0.33339999999999992</v>
      </c>
      <c r="J14" s="9">
        <f t="shared" ref="J14:J28" si="7">D14*24</f>
        <v>0.40007999999999994</v>
      </c>
      <c r="K14" s="10">
        <f t="shared" ref="K14:K42" si="8">J14*24</f>
        <v>9.601919999999998</v>
      </c>
      <c r="L14" s="10">
        <f t="shared" ref="L14:L41" si="9">J14*365</f>
        <v>146.02919999999997</v>
      </c>
      <c r="M14" s="11">
        <f t="shared" si="1"/>
        <v>875.99999999999989</v>
      </c>
    </row>
    <row r="15" spans="1:13" x14ac:dyDescent="0.2">
      <c r="A15" t="s">
        <v>23</v>
      </c>
      <c r="B15" s="8">
        <v>77.7</v>
      </c>
      <c r="C15" s="12">
        <v>0.08</v>
      </c>
      <c r="D15" s="9">
        <f t="shared" si="0"/>
        <v>1.2952589999999998E-2</v>
      </c>
      <c r="E15" s="9">
        <f t="shared" si="2"/>
        <v>3.8857769999999993E-2</v>
      </c>
      <c r="F15" s="9">
        <f t="shared" si="3"/>
        <v>7.7715539999999986E-2</v>
      </c>
      <c r="G15" s="9">
        <f t="shared" si="4"/>
        <v>0.12952589999999997</v>
      </c>
      <c r="H15" s="9">
        <f t="shared" si="5"/>
        <v>0.19428884999999999</v>
      </c>
      <c r="I15" s="9">
        <f t="shared" si="6"/>
        <v>0.25905179999999994</v>
      </c>
      <c r="J15" s="9">
        <f t="shared" si="7"/>
        <v>0.31086215999999994</v>
      </c>
      <c r="K15" s="10">
        <f t="shared" si="8"/>
        <v>7.4606918399999991</v>
      </c>
      <c r="L15" s="10">
        <f t="shared" si="9"/>
        <v>113.46468839999999</v>
      </c>
      <c r="M15" s="11">
        <f t="shared" si="1"/>
        <v>680.65199999999993</v>
      </c>
    </row>
    <row r="16" spans="1:13" x14ac:dyDescent="0.2">
      <c r="A16" t="s">
        <v>24</v>
      </c>
      <c r="B16" s="8">
        <v>67</v>
      </c>
      <c r="C16" s="12">
        <v>0.05</v>
      </c>
      <c r="D16" s="9">
        <f t="shared" si="0"/>
        <v>1.1168899999999999E-2</v>
      </c>
      <c r="E16" s="9">
        <f t="shared" si="2"/>
        <v>3.35067E-2</v>
      </c>
      <c r="F16" s="9">
        <f t="shared" si="3"/>
        <v>6.7013400000000001E-2</v>
      </c>
      <c r="G16" s="9">
        <f t="shared" si="4"/>
        <v>0.11168899999999998</v>
      </c>
      <c r="H16" s="9">
        <f t="shared" si="5"/>
        <v>0.16753349999999997</v>
      </c>
      <c r="I16" s="9">
        <f t="shared" si="6"/>
        <v>0.22337799999999997</v>
      </c>
      <c r="J16" s="9">
        <f t="shared" si="7"/>
        <v>0.2680536</v>
      </c>
      <c r="K16" s="10">
        <f t="shared" si="8"/>
        <v>6.4332864000000001</v>
      </c>
      <c r="L16" s="10">
        <f t="shared" si="9"/>
        <v>97.839563999999996</v>
      </c>
      <c r="M16" s="11">
        <f t="shared" si="1"/>
        <v>586.92000000000007</v>
      </c>
    </row>
    <row r="17" spans="1:13" x14ac:dyDescent="0.2">
      <c r="A17" t="s">
        <v>25</v>
      </c>
      <c r="B17" s="8">
        <v>75</v>
      </c>
      <c r="C17" s="12">
        <v>0.05</v>
      </c>
      <c r="D17" s="9">
        <f t="shared" si="0"/>
        <v>1.25025E-2</v>
      </c>
      <c r="E17" s="9">
        <f t="shared" si="2"/>
        <v>3.7507499999999999E-2</v>
      </c>
      <c r="F17" s="9">
        <f t="shared" si="3"/>
        <v>7.5014999999999998E-2</v>
      </c>
      <c r="G17" s="9">
        <f t="shared" si="4"/>
        <v>0.125025</v>
      </c>
      <c r="H17" s="9">
        <f t="shared" si="5"/>
        <v>0.1875375</v>
      </c>
      <c r="I17" s="9">
        <f t="shared" si="6"/>
        <v>0.25004999999999999</v>
      </c>
      <c r="J17" s="9">
        <f t="shared" si="7"/>
        <v>0.30005999999999999</v>
      </c>
      <c r="K17" s="10">
        <f t="shared" si="8"/>
        <v>7.2014399999999998</v>
      </c>
      <c r="L17" s="10">
        <f t="shared" si="9"/>
        <v>109.5219</v>
      </c>
      <c r="M17" s="11">
        <f t="shared" si="1"/>
        <v>657.00000000000011</v>
      </c>
    </row>
    <row r="18" spans="1:13" x14ac:dyDescent="0.2">
      <c r="A18" t="s">
        <v>26</v>
      </c>
      <c r="B18" s="8">
        <v>84</v>
      </c>
      <c r="C18" s="12">
        <v>0.09</v>
      </c>
      <c r="D18" s="9">
        <f t="shared" si="0"/>
        <v>1.4002799999999999E-2</v>
      </c>
      <c r="E18" s="9">
        <f t="shared" si="2"/>
        <v>4.2008400000000001E-2</v>
      </c>
      <c r="F18" s="9">
        <f t="shared" si="3"/>
        <v>8.4016800000000003E-2</v>
      </c>
      <c r="G18" s="9">
        <f t="shared" si="4"/>
        <v>0.14002799999999999</v>
      </c>
      <c r="H18" s="9">
        <f t="shared" si="5"/>
        <v>0.21004199999999998</v>
      </c>
      <c r="I18" s="9">
        <f t="shared" si="6"/>
        <v>0.28005599999999997</v>
      </c>
      <c r="J18" s="9">
        <f t="shared" si="7"/>
        <v>0.33606720000000001</v>
      </c>
      <c r="K18" s="10">
        <f t="shared" si="8"/>
        <v>8.0656128000000002</v>
      </c>
      <c r="L18" s="10">
        <f t="shared" si="9"/>
        <v>122.664528</v>
      </c>
      <c r="M18" s="11">
        <f t="shared" si="1"/>
        <v>735.84</v>
      </c>
    </row>
    <row r="19" spans="1:13" x14ac:dyDescent="0.2">
      <c r="A19" t="s">
        <v>27</v>
      </c>
      <c r="B19" s="18">
        <f>SUM(B11*C11,B12*C12,B13*C13,B14*C14,B15*C15,B16*C16,B17*C17,B18*C18)</f>
        <v>30.776</v>
      </c>
      <c r="C19" s="12">
        <f>1-C11</f>
        <v>0.41000000000000003</v>
      </c>
      <c r="D19" s="9">
        <f t="shared" si="0"/>
        <v>5.1303592000000002E-3</v>
      </c>
      <c r="E19" s="9">
        <f t="shared" si="2"/>
        <v>1.5391077600000001E-2</v>
      </c>
      <c r="F19" s="9">
        <f t="shared" si="3"/>
        <v>3.0782155200000001E-2</v>
      </c>
      <c r="G19" s="9">
        <f t="shared" si="4"/>
        <v>5.1303592000000002E-2</v>
      </c>
      <c r="H19" s="9">
        <f t="shared" si="5"/>
        <v>7.6955388E-2</v>
      </c>
      <c r="I19" s="9">
        <f t="shared" si="6"/>
        <v>0.102607184</v>
      </c>
      <c r="J19" s="9">
        <f t="shared" si="7"/>
        <v>0.1231286208</v>
      </c>
      <c r="K19" s="15">
        <f t="shared" si="8"/>
        <v>2.9550868992000003</v>
      </c>
      <c r="L19" s="15">
        <f t="shared" si="9"/>
        <v>44.941946592000001</v>
      </c>
      <c r="M19" s="16">
        <f t="shared" si="1"/>
        <v>269.59776000000005</v>
      </c>
    </row>
    <row r="20" spans="1:13" x14ac:dyDescent="0.2">
      <c r="B20" s="19"/>
      <c r="C20" s="17"/>
      <c r="D20" s="9"/>
      <c r="E20" s="9"/>
      <c r="F20" s="9"/>
      <c r="G20" s="9"/>
      <c r="H20" s="9"/>
      <c r="I20" s="9"/>
      <c r="J20" s="9"/>
      <c r="K20" s="10"/>
      <c r="L20" s="10"/>
      <c r="M20" s="11"/>
    </row>
    <row r="21" spans="1:13" x14ac:dyDescent="0.2">
      <c r="A21" s="20" t="s">
        <v>28</v>
      </c>
      <c r="B21" s="19"/>
      <c r="C21" s="17"/>
      <c r="D21" s="9"/>
      <c r="E21" s="9"/>
      <c r="F21" s="9"/>
      <c r="G21" s="9"/>
      <c r="H21" s="9"/>
      <c r="I21" s="9"/>
      <c r="J21" s="9"/>
      <c r="K21" s="10"/>
      <c r="L21" s="10"/>
      <c r="M21" s="11"/>
    </row>
    <row r="22" spans="1:13" x14ac:dyDescent="0.2">
      <c r="A22" t="s">
        <v>29</v>
      </c>
      <c r="B22" s="8">
        <v>3</v>
      </c>
      <c r="C22" s="12">
        <v>0.01</v>
      </c>
      <c r="D22" s="9">
        <f t="shared" ref="D22:D29" si="10">B22*$B$1/1000</f>
        <v>5.0009999999999996E-4</v>
      </c>
      <c r="E22" s="9">
        <f t="shared" si="2"/>
        <v>1.5003E-3</v>
      </c>
      <c r="F22" s="9">
        <f t="shared" si="3"/>
        <v>3.0006E-3</v>
      </c>
      <c r="G22" s="9">
        <f t="shared" si="4"/>
        <v>5.0009999999999994E-3</v>
      </c>
      <c r="H22" s="9">
        <f t="shared" si="5"/>
        <v>7.5014999999999995E-3</v>
      </c>
      <c r="I22" s="9">
        <f t="shared" si="6"/>
        <v>1.0001999999999999E-2</v>
      </c>
      <c r="J22" s="9">
        <f t="shared" si="7"/>
        <v>1.20024E-2</v>
      </c>
      <c r="K22" s="10">
        <f t="shared" si="8"/>
        <v>0.28805760000000002</v>
      </c>
      <c r="L22" s="10">
        <f t="shared" si="9"/>
        <v>4.3808759999999998</v>
      </c>
      <c r="M22" s="11">
        <f t="shared" si="1"/>
        <v>26.28</v>
      </c>
    </row>
    <row r="23" spans="1:13" x14ac:dyDescent="0.2">
      <c r="A23" t="s">
        <v>20</v>
      </c>
      <c r="B23" s="8">
        <v>106.5</v>
      </c>
      <c r="C23" s="12">
        <v>0.01</v>
      </c>
      <c r="D23" s="9">
        <f t="shared" si="10"/>
        <v>1.7753549999999996E-2</v>
      </c>
      <c r="E23" s="9">
        <f t="shared" si="2"/>
        <v>5.3260649999999993E-2</v>
      </c>
      <c r="F23" s="9">
        <f t="shared" si="3"/>
        <v>0.10652129999999999</v>
      </c>
      <c r="G23" s="9">
        <f t="shared" si="4"/>
        <v>0.17753549999999996</v>
      </c>
      <c r="H23" s="9">
        <f t="shared" si="5"/>
        <v>0.26630324999999994</v>
      </c>
      <c r="I23" s="9">
        <f t="shared" si="6"/>
        <v>0.35507099999999991</v>
      </c>
      <c r="J23" s="9">
        <f t="shared" si="7"/>
        <v>0.42608519999999994</v>
      </c>
      <c r="K23" s="10">
        <f t="shared" si="8"/>
        <v>10.226044799999999</v>
      </c>
      <c r="L23" s="10">
        <f t="shared" si="9"/>
        <v>155.52109799999997</v>
      </c>
      <c r="M23" s="11">
        <f t="shared" si="1"/>
        <v>932.93999999999983</v>
      </c>
    </row>
    <row r="24" spans="1:13" x14ac:dyDescent="0.2">
      <c r="A24" t="s">
        <v>30</v>
      </c>
      <c r="B24" s="8">
        <v>220</v>
      </c>
      <c r="C24" s="12">
        <v>0.1</v>
      </c>
      <c r="D24" s="9">
        <f t="shared" si="10"/>
        <v>3.6673999999999998E-2</v>
      </c>
      <c r="E24" s="9">
        <f t="shared" si="2"/>
        <v>0.11002199999999999</v>
      </c>
      <c r="F24" s="9">
        <f t="shared" si="3"/>
        <v>0.22004399999999999</v>
      </c>
      <c r="G24" s="9">
        <f t="shared" si="4"/>
        <v>0.36673999999999995</v>
      </c>
      <c r="H24" s="9">
        <f t="shared" si="5"/>
        <v>0.55010999999999999</v>
      </c>
      <c r="I24" s="9">
        <f t="shared" si="6"/>
        <v>0.73347999999999991</v>
      </c>
      <c r="J24" s="9">
        <f t="shared" si="7"/>
        <v>0.88017599999999996</v>
      </c>
      <c r="K24" s="10">
        <f t="shared" si="8"/>
        <v>21.124223999999998</v>
      </c>
      <c r="L24" s="10">
        <f t="shared" si="9"/>
        <v>321.26423999999997</v>
      </c>
      <c r="M24" s="11">
        <f t="shared" si="1"/>
        <v>1927.2</v>
      </c>
    </row>
    <row r="25" spans="1:13" x14ac:dyDescent="0.2">
      <c r="A25" t="s">
        <v>31</v>
      </c>
      <c r="B25" s="8">
        <v>137</v>
      </c>
      <c r="C25" s="12">
        <v>0.03</v>
      </c>
      <c r="D25" s="9">
        <f t="shared" si="10"/>
        <v>2.2837899999999998E-2</v>
      </c>
      <c r="E25" s="9">
        <f t="shared" si="2"/>
        <v>6.8513699999999997E-2</v>
      </c>
      <c r="F25" s="9">
        <f t="shared" si="3"/>
        <v>0.13702739999999999</v>
      </c>
      <c r="G25" s="9">
        <f t="shared" si="4"/>
        <v>0.22837899999999997</v>
      </c>
      <c r="H25" s="9">
        <f t="shared" si="5"/>
        <v>0.34256849999999994</v>
      </c>
      <c r="I25" s="9">
        <f t="shared" si="6"/>
        <v>0.45675799999999994</v>
      </c>
      <c r="J25" s="9">
        <f t="shared" si="7"/>
        <v>0.54810959999999997</v>
      </c>
      <c r="K25" s="10">
        <f t="shared" si="8"/>
        <v>13.154630399999999</v>
      </c>
      <c r="L25" s="10">
        <f t="shared" si="9"/>
        <v>200.06000399999999</v>
      </c>
      <c r="M25" s="11">
        <f t="shared" si="1"/>
        <v>1200.1200000000001</v>
      </c>
    </row>
    <row r="26" spans="1:13" x14ac:dyDescent="0.2">
      <c r="A26" t="s">
        <v>32</v>
      </c>
      <c r="B26" s="8">
        <v>142</v>
      </c>
      <c r="C26" s="12">
        <v>0.35</v>
      </c>
      <c r="D26" s="9">
        <f t="shared" si="10"/>
        <v>2.3671399999999999E-2</v>
      </c>
      <c r="E26" s="9">
        <f t="shared" si="2"/>
        <v>7.10142E-2</v>
      </c>
      <c r="F26" s="9">
        <f t="shared" si="3"/>
        <v>0.1420284</v>
      </c>
      <c r="G26" s="9">
        <f t="shared" si="4"/>
        <v>0.23671399999999998</v>
      </c>
      <c r="H26" s="9">
        <f t="shared" si="5"/>
        <v>0.35507099999999997</v>
      </c>
      <c r="I26" s="9">
        <f t="shared" si="6"/>
        <v>0.47342799999999996</v>
      </c>
      <c r="J26" s="9">
        <f t="shared" si="7"/>
        <v>0.5681136</v>
      </c>
      <c r="K26" s="10">
        <f t="shared" si="8"/>
        <v>13.6347264</v>
      </c>
      <c r="L26" s="10">
        <f t="shared" si="9"/>
        <v>207.36146400000001</v>
      </c>
      <c r="M26" s="11">
        <f t="shared" si="1"/>
        <v>1243.92</v>
      </c>
    </row>
    <row r="27" spans="1:13" x14ac:dyDescent="0.2">
      <c r="A27" t="s">
        <v>33</v>
      </c>
      <c r="B27" s="8">
        <v>166.5</v>
      </c>
      <c r="C27" s="12">
        <v>0.35</v>
      </c>
      <c r="D27" s="9">
        <f t="shared" si="10"/>
        <v>2.775555E-2</v>
      </c>
      <c r="E27" s="9">
        <f t="shared" si="2"/>
        <v>8.3266649999999998E-2</v>
      </c>
      <c r="F27" s="9">
        <f t="shared" si="3"/>
        <v>0.1665333</v>
      </c>
      <c r="G27" s="9">
        <f t="shared" si="4"/>
        <v>0.27755550000000001</v>
      </c>
      <c r="H27" s="9">
        <f t="shared" si="5"/>
        <v>0.41633324999999999</v>
      </c>
      <c r="I27" s="9">
        <f t="shared" si="6"/>
        <v>0.55511100000000002</v>
      </c>
      <c r="J27" s="9">
        <f t="shared" si="7"/>
        <v>0.66613319999999998</v>
      </c>
      <c r="K27" s="10">
        <f t="shared" si="8"/>
        <v>15.9871968</v>
      </c>
      <c r="L27" s="10">
        <f t="shared" si="9"/>
        <v>243.13861799999998</v>
      </c>
      <c r="M27" s="11">
        <f t="shared" si="1"/>
        <v>1458.54</v>
      </c>
    </row>
    <row r="28" spans="1:13" x14ac:dyDescent="0.2">
      <c r="A28" t="s">
        <v>34</v>
      </c>
      <c r="B28" s="8">
        <v>183</v>
      </c>
      <c r="C28" s="12">
        <v>0.15</v>
      </c>
      <c r="D28" s="9">
        <f t="shared" si="10"/>
        <v>3.0506099999999998E-2</v>
      </c>
      <c r="E28" s="9">
        <f t="shared" si="2"/>
        <v>9.1518299999999997E-2</v>
      </c>
      <c r="F28" s="9">
        <f t="shared" si="3"/>
        <v>0.18303659999999999</v>
      </c>
      <c r="G28" s="9">
        <f t="shared" si="4"/>
        <v>0.30506099999999997</v>
      </c>
      <c r="H28" s="9">
        <f t="shared" si="5"/>
        <v>0.45759149999999998</v>
      </c>
      <c r="I28" s="9">
        <f t="shared" si="6"/>
        <v>0.61012199999999994</v>
      </c>
      <c r="J28" s="9">
        <f t="shared" si="7"/>
        <v>0.73214639999999997</v>
      </c>
      <c r="K28" s="10">
        <f t="shared" si="8"/>
        <v>17.571513599999999</v>
      </c>
      <c r="L28" s="10">
        <f t="shared" si="9"/>
        <v>267.23343599999998</v>
      </c>
      <c r="M28" s="11">
        <f t="shared" si="1"/>
        <v>1603.08</v>
      </c>
    </row>
    <row r="29" spans="1:13" x14ac:dyDescent="0.2">
      <c r="A29" t="s">
        <v>27</v>
      </c>
      <c r="B29" s="18">
        <f>SUM(B22*C22,B23*C23,B24*C24,B25*C25,B26*C26,B27*C27,B28*C28)</f>
        <v>162.63</v>
      </c>
      <c r="C29" s="12">
        <f>1-C22</f>
        <v>0.99</v>
      </c>
      <c r="D29" s="9">
        <f t="shared" si="10"/>
        <v>2.7110420999999999E-2</v>
      </c>
      <c r="E29" s="9">
        <f t="shared" si="2"/>
        <v>8.1331263000000001E-2</v>
      </c>
      <c r="F29" s="9">
        <f>D29*6</f>
        <v>0.162662526</v>
      </c>
      <c r="G29" s="9">
        <f>D29*10</f>
        <v>0.27110421000000001</v>
      </c>
      <c r="H29" s="9">
        <f>D29*15</f>
        <v>0.40665631499999999</v>
      </c>
      <c r="I29" s="9">
        <f>D29*20</f>
        <v>0.54220842000000002</v>
      </c>
      <c r="J29" s="9">
        <f>D29*24</f>
        <v>0.65065010400000001</v>
      </c>
      <c r="K29" s="15">
        <f t="shared" si="8"/>
        <v>15.615602496000001</v>
      </c>
      <c r="L29" s="15">
        <f>J29*365</f>
        <v>237.48728796</v>
      </c>
      <c r="M29" s="16">
        <f t="shared" si="1"/>
        <v>1424.6388000000002</v>
      </c>
    </row>
    <row r="30" spans="1:13" x14ac:dyDescent="0.2">
      <c r="B30" s="8"/>
      <c r="C30" s="12"/>
      <c r="D30" s="9"/>
      <c r="E30" s="9"/>
      <c r="F30" s="9"/>
      <c r="G30" s="9"/>
      <c r="H30" s="9"/>
      <c r="I30" s="9"/>
      <c r="J30" s="9"/>
      <c r="K30" s="10"/>
      <c r="L30" s="10"/>
      <c r="M30" s="11"/>
    </row>
    <row r="31" spans="1:13" x14ac:dyDescent="0.2">
      <c r="A31" s="21" t="s">
        <v>35</v>
      </c>
      <c r="B31" s="8"/>
      <c r="C31" s="12"/>
      <c r="D31" s="9"/>
      <c r="E31" s="9"/>
      <c r="F31" s="9"/>
      <c r="G31" s="9"/>
      <c r="H31" s="9"/>
      <c r="I31" s="9"/>
      <c r="J31" s="9"/>
      <c r="K31" s="10"/>
      <c r="L31" s="10"/>
      <c r="M31" s="11"/>
    </row>
    <row r="32" spans="1:13" x14ac:dyDescent="0.2">
      <c r="A32" t="s">
        <v>15</v>
      </c>
      <c r="B32" s="8">
        <v>0</v>
      </c>
      <c r="C32" s="12">
        <v>0.94</v>
      </c>
      <c r="D32" s="9" t="s">
        <v>16</v>
      </c>
      <c r="E32" s="9" t="s">
        <v>16</v>
      </c>
      <c r="F32" s="9" t="s">
        <v>16</v>
      </c>
      <c r="G32" s="9" t="s">
        <v>16</v>
      </c>
      <c r="H32" s="9" t="s">
        <v>16</v>
      </c>
      <c r="I32" s="9" t="s">
        <v>16</v>
      </c>
      <c r="J32" s="9" t="s">
        <v>16</v>
      </c>
      <c r="K32" s="10" t="s">
        <v>16</v>
      </c>
      <c r="L32" s="10" t="s">
        <v>16</v>
      </c>
      <c r="M32" s="11" t="s">
        <v>16</v>
      </c>
    </row>
    <row r="33" spans="1:13" x14ac:dyDescent="0.2">
      <c r="A33" t="s">
        <v>20</v>
      </c>
      <c r="B33" s="8">
        <v>6.7</v>
      </c>
      <c r="C33" s="12">
        <v>0.05</v>
      </c>
      <c r="D33" s="9">
        <f>B33*$B$1/1000</f>
        <v>1.1168899999999999E-3</v>
      </c>
      <c r="E33" s="9">
        <f t="shared" ref="E33:E42" si="11">D33*3</f>
        <v>3.35067E-3</v>
      </c>
      <c r="F33" s="9">
        <f>D33*6</f>
        <v>6.7013400000000001E-3</v>
      </c>
      <c r="G33" s="9">
        <f>D33*10</f>
        <v>1.1168899999999999E-2</v>
      </c>
      <c r="H33" s="9">
        <f>D33*15</f>
        <v>1.675335E-2</v>
      </c>
      <c r="I33" s="9">
        <f>D33*20</f>
        <v>2.2337799999999998E-2</v>
      </c>
      <c r="J33" s="9">
        <f>D33*24</f>
        <v>2.680536E-2</v>
      </c>
      <c r="K33" s="10">
        <f t="shared" si="8"/>
        <v>0.64332864000000001</v>
      </c>
      <c r="L33" s="10">
        <f t="shared" si="9"/>
        <v>9.783956400000001</v>
      </c>
      <c r="M33" s="11">
        <f t="shared" si="1"/>
        <v>58.692000000000007</v>
      </c>
    </row>
    <row r="34" spans="1:13" x14ac:dyDescent="0.2">
      <c r="A34" t="s">
        <v>36</v>
      </c>
      <c r="B34" s="8">
        <v>12</v>
      </c>
      <c r="C34" s="12">
        <v>0.01</v>
      </c>
      <c r="D34" s="9">
        <f>B34*$B$1/1000</f>
        <v>2.0003999999999998E-3</v>
      </c>
      <c r="E34" s="9">
        <f t="shared" si="11"/>
        <v>6.0011999999999999E-3</v>
      </c>
      <c r="F34" s="9">
        <f t="shared" ref="F34:F41" si="12">D34*6</f>
        <v>1.20024E-2</v>
      </c>
      <c r="G34" s="9">
        <f t="shared" ref="G34:G41" si="13">D34*10</f>
        <v>2.0003999999999997E-2</v>
      </c>
      <c r="H34" s="9">
        <f t="shared" ref="H34:H41" si="14">D34*15</f>
        <v>3.0005999999999998E-2</v>
      </c>
      <c r="I34" s="9">
        <f t="shared" ref="I34:I41" si="15">D34*20</f>
        <v>4.0007999999999995E-2</v>
      </c>
      <c r="J34" s="9">
        <f t="shared" ref="J34:J41" si="16">D34*24</f>
        <v>4.8009599999999999E-2</v>
      </c>
      <c r="K34" s="10">
        <f t="shared" si="8"/>
        <v>1.1522304000000001</v>
      </c>
      <c r="L34" s="10">
        <f t="shared" si="9"/>
        <v>17.523503999999999</v>
      </c>
      <c r="M34" s="11">
        <f t="shared" si="1"/>
        <v>105.12</v>
      </c>
    </row>
    <row r="35" spans="1:13" x14ac:dyDescent="0.2">
      <c r="A35" t="s">
        <v>27</v>
      </c>
      <c r="B35" s="18">
        <f>SUM(B32*C32,B33*C33,B34*C34)</f>
        <v>0.45500000000000002</v>
      </c>
      <c r="C35" s="12">
        <f>1-C32</f>
        <v>6.0000000000000053E-2</v>
      </c>
      <c r="D35" s="9">
        <f>B35*$B$1/1000</f>
        <v>7.5848500000000004E-5</v>
      </c>
      <c r="E35" s="9">
        <f t="shared" si="11"/>
        <v>2.2754550000000001E-4</v>
      </c>
      <c r="F35" s="9">
        <f t="shared" si="12"/>
        <v>4.5509100000000002E-4</v>
      </c>
      <c r="G35" s="9">
        <f t="shared" si="13"/>
        <v>7.5848500000000004E-4</v>
      </c>
      <c r="H35" s="9">
        <f t="shared" si="14"/>
        <v>1.1377275E-3</v>
      </c>
      <c r="I35" s="9">
        <f t="shared" si="15"/>
        <v>1.5169700000000001E-3</v>
      </c>
      <c r="J35" s="9">
        <f t="shared" si="16"/>
        <v>1.8203640000000001E-3</v>
      </c>
      <c r="K35" s="15">
        <f t="shared" si="8"/>
        <v>4.3688736000000006E-2</v>
      </c>
      <c r="L35" s="15">
        <f t="shared" si="9"/>
        <v>0.66443286000000001</v>
      </c>
      <c r="M35" s="16">
        <f t="shared" si="1"/>
        <v>3.9858000000000002</v>
      </c>
    </row>
    <row r="36" spans="1:13" x14ac:dyDescent="0.2">
      <c r="B36" s="8"/>
      <c r="C36" s="12"/>
      <c r="D36" s="9"/>
      <c r="E36" s="9"/>
      <c r="F36" s="9"/>
      <c r="G36" s="9"/>
      <c r="H36" s="9"/>
      <c r="I36" s="9"/>
      <c r="J36" s="9"/>
      <c r="K36" s="10"/>
      <c r="L36" s="10"/>
      <c r="M36" s="11"/>
    </row>
    <row r="37" spans="1:13" x14ac:dyDescent="0.2">
      <c r="A37" s="6" t="s">
        <v>37</v>
      </c>
      <c r="B37" s="8"/>
      <c r="C37" s="12"/>
      <c r="D37" s="9"/>
      <c r="E37" s="9"/>
      <c r="F37" s="9"/>
      <c r="G37" s="9"/>
      <c r="H37" s="9"/>
      <c r="I37" s="9"/>
      <c r="J37" s="9"/>
      <c r="K37" s="10"/>
      <c r="L37" s="10"/>
      <c r="M37" s="11"/>
    </row>
    <row r="38" spans="1:13" x14ac:dyDescent="0.2">
      <c r="A38" t="s">
        <v>38</v>
      </c>
      <c r="B38" s="8">
        <v>1.1000000000000001</v>
      </c>
      <c r="C38" s="12">
        <v>0</v>
      </c>
      <c r="D38" s="9">
        <f>B38*$B$1/1000</f>
        <v>1.8337E-4</v>
      </c>
      <c r="E38" s="9">
        <f t="shared" si="11"/>
        <v>5.5011000000000003E-4</v>
      </c>
      <c r="F38" s="9">
        <f t="shared" si="12"/>
        <v>1.1002200000000001E-3</v>
      </c>
      <c r="G38" s="9">
        <f t="shared" si="13"/>
        <v>1.8337E-3</v>
      </c>
      <c r="H38" s="9">
        <f t="shared" si="14"/>
        <v>2.75055E-3</v>
      </c>
      <c r="I38" s="9">
        <f t="shared" si="15"/>
        <v>3.6673999999999999E-3</v>
      </c>
      <c r="J38" s="9">
        <f t="shared" si="16"/>
        <v>4.4008800000000002E-3</v>
      </c>
      <c r="K38" s="10">
        <f t="shared" si="8"/>
        <v>0.10562112000000001</v>
      </c>
      <c r="L38" s="10">
        <f t="shared" si="9"/>
        <v>1.6063212</v>
      </c>
      <c r="M38" s="11">
        <f t="shared" si="1"/>
        <v>9.636000000000001</v>
      </c>
    </row>
    <row r="39" spans="1:13" x14ac:dyDescent="0.2">
      <c r="A39" t="s">
        <v>39</v>
      </c>
      <c r="B39" s="8">
        <v>6.25</v>
      </c>
      <c r="C39" s="12">
        <v>0.7</v>
      </c>
      <c r="D39" s="9">
        <f>B39*$B$1/1000</f>
        <v>1.0418749999999998E-3</v>
      </c>
      <c r="E39" s="9">
        <f t="shared" si="11"/>
        <v>3.1256249999999995E-3</v>
      </c>
      <c r="F39" s="9">
        <f t="shared" si="12"/>
        <v>6.251249999999999E-3</v>
      </c>
      <c r="G39" s="9">
        <f t="shared" si="13"/>
        <v>1.0418749999999997E-2</v>
      </c>
      <c r="H39" s="9">
        <f t="shared" si="14"/>
        <v>1.5628124999999996E-2</v>
      </c>
      <c r="I39" s="9">
        <f t="shared" si="15"/>
        <v>2.0837499999999995E-2</v>
      </c>
      <c r="J39" s="9">
        <f t="shared" si="16"/>
        <v>2.5004999999999996E-2</v>
      </c>
      <c r="K39" s="10">
        <f t="shared" si="8"/>
        <v>0.60011999999999988</v>
      </c>
      <c r="L39" s="10">
        <f t="shared" si="9"/>
        <v>9.1268249999999984</v>
      </c>
      <c r="M39" s="11">
        <f t="shared" si="1"/>
        <v>54.749999999999993</v>
      </c>
    </row>
    <row r="40" spans="1:13" x14ac:dyDescent="0.2">
      <c r="A40" t="s">
        <v>40</v>
      </c>
      <c r="B40" s="8">
        <v>13</v>
      </c>
      <c r="C40" s="12">
        <v>0.2</v>
      </c>
      <c r="D40" s="9">
        <f>B40*$B$1/1000</f>
        <v>2.1670999999999999E-3</v>
      </c>
      <c r="E40" s="9">
        <f t="shared" si="11"/>
        <v>6.5012999999999998E-3</v>
      </c>
      <c r="F40" s="9">
        <f t="shared" si="12"/>
        <v>1.30026E-2</v>
      </c>
      <c r="G40" s="9">
        <f t="shared" si="13"/>
        <v>2.1670999999999999E-2</v>
      </c>
      <c r="H40" s="9">
        <f t="shared" si="14"/>
        <v>3.2506500000000001E-2</v>
      </c>
      <c r="I40" s="9">
        <f t="shared" si="15"/>
        <v>4.3341999999999999E-2</v>
      </c>
      <c r="J40" s="9">
        <f t="shared" si="16"/>
        <v>5.2010399999999998E-2</v>
      </c>
      <c r="K40" s="10">
        <f t="shared" si="8"/>
        <v>1.2482495999999998</v>
      </c>
      <c r="L40" s="10">
        <f t="shared" si="9"/>
        <v>18.983795999999998</v>
      </c>
      <c r="M40" s="11">
        <f t="shared" si="1"/>
        <v>113.88</v>
      </c>
    </row>
    <row r="41" spans="1:13" x14ac:dyDescent="0.2">
      <c r="A41" t="s">
        <v>41</v>
      </c>
      <c r="B41" s="8">
        <v>28</v>
      </c>
      <c r="C41" s="12">
        <v>0.1</v>
      </c>
      <c r="D41" s="9">
        <f>B41*$B$1/1000</f>
        <v>4.6675999999999992E-3</v>
      </c>
      <c r="E41" s="9">
        <f t="shared" si="11"/>
        <v>1.4002799999999998E-2</v>
      </c>
      <c r="F41" s="9">
        <f t="shared" si="12"/>
        <v>2.8005599999999995E-2</v>
      </c>
      <c r="G41" s="9">
        <f t="shared" si="13"/>
        <v>4.6675999999999995E-2</v>
      </c>
      <c r="H41" s="9">
        <f t="shared" si="14"/>
        <v>7.0013999999999993E-2</v>
      </c>
      <c r="I41" s="9">
        <f t="shared" si="15"/>
        <v>9.3351999999999991E-2</v>
      </c>
      <c r="J41" s="9">
        <f t="shared" si="16"/>
        <v>0.11202239999999998</v>
      </c>
      <c r="K41" s="10">
        <f t="shared" si="8"/>
        <v>2.6885375999999996</v>
      </c>
      <c r="L41" s="10">
        <f t="shared" si="9"/>
        <v>40.888175999999994</v>
      </c>
      <c r="M41" s="11">
        <f t="shared" si="1"/>
        <v>245.27999999999997</v>
      </c>
    </row>
    <row r="42" spans="1:13" x14ac:dyDescent="0.2">
      <c r="A42" t="s">
        <v>27</v>
      </c>
      <c r="B42" s="18">
        <f>SUM(B38*C38,B39*C39,B40*C40,B41*C41)</f>
        <v>9.7750000000000004</v>
      </c>
      <c r="C42" s="22">
        <f>1-C38</f>
        <v>1</v>
      </c>
      <c r="D42" s="9">
        <f>B42*$B$1/1000</f>
        <v>1.6294924999999999E-3</v>
      </c>
      <c r="E42" s="9">
        <f t="shared" si="11"/>
        <v>4.8884775000000002E-3</v>
      </c>
      <c r="F42" s="9">
        <f>D42*6</f>
        <v>9.7769550000000004E-3</v>
      </c>
      <c r="G42" s="9">
        <f>D42*10</f>
        <v>1.6294924999999998E-2</v>
      </c>
      <c r="H42" s="9">
        <f>D42*15</f>
        <v>2.4442387499999999E-2</v>
      </c>
      <c r="I42" s="9">
        <f>D42*20</f>
        <v>3.2589849999999997E-2</v>
      </c>
      <c r="J42" s="9">
        <f>D42*24</f>
        <v>3.9107820000000001E-2</v>
      </c>
      <c r="K42" s="15">
        <f t="shared" si="8"/>
        <v>0.93858768000000004</v>
      </c>
      <c r="L42" s="15">
        <f>J42*365</f>
        <v>14.274354300000001</v>
      </c>
      <c r="M42" s="16">
        <f t="shared" si="1"/>
        <v>85.629000000000005</v>
      </c>
    </row>
    <row r="43" spans="1:13" x14ac:dyDescent="0.2">
      <c r="K43" s="4"/>
      <c r="L43" s="4"/>
    </row>
    <row r="44" spans="1:13" x14ac:dyDescent="0.2">
      <c r="L44" s="23">
        <f>L8+L19+L29+L35+L42</f>
        <v>324.52945291200001</v>
      </c>
      <c r="M44" s="24">
        <f>M8+M19+M29+M35+M42</f>
        <v>1946.78736</v>
      </c>
    </row>
    <row r="47" spans="1:13" x14ac:dyDescent="0.2">
      <c r="D47" t="s">
        <v>42</v>
      </c>
    </row>
    <row r="75" spans="1:6" x14ac:dyDescent="0.2">
      <c r="A75" s="25"/>
      <c r="B75" s="8"/>
      <c r="C75" s="8"/>
      <c r="D75" s="8"/>
      <c r="E75" s="8"/>
      <c r="F75" s="8"/>
    </row>
    <row r="76" spans="1:6" x14ac:dyDescent="0.2">
      <c r="A76" s="25"/>
      <c r="B76" s="8"/>
      <c r="C76" s="8"/>
      <c r="D76" s="8"/>
      <c r="E76" s="8"/>
      <c r="F76" s="8"/>
    </row>
    <row r="77" spans="1:6" x14ac:dyDescent="0.2">
      <c r="A77" s="25"/>
      <c r="B77" s="8"/>
      <c r="C77" s="8"/>
      <c r="D77" s="8"/>
      <c r="E77" s="8"/>
      <c r="F77" s="8"/>
    </row>
    <row r="78" spans="1:6" x14ac:dyDescent="0.2">
      <c r="A78" s="25"/>
      <c r="B78" s="8"/>
      <c r="C78" s="8"/>
      <c r="D78" s="8"/>
      <c r="E78" s="8"/>
      <c r="F78" s="8"/>
    </row>
    <row r="79" spans="1:6" x14ac:dyDescent="0.2">
      <c r="B79" s="8"/>
      <c r="C79" s="8"/>
      <c r="D79" s="8"/>
      <c r="E79" s="8"/>
      <c r="F79" s="8"/>
    </row>
    <row r="80" spans="1:6" x14ac:dyDescent="0.2">
      <c r="B80" s="8"/>
      <c r="C80" s="8"/>
      <c r="D80" s="8"/>
      <c r="E80" s="8"/>
      <c r="F80" s="8"/>
    </row>
    <row r="81" spans="2:6" x14ac:dyDescent="0.2">
      <c r="B81" s="8"/>
      <c r="C81" s="8"/>
      <c r="D81" s="8"/>
      <c r="E81" s="8"/>
      <c r="F81" s="8"/>
    </row>
    <row r="82" spans="2:6" x14ac:dyDescent="0.2">
      <c r="B82" s="8"/>
      <c r="C82" s="8"/>
      <c r="D82" s="8"/>
      <c r="E82" s="8"/>
      <c r="F82" s="8"/>
    </row>
    <row r="83" spans="2:6" x14ac:dyDescent="0.2">
      <c r="B83" s="8"/>
      <c r="C83" s="8"/>
      <c r="D83" s="8"/>
      <c r="E83" s="8"/>
      <c r="F83" s="8"/>
    </row>
    <row r="84" spans="2:6" x14ac:dyDescent="0.2">
      <c r="B84" s="8"/>
      <c r="C84" s="8"/>
      <c r="D84" s="8"/>
      <c r="E84" s="8"/>
      <c r="F84" s="8"/>
    </row>
    <row r="85" spans="2:6" x14ac:dyDescent="0.2">
      <c r="B85" s="8"/>
      <c r="C85" s="8"/>
      <c r="D85" s="8"/>
      <c r="E85" s="8"/>
      <c r="F85" s="8"/>
    </row>
    <row r="86" spans="2:6" x14ac:dyDescent="0.2">
      <c r="B86" s="8"/>
      <c r="C86" s="8"/>
      <c r="D86" s="8"/>
      <c r="E86" s="8"/>
      <c r="F86" s="8"/>
    </row>
    <row r="87" spans="2:6" x14ac:dyDescent="0.2">
      <c r="B87" s="8"/>
      <c r="C87" s="8"/>
      <c r="D87" s="8"/>
      <c r="E87" s="8"/>
      <c r="F87" s="8"/>
    </row>
    <row r="88" spans="2:6" x14ac:dyDescent="0.2">
      <c r="B88" s="8"/>
      <c r="C88" s="8"/>
      <c r="D88" s="8"/>
      <c r="E88" s="8"/>
      <c r="F88" s="8"/>
    </row>
    <row r="89" spans="2:6" x14ac:dyDescent="0.2">
      <c r="B89" s="8"/>
      <c r="C89" s="8"/>
      <c r="D89" s="8"/>
      <c r="E89" s="8"/>
      <c r="F89" s="8"/>
    </row>
    <row r="90" spans="2:6" x14ac:dyDescent="0.2">
      <c r="B90" s="8"/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</sheetData>
  <hyperlinks>
    <hyperlink ref="D47" r:id="rId1" display="www.energie-bewusstsein.de"/>
  </hyperlinks>
  <pageMargins left="0.39374999999999999" right="0.39374999999999999" top="0.59027777777777779" bottom="0.59027777777777779" header="0.51180555555555562" footer="0.51180555555555562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Morawietz</dc:creator>
  <cp:lastModifiedBy>Lena Morawietz</cp:lastModifiedBy>
  <dcterms:created xsi:type="dcterms:W3CDTF">2023-01-31T11:03:00Z</dcterms:created>
  <dcterms:modified xsi:type="dcterms:W3CDTF">2023-01-31T11:03:00Z</dcterms:modified>
</cp:coreProperties>
</file>