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 - Outils Excel\"/>
    </mc:Choice>
  </mc:AlternateContent>
  <xr:revisionPtr revIDLastSave="0" documentId="13_ncr:1_{9F3D0E7A-3190-466B-BE8B-71C8ED818187}" xr6:coauthVersionLast="47" xr6:coauthVersionMax="47" xr10:uidLastSave="{00000000-0000-0000-0000-000000000000}"/>
  <bookViews>
    <workbookView xWindow="-120" yWindow="-120" windowWidth="29040" windowHeight="15720" xr2:uid="{7B86F577-70F3-42CB-89BD-ACE9698E60A1}"/>
  </bookViews>
  <sheets>
    <sheet name="Référence" sheetId="5" r:id="rId1"/>
    <sheet name="BDD" sheetId="1" r:id="rId2"/>
    <sheet name="Prevision" sheetId="2" state="hidden" r:id="rId3"/>
    <sheet name="AFaire" sheetId="6" state="hidden" r:id="rId4"/>
  </sheets>
  <definedNames>
    <definedName name="_xlnm._FilterDatabase" localSheetId="1" hidden="1">BDD!$A$1:$AS$1504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AP2" i="1"/>
  <c r="AQ2" i="1"/>
  <c r="AR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CL1" i="5"/>
  <c r="CM1" i="5"/>
  <c r="CN1" i="5"/>
  <c r="CO1" i="5"/>
  <c r="CP1" i="5"/>
  <c r="CQ1" i="5"/>
  <c r="CR1" i="5"/>
  <c r="CS1" i="5"/>
  <c r="CT1" i="5"/>
  <c r="CU1" i="5"/>
  <c r="CV1" i="5"/>
  <c r="CW1" i="5"/>
  <c r="CX1" i="5"/>
  <c r="CY1" i="5"/>
  <c r="CZ1" i="5"/>
  <c r="DA1" i="5"/>
  <c r="DB1" i="5"/>
  <c r="DC1" i="5"/>
  <c r="DD1" i="5"/>
  <c r="DE1" i="5"/>
  <c r="DF1" i="5"/>
  <c r="DG1" i="5"/>
  <c r="DH1" i="5"/>
  <c r="DI1" i="5"/>
  <c r="DJ1" i="5"/>
  <c r="DK1" i="5"/>
  <c r="DL1" i="5"/>
  <c r="DM1" i="5"/>
  <c r="DN1" i="5"/>
  <c r="DO1" i="5"/>
  <c r="DP1" i="5"/>
  <c r="DQ1" i="5"/>
  <c r="DR1" i="5"/>
  <c r="DS1" i="5"/>
  <c r="DT1" i="5"/>
  <c r="DU1" i="5"/>
  <c r="DV1" i="5"/>
  <c r="DW1" i="5"/>
  <c r="DX1" i="5"/>
  <c r="DY1" i="5"/>
  <c r="DZ1" i="5"/>
  <c r="EA1" i="5"/>
  <c r="EB1" i="5"/>
  <c r="EC1" i="5"/>
  <c r="ED1" i="5"/>
  <c r="EE1" i="5"/>
  <c r="EF1" i="5"/>
  <c r="EG1" i="5"/>
  <c r="EH1" i="5"/>
  <c r="EI1" i="5"/>
  <c r="EJ1" i="5"/>
  <c r="EK1" i="5"/>
  <c r="EL1" i="5"/>
  <c r="EM1" i="5"/>
  <c r="EN1" i="5"/>
  <c r="EO1" i="5"/>
  <c r="EP1" i="5"/>
  <c r="EQ1" i="5"/>
  <c r="ER1" i="5"/>
  <c r="ES1" i="5"/>
  <c r="ET1" i="5"/>
  <c r="EU1" i="5"/>
  <c r="EV1" i="5"/>
  <c r="EW1" i="5"/>
  <c r="AT3" i="5" a="1"/>
  <c r="AT3" i="5" s="1"/>
  <c r="AS3" i="5" a="1"/>
  <c r="AS3" i="5" l="1"/>
  <c r="AW2" i="5" a="1"/>
  <c r="AW2" i="5" s="1"/>
  <c r="AW1" i="5" s="1"/>
  <c r="AX2" i="5" a="1"/>
  <c r="AX2" i="5" s="1"/>
  <c r="AX1" i="5" s="1"/>
  <c r="AY2" i="5" a="1"/>
  <c r="AY2" i="5" s="1"/>
  <c r="AY1" i="5" s="1"/>
  <c r="AZ2" i="5" a="1"/>
  <c r="AZ2" i="5" s="1"/>
  <c r="AZ1" i="5" s="1"/>
  <c r="BA2" i="5" a="1"/>
  <c r="BA2" i="5" s="1"/>
  <c r="BA1" i="5" s="1"/>
  <c r="BB2" i="5" a="1"/>
  <c r="BB2" i="5" s="1"/>
  <c r="BB1" i="5" s="1"/>
  <c r="BC2" i="5" a="1"/>
  <c r="BC2" i="5" s="1"/>
  <c r="BC1" i="5" s="1"/>
  <c r="BD2" i="5" a="1"/>
  <c r="BD2" i="5" s="1"/>
  <c r="BD1" i="5" s="1"/>
  <c r="BE2" i="5" a="1"/>
  <c r="BE2" i="5" s="1"/>
  <c r="BE1" i="5" s="1"/>
  <c r="BF2" i="5" a="1"/>
  <c r="BF2" i="5" s="1"/>
  <c r="BF1" i="5" s="1"/>
  <c r="BG2" i="5" a="1"/>
  <c r="BG2" i="5" s="1"/>
  <c r="BG1" i="5" s="1"/>
  <c r="BH2" i="5" a="1"/>
  <c r="BH2" i="5" s="1"/>
  <c r="BH1" i="5" s="1"/>
  <c r="BI2" i="5" a="1"/>
  <c r="BI2" i="5" s="1"/>
  <c r="BI1" i="5" s="1"/>
  <c r="BJ2" i="5" a="1"/>
  <c r="BJ2" i="5" s="1"/>
  <c r="BJ1" i="5" s="1"/>
  <c r="BK2" i="5" a="1"/>
  <c r="BK2" i="5" s="1"/>
  <c r="BK1" i="5" s="1"/>
  <c r="BL2" i="5" a="1"/>
  <c r="BL2" i="5" s="1"/>
  <c r="BL1" i="5" s="1"/>
  <c r="BM2" i="5" a="1"/>
  <c r="BM2" i="5" s="1"/>
  <c r="BM1" i="5" s="1"/>
  <c r="BN2" i="5" a="1"/>
  <c r="BN2" i="5" s="1"/>
  <c r="BN1" i="5" s="1"/>
  <c r="BO2" i="5" a="1"/>
  <c r="BO2" i="5" s="1"/>
  <c r="BO1" i="5" s="1"/>
  <c r="BP2" i="5" a="1"/>
  <c r="BP2" i="5" s="1"/>
  <c r="BP1" i="5" s="1"/>
  <c r="BQ2" i="5" a="1"/>
  <c r="BQ2" i="5" s="1"/>
  <c r="BQ1" i="5" s="1"/>
  <c r="BR2" i="5" a="1"/>
  <c r="BR2" i="5" s="1"/>
  <c r="BR1" i="5" s="1"/>
  <c r="BS2" i="5" a="1"/>
  <c r="BS2" i="5" s="1"/>
  <c r="BS1" i="5" s="1"/>
  <c r="BT2" i="5" a="1"/>
  <c r="BT2" i="5" s="1"/>
  <c r="BT1" i="5" s="1"/>
  <c r="BU2" i="5" a="1"/>
  <c r="BU2" i="5" s="1"/>
  <c r="BU1" i="5" s="1"/>
  <c r="BV2" i="5" a="1"/>
  <c r="BV2" i="5" s="1"/>
  <c r="BV1" i="5" s="1"/>
  <c r="BW2" i="5" a="1"/>
  <c r="BW2" i="5" s="1"/>
  <c r="BW1" i="5" s="1"/>
  <c r="BX2" i="5" a="1"/>
  <c r="BX2" i="5" s="1"/>
  <c r="BX1" i="5" s="1"/>
  <c r="BY2" i="5" a="1"/>
  <c r="BY2" i="5" s="1"/>
  <c r="BY1" i="5" s="1"/>
  <c r="BZ2" i="5" a="1"/>
  <c r="BZ2" i="5" s="1"/>
  <c r="BZ1" i="5" s="1"/>
  <c r="CA2" i="5" a="1"/>
  <c r="CA2" i="5" s="1"/>
  <c r="CA1" i="5" s="1"/>
  <c r="CB2" i="5" a="1"/>
  <c r="CB2" i="5" s="1"/>
  <c r="CB1" i="5" s="1"/>
  <c r="CC2" i="5" a="1"/>
  <c r="CC2" i="5" s="1"/>
  <c r="CC1" i="5" s="1"/>
  <c r="CD2" i="5" a="1"/>
  <c r="CD2" i="5" s="1"/>
  <c r="CD1" i="5" s="1"/>
  <c r="CE2" i="5" a="1"/>
  <c r="CE2" i="5" s="1"/>
  <c r="CE1" i="5" s="1"/>
  <c r="CF2" i="5" a="1"/>
  <c r="CF2" i="5" s="1"/>
  <c r="CF1" i="5" s="1"/>
  <c r="CG2" i="5" a="1"/>
  <c r="CG2" i="5" s="1"/>
  <c r="CG1" i="5" s="1"/>
  <c r="CH2" i="5" a="1"/>
  <c r="CH2" i="5" s="1"/>
  <c r="CH1" i="5" s="1"/>
  <c r="CI2" i="5" a="1"/>
  <c r="CI2" i="5" s="1"/>
  <c r="CI1" i="5" s="1"/>
  <c r="CJ2" i="5" a="1"/>
  <c r="CJ2" i="5" s="1"/>
  <c r="CJ1" i="5" s="1"/>
  <c r="CK2" i="5" a="1"/>
  <c r="CK2" i="5" s="1"/>
  <c r="CK1" i="5" s="1"/>
  <c r="AU100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U4" i="5" l="1"/>
  <c r="AU5" i="5" s="1"/>
  <c r="AU6" i="5" s="1"/>
  <c r="AU7" i="5" s="1"/>
  <c r="I17" i="2"/>
  <c r="D45" i="2"/>
  <c r="E45" i="2"/>
  <c r="D38" i="2"/>
  <c r="E38" i="2"/>
  <c r="D39" i="2"/>
  <c r="E39" i="2"/>
  <c r="D40" i="2"/>
  <c r="E40" i="2"/>
  <c r="D41" i="2"/>
  <c r="E41" i="2"/>
  <c r="G41" i="2" s="1"/>
  <c r="D42" i="2"/>
  <c r="E42" i="2"/>
  <c r="G42" i="2" s="1"/>
  <c r="D43" i="2"/>
  <c r="E43" i="2"/>
  <c r="D44" i="2"/>
  <c r="E44" i="2"/>
  <c r="B38" i="2"/>
  <c r="B39" i="2"/>
  <c r="B40" i="2"/>
  <c r="B41" i="2"/>
  <c r="B42" i="2"/>
  <c r="B43" i="2"/>
  <c r="B44" i="2"/>
  <c r="B45" i="2"/>
  <c r="D26" i="2"/>
  <c r="E26" i="2"/>
  <c r="D27" i="2"/>
  <c r="E27" i="2"/>
  <c r="D28" i="2"/>
  <c r="E28" i="2"/>
  <c r="D29" i="2"/>
  <c r="E29" i="2"/>
  <c r="D31" i="2"/>
  <c r="E31" i="2"/>
  <c r="D32" i="2"/>
  <c r="E32" i="2"/>
  <c r="D33" i="2"/>
  <c r="E33" i="2"/>
  <c r="D35" i="2"/>
  <c r="D36" i="2" s="1"/>
  <c r="E35" i="2"/>
  <c r="G35" i="2" s="1"/>
  <c r="G36" i="2" s="1"/>
  <c r="D37" i="2"/>
  <c r="E37" i="2"/>
  <c r="G37" i="2" s="1"/>
  <c r="B26" i="2"/>
  <c r="B27" i="2"/>
  <c r="B28" i="2"/>
  <c r="B29" i="2"/>
  <c r="B31" i="2"/>
  <c r="B32" i="2"/>
  <c r="B33" i="2"/>
  <c r="B35" i="2"/>
  <c r="B37" i="2"/>
  <c r="B25" i="2"/>
  <c r="E25" i="2"/>
  <c r="D25" i="2"/>
  <c r="K2" i="2"/>
  <c r="AU8" i="5" l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N19" i="5"/>
  <c r="F25" i="2"/>
  <c r="E34" i="2"/>
  <c r="D34" i="2"/>
  <c r="D46" i="2"/>
  <c r="D30" i="2"/>
  <c r="E30" i="2"/>
  <c r="E46" i="2"/>
  <c r="E36" i="2"/>
  <c r="F44" i="2"/>
  <c r="G44" i="2"/>
  <c r="F29" i="2"/>
  <c r="F45" i="2"/>
  <c r="G45" i="2"/>
  <c r="F28" i="2"/>
  <c r="F43" i="2"/>
  <c r="F42" i="2"/>
  <c r="H42" i="2" s="1"/>
  <c r="I42" i="2" s="1"/>
  <c r="F33" i="2"/>
  <c r="F40" i="2"/>
  <c r="F32" i="2"/>
  <c r="G33" i="2"/>
  <c r="G43" i="2"/>
  <c r="F39" i="2"/>
  <c r="F31" i="2"/>
  <c r="F38" i="2"/>
  <c r="G39" i="2"/>
  <c r="F41" i="2"/>
  <c r="H41" i="2" s="1"/>
  <c r="I41" i="2" s="1"/>
  <c r="G38" i="2"/>
  <c r="G40" i="2"/>
  <c r="F27" i="2"/>
  <c r="G32" i="2"/>
  <c r="F26" i="2"/>
  <c r="F37" i="2"/>
  <c r="G25" i="2"/>
  <c r="G31" i="2"/>
  <c r="G29" i="2"/>
  <c r="F35" i="2"/>
  <c r="F36" i="2" s="1"/>
  <c r="G28" i="2"/>
  <c r="G27" i="2"/>
  <c r="G26" i="2"/>
  <c r="A2" i="2"/>
  <c r="H25" i="2" l="1"/>
  <c r="D47" i="2"/>
  <c r="E47" i="2"/>
  <c r="H40" i="2"/>
  <c r="I40" i="2" s="1"/>
  <c r="F34" i="2"/>
  <c r="H29" i="2"/>
  <c r="I29" i="2" s="1"/>
  <c r="F30" i="2"/>
  <c r="G46" i="2"/>
  <c r="H44" i="2"/>
  <c r="I44" i="2" s="1"/>
  <c r="F46" i="2"/>
  <c r="G30" i="2"/>
  <c r="H45" i="2"/>
  <c r="I45" i="2" s="1"/>
  <c r="H43" i="2"/>
  <c r="I43" i="2" s="1"/>
  <c r="H32" i="2"/>
  <c r="I32" i="2" s="1"/>
  <c r="H35" i="2"/>
  <c r="H36" i="2" s="1"/>
  <c r="H37" i="2"/>
  <c r="H28" i="2"/>
  <c r="I28" i="2" s="1"/>
  <c r="H33" i="2"/>
  <c r="I33" i="2" s="1"/>
  <c r="H31" i="2"/>
  <c r="G34" i="2"/>
  <c r="H26" i="2"/>
  <c r="I26" i="2" s="1"/>
  <c r="H39" i="2"/>
  <c r="I39" i="2" s="1"/>
  <c r="H27" i="2"/>
  <c r="I27" i="2" s="1"/>
  <c r="H38" i="2"/>
  <c r="I38" i="2" s="1"/>
  <c r="C4" i="2" a="1"/>
  <c r="C4" i="2" s="1"/>
  <c r="C6" i="2" a="1"/>
  <c r="C6" i="2" s="1"/>
  <c r="C16" i="2" a="1"/>
  <c r="C16" i="2" s="1"/>
  <c r="C15" i="2" a="1"/>
  <c r="C15" i="2" s="1"/>
  <c r="C5" i="2" a="1"/>
  <c r="C5" i="2" s="1"/>
  <c r="C3" i="2" a="1"/>
  <c r="C3" i="2" s="1"/>
  <c r="C9" i="2" a="1"/>
  <c r="C9" i="2" s="1"/>
  <c r="C10" i="2" a="1"/>
  <c r="C10" i="2" s="1"/>
  <c r="C11" i="2" a="1"/>
  <c r="C11" i="2" s="1"/>
  <c r="C13" i="2" a="1"/>
  <c r="C13" i="2" s="1"/>
  <c r="C7" i="2" a="1"/>
  <c r="C7" i="2" s="1"/>
  <c r="C8" i="2" a="1"/>
  <c r="C8" i="2" s="1"/>
  <c r="C12" i="2" a="1"/>
  <c r="C12" i="2" s="1"/>
  <c r="C14" i="2" a="1"/>
  <c r="C14" i="2" s="1"/>
  <c r="AQ2" i="5"/>
  <c r="D4" i="5"/>
  <c r="E32" i="5" l="1"/>
  <c r="AQ3" i="5"/>
  <c r="AQ4" i="5" s="1"/>
  <c r="AQ5" i="5" s="1"/>
  <c r="AQ6" i="5" s="1"/>
  <c r="AQ7" i="5" s="1"/>
  <c r="AQ8" i="5" s="1"/>
  <c r="AQ9" i="5" s="1"/>
  <c r="AQ10" i="5" s="1"/>
  <c r="AQ11" i="5" s="1"/>
  <c r="G47" i="2"/>
  <c r="F47" i="2"/>
  <c r="H34" i="2"/>
  <c r="H46" i="2"/>
  <c r="H30" i="2"/>
  <c r="I37" i="2"/>
  <c r="I46" i="2" s="1"/>
  <c r="I35" i="2"/>
  <c r="I36" i="2" s="1"/>
  <c r="I31" i="2"/>
  <c r="I34" i="2" s="1"/>
  <c r="I25" i="2"/>
  <c r="I30" i="2" s="1"/>
  <c r="C4" i="5"/>
  <c r="C5" i="5" s="1"/>
  <c r="C6" i="5" s="1"/>
  <c r="C7" i="5" s="1"/>
  <c r="C8" i="5" s="1"/>
  <c r="C9" i="5" s="1"/>
  <c r="S21" i="5"/>
  <c r="M9" i="5"/>
  <c r="S9" i="5"/>
  <c r="M26" i="5"/>
  <c r="D24" i="5"/>
  <c r="AB19" i="5"/>
  <c r="J32" i="5"/>
  <c r="P33" i="5"/>
  <c r="P6" i="5"/>
  <c r="D33" i="5"/>
  <c r="Y23" i="5"/>
  <c r="V25" i="5"/>
  <c r="Y22" i="5"/>
  <c r="AB27" i="5"/>
  <c r="AE15" i="5"/>
  <c r="G12" i="5"/>
  <c r="M33" i="5"/>
  <c r="AE32" i="5"/>
  <c r="J14" i="5"/>
  <c r="P27" i="5"/>
  <c r="Y30" i="5"/>
  <c r="S16" i="5"/>
  <c r="Y20" i="5"/>
  <c r="AB4" i="5"/>
  <c r="S17" i="5"/>
  <c r="Y14" i="5"/>
  <c r="V24" i="5"/>
  <c r="P32" i="5"/>
  <c r="J16" i="5"/>
  <c r="AH18" i="5"/>
  <c r="S14" i="5"/>
  <c r="AB14" i="5"/>
  <c r="AB31" i="5"/>
  <c r="P7" i="5"/>
  <c r="AE10" i="5"/>
  <c r="G28" i="5"/>
  <c r="AB30" i="5"/>
  <c r="V15" i="5"/>
  <c r="AK30" i="5"/>
  <c r="Y15" i="5"/>
  <c r="G16" i="5"/>
  <c r="M13" i="5"/>
  <c r="AE4" i="5"/>
  <c r="Y28" i="5"/>
  <c r="D21" i="5"/>
  <c r="G8" i="5"/>
  <c r="D27" i="5"/>
  <c r="G13" i="5"/>
  <c r="AK11" i="5"/>
  <c r="V7" i="5"/>
  <c r="Y27" i="5"/>
  <c r="G19" i="5"/>
  <c r="AB28" i="5"/>
  <c r="AH12" i="5"/>
  <c r="AE20" i="5"/>
  <c r="V10" i="5"/>
  <c r="M21" i="5"/>
  <c r="Y6" i="5"/>
  <c r="AH26" i="5"/>
  <c r="V12" i="5"/>
  <c r="G4" i="5"/>
  <c r="S12" i="5"/>
  <c r="AB9" i="5"/>
  <c r="P5" i="5"/>
  <c r="M14" i="5"/>
  <c r="Y21" i="5"/>
  <c r="AK28" i="5"/>
  <c r="D8" i="5"/>
  <c r="S18" i="5"/>
  <c r="AE22" i="5"/>
  <c r="V17" i="5"/>
  <c r="AB5" i="5"/>
  <c r="J6" i="5"/>
  <c r="D5" i="5"/>
  <c r="P34" i="5"/>
  <c r="V5" i="5"/>
  <c r="D13" i="5"/>
  <c r="D26" i="5"/>
  <c r="AK16" i="5"/>
  <c r="P21" i="5"/>
  <c r="M18" i="5"/>
  <c r="G18" i="5"/>
  <c r="Y33" i="5"/>
  <c r="D16" i="5"/>
  <c r="D34" i="5"/>
  <c r="AE18" i="5"/>
  <c r="Y25" i="5"/>
  <c r="P4" i="5"/>
  <c r="AK4" i="5"/>
  <c r="D30" i="5"/>
  <c r="G29" i="5"/>
  <c r="AK25" i="5"/>
  <c r="G22" i="5"/>
  <c r="AK7" i="5"/>
  <c r="J27" i="5"/>
  <c r="Y11" i="5"/>
  <c r="Y17" i="5"/>
  <c r="AB29" i="5"/>
  <c r="AB11" i="5"/>
  <c r="J17" i="5"/>
  <c r="J4" i="5"/>
  <c r="S10" i="5"/>
  <c r="J28" i="5"/>
  <c r="AH21" i="5"/>
  <c r="V16" i="5"/>
  <c r="AK10" i="5"/>
  <c r="P8" i="5"/>
  <c r="V28" i="5"/>
  <c r="AB20" i="5"/>
  <c r="AK21" i="5"/>
  <c r="AE12" i="5"/>
  <c r="Y7" i="5"/>
  <c r="Y16" i="5"/>
  <c r="J24" i="5"/>
  <c r="AB16" i="5"/>
  <c r="AK13" i="5"/>
  <c r="Y12" i="5"/>
  <c r="AE31" i="5"/>
  <c r="G20" i="5"/>
  <c r="D18" i="5"/>
  <c r="Y13" i="5"/>
  <c r="Y34" i="5"/>
  <c r="V23" i="5"/>
  <c r="AK29" i="5"/>
  <c r="M30" i="5"/>
  <c r="M7" i="5"/>
  <c r="AE34" i="5"/>
  <c r="AH31" i="5"/>
  <c r="P18" i="5"/>
  <c r="G26" i="5"/>
  <c r="AE27" i="5"/>
  <c r="AH11" i="5"/>
  <c r="AH4" i="5"/>
  <c r="J21" i="5"/>
  <c r="P24" i="5"/>
  <c r="D23" i="5"/>
  <c r="V18" i="5"/>
  <c r="AK26" i="5"/>
  <c r="AH22" i="5"/>
  <c r="AB23" i="5"/>
  <c r="V14" i="5"/>
  <c r="AB13" i="5"/>
  <c r="AE26" i="5"/>
  <c r="M22" i="5"/>
  <c r="M27" i="5"/>
  <c r="AE9" i="5"/>
  <c r="V33" i="5"/>
  <c r="M15" i="5"/>
  <c r="AK33" i="5"/>
  <c r="AE23" i="5"/>
  <c r="G24" i="5"/>
  <c r="AH28" i="5"/>
  <c r="M19" i="5"/>
  <c r="S4" i="5"/>
  <c r="J33" i="5"/>
  <c r="D31" i="5"/>
  <c r="P17" i="5"/>
  <c r="G21" i="5"/>
  <c r="M29" i="5"/>
  <c r="AK15" i="5"/>
  <c r="AH29" i="5"/>
  <c r="G5" i="5"/>
  <c r="S8" i="5"/>
  <c r="J26" i="5"/>
  <c r="M4" i="5"/>
  <c r="V8" i="5"/>
  <c r="M28" i="5"/>
  <c r="AB26" i="5"/>
  <c r="P25" i="5"/>
  <c r="V19" i="5"/>
  <c r="AH7" i="5"/>
  <c r="AH27" i="5"/>
  <c r="G14" i="5"/>
  <c r="S15" i="5"/>
  <c r="AK24" i="5"/>
  <c r="D6" i="5"/>
  <c r="J20" i="5"/>
  <c r="AE25" i="5"/>
  <c r="AB12" i="5"/>
  <c r="M23" i="5"/>
  <c r="AE21" i="5"/>
  <c r="AB25" i="5"/>
  <c r="S29" i="5"/>
  <c r="V31" i="5"/>
  <c r="P10" i="5"/>
  <c r="P15" i="5"/>
  <c r="D25" i="5"/>
  <c r="V26" i="5"/>
  <c r="S24" i="5"/>
  <c r="J25" i="5"/>
  <c r="M11" i="5"/>
  <c r="AH25" i="5"/>
  <c r="J5" i="5"/>
  <c r="AH15" i="5"/>
  <c r="J18" i="5"/>
  <c r="AB17" i="5"/>
  <c r="AH13" i="5"/>
  <c r="AE19" i="5"/>
  <c r="P22" i="5"/>
  <c r="S30" i="5"/>
  <c r="P29" i="5"/>
  <c r="AK12" i="5"/>
  <c r="G6" i="5"/>
  <c r="AE16" i="5"/>
  <c r="AK22" i="5"/>
  <c r="Y32" i="5"/>
  <c r="J10" i="5"/>
  <c r="J22" i="5"/>
  <c r="J23" i="5"/>
  <c r="AB22" i="5"/>
  <c r="AE13" i="5"/>
  <c r="AK9" i="5"/>
  <c r="AH10" i="5"/>
  <c r="D14" i="5"/>
  <c r="J7" i="5"/>
  <c r="S22" i="5"/>
  <c r="P31" i="5"/>
  <c r="P28" i="5"/>
  <c r="AB32" i="5"/>
  <c r="AE11" i="5"/>
  <c r="AB8" i="5"/>
  <c r="P11" i="5"/>
  <c r="P19" i="5"/>
  <c r="AH33" i="5"/>
  <c r="AE17" i="5"/>
  <c r="D12" i="5"/>
  <c r="M16" i="5"/>
  <c r="AH5" i="5"/>
  <c r="M5" i="5"/>
  <c r="G30" i="5"/>
  <c r="AH6" i="5"/>
  <c r="AB15" i="5"/>
  <c r="AK8" i="5"/>
  <c r="AB33" i="5"/>
  <c r="J12" i="5"/>
  <c r="G27" i="5"/>
  <c r="V21" i="5"/>
  <c r="AH19" i="5"/>
  <c r="S33" i="5"/>
  <c r="S6" i="5"/>
  <c r="AB18" i="5"/>
  <c r="J9" i="5"/>
  <c r="D7" i="5"/>
  <c r="D20" i="5"/>
  <c r="AH16" i="5"/>
  <c r="V6" i="5"/>
  <c r="J8" i="5"/>
  <c r="P20" i="5"/>
  <c r="AH9" i="5"/>
  <c r="AE28" i="5"/>
  <c r="Y24" i="5"/>
  <c r="P12" i="5"/>
  <c r="P26" i="5"/>
  <c r="AK32" i="5"/>
  <c r="D19" i="5"/>
  <c r="S23" i="5"/>
  <c r="AK27" i="5"/>
  <c r="M12" i="5"/>
  <c r="G15" i="5"/>
  <c r="S11" i="5"/>
  <c r="AK14" i="5"/>
  <c r="AK19" i="5"/>
  <c r="S20" i="5"/>
  <c r="AH14" i="5"/>
  <c r="AE14" i="5"/>
  <c r="S28" i="5"/>
  <c r="S32" i="5"/>
  <c r="S31" i="5"/>
  <c r="AB21" i="5"/>
  <c r="AB24" i="5"/>
  <c r="Y8" i="5"/>
  <c r="M17" i="5"/>
  <c r="Y10" i="5"/>
  <c r="AB6" i="5"/>
  <c r="V11" i="5"/>
  <c r="G10" i="5"/>
  <c r="AB10" i="5"/>
  <c r="M20" i="5"/>
  <c r="P30" i="5"/>
  <c r="AH17" i="5"/>
  <c r="AK23" i="5"/>
  <c r="V20" i="5"/>
  <c r="G32" i="5"/>
  <c r="AH24" i="5"/>
  <c r="J13" i="5"/>
  <c r="D28" i="5"/>
  <c r="M25" i="5"/>
  <c r="P13" i="5"/>
  <c r="P16" i="5"/>
  <c r="AK31" i="5"/>
  <c r="Y4" i="5"/>
  <c r="AH8" i="5"/>
  <c r="G25" i="5"/>
  <c r="S5" i="5"/>
  <c r="AB7" i="5"/>
  <c r="M6" i="5"/>
  <c r="M24" i="5"/>
  <c r="AE6" i="5"/>
  <c r="S25" i="5"/>
  <c r="D32" i="5"/>
  <c r="M8" i="5"/>
  <c r="AH30" i="5"/>
  <c r="V30" i="5"/>
  <c r="Y26" i="5"/>
  <c r="J15" i="5"/>
  <c r="G7" i="5"/>
  <c r="AE33" i="5"/>
  <c r="D17" i="5"/>
  <c r="S27" i="5"/>
  <c r="Y18" i="5"/>
  <c r="D10" i="5"/>
  <c r="AK18" i="5"/>
  <c r="Y5" i="5"/>
  <c r="AK20" i="5"/>
  <c r="J29" i="5"/>
  <c r="G9" i="5"/>
  <c r="J11" i="5"/>
  <c r="AH32" i="5"/>
  <c r="AE29" i="5"/>
  <c r="AE24" i="5"/>
  <c r="AK6" i="5"/>
  <c r="AE7" i="5"/>
  <c r="D22" i="5"/>
  <c r="S26" i="5"/>
  <c r="AK5" i="5"/>
  <c r="AE8" i="5"/>
  <c r="S7" i="5"/>
  <c r="AK17" i="5"/>
  <c r="P9" i="5"/>
  <c r="G17" i="5"/>
  <c r="AH23" i="5"/>
  <c r="AE5" i="5"/>
  <c r="V22" i="5"/>
  <c r="D29" i="5"/>
  <c r="G11" i="5"/>
  <c r="V9" i="5"/>
  <c r="V29" i="5"/>
  <c r="M31" i="5"/>
  <c r="V4" i="5"/>
  <c r="AE30" i="5"/>
  <c r="Y9" i="5"/>
  <c r="D15" i="5"/>
  <c r="Y19" i="5"/>
  <c r="Y29" i="5"/>
  <c r="S13" i="5"/>
  <c r="AK34" i="5"/>
  <c r="AH20" i="5"/>
  <c r="Y31" i="5"/>
  <c r="V27" i="5"/>
  <c r="J30" i="5"/>
  <c r="J31" i="5"/>
  <c r="P14" i="5"/>
  <c r="V32" i="5"/>
  <c r="V34" i="5"/>
  <c r="M10" i="5"/>
  <c r="J19" i="5"/>
  <c r="S19" i="5"/>
  <c r="M32" i="5"/>
  <c r="G31" i="5"/>
  <c r="J34" i="5"/>
  <c r="G23" i="5"/>
  <c r="D9" i="5"/>
  <c r="V13" i="5"/>
  <c r="D11" i="5"/>
  <c r="P23" i="5"/>
  <c r="C10" i="5" l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AA4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D4" i="5" s="1"/>
  <c r="AD5" i="5" s="1"/>
  <c r="AD6" i="5" s="1"/>
  <c r="AD7" i="5" s="1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G4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H47" i="2"/>
  <c r="I47" i="2"/>
  <c r="D4" i="2" l="1"/>
  <c r="E4" i="2"/>
  <c r="D6" i="2"/>
  <c r="E5" i="2"/>
  <c r="E6" i="2"/>
  <c r="D5" i="2"/>
  <c r="D7" i="2"/>
  <c r="E8" i="2"/>
  <c r="E12" i="2"/>
  <c r="E15" i="2"/>
  <c r="D8" i="2"/>
  <c r="D12" i="2"/>
  <c r="D15" i="2"/>
  <c r="D9" i="2"/>
  <c r="E10" i="2"/>
  <c r="E7" i="2"/>
  <c r="D3" i="2"/>
  <c r="D10" i="2"/>
  <c r="E9" i="2"/>
  <c r="E11" i="2"/>
  <c r="E16" i="2"/>
  <c r="E3" i="2"/>
  <c r="D11" i="2"/>
  <c r="D16" i="2"/>
  <c r="E14" i="2"/>
  <c r="E13" i="2"/>
  <c r="D13" i="2"/>
  <c r="D14" i="2"/>
  <c r="F15" i="2" l="1"/>
  <c r="G15" i="2"/>
  <c r="H15" i="2"/>
  <c r="F12" i="2"/>
  <c r="H12" i="2" s="1"/>
  <c r="G12" i="2"/>
  <c r="G11" i="2"/>
  <c r="F11" i="2"/>
  <c r="F8" i="2"/>
  <c r="G8" i="2"/>
  <c r="H8" i="2" s="1"/>
  <c r="F16" i="2"/>
  <c r="H16" i="2" s="1"/>
  <c r="G16" i="2"/>
  <c r="F9" i="2"/>
  <c r="H9" i="2" s="1"/>
  <c r="G9" i="2"/>
  <c r="F3" i="2"/>
  <c r="G3" i="2"/>
  <c r="H3" i="2" s="1"/>
  <c r="F6" i="2"/>
  <c r="G6" i="2"/>
  <c r="F7" i="2"/>
  <c r="G7" i="2"/>
  <c r="H7" i="2" s="1"/>
  <c r="F5" i="2"/>
  <c r="G5" i="2"/>
  <c r="F14" i="2"/>
  <c r="G14" i="2"/>
  <c r="H14" i="2" s="1"/>
  <c r="F10" i="2"/>
  <c r="G10" i="2"/>
  <c r="G13" i="2"/>
  <c r="H13" i="2" s="1"/>
  <c r="F13" i="2"/>
  <c r="F4" i="2"/>
  <c r="G4" i="2"/>
  <c r="H4" i="2" s="1"/>
  <c r="D18" i="2"/>
  <c r="E18" i="2"/>
  <c r="H11" i="2" l="1"/>
  <c r="I11" i="2" s="1"/>
  <c r="H6" i="2"/>
  <c r="I6" i="2" s="1"/>
  <c r="H10" i="2"/>
  <c r="I10" i="2" s="1"/>
  <c r="H5" i="2"/>
  <c r="I5" i="2" s="1"/>
  <c r="I14" i="2"/>
  <c r="I13" i="2"/>
  <c r="I16" i="2"/>
  <c r="I15" i="2"/>
  <c r="I12" i="2"/>
  <c r="I9" i="2"/>
  <c r="I8" i="2"/>
  <c r="I3" i="2"/>
  <c r="I4" i="2"/>
  <c r="I7" i="2"/>
  <c r="F18" i="2"/>
  <c r="G18" i="2"/>
  <c r="H18" i="2" l="1"/>
  <c r="I18" i="2" s="1"/>
  <c r="AT4" i="5"/>
  <c r="AT5" i="5" l="1"/>
  <c r="AT6" i="5" s="1"/>
  <c r="AT7" i="5" l="1"/>
  <c r="AT8" i="5" l="1"/>
  <c r="AN18" i="5" l="1"/>
  <c r="AT9" i="5"/>
  <c r="AT10" i="5" s="1"/>
  <c r="AT11" i="5" s="1"/>
  <c r="AT12" i="5" s="1"/>
  <c r="AT13" i="5" s="1"/>
  <c r="AT14" i="5" s="1"/>
  <c r="AT15" i="5" s="1"/>
  <c r="AT16" i="5" s="1"/>
  <c r="AT17" i="5" s="1"/>
  <c r="AT18" i="5" s="1"/>
  <c r="AT19" i="5" s="1"/>
  <c r="AT20" i="5" s="1"/>
  <c r="AT21" i="5" s="1"/>
  <c r="AT22" i="5" s="1"/>
  <c r="AT23" i="5" s="1"/>
  <c r="AT24" i="5" s="1"/>
  <c r="AT25" i="5" s="1"/>
  <c r="AT26" i="5" s="1"/>
  <c r="AT27" i="5" s="1"/>
  <c r="AT28" i="5" s="1"/>
  <c r="AT29" i="5" s="1"/>
  <c r="AT30" i="5" s="1"/>
  <c r="AT31" i="5" s="1"/>
  <c r="AT32" i="5" s="1"/>
  <c r="AT33" i="5" s="1"/>
  <c r="AT34" i="5" s="1"/>
  <c r="AT35" i="5" s="1"/>
  <c r="AT36" i="5" s="1"/>
  <c r="AT37" i="5" s="1"/>
  <c r="AT38" i="5" s="1"/>
  <c r="AT39" i="5" s="1"/>
  <c r="AT40" i="5" s="1"/>
  <c r="AT41" i="5" s="1"/>
  <c r="AT42" i="5" s="1"/>
  <c r="AT43" i="5" s="1"/>
  <c r="AT44" i="5" s="1"/>
  <c r="AT45" i="5" s="1"/>
  <c r="AT46" i="5" s="1"/>
  <c r="AT47" i="5" s="1"/>
  <c r="AT48" i="5" s="1"/>
  <c r="M35" i="5" l="1"/>
  <c r="AH35" i="5"/>
  <c r="J35" i="5"/>
  <c r="G35" i="5"/>
  <c r="D35" i="5"/>
  <c r="AE35" i="5"/>
  <c r="AK35" i="5"/>
  <c r="Y35" i="5"/>
  <c r="S35" i="5"/>
  <c r="P35" i="5"/>
  <c r="AB35" i="5"/>
  <c r="V3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<sst xmlns="http://schemas.openxmlformats.org/spreadsheetml/2006/main" count="15784" uniqueCount="2709">
  <si>
    <t>date_mutation</t>
  </si>
  <si>
    <t>valeur_fonciere</t>
  </si>
  <si>
    <t>adresse_numero</t>
  </si>
  <si>
    <t>adresse_nom_voie</t>
  </si>
  <si>
    <t>code_commune</t>
  </si>
  <si>
    <t>type_local</t>
  </si>
  <si>
    <t>surface_reelle_bati</t>
  </si>
  <si>
    <t>nombre_pieces_principales</t>
  </si>
  <si>
    <t>nature_culture</t>
  </si>
  <si>
    <t>surface_terrain</t>
  </si>
  <si>
    <t>Maison</t>
  </si>
  <si>
    <t>sols</t>
  </si>
  <si>
    <t>Moyenne</t>
  </si>
  <si>
    <t>Pareillement pour pondéré la surface, si le bien objet de l'estimation fait 80m2 de SHAB (surface habitable), un bien de 100m2 sera pris en compte à 80%</t>
  </si>
  <si>
    <t>Adresse</t>
  </si>
  <si>
    <t>10 ALL DE LA SAVOIE</t>
  </si>
  <si>
    <t>102 RUE DE LA PYRAMIDE</t>
  </si>
  <si>
    <t>12 RUE DES CEVENNES</t>
  </si>
  <si>
    <t>13 RUE DE PROVENCE</t>
  </si>
  <si>
    <t>16 RUE DE L AUVERGNE</t>
  </si>
  <si>
    <t>2 RUE DE L AUVERGNE</t>
  </si>
  <si>
    <t>29 RUE DES SOUCHES</t>
  </si>
  <si>
    <t>30 RUE DU ROUSSILLON</t>
  </si>
  <si>
    <t>4 ALL DU VERCORS</t>
  </si>
  <si>
    <t>40 RUE DU ROUSSILLON</t>
  </si>
  <si>
    <t>44 RUE DE L AUVERGNE</t>
  </si>
  <si>
    <t>51 RUE DE LA LOURNEAU</t>
  </si>
  <si>
    <t>57 RUE DE LA LOURNEAU</t>
  </si>
  <si>
    <t>59 RUE DE LA LOURNEAU</t>
  </si>
  <si>
    <t>68 RUE DU ROUSSILLON</t>
  </si>
  <si>
    <t>8 RUE DE PROVENCE</t>
  </si>
  <si>
    <t>94 RUE DE LA PYRAMIDE</t>
  </si>
  <si>
    <t>Jours semaine</t>
  </si>
  <si>
    <t>Lun</t>
  </si>
  <si>
    <t>Mar</t>
  </si>
  <si>
    <t>Mer</t>
  </si>
  <si>
    <t>Jeu</t>
  </si>
  <si>
    <t>Ven</t>
  </si>
  <si>
    <t>Sam</t>
  </si>
  <si>
    <t>Dim</t>
  </si>
  <si>
    <t>Filtre 
année</t>
  </si>
  <si>
    <t>Date</t>
  </si>
  <si>
    <t>Jour</t>
  </si>
  <si>
    <t>Num</t>
  </si>
  <si>
    <t>Année</t>
  </si>
  <si>
    <t>Numero pattern</t>
  </si>
  <si>
    <t>Valeur foncière BDD</t>
  </si>
  <si>
    <t>Surface</t>
  </si>
  <si>
    <t>Valeur foncière estimé</t>
  </si>
  <si>
    <t>Perte par Année</t>
  </si>
  <si>
    <t>Moyenne = (X + Y*0,95) / 1,95</t>
  </si>
  <si>
    <t>Perte par M²</t>
  </si>
  <si>
    <t>Surface cible</t>
  </si>
  <si>
    <t>Perte par année</t>
  </si>
  <si>
    <t xml:space="preserve">Ex : Un bien X vendu en 2023 &amp; un bien Y vendu en 2022 ; </t>
  </si>
  <si>
    <t>Surface entre 70 et 90 m²</t>
  </si>
  <si>
    <t>Diff</t>
  </si>
  <si>
    <t>&lt;=75m²</t>
  </si>
  <si>
    <t>Générale</t>
  </si>
  <si>
    <t>&gt;75m² &lt;=80m²</t>
  </si>
  <si>
    <t>&gt;80m² &lt;=85m²</t>
  </si>
  <si>
    <t>&gt;85m² &lt;=90m²</t>
  </si>
  <si>
    <t>Prix du bien à 80m² = Z ; prix du bien de 100m² = A ; moyenne = (Z + A*0,8)/ 1,8</t>
  </si>
  <si>
    <t>Historique
Années</t>
  </si>
  <si>
    <t>Types Données</t>
  </si>
  <si>
    <t>Theme Jour</t>
  </si>
  <si>
    <t>Theme Nuit</t>
  </si>
  <si>
    <t xml:space="preserve">Clé 1 </t>
  </si>
  <si>
    <t>Valeur1</t>
  </si>
  <si>
    <t>Correspondance Clé1</t>
  </si>
  <si>
    <t>id_mutation</t>
  </si>
  <si>
    <t>numero_disposition</t>
  </si>
  <si>
    <t>nature_mutation</t>
  </si>
  <si>
    <t>adresse_suffixe</t>
  </si>
  <si>
    <t>adresse_code_voie</t>
  </si>
  <si>
    <t>code_postal</t>
  </si>
  <si>
    <t>nom_commune</t>
  </si>
  <si>
    <t>code_departement</t>
  </si>
  <si>
    <t>ancien_code_commune</t>
  </si>
  <si>
    <t>ancien_nom_commune</t>
  </si>
  <si>
    <t>id_parcelle</t>
  </si>
  <si>
    <t>ancien_id_parcelle</t>
  </si>
  <si>
    <t>numero_volume</t>
  </si>
  <si>
    <t>lot1_numero</t>
  </si>
  <si>
    <t>lot1_surface_carrez</t>
  </si>
  <si>
    <t>lot2_numero</t>
  </si>
  <si>
    <t>lot2_surface_carrez</t>
  </si>
  <si>
    <t>lot3_numero</t>
  </si>
  <si>
    <t>lot3_surface_carrez</t>
  </si>
  <si>
    <t>lot4_numero</t>
  </si>
  <si>
    <t>lot4_surface_carrez</t>
  </si>
  <si>
    <t>lot5_numero</t>
  </si>
  <si>
    <t>lot5_surface_carrez</t>
  </si>
  <si>
    <t>nombre_lots</t>
  </si>
  <si>
    <t>code_type_local</t>
  </si>
  <si>
    <t>code_nature_culture</t>
  </si>
  <si>
    <t>code_nature_culture_speciale</t>
  </si>
  <si>
    <t>nature_culture_speciale</t>
  </si>
  <si>
    <t>longitude</t>
  </si>
  <si>
    <t>latitude</t>
  </si>
  <si>
    <t>section_prefixe</t>
  </si>
  <si>
    <t>Vente</t>
  </si>
  <si>
    <t>AB</t>
  </si>
  <si>
    <t>terrains a bÃ¢tir</t>
  </si>
  <si>
    <t>2.00</t>
  </si>
  <si>
    <t>S</t>
  </si>
  <si>
    <t>000AC</t>
  </si>
  <si>
    <t>DÃ©pendance</t>
  </si>
  <si>
    <t>Appartement</t>
  </si>
  <si>
    <t>40.00</t>
  </si>
  <si>
    <t>178.00</t>
  </si>
  <si>
    <t>139.00</t>
  </si>
  <si>
    <t>91.00</t>
  </si>
  <si>
    <t>52.00</t>
  </si>
  <si>
    <t>40.95</t>
  </si>
  <si>
    <t>132.00</t>
  </si>
  <si>
    <t>80.00</t>
  </si>
  <si>
    <t>48.00</t>
  </si>
  <si>
    <t>105.00</t>
  </si>
  <si>
    <t>Vente en l'Ã©tat futur d'achÃ¨vement</t>
  </si>
  <si>
    <t>60.00</t>
  </si>
  <si>
    <t>C</t>
  </si>
  <si>
    <t>B</t>
  </si>
  <si>
    <t>Rennes</t>
  </si>
  <si>
    <t>180.00</t>
  </si>
  <si>
    <t>74.00</t>
  </si>
  <si>
    <t>Local industriel. commercial ou assimilÃ©</t>
  </si>
  <si>
    <t>57.00</t>
  </si>
  <si>
    <t>100.00</t>
  </si>
  <si>
    <t>122.00</t>
  </si>
  <si>
    <t>135.00</t>
  </si>
  <si>
    <t>28.00</t>
  </si>
  <si>
    <t>50.00</t>
  </si>
  <si>
    <t>69.00</t>
  </si>
  <si>
    <t>14.00</t>
  </si>
  <si>
    <t>21.00</t>
  </si>
  <si>
    <t>97.00</t>
  </si>
  <si>
    <t>10.00</t>
  </si>
  <si>
    <t>26.00</t>
  </si>
  <si>
    <t>A</t>
  </si>
  <si>
    <t>106.00</t>
  </si>
  <si>
    <t>44.00</t>
  </si>
  <si>
    <t>88.00</t>
  </si>
  <si>
    <t>22.00</t>
  </si>
  <si>
    <t>114.00</t>
  </si>
  <si>
    <t>67.00</t>
  </si>
  <si>
    <t>145.00</t>
  </si>
  <si>
    <t>55.00</t>
  </si>
  <si>
    <t>56.00</t>
  </si>
  <si>
    <t>84.00</t>
  </si>
  <si>
    <t>66.00</t>
  </si>
  <si>
    <t>3.00</t>
  </si>
  <si>
    <t>29.00</t>
  </si>
  <si>
    <t>108.00</t>
  </si>
  <si>
    <t>73.00</t>
  </si>
  <si>
    <t>47.00</t>
  </si>
  <si>
    <t>54.00</t>
  </si>
  <si>
    <t>15.00</t>
  </si>
  <si>
    <t>33.00</t>
  </si>
  <si>
    <t>72.00</t>
  </si>
  <si>
    <t>2022-584427</t>
  </si>
  <si>
    <t>RUE LA FAYETTE</t>
  </si>
  <si>
    <t>35238000AC0479</t>
  </si>
  <si>
    <t>31.61</t>
  </si>
  <si>
    <t>43.00</t>
  </si>
  <si>
    <t>-1.6796230</t>
  </si>
  <si>
    <t>48.1125550</t>
  </si>
  <si>
    <t>43.50</t>
  </si>
  <si>
    <t>247.00</t>
  </si>
  <si>
    <t>85.00</t>
  </si>
  <si>
    <t>90.00</t>
  </si>
  <si>
    <t>144.00</t>
  </si>
  <si>
    <t>155.00</t>
  </si>
  <si>
    <t>150.00</t>
  </si>
  <si>
    <t>76.00</t>
  </si>
  <si>
    <t>98.00</t>
  </si>
  <si>
    <t>92.00</t>
  </si>
  <si>
    <t>107.00</t>
  </si>
  <si>
    <t>75.00</t>
  </si>
  <si>
    <t>129.00</t>
  </si>
  <si>
    <t>116.00</t>
  </si>
  <si>
    <t>42.00</t>
  </si>
  <si>
    <t>121.00</t>
  </si>
  <si>
    <t>48.1106310</t>
  </si>
  <si>
    <t>5.00</t>
  </si>
  <si>
    <t>61.00</t>
  </si>
  <si>
    <t>190.00</t>
  </si>
  <si>
    <t>23.00</t>
  </si>
  <si>
    <t>77.00</t>
  </si>
  <si>
    <t>Echange</t>
  </si>
  <si>
    <t>53.00</t>
  </si>
  <si>
    <t>70.00</t>
  </si>
  <si>
    <t>31.00</t>
  </si>
  <si>
    <t>59.00</t>
  </si>
  <si>
    <t>2022-584478</t>
  </si>
  <si>
    <t>RUE DE PENHOET</t>
  </si>
  <si>
    <t>35238000AC0409</t>
  </si>
  <si>
    <t>20.41</t>
  </si>
  <si>
    <t>20.00</t>
  </si>
  <si>
    <t>-1.6807050</t>
  </si>
  <si>
    <t>48.1136240</t>
  </si>
  <si>
    <t>49.00</t>
  </si>
  <si>
    <t>64.00</t>
  </si>
  <si>
    <t>37.00</t>
  </si>
  <si>
    <t>2022-584484</t>
  </si>
  <si>
    <t>160.00</t>
  </si>
  <si>
    <t>83.00</t>
  </si>
  <si>
    <t>87.00</t>
  </si>
  <si>
    <t>19.00</t>
  </si>
  <si>
    <t>104.00</t>
  </si>
  <si>
    <t>25.00</t>
  </si>
  <si>
    <t>113.00</t>
  </si>
  <si>
    <t>82.00</t>
  </si>
  <si>
    <t>99.00</t>
  </si>
  <si>
    <t>215.00</t>
  </si>
  <si>
    <t>220.00</t>
  </si>
  <si>
    <t>103.00</t>
  </si>
  <si>
    <t>79.00</t>
  </si>
  <si>
    <t>71.00</t>
  </si>
  <si>
    <t>223.00</t>
  </si>
  <si>
    <t>34.00</t>
  </si>
  <si>
    <t>120.00</t>
  </si>
  <si>
    <t>13.00</t>
  </si>
  <si>
    <t>8.00</t>
  </si>
  <si>
    <t>169.00</t>
  </si>
  <si>
    <t>17.00</t>
  </si>
  <si>
    <t>140.00</t>
  </si>
  <si>
    <t>110.00</t>
  </si>
  <si>
    <t>119.00</t>
  </si>
  <si>
    <t>46.00</t>
  </si>
  <si>
    <t>65.00</t>
  </si>
  <si>
    <t>45.00</t>
  </si>
  <si>
    <t>309.00</t>
  </si>
  <si>
    <t>184.00</t>
  </si>
  <si>
    <t>159.00</t>
  </si>
  <si>
    <t>2022-584565</t>
  </si>
  <si>
    <t>PL DES LICES</t>
  </si>
  <si>
    <t>35238000AC0263</t>
  </si>
  <si>
    <t>103.21</t>
  </si>
  <si>
    <t>-1.6846030</t>
  </si>
  <si>
    <t>48.1128950</t>
  </si>
  <si>
    <t>86.00</t>
  </si>
  <si>
    <t>170.00</t>
  </si>
  <si>
    <t>95.00</t>
  </si>
  <si>
    <t>78.00</t>
  </si>
  <si>
    <t>115.00</t>
  </si>
  <si>
    <t>158.00</t>
  </si>
  <si>
    <t>39.00</t>
  </si>
  <si>
    <t>81.00</t>
  </si>
  <si>
    <t>32.00</t>
  </si>
  <si>
    <t>62.00</t>
  </si>
  <si>
    <t>30.00</t>
  </si>
  <si>
    <t>125.00</t>
  </si>
  <si>
    <t>93.00</t>
  </si>
  <si>
    <t>36.00</t>
  </si>
  <si>
    <t>130.00</t>
  </si>
  <si>
    <t>156.00</t>
  </si>
  <si>
    <t>276.00</t>
  </si>
  <si>
    <t>35.00</t>
  </si>
  <si>
    <t>182.00</t>
  </si>
  <si>
    <t>68.00</t>
  </si>
  <si>
    <t>465.00</t>
  </si>
  <si>
    <t>6.00</t>
  </si>
  <si>
    <t>27.00</t>
  </si>
  <si>
    <t>94.00</t>
  </si>
  <si>
    <t>24.00</t>
  </si>
  <si>
    <t>239.00</t>
  </si>
  <si>
    <t>202.00</t>
  </si>
  <si>
    <t>58.00</t>
  </si>
  <si>
    <t>206.00</t>
  </si>
  <si>
    <t>131.00</t>
  </si>
  <si>
    <t>117.00</t>
  </si>
  <si>
    <t>134.00</t>
  </si>
  <si>
    <t>2022-584767</t>
  </si>
  <si>
    <t>RUE SAINT SAUVEUR</t>
  </si>
  <si>
    <t>35238000AC0591</t>
  </si>
  <si>
    <t>-1.6824140</t>
  </si>
  <si>
    <t>48.1115640</t>
  </si>
  <si>
    <t>18.00</t>
  </si>
  <si>
    <t>149.00</t>
  </si>
  <si>
    <t>RUE DE DINAN</t>
  </si>
  <si>
    <t>225.00</t>
  </si>
  <si>
    <t>101.00</t>
  </si>
  <si>
    <t>255.00</t>
  </si>
  <si>
    <t>210.00</t>
  </si>
  <si>
    <t>41.00</t>
  </si>
  <si>
    <t>2022-584859</t>
  </si>
  <si>
    <t>RUE DE LA MONNAIE</t>
  </si>
  <si>
    <t>35238000AC0616</t>
  </si>
  <si>
    <t>-1.6832020</t>
  </si>
  <si>
    <t>48.1119820</t>
  </si>
  <si>
    <t>38.00</t>
  </si>
  <si>
    <t>51.00</t>
  </si>
  <si>
    <t>12.80</t>
  </si>
  <si>
    <t>127.00</t>
  </si>
  <si>
    <t>RUE D ESTREES</t>
  </si>
  <si>
    <t>48.1121510</t>
  </si>
  <si>
    <t>142.00</t>
  </si>
  <si>
    <t>402.00</t>
  </si>
  <si>
    <t>RUE DE MONTFORT</t>
  </si>
  <si>
    <t>112.00</t>
  </si>
  <si>
    <t>533.00</t>
  </si>
  <si>
    <t>138.00</t>
  </si>
  <si>
    <t>193.00</t>
  </si>
  <si>
    <t>RUE D ANTRAIN</t>
  </si>
  <si>
    <t>196.00</t>
  </si>
  <si>
    <t>7.00</t>
  </si>
  <si>
    <t>154.00</t>
  </si>
  <si>
    <t>12.00</t>
  </si>
  <si>
    <t>89.00</t>
  </si>
  <si>
    <t>16.00</t>
  </si>
  <si>
    <t>RUE DUGUESCLIN</t>
  </si>
  <si>
    <t>2022-585165</t>
  </si>
  <si>
    <t>RUE DE L HORLOGE</t>
  </si>
  <si>
    <t>35238000AC0522</t>
  </si>
  <si>
    <t>11.23</t>
  </si>
  <si>
    <t>-1.6804150</t>
  </si>
  <si>
    <t>48.1110990</t>
  </si>
  <si>
    <t>371.00</t>
  </si>
  <si>
    <t>524.00</t>
  </si>
  <si>
    <t>187.00</t>
  </si>
  <si>
    <t>207.00</t>
  </si>
  <si>
    <t>54.01</t>
  </si>
  <si>
    <t>195.00</t>
  </si>
  <si>
    <t>2022-585303</t>
  </si>
  <si>
    <t>35238000AC0476</t>
  </si>
  <si>
    <t>-1.6800380</t>
  </si>
  <si>
    <t>48.1126040</t>
  </si>
  <si>
    <t>200.00</t>
  </si>
  <si>
    <t>148.00</t>
  </si>
  <si>
    <t>167.00</t>
  </si>
  <si>
    <t>175.00</t>
  </si>
  <si>
    <t>56.51</t>
  </si>
  <si>
    <t>123.00</t>
  </si>
  <si>
    <t>519.00</t>
  </si>
  <si>
    <t>11.00</t>
  </si>
  <si>
    <t>25.38</t>
  </si>
  <si>
    <t>PL DU CALVAIRE</t>
  </si>
  <si>
    <t>2022-593059</t>
  </si>
  <si>
    <t>35238000AC0502</t>
  </si>
  <si>
    <t>-1.6810580</t>
  </si>
  <si>
    <t>48.1120030</t>
  </si>
  <si>
    <t>48.1119160</t>
  </si>
  <si>
    <t>217.00</t>
  </si>
  <si>
    <t>43.36</t>
  </si>
  <si>
    <t>-1.6817380</t>
  </si>
  <si>
    <t>2022-593174</t>
  </si>
  <si>
    <t>RUE D ECHANGE</t>
  </si>
  <si>
    <t>35238000AC0159</t>
  </si>
  <si>
    <t>-1.6855040</t>
  </si>
  <si>
    <t>48.1152610</t>
  </si>
  <si>
    <t>48.1134540</t>
  </si>
  <si>
    <t>66.67</t>
  </si>
  <si>
    <t>263.00</t>
  </si>
  <si>
    <t>48.1162240</t>
  </si>
  <si>
    <t>188.00</t>
  </si>
  <si>
    <t>51.77</t>
  </si>
  <si>
    <t>RUE DE TOULOUSE</t>
  </si>
  <si>
    <t>BD DE CHEZY</t>
  </si>
  <si>
    <t>183.00</t>
  </si>
  <si>
    <t>813.00</t>
  </si>
  <si>
    <t>244.00</t>
  </si>
  <si>
    <t>2022-593488</t>
  </si>
  <si>
    <t>35238000AC0480</t>
  </si>
  <si>
    <t>89.20</t>
  </si>
  <si>
    <t>-1.6795590</t>
  </si>
  <si>
    <t>48.1122950</t>
  </si>
  <si>
    <t>136.00</t>
  </si>
  <si>
    <t>RUE BEAUMANOIR</t>
  </si>
  <si>
    <t>61.50</t>
  </si>
  <si>
    <t>2022-593554</t>
  </si>
  <si>
    <t>RUE DE LA PSALETTE</t>
  </si>
  <si>
    <t>35238000AC0623</t>
  </si>
  <si>
    <t>49.50</t>
  </si>
  <si>
    <t>-1.6832640</t>
  </si>
  <si>
    <t>48.1112650</t>
  </si>
  <si>
    <t>-1.6840150</t>
  </si>
  <si>
    <t>-1.6807810</t>
  </si>
  <si>
    <t>1575.00</t>
  </si>
  <si>
    <t>171.00</t>
  </si>
  <si>
    <t>347.00</t>
  </si>
  <si>
    <t>174.00</t>
  </si>
  <si>
    <t>2022-593883</t>
  </si>
  <si>
    <t>RUE RALLIER DU BATY</t>
  </si>
  <si>
    <t>35238000AC0283</t>
  </si>
  <si>
    <t>-1.6816420</t>
  </si>
  <si>
    <t>48.1125490</t>
  </si>
  <si>
    <t>213.00</t>
  </si>
  <si>
    <t>48.40</t>
  </si>
  <si>
    <t>-1.6809920</t>
  </si>
  <si>
    <t>278.00</t>
  </si>
  <si>
    <t>2022-593990</t>
  </si>
  <si>
    <t>RUE JACQUES-CASSARD</t>
  </si>
  <si>
    <t>35238000AC0214</t>
  </si>
  <si>
    <t>-1.6846160</t>
  </si>
  <si>
    <t>48.1161360</t>
  </si>
  <si>
    <t>RUE ROBELIN</t>
  </si>
  <si>
    <t>35238000AC0948</t>
  </si>
  <si>
    <t>-1.6845730</t>
  </si>
  <si>
    <t>48.1162160</t>
  </si>
  <si>
    <t>73.17</t>
  </si>
  <si>
    <t>48.1120870</t>
  </si>
  <si>
    <t>RUE DE LA QUINTAINE</t>
  </si>
  <si>
    <t>2022-594111</t>
  </si>
  <si>
    <t>RUE DU LOUIS D OR</t>
  </si>
  <si>
    <t>35238000AC0906</t>
  </si>
  <si>
    <t>-1.6856590</t>
  </si>
  <si>
    <t>48.1128460</t>
  </si>
  <si>
    <t>PL DU BAS DES LICES</t>
  </si>
  <si>
    <t>118.34</t>
  </si>
  <si>
    <t>2022-594153</t>
  </si>
  <si>
    <t>RUE LE BASTARD</t>
  </si>
  <si>
    <t>35238000AC0471</t>
  </si>
  <si>
    <t>-1.6796620</t>
  </si>
  <si>
    <t>48.1129220</t>
  </si>
  <si>
    <t>2022-594232</t>
  </si>
  <si>
    <t>35238000AC0503</t>
  </si>
  <si>
    <t>78.80</t>
  </si>
  <si>
    <t>-1.6809280</t>
  </si>
  <si>
    <t>48.1120010</t>
  </si>
  <si>
    <t>2022-594271</t>
  </si>
  <si>
    <t>RUE DE ROHAN</t>
  </si>
  <si>
    <t>35238000AC0536</t>
  </si>
  <si>
    <t>155.65</t>
  </si>
  <si>
    <t>-1.6799060</t>
  </si>
  <si>
    <t>48.1103610</t>
  </si>
  <si>
    <t>2022-594424</t>
  </si>
  <si>
    <t>35238000AC1094</t>
  </si>
  <si>
    <t>49.58</t>
  </si>
  <si>
    <t>-1.6868030</t>
  </si>
  <si>
    <t>48.1133580</t>
  </si>
  <si>
    <t>2022-594433</t>
  </si>
  <si>
    <t>RUE CHATEAURENAULT</t>
  </si>
  <si>
    <t>35238000AC0507</t>
  </si>
  <si>
    <t>46.57</t>
  </si>
  <si>
    <t>-1.6805200</t>
  </si>
  <si>
    <t>48.1119750</t>
  </si>
  <si>
    <t>46.48</t>
  </si>
  <si>
    <t>48.1116490</t>
  </si>
  <si>
    <t>2022-594557</t>
  </si>
  <si>
    <t>2022-594567</t>
  </si>
  <si>
    <t>35238000AC0385</t>
  </si>
  <si>
    <t>-1.6806060</t>
  </si>
  <si>
    <t>48.1125840</t>
  </si>
  <si>
    <t>27.50</t>
  </si>
  <si>
    <t>10.80</t>
  </si>
  <si>
    <t>2022-594698</t>
  </si>
  <si>
    <t>RUE NANTAISE</t>
  </si>
  <si>
    <t>35238000AC0042</t>
  </si>
  <si>
    <t>-1.6853650</t>
  </si>
  <si>
    <t>48.1115400</t>
  </si>
  <si>
    <t>61.65</t>
  </si>
  <si>
    <t>2022-594721</t>
  </si>
  <si>
    <t>-1.6827330</t>
  </si>
  <si>
    <t>64.10</t>
  </si>
  <si>
    <t>67.64</t>
  </si>
  <si>
    <t>29.46</t>
  </si>
  <si>
    <t>2022-594809</t>
  </si>
  <si>
    <t>RUE DES PORTES MORDELAISES</t>
  </si>
  <si>
    <t>35238000AC0062</t>
  </si>
  <si>
    <t>18.38</t>
  </si>
  <si>
    <t>-1.6850860</t>
  </si>
  <si>
    <t>48.1122170</t>
  </si>
  <si>
    <t>28.21</t>
  </si>
  <si>
    <t>36.66</t>
  </si>
  <si>
    <t>2022-594933</t>
  </si>
  <si>
    <t>35238000AC0212</t>
  </si>
  <si>
    <t>-1.6847780</t>
  </si>
  <si>
    <t>2022-595028</t>
  </si>
  <si>
    <t>QUAI DUGUAY TROUIN</t>
  </si>
  <si>
    <t>35238000AC0643</t>
  </si>
  <si>
    <t>73.09</t>
  </si>
  <si>
    <t>-1.6840600</t>
  </si>
  <si>
    <t>48.1103350</t>
  </si>
  <si>
    <t>78.64</t>
  </si>
  <si>
    <t>-1.6822580</t>
  </si>
  <si>
    <t>61.26</t>
  </si>
  <si>
    <t>85.28</t>
  </si>
  <si>
    <t>81.53</t>
  </si>
  <si>
    <t>45.22</t>
  </si>
  <si>
    <t>38.66</t>
  </si>
  <si>
    <t>-1.6814000</t>
  </si>
  <si>
    <t>48.1147480</t>
  </si>
  <si>
    <t>2022-595317</t>
  </si>
  <si>
    <t>35238000AC0217</t>
  </si>
  <si>
    <t>-1.6845340</t>
  </si>
  <si>
    <t>48.1158470</t>
  </si>
  <si>
    <t>2022-595399</t>
  </si>
  <si>
    <t>35238000AC0236</t>
  </si>
  <si>
    <t>-1.6816550</t>
  </si>
  <si>
    <t>48.1146790</t>
  </si>
  <si>
    <t>50.97</t>
  </si>
  <si>
    <t>2022-595523</t>
  </si>
  <si>
    <t>RUE DE CLISSON</t>
  </si>
  <si>
    <t>35238000AC0600</t>
  </si>
  <si>
    <t>-1.6817610</t>
  </si>
  <si>
    <t>48.1120040</t>
  </si>
  <si>
    <t>-1.6836620</t>
  </si>
  <si>
    <t>2022-595706</t>
  </si>
  <si>
    <t>35238000AC0604</t>
  </si>
  <si>
    <t>-1.6819010</t>
  </si>
  <si>
    <t>48.1122570</t>
  </si>
  <si>
    <t>34.30</t>
  </si>
  <si>
    <t>2022-595758</t>
  </si>
  <si>
    <t>33.73</t>
  </si>
  <si>
    <t>2022-595778</t>
  </si>
  <si>
    <t>RUE SAINT LOUIS</t>
  </si>
  <si>
    <t>35238000AC0242</t>
  </si>
  <si>
    <t>27.70</t>
  </si>
  <si>
    <t>-1.6818170</t>
  </si>
  <si>
    <t>48.1144380</t>
  </si>
  <si>
    <t>2022-595892</t>
  </si>
  <si>
    <t>RUE DU CHAMP-JACQUET</t>
  </si>
  <si>
    <t>35238000AC0809</t>
  </si>
  <si>
    <t>114.44</t>
  </si>
  <si>
    <t>-1.6802710</t>
  </si>
  <si>
    <t>48.1132720</t>
  </si>
  <si>
    <t>2022-595961</t>
  </si>
  <si>
    <t>35238000AC0213</t>
  </si>
  <si>
    <t>-1.6847170</t>
  </si>
  <si>
    <t>48.1161720</t>
  </si>
  <si>
    <t>2022-596032</t>
  </si>
  <si>
    <t>PL SAINTE-ANNE</t>
  </si>
  <si>
    <t>35238000AC0776</t>
  </si>
  <si>
    <t>80.35</t>
  </si>
  <si>
    <t>-1.6802320</t>
  </si>
  <si>
    <t>48.1139270</t>
  </si>
  <si>
    <t>77.35</t>
  </si>
  <si>
    <t>2022-596095</t>
  </si>
  <si>
    <t>RUE DE BONNE NOUVELLE</t>
  </si>
  <si>
    <t>35238000AC0439</t>
  </si>
  <si>
    <t>-1.6794870</t>
  </si>
  <si>
    <t>48.1148740</t>
  </si>
  <si>
    <t>-1.6808860</t>
  </si>
  <si>
    <t>37.19</t>
  </si>
  <si>
    <t>54.40</t>
  </si>
  <si>
    <t>-1.6803090</t>
  </si>
  <si>
    <t>57.70</t>
  </si>
  <si>
    <t>30.13</t>
  </si>
  <si>
    <t>2022-596533</t>
  </si>
  <si>
    <t>35238000AC0737</t>
  </si>
  <si>
    <t>-1.6797840</t>
  </si>
  <si>
    <t>48.1130150</t>
  </si>
  <si>
    <t>RUE DE L HERMINE</t>
  </si>
  <si>
    <t>40.08</t>
  </si>
  <si>
    <t>19.07</t>
  </si>
  <si>
    <t>31.11</t>
  </si>
  <si>
    <t>2022-596657</t>
  </si>
  <si>
    <t>35238000AC0150</t>
  </si>
  <si>
    <t>37.78</t>
  </si>
  <si>
    <t>-1.6848730</t>
  </si>
  <si>
    <t>48.1149710</t>
  </si>
  <si>
    <t>2022-596663</t>
  </si>
  <si>
    <t>RUE PIERRE-GOURDEL</t>
  </si>
  <si>
    <t>35238000AC1227</t>
  </si>
  <si>
    <t>-1.6851460</t>
  </si>
  <si>
    <t>48.1149090</t>
  </si>
  <si>
    <t>RUE SAINT MICHEL</t>
  </si>
  <si>
    <t>-1.6860170</t>
  </si>
  <si>
    <t>52.04</t>
  </si>
  <si>
    <t>46.90</t>
  </si>
  <si>
    <t>2022-597020</t>
  </si>
  <si>
    <t>CAR JOUAUST</t>
  </si>
  <si>
    <t>35238000AC0082</t>
  </si>
  <si>
    <t>32.97</t>
  </si>
  <si>
    <t>-1.6864490</t>
  </si>
  <si>
    <t>48.1125730</t>
  </si>
  <si>
    <t>2022-597035</t>
  </si>
  <si>
    <t>35238000AC0349</t>
  </si>
  <si>
    <t>-1.6810130</t>
  </si>
  <si>
    <t>48.1140220</t>
  </si>
  <si>
    <t>70.80</t>
  </si>
  <si>
    <t>2022-597116</t>
  </si>
  <si>
    <t>PL DE LA TRINITE</t>
  </si>
  <si>
    <t>35238000AC0277</t>
  </si>
  <si>
    <t>21.37</t>
  </si>
  <si>
    <t>-1.6837240</t>
  </si>
  <si>
    <t>48.1122110</t>
  </si>
  <si>
    <t>35.35</t>
  </si>
  <si>
    <t>48.1162050</t>
  </si>
  <si>
    <t>2022-597284</t>
  </si>
  <si>
    <t>35238000AC0407</t>
  </si>
  <si>
    <t>-1.6806880</t>
  </si>
  <si>
    <t>48.1135430</t>
  </si>
  <si>
    <t>34.29</t>
  </si>
  <si>
    <t>2022-597348</t>
  </si>
  <si>
    <t>RUE D ORLEANS</t>
  </si>
  <si>
    <t>2022-597497</t>
  </si>
  <si>
    <t>32.10</t>
  </si>
  <si>
    <t>31.58</t>
  </si>
  <si>
    <t>2022-597565</t>
  </si>
  <si>
    <t>35238000AC0267</t>
  </si>
  <si>
    <t>-1.6834270</t>
  </si>
  <si>
    <t>48.1133170</t>
  </si>
  <si>
    <t>2022-597608</t>
  </si>
  <si>
    <t>35238000AC0491</t>
  </si>
  <si>
    <t>106.05</t>
  </si>
  <si>
    <t>-1.6797450</t>
  </si>
  <si>
    <t>48.1121870</t>
  </si>
  <si>
    <t>2022-597619</t>
  </si>
  <si>
    <t>35238000AC0470</t>
  </si>
  <si>
    <t>-1.6798210</t>
  </si>
  <si>
    <t>48.1129130</t>
  </si>
  <si>
    <t>52.27</t>
  </si>
  <si>
    <t>48.1108730</t>
  </si>
  <si>
    <t>29.68</t>
  </si>
  <si>
    <t>-1.6837770</t>
  </si>
  <si>
    <t>26.05</t>
  </si>
  <si>
    <t>2022-597899</t>
  </si>
  <si>
    <t>35238000AC0881</t>
  </si>
  <si>
    <t>52.12</t>
  </si>
  <si>
    <t>-1.6805400</t>
  </si>
  <si>
    <t>48.1140090</t>
  </si>
  <si>
    <t>48.1131670</t>
  </si>
  <si>
    <t>23.50</t>
  </si>
  <si>
    <t>48.92</t>
  </si>
  <si>
    <t>29.55</t>
  </si>
  <si>
    <t>34.56</t>
  </si>
  <si>
    <t>2022-598082</t>
  </si>
  <si>
    <t>35238000AC0607</t>
  </si>
  <si>
    <t>-1.6824550</t>
  </si>
  <si>
    <t>48.1120250</t>
  </si>
  <si>
    <t>2022-598091</t>
  </si>
  <si>
    <t>35238000AC0430</t>
  </si>
  <si>
    <t>-1.6801230</t>
  </si>
  <si>
    <t>2022-598113</t>
  </si>
  <si>
    <t>35238000AC0501</t>
  </si>
  <si>
    <t>37.74</t>
  </si>
  <si>
    <t>-1.6811680</t>
  </si>
  <si>
    <t>48.1121050</t>
  </si>
  <si>
    <t>64.47</t>
  </si>
  <si>
    <t>2022-598210</t>
  </si>
  <si>
    <t>35238000AC1159</t>
  </si>
  <si>
    <t>-1.6840650</t>
  </si>
  <si>
    <t>48.1148690</t>
  </si>
  <si>
    <t>48.1146550</t>
  </si>
  <si>
    <t>24.53</t>
  </si>
  <si>
    <t>34.03</t>
  </si>
  <si>
    <t>2022-598481</t>
  </si>
  <si>
    <t>35238000AC0014</t>
  </si>
  <si>
    <t>-1.6858240</t>
  </si>
  <si>
    <t>48.1119260</t>
  </si>
  <si>
    <t>69.58</t>
  </si>
  <si>
    <t>2022-598598</t>
  </si>
  <si>
    <t>35238000AC0644</t>
  </si>
  <si>
    <t>-1.6843690</t>
  </si>
  <si>
    <t>48.1103100</t>
  </si>
  <si>
    <t>48.1107740</t>
  </si>
  <si>
    <t>62.27</t>
  </si>
  <si>
    <t>68.70</t>
  </si>
  <si>
    <t>2022-598939</t>
  </si>
  <si>
    <t>RUE DU CHAPITRE</t>
  </si>
  <si>
    <t>35238000AC0735</t>
  </si>
  <si>
    <t>27.64</t>
  </si>
  <si>
    <t>-1.6824320</t>
  </si>
  <si>
    <t>48.1109530</t>
  </si>
  <si>
    <t>26.95</t>
  </si>
  <si>
    <t>2022-599219</t>
  </si>
  <si>
    <t>35238000AC0486</t>
  </si>
  <si>
    <t>53.11</t>
  </si>
  <si>
    <t>-1.6796940</t>
  </si>
  <si>
    <t>48.1120550</t>
  </si>
  <si>
    <t>2022-599414</t>
  </si>
  <si>
    <t>48.1124090</t>
  </si>
  <si>
    <t>2022-599496</t>
  </si>
  <si>
    <t>35238000AC1101</t>
  </si>
  <si>
    <t>31.18</t>
  </si>
  <si>
    <t>-1.6867390</t>
  </si>
  <si>
    <t>48.1154550</t>
  </si>
  <si>
    <t>-1.6806930</t>
  </si>
  <si>
    <t>2022-599598</t>
  </si>
  <si>
    <t>2022-599824</t>
  </si>
  <si>
    <t>35238000AC0216</t>
  </si>
  <si>
    <t>-1.6844030</t>
  </si>
  <si>
    <t>31.19</t>
  </si>
  <si>
    <t>24.25</t>
  </si>
  <si>
    <t>29.10</t>
  </si>
  <si>
    <t>48.1103710</t>
  </si>
  <si>
    <t>21.40</t>
  </si>
  <si>
    <t>9.97</t>
  </si>
  <si>
    <t>2022-600585</t>
  </si>
  <si>
    <t>35238000AC0483</t>
  </si>
  <si>
    <t>-1.6795370</t>
  </si>
  <si>
    <t>48.1119290</t>
  </si>
  <si>
    <t>19.92</t>
  </si>
  <si>
    <t>2022-600653</t>
  </si>
  <si>
    <t>35238000AC0596</t>
  </si>
  <si>
    <t>37.76</t>
  </si>
  <si>
    <t>-1.6825400</t>
  </si>
  <si>
    <t>2022-600716</t>
  </si>
  <si>
    <t>2022-600859</t>
  </si>
  <si>
    <t>RUE DES DAMES</t>
  </si>
  <si>
    <t>35238000AC0628</t>
  </si>
  <si>
    <t>-1.6837910</t>
  </si>
  <si>
    <t>48.1108570</t>
  </si>
  <si>
    <t>-1.6843380</t>
  </si>
  <si>
    <t>-1.6833610</t>
  </si>
  <si>
    <t>56.60</t>
  </si>
  <si>
    <t>36.14</t>
  </si>
  <si>
    <t>73.02</t>
  </si>
  <si>
    <t>24.86</t>
  </si>
  <si>
    <t>79.40</t>
  </si>
  <si>
    <t>38.36</t>
  </si>
  <si>
    <t>40.18</t>
  </si>
  <si>
    <t>45.11</t>
  </si>
  <si>
    <t>41.55</t>
  </si>
  <si>
    <t>48.1130140</t>
  </si>
  <si>
    <t>48.1140750</t>
  </si>
  <si>
    <t>2022-601046</t>
  </si>
  <si>
    <t>35238000AC0653</t>
  </si>
  <si>
    <t>-1.6853390</t>
  </si>
  <si>
    <t>48.1119640</t>
  </si>
  <si>
    <t>48.1112560</t>
  </si>
  <si>
    <t>2022-601212</t>
  </si>
  <si>
    <t>RUE DU GRIFFON</t>
  </si>
  <si>
    <t>35238000AC1116</t>
  </si>
  <si>
    <t>-1.6838670</t>
  </si>
  <si>
    <t>48.1112250</t>
  </si>
  <si>
    <t>44.47</t>
  </si>
  <si>
    <t>2022-601266</t>
  </si>
  <si>
    <t>2022-601343</t>
  </si>
  <si>
    <t>35238000AC0548</t>
  </si>
  <si>
    <t>-1.6821000</t>
  </si>
  <si>
    <t>48.1103170</t>
  </si>
  <si>
    <t>48.1133480</t>
  </si>
  <si>
    <t>2022-601652</t>
  </si>
  <si>
    <t>35238000AC1102</t>
  </si>
  <si>
    <t>13.58</t>
  </si>
  <si>
    <t>-1.6810160</t>
  </si>
  <si>
    <t>48.1136690</t>
  </si>
  <si>
    <t>2022-601685</t>
  </si>
  <si>
    <t>79.66</t>
  </si>
  <si>
    <t>2022-601729</t>
  </si>
  <si>
    <t>35238000AC0488</t>
  </si>
  <si>
    <t>26.31</t>
  </si>
  <si>
    <t>-1.6800650</t>
  </si>
  <si>
    <t>48.1118610</t>
  </si>
  <si>
    <t>48.1114650</t>
  </si>
  <si>
    <t>30.68</t>
  </si>
  <si>
    <t>2022-601813</t>
  </si>
  <si>
    <t>35238000AC0497</t>
  </si>
  <si>
    <t>11.52</t>
  </si>
  <si>
    <t>-1.6808190</t>
  </si>
  <si>
    <t>48.1121970</t>
  </si>
  <si>
    <t>35238000AC0499</t>
  </si>
  <si>
    <t>-1.6809700</t>
  </si>
  <si>
    <t>48.1121910</t>
  </si>
  <si>
    <t>33.10</t>
  </si>
  <si>
    <t>48.1115350</t>
  </si>
  <si>
    <t>25.39</t>
  </si>
  <si>
    <t>2022-602268</t>
  </si>
  <si>
    <t>35238000AC0473</t>
  </si>
  <si>
    <t>328.63</t>
  </si>
  <si>
    <t>-1.6798390</t>
  </si>
  <si>
    <t>48.1127470</t>
  </si>
  <si>
    <t>-1.6830900</t>
  </si>
  <si>
    <t>38.44</t>
  </si>
  <si>
    <t>-1.6859340</t>
  </si>
  <si>
    <t>67.71</t>
  </si>
  <si>
    <t>36.22</t>
  </si>
  <si>
    <t>15.67</t>
  </si>
  <si>
    <t>-1.6810880</t>
  </si>
  <si>
    <t>36.74</t>
  </si>
  <si>
    <t>61.48</t>
  </si>
  <si>
    <t>2022-603143</t>
  </si>
  <si>
    <t>35238000AC0301</t>
  </si>
  <si>
    <t>-1.6818280</t>
  </si>
  <si>
    <t>48.1136700</t>
  </si>
  <si>
    <t>2022-603218</t>
  </si>
  <si>
    <t>35238000AC0532</t>
  </si>
  <si>
    <t>48.1104900</t>
  </si>
  <si>
    <t>2022-603310</t>
  </si>
  <si>
    <t>RUE DES INNOCENTS</t>
  </si>
  <si>
    <t>35238000AC1179</t>
  </si>
  <si>
    <t>-1.6824490</t>
  </si>
  <si>
    <t>48.1136750</t>
  </si>
  <si>
    <t>48.1141890</t>
  </si>
  <si>
    <t>2022-603313</t>
  </si>
  <si>
    <t>2022-603371</t>
  </si>
  <si>
    <t>35238000AC1131</t>
  </si>
  <si>
    <t>15.24</t>
  </si>
  <si>
    <t>-1.6823130</t>
  </si>
  <si>
    <t>48.1146350</t>
  </si>
  <si>
    <t>2022-603644</t>
  </si>
  <si>
    <t>35238000AC0594</t>
  </si>
  <si>
    <t>-1.6826340</t>
  </si>
  <si>
    <t>48.1116540</t>
  </si>
  <si>
    <t>66.88</t>
  </si>
  <si>
    <t>22.56</t>
  </si>
  <si>
    <t>-1.6797130</t>
  </si>
  <si>
    <t>2022-603755</t>
  </si>
  <si>
    <t>35238000AC0569</t>
  </si>
  <si>
    <t>47.21</t>
  </si>
  <si>
    <t>-1.6822560</t>
  </si>
  <si>
    <t>48.1109560</t>
  </si>
  <si>
    <t>35.96</t>
  </si>
  <si>
    <t>2022-603893</t>
  </si>
  <si>
    <t>PL SAINT-MICHEL</t>
  </si>
  <si>
    <t>35238000AC0288</t>
  </si>
  <si>
    <t>-1.6818730</t>
  </si>
  <si>
    <t>48.1132700</t>
  </si>
  <si>
    <t>2022-603908</t>
  </si>
  <si>
    <t>9.68</t>
  </si>
  <si>
    <t>68.14</t>
  </si>
  <si>
    <t>2022-603970</t>
  </si>
  <si>
    <t>ALL JEAN GUIHERY</t>
  </si>
  <si>
    <t>35238000AC1084</t>
  </si>
  <si>
    <t>-1.6852820</t>
  </si>
  <si>
    <t>48.1148550</t>
  </si>
  <si>
    <t>35238000AC1240</t>
  </si>
  <si>
    <t>-1.6853170</t>
  </si>
  <si>
    <t>48.1148210</t>
  </si>
  <si>
    <t>53.52</t>
  </si>
  <si>
    <t>2022-604032</t>
  </si>
  <si>
    <t>35238000AC0245</t>
  </si>
  <si>
    <t>-1.6828710</t>
  </si>
  <si>
    <t>48.1139730</t>
  </si>
  <si>
    <t>2022-604076</t>
  </si>
  <si>
    <t>18.49</t>
  </si>
  <si>
    <t>55.07</t>
  </si>
  <si>
    <t>2022-604392</t>
  </si>
  <si>
    <t>2022-604656</t>
  </si>
  <si>
    <t>35238000AC0352</t>
  </si>
  <si>
    <t>25.99</t>
  </si>
  <si>
    <t>-1.6810360</t>
  </si>
  <si>
    <t>48.1138250</t>
  </si>
  <si>
    <t>23.10</t>
  </si>
  <si>
    <t>2022-604751</t>
  </si>
  <si>
    <t>35238000AC0184</t>
  </si>
  <si>
    <t>68.44</t>
  </si>
  <si>
    <t>-1.6861930</t>
  </si>
  <si>
    <t>48.1161210</t>
  </si>
  <si>
    <t>32.41</t>
  </si>
  <si>
    <t>2022-604863</t>
  </si>
  <si>
    <t>2022-604871</t>
  </si>
  <si>
    <t>35238000AC0624</t>
  </si>
  <si>
    <t>82.22</t>
  </si>
  <si>
    <t>-1.6832670</t>
  </si>
  <si>
    <t>48.1112120</t>
  </si>
  <si>
    <t>2022-604971</t>
  </si>
  <si>
    <t>RUE PONT-AUX-FOULONS</t>
  </si>
  <si>
    <t>35238000AC0427</t>
  </si>
  <si>
    <t>-1.6800300</t>
  </si>
  <si>
    <t>48.1138060</t>
  </si>
  <si>
    <t>2022-604973</t>
  </si>
  <si>
    <t>RUE SAINT-MICHEL</t>
  </si>
  <si>
    <t>35238000AC0331</t>
  </si>
  <si>
    <t>24.20</t>
  </si>
  <si>
    <t>-1.6816980</t>
  </si>
  <si>
    <t>48.1138860</t>
  </si>
  <si>
    <t>2022-605068</t>
  </si>
  <si>
    <t>2022-605103</t>
  </si>
  <si>
    <t>35238000AC0677</t>
  </si>
  <si>
    <t>-1.6795810</t>
  </si>
  <si>
    <t>48.1121950</t>
  </si>
  <si>
    <t>48.1134970</t>
  </si>
  <si>
    <t>2022-605387</t>
  </si>
  <si>
    <t>81.30</t>
  </si>
  <si>
    <t>2022-605391</t>
  </si>
  <si>
    <t>35238000AC1097</t>
  </si>
  <si>
    <t>-1.6853280</t>
  </si>
  <si>
    <t>48.1132690</t>
  </si>
  <si>
    <t>44.85</t>
  </si>
  <si>
    <t>2022-605613</t>
  </si>
  <si>
    <t>34.71</t>
  </si>
  <si>
    <t>27.04</t>
  </si>
  <si>
    <t>48.1105300</t>
  </si>
  <si>
    <t>16.03</t>
  </si>
  <si>
    <t>49.20</t>
  </si>
  <si>
    <t>2022-606479</t>
  </si>
  <si>
    <t>35238000AC0781</t>
  </si>
  <si>
    <t>45.12</t>
  </si>
  <si>
    <t>-1.6821280</t>
  </si>
  <si>
    <t>48.1140250</t>
  </si>
  <si>
    <t>2022-606645</t>
  </si>
  <si>
    <t>140.44</t>
  </si>
  <si>
    <t>2022-606673</t>
  </si>
  <si>
    <t>35238000AC0477</t>
  </si>
  <si>
    <t>190.35</t>
  </si>
  <si>
    <t>-1.6798450</t>
  </si>
  <si>
    <t>48.1126030</t>
  </si>
  <si>
    <t>39.39</t>
  </si>
  <si>
    <t>2022-606855</t>
  </si>
  <si>
    <t>35238000AC0541</t>
  </si>
  <si>
    <t>48.1107020</t>
  </si>
  <si>
    <t>20.90</t>
  </si>
  <si>
    <t>2022-606981</t>
  </si>
  <si>
    <t>35238000AC1124</t>
  </si>
  <si>
    <t>2022-606985</t>
  </si>
  <si>
    <t>14.60</t>
  </si>
  <si>
    <t>-1.6797350</t>
  </si>
  <si>
    <t>2022-607107</t>
  </si>
  <si>
    <t>35238000AC0547</t>
  </si>
  <si>
    <t>-1.6818150</t>
  </si>
  <si>
    <t>2022-607145</t>
  </si>
  <si>
    <t>2022-607147</t>
  </si>
  <si>
    <t>35238000AC0602</t>
  </si>
  <si>
    <t>-1.6816020</t>
  </si>
  <si>
    <t>48.1122830</t>
  </si>
  <si>
    <t>2022-607166</t>
  </si>
  <si>
    <t>2022-607211</t>
  </si>
  <si>
    <t>35238000AC0691</t>
  </si>
  <si>
    <t>-1.6800920</t>
  </si>
  <si>
    <t>48.1138490</t>
  </si>
  <si>
    <t>10.98</t>
  </si>
  <si>
    <t>48.1132130</t>
  </si>
  <si>
    <t>RUE FERDINAND BUISSON</t>
  </si>
  <si>
    <t>2023-470935</t>
  </si>
  <si>
    <t>35238000AC0510</t>
  </si>
  <si>
    <t>-1.6808150</t>
  </si>
  <si>
    <t>48.1116010</t>
  </si>
  <si>
    <t>2023-470938</t>
  </si>
  <si>
    <t>35238000AC0307</t>
  </si>
  <si>
    <t>-1.6819440</t>
  </si>
  <si>
    <t>35238000AC0308</t>
  </si>
  <si>
    <t>-1.6821950</t>
  </si>
  <si>
    <t>48.1138020</t>
  </si>
  <si>
    <t>2023-470949</t>
  </si>
  <si>
    <t>33.51</t>
  </si>
  <si>
    <t>59.02</t>
  </si>
  <si>
    <t>2023-470962</t>
  </si>
  <si>
    <t>2023-470992</t>
  </si>
  <si>
    <t>35238000AC0806</t>
  </si>
  <si>
    <t>-1.6807750</t>
  </si>
  <si>
    <t>48.1125510</t>
  </si>
  <si>
    <t>65.85</t>
  </si>
  <si>
    <t>12.32</t>
  </si>
  <si>
    <t>2023-471012</t>
  </si>
  <si>
    <t>2023-471291</t>
  </si>
  <si>
    <t>35238000AC0701</t>
  </si>
  <si>
    <t>12.83</t>
  </si>
  <si>
    <t>-1.6803480</t>
  </si>
  <si>
    <t>48.1132170</t>
  </si>
  <si>
    <t>2023-471345</t>
  </si>
  <si>
    <t>2023-471444</t>
  </si>
  <si>
    <t>55.96</t>
  </si>
  <si>
    <t>22.46</t>
  </si>
  <si>
    <t>2023-471621</t>
  </si>
  <si>
    <t>35238000AC0684</t>
  </si>
  <si>
    <t>-1.6862890</t>
  </si>
  <si>
    <t>48.1153510</t>
  </si>
  <si>
    <t>2023-471656</t>
  </si>
  <si>
    <t>47.28</t>
  </si>
  <si>
    <t>2023-471671</t>
  </si>
  <si>
    <t>RUE DE JUILLET</t>
  </si>
  <si>
    <t>30.04</t>
  </si>
  <si>
    <t>-1.6811900</t>
  </si>
  <si>
    <t>43.07</t>
  </si>
  <si>
    <t>31.56</t>
  </si>
  <si>
    <t>41.16</t>
  </si>
  <si>
    <t>2023-472133</t>
  </si>
  <si>
    <t>2023-472215</t>
  </si>
  <si>
    <t>35238000AC0588</t>
  </si>
  <si>
    <t>48.1112890</t>
  </si>
  <si>
    <t>2023-472254</t>
  </si>
  <si>
    <t>2023-472344</t>
  </si>
  <si>
    <t>35238000AC0467</t>
  </si>
  <si>
    <t>195.27</t>
  </si>
  <si>
    <t>-1.6797490</t>
  </si>
  <si>
    <t>48.1132100</t>
  </si>
  <si>
    <t>48.1126840</t>
  </si>
  <si>
    <t>28.70</t>
  </si>
  <si>
    <t>48.1109870</t>
  </si>
  <si>
    <t>51.06</t>
  </si>
  <si>
    <t>48.1111820</t>
  </si>
  <si>
    <t>2023-472810</t>
  </si>
  <si>
    <t>24.60</t>
  </si>
  <si>
    <t>46.74</t>
  </si>
  <si>
    <t>16.80</t>
  </si>
  <si>
    <t>2023-472983</t>
  </si>
  <si>
    <t>35238000AC0719</t>
  </si>
  <si>
    <t>-1.6863270</t>
  </si>
  <si>
    <t>48.1156590</t>
  </si>
  <si>
    <t>48.1111840</t>
  </si>
  <si>
    <t>2023-473107</t>
  </si>
  <si>
    <t>RUE LEPERDIT</t>
  </si>
  <si>
    <t>35238000AC0925</t>
  </si>
  <si>
    <t>-1.6806150</t>
  </si>
  <si>
    <t>48.1134030</t>
  </si>
  <si>
    <t>106.97</t>
  </si>
  <si>
    <t>66.87</t>
  </si>
  <si>
    <t>48.1148200</t>
  </si>
  <si>
    <t>2023-473637</t>
  </si>
  <si>
    <t>2023-473742</t>
  </si>
  <si>
    <t>36.80</t>
  </si>
  <si>
    <t>2023-473820</t>
  </si>
  <si>
    <t>2023-473840</t>
  </si>
  <si>
    <t>35238000AC0158</t>
  </si>
  <si>
    <t>51.40</t>
  </si>
  <si>
    <t>-1.6852950</t>
  </si>
  <si>
    <t>48.1152580</t>
  </si>
  <si>
    <t>48.1137420</t>
  </si>
  <si>
    <t>60.06</t>
  </si>
  <si>
    <t>2023-474303</t>
  </si>
  <si>
    <t>35238000AC0875</t>
  </si>
  <si>
    <t>-1.6814910</t>
  </si>
  <si>
    <t>48.1103340</t>
  </si>
  <si>
    <t>2023-474378</t>
  </si>
  <si>
    <t>2023-474759</t>
  </si>
  <si>
    <t>35238000AC0451</t>
  </si>
  <si>
    <t>-1.6797980</t>
  </si>
  <si>
    <t>48.1139460</t>
  </si>
  <si>
    <t>35238000AC0452</t>
  </si>
  <si>
    <t>-1.6798440</t>
  </si>
  <si>
    <t>48.1139130</t>
  </si>
  <si>
    <t>2023-474790</t>
  </si>
  <si>
    <t>27.73</t>
  </si>
  <si>
    <t>44.08</t>
  </si>
  <si>
    <t>48.1157140</t>
  </si>
  <si>
    <t>2023-474861</t>
  </si>
  <si>
    <t>41.64</t>
  </si>
  <si>
    <t>2023-474915</t>
  </si>
  <si>
    <t>35238000AC0517</t>
  </si>
  <si>
    <t>2020-504164</t>
  </si>
  <si>
    <t>35238000AC0650</t>
  </si>
  <si>
    <t>183.42</t>
  </si>
  <si>
    <t>-1.6843330</t>
  </si>
  <si>
    <t>48.1113380</t>
  </si>
  <si>
    <t>2020-504183</t>
  </si>
  <si>
    <t>35238000AC0291</t>
  </si>
  <si>
    <t>-1.6821690</t>
  </si>
  <si>
    <t>48.1132450</t>
  </si>
  <si>
    <t>2020-504212</t>
  </si>
  <si>
    <t>2020-504220</t>
  </si>
  <si>
    <t>35238000AC0849</t>
  </si>
  <si>
    <t>34.22</t>
  </si>
  <si>
    <t>-1.6853470</t>
  </si>
  <si>
    <t>48.1121010</t>
  </si>
  <si>
    <t>47.50</t>
  </si>
  <si>
    <t>2020-504290</t>
  </si>
  <si>
    <t>13.11</t>
  </si>
  <si>
    <t>2020-504342</t>
  </si>
  <si>
    <t>35238000AC0649</t>
  </si>
  <si>
    <t>-1.6842980</t>
  </si>
  <si>
    <t>48.1111230</t>
  </si>
  <si>
    <t>62.44</t>
  </si>
  <si>
    <t>28.90</t>
  </si>
  <si>
    <t>2020-504429</t>
  </si>
  <si>
    <t>Expropriation</t>
  </si>
  <si>
    <t>35238000AC1211</t>
  </si>
  <si>
    <t>-1.6852870</t>
  </si>
  <si>
    <t>48.1120730</t>
  </si>
  <si>
    <t>35238000AC1212</t>
  </si>
  <si>
    <t>-1.6853010</t>
  </si>
  <si>
    <t>48.1120620</t>
  </si>
  <si>
    <t>2020-504443</t>
  </si>
  <si>
    <t>35238000AC0506</t>
  </si>
  <si>
    <t>26.17</t>
  </si>
  <si>
    <t>-1.6805360</t>
  </si>
  <si>
    <t>48.1120670</t>
  </si>
  <si>
    <t>48.1111880</t>
  </si>
  <si>
    <t>48.1111750</t>
  </si>
  <si>
    <t>2020-504491</t>
  </si>
  <si>
    <t>35238000AC0396</t>
  </si>
  <si>
    <t>-1.6804700</t>
  </si>
  <si>
    <t>2020-504526</t>
  </si>
  <si>
    <t>32.01</t>
  </si>
  <si>
    <t>-1.6796760</t>
  </si>
  <si>
    <t>22.95</t>
  </si>
  <si>
    <t>48.1134980</t>
  </si>
  <si>
    <t>82.41</t>
  </si>
  <si>
    <t>2020-504750</t>
  </si>
  <si>
    <t>35238000AC0603</t>
  </si>
  <si>
    <t>-1.6817400</t>
  </si>
  <si>
    <t>48.1122370</t>
  </si>
  <si>
    <t>2020-504753</t>
  </si>
  <si>
    <t>35238000AC1064</t>
  </si>
  <si>
    <t>113.48</t>
  </si>
  <si>
    <t>-1.6855630</t>
  </si>
  <si>
    <t>48.1149450</t>
  </si>
  <si>
    <t>2020-504799</t>
  </si>
  <si>
    <t>10.20</t>
  </si>
  <si>
    <t>2020-504824</t>
  </si>
  <si>
    <t>35238000AC0266</t>
  </si>
  <si>
    <t>48.1132210</t>
  </si>
  <si>
    <t>78.47</t>
  </si>
  <si>
    <t>2020-504865</t>
  </si>
  <si>
    <t>2020-504885</t>
  </si>
  <si>
    <t>35238000AC0344</t>
  </si>
  <si>
    <t>-1.6811530</t>
  </si>
  <si>
    <t>48.1142690</t>
  </si>
  <si>
    <t>2020-504952</t>
  </si>
  <si>
    <t>35238000AC0332</t>
  </si>
  <si>
    <t>-1.6816790</t>
  </si>
  <si>
    <t>2020-505005</t>
  </si>
  <si>
    <t>35238000AC1096</t>
  </si>
  <si>
    <t>22.99</t>
  </si>
  <si>
    <t>-1.6858440</t>
  </si>
  <si>
    <t>48.1114210</t>
  </si>
  <si>
    <t>67.95</t>
  </si>
  <si>
    <t>63.52</t>
  </si>
  <si>
    <t>55.34</t>
  </si>
  <si>
    <t>2020-505265</t>
  </si>
  <si>
    <t>35238000AC0492</t>
  </si>
  <si>
    <t>-1.6800120</t>
  </si>
  <si>
    <t>48.1122560</t>
  </si>
  <si>
    <t>35238000AC0493</t>
  </si>
  <si>
    <t>-1.6800100</t>
  </si>
  <si>
    <t>48.1122190</t>
  </si>
  <si>
    <t>74.84</t>
  </si>
  <si>
    <t>2020-505357</t>
  </si>
  <si>
    <t>35238000AC0498</t>
  </si>
  <si>
    <t>138.62</t>
  </si>
  <si>
    <t>-1.6810000</t>
  </si>
  <si>
    <t>48.1122120</t>
  </si>
  <si>
    <t>2020-505359</t>
  </si>
  <si>
    <t>28.31</t>
  </si>
  <si>
    <t>2020-505445</t>
  </si>
  <si>
    <t>231.69</t>
  </si>
  <si>
    <t>48.1137970</t>
  </si>
  <si>
    <t>26.97</t>
  </si>
  <si>
    <t>25.55</t>
  </si>
  <si>
    <t>35.90</t>
  </si>
  <si>
    <t>48.1122210</t>
  </si>
  <si>
    <t>35.91</t>
  </si>
  <si>
    <t>75.22</t>
  </si>
  <si>
    <t>RUE SAINT YVES</t>
  </si>
  <si>
    <t>RUE SAINT GUILLAUME</t>
  </si>
  <si>
    <t>-1.6853760</t>
  </si>
  <si>
    <t>19.75</t>
  </si>
  <si>
    <t>-1.6806490</t>
  </si>
  <si>
    <t>PL SAINTE ANNE</t>
  </si>
  <si>
    <t>-1.6852880</t>
  </si>
  <si>
    <t>-1.6837030</t>
  </si>
  <si>
    <t>-1.6818800</t>
  </si>
  <si>
    <t>-1.6857690</t>
  </si>
  <si>
    <t>34.15</t>
  </si>
  <si>
    <t>24.11</t>
  </si>
  <si>
    <t>74.25</t>
  </si>
  <si>
    <t>54.78</t>
  </si>
  <si>
    <t>65.14</t>
  </si>
  <si>
    <t>23.70</t>
  </si>
  <si>
    <t>15.40</t>
  </si>
  <si>
    <t>46.93</t>
  </si>
  <si>
    <t>-1.6806680</t>
  </si>
  <si>
    <t>58.80</t>
  </si>
  <si>
    <t>31.59</t>
  </si>
  <si>
    <t>19.60</t>
  </si>
  <si>
    <t>84.47</t>
  </si>
  <si>
    <t>76.89</t>
  </si>
  <si>
    <t>94.44</t>
  </si>
  <si>
    <t>2019-522780</t>
  </si>
  <si>
    <t>35238000AC1028</t>
  </si>
  <si>
    <t>13.30</t>
  </si>
  <si>
    <t>-1.6834150</t>
  </si>
  <si>
    <t>48.1106950</t>
  </si>
  <si>
    <t>2019-522784</t>
  </si>
  <si>
    <t>21.77</t>
  </si>
  <si>
    <t>17.36</t>
  </si>
  <si>
    <t>2019-522817</t>
  </si>
  <si>
    <t>72.19</t>
  </si>
  <si>
    <t>13.21</t>
  </si>
  <si>
    <t>18.24</t>
  </si>
  <si>
    <t>2019-522827</t>
  </si>
  <si>
    <t>RUE JACQUES CASSARD</t>
  </si>
  <si>
    <t>35238000AC0192</t>
  </si>
  <si>
    <t>-1.6851970</t>
  </si>
  <si>
    <t>48.1159420</t>
  </si>
  <si>
    <t>2019-522828</t>
  </si>
  <si>
    <t>2019-522833</t>
  </si>
  <si>
    <t>35238000AC1108</t>
  </si>
  <si>
    <t>37.94</t>
  </si>
  <si>
    <t>-1.6834930</t>
  </si>
  <si>
    <t>48.1104930</t>
  </si>
  <si>
    <t>48.1113440</t>
  </si>
  <si>
    <t>2019-522870</t>
  </si>
  <si>
    <t>33.72</t>
  </si>
  <si>
    <t>2019-522880</t>
  </si>
  <si>
    <t>35238000AC1014</t>
  </si>
  <si>
    <t>20.73</t>
  </si>
  <si>
    <t>-1.6870800</t>
  </si>
  <si>
    <t>48.1137920</t>
  </si>
  <si>
    <t>79.47</t>
  </si>
  <si>
    <t>2019-522934</t>
  </si>
  <si>
    <t>27.78</t>
  </si>
  <si>
    <t>2019-522936</t>
  </si>
  <si>
    <t>35238000AC1238</t>
  </si>
  <si>
    <t>-1.6798740</t>
  </si>
  <si>
    <t>2019-522958</t>
  </si>
  <si>
    <t>73.61</t>
  </si>
  <si>
    <t>2019-523016</t>
  </si>
  <si>
    <t>RUE PIERRE GOURDEL</t>
  </si>
  <si>
    <t>2019-523053</t>
  </si>
  <si>
    <t>2019-523060</t>
  </si>
  <si>
    <t>35238000AC0143</t>
  </si>
  <si>
    <t>20.71</t>
  </si>
  <si>
    <t>48.1151520</t>
  </si>
  <si>
    <t>-1.6830110</t>
  </si>
  <si>
    <t>2019-523160</t>
  </si>
  <si>
    <t>35238000AC1100</t>
  </si>
  <si>
    <t>93.85</t>
  </si>
  <si>
    <t>-1.6872130</t>
  </si>
  <si>
    <t>48.1147170</t>
  </si>
  <si>
    <t>27.49</t>
  </si>
  <si>
    <t>62.19</t>
  </si>
  <si>
    <t>48.1166510</t>
  </si>
  <si>
    <t>35.95</t>
  </si>
  <si>
    <t>2019-523268</t>
  </si>
  <si>
    <t>35238000AC0608</t>
  </si>
  <si>
    <t>-1.6826640</t>
  </si>
  <si>
    <t>48.1120420</t>
  </si>
  <si>
    <t>35238000AC0609</t>
  </si>
  <si>
    <t>-1.6827500</t>
  </si>
  <si>
    <t>48.1120710</t>
  </si>
  <si>
    <t>2019-523340</t>
  </si>
  <si>
    <t>35238000AC0489</t>
  </si>
  <si>
    <t>-1.6800590</t>
  </si>
  <si>
    <t>48.1119700</t>
  </si>
  <si>
    <t>2019-523352</t>
  </si>
  <si>
    <t>2019-523366</t>
  </si>
  <si>
    <t>35238000AC0754</t>
  </si>
  <si>
    <t>24.01</t>
  </si>
  <si>
    <t>-1.6809620</t>
  </si>
  <si>
    <t>48.1135100</t>
  </si>
  <si>
    <t>2019-523394</t>
  </si>
  <si>
    <t>2019-523427</t>
  </si>
  <si>
    <t>RUE DU CHAMP JACQUET</t>
  </si>
  <si>
    <t>35238000AC0464</t>
  </si>
  <si>
    <t>38.76</t>
  </si>
  <si>
    <t>-1.6797950</t>
  </si>
  <si>
    <t>48.1134410</t>
  </si>
  <si>
    <t>2019-523467</t>
  </si>
  <si>
    <t>23.26</t>
  </si>
  <si>
    <t>2019-523489</t>
  </si>
  <si>
    <t>29.76</t>
  </si>
  <si>
    <t>30.51</t>
  </si>
  <si>
    <t>2019-523632</t>
  </si>
  <si>
    <t>35238000AC0731</t>
  </si>
  <si>
    <t>-1.6816240</t>
  </si>
  <si>
    <t>48.1121190</t>
  </si>
  <si>
    <t>61.83</t>
  </si>
  <si>
    <t>2019-523882</t>
  </si>
  <si>
    <t>2019-523897</t>
  </si>
  <si>
    <t>62.02</t>
  </si>
  <si>
    <t>2019-524025</t>
  </si>
  <si>
    <t>35238000AC0057</t>
  </si>
  <si>
    <t>-1.6843060</t>
  </si>
  <si>
    <t>48.1118770</t>
  </si>
  <si>
    <t>2019-524057</t>
  </si>
  <si>
    <t>35238000AC0202</t>
  </si>
  <si>
    <t>103.54</t>
  </si>
  <si>
    <t>2019-524078</t>
  </si>
  <si>
    <t>2019-524092</t>
  </si>
  <si>
    <t>-1.6836050</t>
  </si>
  <si>
    <t>39.07</t>
  </si>
  <si>
    <t>68.41</t>
  </si>
  <si>
    <t>2019-524227</t>
  </si>
  <si>
    <t>35238000AC0788</t>
  </si>
  <si>
    <t>-1.6797000</t>
  </si>
  <si>
    <t>48.1107420</t>
  </si>
  <si>
    <t>2019-524316</t>
  </si>
  <si>
    <t>35238000AC0201</t>
  </si>
  <si>
    <t>48.1167030</t>
  </si>
  <si>
    <t>2019-524359</t>
  </si>
  <si>
    <t>2019-524362</t>
  </si>
  <si>
    <t>55.13</t>
  </si>
  <si>
    <t>2019-524424</t>
  </si>
  <si>
    <t>35238000AC0482</t>
  </si>
  <si>
    <t>62.90</t>
  </si>
  <si>
    <t>-1.6795570</t>
  </si>
  <si>
    <t>48.1120950</t>
  </si>
  <si>
    <t>2019-524451</t>
  </si>
  <si>
    <t>32.32</t>
  </si>
  <si>
    <t>2019-524501</t>
  </si>
  <si>
    <t>132.67</t>
  </si>
  <si>
    <t>2019-524509</t>
  </si>
  <si>
    <t>2019-524560</t>
  </si>
  <si>
    <t>35238000AC0509</t>
  </si>
  <si>
    <t>-1.6805820</t>
  </si>
  <si>
    <t>48.1115770</t>
  </si>
  <si>
    <t>2019-524584</t>
  </si>
  <si>
    <t>35238000AC0521</t>
  </si>
  <si>
    <t>-1.6804850</t>
  </si>
  <si>
    <t>48.1110840</t>
  </si>
  <si>
    <t>2019-524613</t>
  </si>
  <si>
    <t>2019-524615</t>
  </si>
  <si>
    <t>35238000AC0519</t>
  </si>
  <si>
    <t>-1.6807140</t>
  </si>
  <si>
    <t>48.1111170</t>
  </si>
  <si>
    <t>2019-524672</t>
  </si>
  <si>
    <t>2019-524735</t>
  </si>
  <si>
    <t>2019-524826</t>
  </si>
  <si>
    <t>35238000AC0268</t>
  </si>
  <si>
    <t>-1.6832410</t>
  </si>
  <si>
    <t>48.1133920</t>
  </si>
  <si>
    <t>2019-524842</t>
  </si>
  <si>
    <t>2019-524908</t>
  </si>
  <si>
    <t>99.92</t>
  </si>
  <si>
    <t>2019-524959</t>
  </si>
  <si>
    <t>35238000AC0582</t>
  </si>
  <si>
    <t>-1.6826450</t>
  </si>
  <si>
    <t>48.1112260</t>
  </si>
  <si>
    <t>2019-525000</t>
  </si>
  <si>
    <t>35238000AC0343</t>
  </si>
  <si>
    <t>52.96</t>
  </si>
  <si>
    <t>-1.6811050</t>
  </si>
  <si>
    <t>48.1142190</t>
  </si>
  <si>
    <t>2019-525045</t>
  </si>
  <si>
    <t>RUE PONT AUX FOULONS</t>
  </si>
  <si>
    <t>35238000AC0422</t>
  </si>
  <si>
    <t>48.1136810</t>
  </si>
  <si>
    <t>2019-525058</t>
  </si>
  <si>
    <t>2019-525165</t>
  </si>
  <si>
    <t>35238000AC0629</t>
  </si>
  <si>
    <t>-1.6837460</t>
  </si>
  <si>
    <t>92.15</t>
  </si>
  <si>
    <t>2019-525211</t>
  </si>
  <si>
    <t>35238000AC0518</t>
  </si>
  <si>
    <t>48.1111660</t>
  </si>
  <si>
    <t>2019-525229</t>
  </si>
  <si>
    <t>48.09</t>
  </si>
  <si>
    <t>2019-525337</t>
  </si>
  <si>
    <t>82.03</t>
  </si>
  <si>
    <t>68.07</t>
  </si>
  <si>
    <t>2019-525428</t>
  </si>
  <si>
    <t>35238000AC1206</t>
  </si>
  <si>
    <t>80.20</t>
  </si>
  <si>
    <t>-1.6853190</t>
  </si>
  <si>
    <t>48.1116740</t>
  </si>
  <si>
    <t>2019-525456</t>
  </si>
  <si>
    <t>35238000AC0376</t>
  </si>
  <si>
    <t>19.66</t>
  </si>
  <si>
    <t>-1.6811440</t>
  </si>
  <si>
    <t>48.1129060</t>
  </si>
  <si>
    <t>2019-525459</t>
  </si>
  <si>
    <t>217.25</t>
  </si>
  <si>
    <t>2019-525482</t>
  </si>
  <si>
    <t>35238000AC0416</t>
  </si>
  <si>
    <t>48.1141150</t>
  </si>
  <si>
    <t>78.07</t>
  </si>
  <si>
    <t>2019-525544</t>
  </si>
  <si>
    <t>2019-525545</t>
  </si>
  <si>
    <t>PL SAINT MICHEL</t>
  </si>
  <si>
    <t>2019-525568</t>
  </si>
  <si>
    <t>35238000AC0211</t>
  </si>
  <si>
    <t>79.21</t>
  </si>
  <si>
    <t>-1.6846920</t>
  </si>
  <si>
    <t>48.1163280</t>
  </si>
  <si>
    <t>2019-525613</t>
  </si>
  <si>
    <t>50.99</t>
  </si>
  <si>
    <t>2019-525630</t>
  </si>
  <si>
    <t>35238000AC0648</t>
  </si>
  <si>
    <t>93.64</t>
  </si>
  <si>
    <t>48.1108850</t>
  </si>
  <si>
    <t>42.02</t>
  </si>
  <si>
    <t>2019-525724</t>
  </si>
  <si>
    <t>35238000AC0504</t>
  </si>
  <si>
    <t>-1.6806520</t>
  </si>
  <si>
    <t>48.1119810</t>
  </si>
  <si>
    <t>17.15</t>
  </si>
  <si>
    <t>76.18</t>
  </si>
  <si>
    <t>2019-525839</t>
  </si>
  <si>
    <t>35238000AC1106</t>
  </si>
  <si>
    <t>-1.6806960</t>
  </si>
  <si>
    <t>48.1126960</t>
  </si>
  <si>
    <t>2019-525852</t>
  </si>
  <si>
    <t>35238000AC0079</t>
  </si>
  <si>
    <t>-1.6862030</t>
  </si>
  <si>
    <t>48.1126450</t>
  </si>
  <si>
    <t>2019-525941</t>
  </si>
  <si>
    <t>35238000AC0063</t>
  </si>
  <si>
    <t>59.45</t>
  </si>
  <si>
    <t>-1.6848360</t>
  </si>
  <si>
    <t>48.1123390</t>
  </si>
  <si>
    <t>32.46</t>
  </si>
  <si>
    <t>42.34</t>
  </si>
  <si>
    <t>2019-526100</t>
  </si>
  <si>
    <t>35238000AC0366</t>
  </si>
  <si>
    <t>43.10</t>
  </si>
  <si>
    <t>-1.6813790</t>
  </si>
  <si>
    <t>48.1133080</t>
  </si>
  <si>
    <t>26.29</t>
  </si>
  <si>
    <t>2019-526145</t>
  </si>
  <si>
    <t>35238000AC0309</t>
  </si>
  <si>
    <t>-1.6822730</t>
  </si>
  <si>
    <t>48.1138690</t>
  </si>
  <si>
    <t>2019-526208</t>
  </si>
  <si>
    <t>24.39</t>
  </si>
  <si>
    <t>18.11</t>
  </si>
  <si>
    <t>2019-526233</t>
  </si>
  <si>
    <t>28.47</t>
  </si>
  <si>
    <t>2019-526303</t>
  </si>
  <si>
    <t>QUAI SAINT CAST</t>
  </si>
  <si>
    <t>35238000AC0020</t>
  </si>
  <si>
    <t>-1.6862910</t>
  </si>
  <si>
    <t>48.1120900</t>
  </si>
  <si>
    <t>38.15</t>
  </si>
  <si>
    <t>2019-526313</t>
  </si>
  <si>
    <t>27.74</t>
  </si>
  <si>
    <t>2019-526365</t>
  </si>
  <si>
    <t>2019-526388</t>
  </si>
  <si>
    <t>35238000AC0617</t>
  </si>
  <si>
    <t>48.1118820</t>
  </si>
  <si>
    <t>143.30</t>
  </si>
  <si>
    <t>2019-526407</t>
  </si>
  <si>
    <t>35238000AC0274</t>
  </si>
  <si>
    <t>2019-526418</t>
  </si>
  <si>
    <t>68.59</t>
  </si>
  <si>
    <t>2019-526421</t>
  </si>
  <si>
    <t>110.60</t>
  </si>
  <si>
    <t>2019-526518</t>
  </si>
  <si>
    <t>45.51</t>
  </si>
  <si>
    <t>2019-526756</t>
  </si>
  <si>
    <t>2019-526762</t>
  </si>
  <si>
    <t>2019-526828</t>
  </si>
  <si>
    <t>85.02</t>
  </si>
  <si>
    <t>2019-526860</t>
  </si>
  <si>
    <t>90.48</t>
  </si>
  <si>
    <t>2019-526873</t>
  </si>
  <si>
    <t>35238000AC0500</t>
  </si>
  <si>
    <t>133.83</t>
  </si>
  <si>
    <t>-1.6811950</t>
  </si>
  <si>
    <t>48.1122310</t>
  </si>
  <si>
    <t>34.54</t>
  </si>
  <si>
    <t>2019-527011</t>
  </si>
  <si>
    <t>2019-527020</t>
  </si>
  <si>
    <t>86.53</t>
  </si>
  <si>
    <t>2019-527067</t>
  </si>
  <si>
    <t>RUE GEORGES DOTTIN</t>
  </si>
  <si>
    <t>35238000AC0562</t>
  </si>
  <si>
    <t>-1.6830140</t>
  </si>
  <si>
    <t>48.1110130</t>
  </si>
  <si>
    <t>2019-527069</t>
  </si>
  <si>
    <t>56.40</t>
  </si>
  <si>
    <t>2019-527129</t>
  </si>
  <si>
    <t>26.35</t>
  </si>
  <si>
    <t>2019-527207</t>
  </si>
  <si>
    <t>35238000AC0527</t>
  </si>
  <si>
    <t>11.63</t>
  </si>
  <si>
    <t>-1.6800280</t>
  </si>
  <si>
    <t>48.1107870</t>
  </si>
  <si>
    <t>2019-527319</t>
  </si>
  <si>
    <t>35238000AC0056</t>
  </si>
  <si>
    <t>72.22</t>
  </si>
  <si>
    <t>-1.6843670</t>
  </si>
  <si>
    <t>48.1117860</t>
  </si>
  <si>
    <t>80.02</t>
  </si>
  <si>
    <t>2019-527411</t>
  </si>
  <si>
    <t>35238000AC0353</t>
  </si>
  <si>
    <t>-1.6810150</t>
  </si>
  <si>
    <t>48.1137750</t>
  </si>
  <si>
    <t>16.69</t>
  </si>
  <si>
    <t>2019-527490</t>
  </si>
  <si>
    <t>35238000AC0472</t>
  </si>
  <si>
    <t>46.51</t>
  </si>
  <si>
    <t>-1.6795440</t>
  </si>
  <si>
    <t>48.1128330</t>
  </si>
  <si>
    <t>10.40</t>
  </si>
  <si>
    <t>53.80</t>
  </si>
  <si>
    <t>32.13</t>
  </si>
  <si>
    <t>2019-527619</t>
  </si>
  <si>
    <t>35238000AC0524</t>
  </si>
  <si>
    <t>2019-527640</t>
  </si>
  <si>
    <t>2019-527655</t>
  </si>
  <si>
    <t>2019-527707</t>
  </si>
  <si>
    <t>169.08</t>
  </si>
  <si>
    <t>2019-527723</t>
  </si>
  <si>
    <t>35238000AC0354</t>
  </si>
  <si>
    <t>48.1137410</t>
  </si>
  <si>
    <t>2019-527734</t>
  </si>
  <si>
    <t>RUE DE LA CORDELIERE</t>
  </si>
  <si>
    <t>35238000AC0015</t>
  </si>
  <si>
    <t>-1.6857040</t>
  </si>
  <si>
    <t>48.1120860</t>
  </si>
  <si>
    <t>73.46</t>
  </si>
  <si>
    <t>52.82</t>
  </si>
  <si>
    <t>2019-527785</t>
  </si>
  <si>
    <t>35238000AC0729</t>
  </si>
  <si>
    <t>-1.6818920</t>
  </si>
  <si>
    <t>48.1120940</t>
  </si>
  <si>
    <t>2019-527805</t>
  </si>
  <si>
    <t>35238000AC0689</t>
  </si>
  <si>
    <t>48.1138820</t>
  </si>
  <si>
    <t>35238000AC0877</t>
  </si>
  <si>
    <t>-1.6803330</t>
  </si>
  <si>
    <t>48.1139200</t>
  </si>
  <si>
    <t>2019-527824</t>
  </si>
  <si>
    <t>-1.6865080</t>
  </si>
  <si>
    <t>2019-528031</t>
  </si>
  <si>
    <t>35238000AC0945</t>
  </si>
  <si>
    <t>2019-528175</t>
  </si>
  <si>
    <t>35238000AC0339</t>
  </si>
  <si>
    <t>-1.6811930</t>
  </si>
  <si>
    <t>48.1139350</t>
  </si>
  <si>
    <t>22.49</t>
  </si>
  <si>
    <t>2019-528299</t>
  </si>
  <si>
    <t>-1.6809560</t>
  </si>
  <si>
    <t>57.57</t>
  </si>
  <si>
    <t>2019-528545</t>
  </si>
  <si>
    <t>2019-528651</t>
  </si>
  <si>
    <t>2019-528676</t>
  </si>
  <si>
    <t>36.78</t>
  </si>
  <si>
    <t>2019-528738</t>
  </si>
  <si>
    <t>52.53</t>
  </si>
  <si>
    <t>2019-528742</t>
  </si>
  <si>
    <t>13.51</t>
  </si>
  <si>
    <t>2019-528749</t>
  </si>
  <si>
    <t>-1.6849410</t>
  </si>
  <si>
    <t>48.1105190</t>
  </si>
  <si>
    <t>2019-528869</t>
  </si>
  <si>
    <t>35238000AC0003</t>
  </si>
  <si>
    <t>-1.6856120</t>
  </si>
  <si>
    <t>48.1109390</t>
  </si>
  <si>
    <t>20.61</t>
  </si>
  <si>
    <t>2019-528986</t>
  </si>
  <si>
    <t>2019-528988</t>
  </si>
  <si>
    <t>35238000AC1229</t>
  </si>
  <si>
    <t>-1.6851740</t>
  </si>
  <si>
    <t>35238000AC1232</t>
  </si>
  <si>
    <t>-1.6850050</t>
  </si>
  <si>
    <t>48.1147040</t>
  </si>
  <si>
    <t>2019-529001</t>
  </si>
  <si>
    <t>35238000AC0325</t>
  </si>
  <si>
    <t>-1.6818810</t>
  </si>
  <si>
    <t>48.1140020</t>
  </si>
  <si>
    <t>35238000AC0326</t>
  </si>
  <si>
    <t>-1.6820480</t>
  </si>
  <si>
    <t>2019-529002</t>
  </si>
  <si>
    <t>2019-529004</t>
  </si>
  <si>
    <t>35238000AC0700</t>
  </si>
  <si>
    <t>-1.6803960</t>
  </si>
  <si>
    <t>48.1132890</t>
  </si>
  <si>
    <t>23.92</t>
  </si>
  <si>
    <t>2019-529176</t>
  </si>
  <si>
    <t>35238000AC0249</t>
  </si>
  <si>
    <t>-1.6838560</t>
  </si>
  <si>
    <t>48.1135090</t>
  </si>
  <si>
    <t>2019-529206</t>
  </si>
  <si>
    <t>35238000AC1107</t>
  </si>
  <si>
    <t>28.75</t>
  </si>
  <si>
    <t>-1.6807740</t>
  </si>
  <si>
    <t>2019-529210</t>
  </si>
  <si>
    <t>35238000AC0410</t>
  </si>
  <si>
    <t>36.31</t>
  </si>
  <si>
    <t>-1.6806170</t>
  </si>
  <si>
    <t>48.1136280</t>
  </si>
  <si>
    <t>2019-529220</t>
  </si>
  <si>
    <t>35238000AC0496</t>
  </si>
  <si>
    <t>-1.6805160</t>
  </si>
  <si>
    <t>48.1123030</t>
  </si>
  <si>
    <t>43.52</t>
  </si>
  <si>
    <t>85.85</t>
  </si>
  <si>
    <t>2019-529355</t>
  </si>
  <si>
    <t>35238000AC0173</t>
  </si>
  <si>
    <t>-1.6856670</t>
  </si>
  <si>
    <t>48.1155260</t>
  </si>
  <si>
    <t>43.65</t>
  </si>
  <si>
    <t>2019-529606</t>
  </si>
  <si>
    <t>2019-529663</t>
  </si>
  <si>
    <t>2019-529856</t>
  </si>
  <si>
    <t>2019-529888</t>
  </si>
  <si>
    <t>2019-529995</t>
  </si>
  <si>
    <t>-1.6837830</t>
  </si>
  <si>
    <t>48.1129890</t>
  </si>
  <si>
    <t>48.1111530</t>
  </si>
  <si>
    <t>62.82</t>
  </si>
  <si>
    <t>51.30</t>
  </si>
  <si>
    <t>27.92</t>
  </si>
  <si>
    <t>53.49</t>
  </si>
  <si>
    <t>45.73</t>
  </si>
  <si>
    <t>56.70</t>
  </si>
  <si>
    <t>37.10</t>
  </si>
  <si>
    <t>-1.6799040</t>
  </si>
  <si>
    <t>20.75</t>
  </si>
  <si>
    <t>44.02</t>
  </si>
  <si>
    <t>68.81</t>
  </si>
  <si>
    <t>-1.6810910</t>
  </si>
  <si>
    <t>24.81</t>
  </si>
  <si>
    <t>18.70</t>
  </si>
  <si>
    <t>50.19</t>
  </si>
  <si>
    <t>48.27</t>
  </si>
  <si>
    <t>21.95</t>
  </si>
  <si>
    <t>38.45</t>
  </si>
  <si>
    <t>92.47</t>
  </si>
  <si>
    <t>4.50</t>
  </si>
  <si>
    <t>72.26</t>
  </si>
  <si>
    <t>48.1137270</t>
  </si>
  <si>
    <t>30.09</t>
  </si>
  <si>
    <t>48.1129370</t>
  </si>
  <si>
    <t>48.1146620</t>
  </si>
  <si>
    <t>2020-497353</t>
  </si>
  <si>
    <t>126.75</t>
  </si>
  <si>
    <t>2020-497431</t>
  </si>
  <si>
    <t>-1.6826080</t>
  </si>
  <si>
    <t>2020-497478</t>
  </si>
  <si>
    <t>35238000AC0570</t>
  </si>
  <si>
    <t>111.30</t>
  </si>
  <si>
    <t>-1.6821920</t>
  </si>
  <si>
    <t>89.60</t>
  </si>
  <si>
    <t>2020-497517</t>
  </si>
  <si>
    <t>115.72</t>
  </si>
  <si>
    <t>23.55</t>
  </si>
  <si>
    <t>32.95</t>
  </si>
  <si>
    <t>48.1136950</t>
  </si>
  <si>
    <t>2020-497621</t>
  </si>
  <si>
    <t>35238000AC0568</t>
  </si>
  <si>
    <t>-1.6823530</t>
  </si>
  <si>
    <t>48.1108910</t>
  </si>
  <si>
    <t>2020-497639</t>
  </si>
  <si>
    <t>38.16</t>
  </si>
  <si>
    <t>2020-497640</t>
  </si>
  <si>
    <t>26.55</t>
  </si>
  <si>
    <t>2020-497686</t>
  </si>
  <si>
    <t>35238000AC0993</t>
  </si>
  <si>
    <t>36.30</t>
  </si>
  <si>
    <t>53.24</t>
  </si>
  <si>
    <t>2020-497714</t>
  </si>
  <si>
    <t>143.03</t>
  </si>
  <si>
    <t>2020-497724</t>
  </si>
  <si>
    <t>9.03</t>
  </si>
  <si>
    <t>13.13</t>
  </si>
  <si>
    <t>2020-497740</t>
  </si>
  <si>
    <t>127.15</t>
  </si>
  <si>
    <t>2020-497743</t>
  </si>
  <si>
    <t>2020-497745</t>
  </si>
  <si>
    <t>2020-497870</t>
  </si>
  <si>
    <t>2020-497889</t>
  </si>
  <si>
    <t>49.51</t>
  </si>
  <si>
    <t>2020-498044</t>
  </si>
  <si>
    <t>50.15</t>
  </si>
  <si>
    <t>2020-498060</t>
  </si>
  <si>
    <t>158.75</t>
  </si>
  <si>
    <t>2020-498183</t>
  </si>
  <si>
    <t>2020-498220</t>
  </si>
  <si>
    <t>2020-498223</t>
  </si>
  <si>
    <t>2020-498239</t>
  </si>
  <si>
    <t>2020-498265</t>
  </si>
  <si>
    <t>76.38</t>
  </si>
  <si>
    <t>2020-498276</t>
  </si>
  <si>
    <t>PL ST SAUVEUR</t>
  </si>
  <si>
    <t>35238000AC0512</t>
  </si>
  <si>
    <t>-1.6810680</t>
  </si>
  <si>
    <t>2020-498278</t>
  </si>
  <si>
    <t>2020-498295</t>
  </si>
  <si>
    <t>35238000AC0587</t>
  </si>
  <si>
    <t>-1.6828800</t>
  </si>
  <si>
    <t>48.1112590</t>
  </si>
  <si>
    <t>2020-498308</t>
  </si>
  <si>
    <t>35238000AC0523</t>
  </si>
  <si>
    <t>-1.6806540</t>
  </si>
  <si>
    <t>48.1112090</t>
  </si>
  <si>
    <t>2020-498371</t>
  </si>
  <si>
    <t>35238000AC0247</t>
  </si>
  <si>
    <t>-1.6833990</t>
  </si>
  <si>
    <t>48.1136590</t>
  </si>
  <si>
    <t>2020-498384</t>
  </si>
  <si>
    <t>35.02</t>
  </si>
  <si>
    <t>2020-498457</t>
  </si>
  <si>
    <t>2020-498474</t>
  </si>
  <si>
    <t>2020-498533</t>
  </si>
  <si>
    <t>35238000AC0730</t>
  </si>
  <si>
    <t>2020-498543</t>
  </si>
  <si>
    <t>35238000AC0226</t>
  </si>
  <si>
    <t>-1.6849020</t>
  </si>
  <si>
    <t>48.1154110</t>
  </si>
  <si>
    <t>35238000AC1155</t>
  </si>
  <si>
    <t>-1.6848240</t>
  </si>
  <si>
    <t>48.1154050</t>
  </si>
  <si>
    <t>2020-498589</t>
  </si>
  <si>
    <t>35238000AC0930</t>
  </si>
  <si>
    <t>36.06</t>
  </si>
  <si>
    <t>-1.6866770</t>
  </si>
  <si>
    <t>48.1130490</t>
  </si>
  <si>
    <t>2020-498620</t>
  </si>
  <si>
    <t>RUE DE LA SALLE VERTE</t>
  </si>
  <si>
    <t>35238000AC0954</t>
  </si>
  <si>
    <t>-1.6859050</t>
  </si>
  <si>
    <t>48.1116310</t>
  </si>
  <si>
    <t>2020-498703</t>
  </si>
  <si>
    <t>29.23</t>
  </si>
  <si>
    <t>80.21</t>
  </si>
  <si>
    <t>17.76</t>
  </si>
  <si>
    <t>19.05</t>
  </si>
  <si>
    <t>2020-498822</t>
  </si>
  <si>
    <t>35238000AC0361</t>
  </si>
  <si>
    <t>-1.6812080</t>
  </si>
  <si>
    <t>48.1136770</t>
  </si>
  <si>
    <t>26.49</t>
  </si>
  <si>
    <t>2020-498905</t>
  </si>
  <si>
    <t>8.90</t>
  </si>
  <si>
    <t>2020-498935</t>
  </si>
  <si>
    <t>2020-499000</t>
  </si>
  <si>
    <t>120.79</t>
  </si>
  <si>
    <t>2020-499003</t>
  </si>
  <si>
    <t>35238000AC0269</t>
  </si>
  <si>
    <t>2020-499004</t>
  </si>
  <si>
    <t>2020-499026</t>
  </si>
  <si>
    <t>2020-499059</t>
  </si>
  <si>
    <t>2020-499068</t>
  </si>
  <si>
    <t>28.55</t>
  </si>
  <si>
    <t>2020-499159</t>
  </si>
  <si>
    <t>35238000AC0566</t>
  </si>
  <si>
    <t>-1.6825810</t>
  </si>
  <si>
    <t>48.1109280</t>
  </si>
  <si>
    <t>2020-499254</t>
  </si>
  <si>
    <t>2020-499289</t>
  </si>
  <si>
    <t>2020-499301</t>
  </si>
  <si>
    <t>35238000AC0295</t>
  </si>
  <si>
    <t>2020-499322</t>
  </si>
  <si>
    <t>2020-499325</t>
  </si>
  <si>
    <t>2020-499326</t>
  </si>
  <si>
    <t>35238000AC0235</t>
  </si>
  <si>
    <t>48.1147670</t>
  </si>
  <si>
    <t>2020-499399</t>
  </si>
  <si>
    <t>66.64</t>
  </si>
  <si>
    <t>2020-499425</t>
  </si>
  <si>
    <t>2020-499513</t>
  </si>
  <si>
    <t>24.61</t>
  </si>
  <si>
    <t>2020-499526</t>
  </si>
  <si>
    <t>35238000AC0458</t>
  </si>
  <si>
    <t>-1.6795820</t>
  </si>
  <si>
    <t>48.1134070</t>
  </si>
  <si>
    <t>2020-499612</t>
  </si>
  <si>
    <t>2020-499777</t>
  </si>
  <si>
    <t>35238000AC0508</t>
  </si>
  <si>
    <t>-1.6804740</t>
  </si>
  <si>
    <t>48.1118880</t>
  </si>
  <si>
    <t>2020-499813</t>
  </si>
  <si>
    <t>2020-499838</t>
  </si>
  <si>
    <t>2020-499903</t>
  </si>
  <si>
    <t>2020-499914</t>
  </si>
  <si>
    <t>2020-500040</t>
  </si>
  <si>
    <t>2020-500050</t>
  </si>
  <si>
    <t>2020-500077</t>
  </si>
  <si>
    <t>35238000AC0004</t>
  </si>
  <si>
    <t>74.36</t>
  </si>
  <si>
    <t>-1.6856990</t>
  </si>
  <si>
    <t>2020-500086</t>
  </si>
  <si>
    <t>2020-500129</t>
  </si>
  <si>
    <t>2020-500228</t>
  </si>
  <si>
    <t>2020-500507</t>
  </si>
  <si>
    <t>2020-500588</t>
  </si>
  <si>
    <t>35238000AC0373</t>
  </si>
  <si>
    <t>2020-500607</t>
  </si>
  <si>
    <t>2020-500609</t>
  </si>
  <si>
    <t>RUE PONGERARD</t>
  </si>
  <si>
    <t>35238000AC0371</t>
  </si>
  <si>
    <t>48.1131650</t>
  </si>
  <si>
    <t>2020-500641</t>
  </si>
  <si>
    <t>73.93</t>
  </si>
  <si>
    <t>2020-500668</t>
  </si>
  <si>
    <t>35238000AC0589</t>
  </si>
  <si>
    <t>-1.6825250</t>
  </si>
  <si>
    <t>48.1112830</t>
  </si>
  <si>
    <t>2020-500685</t>
  </si>
  <si>
    <t>2020-500704</t>
  </si>
  <si>
    <t>2020-500716</t>
  </si>
  <si>
    <t>2020-500726</t>
  </si>
  <si>
    <t>48.1154530</t>
  </si>
  <si>
    <t>2023-479702</t>
  </si>
  <si>
    <t>69.41</t>
  </si>
  <si>
    <t>2023-479774</t>
  </si>
  <si>
    <t>25.34</t>
  </si>
  <si>
    <t>45.28</t>
  </si>
  <si>
    <t>2023-479935</t>
  </si>
  <si>
    <t>35238000AC0921</t>
  </si>
  <si>
    <t>-1.6815610</t>
  </si>
  <si>
    <t>48.1146020</t>
  </si>
  <si>
    <t>2023-480230</t>
  </si>
  <si>
    <t>2023-480695</t>
  </si>
  <si>
    <t>2023-480824</t>
  </si>
  <si>
    <t>2023-480844</t>
  </si>
  <si>
    <t>2023-480952</t>
  </si>
  <si>
    <t>2023-481193</t>
  </si>
  <si>
    <t>35238000AC0155</t>
  </si>
  <si>
    <t>-1.6849720</t>
  </si>
  <si>
    <t>48.1151600</t>
  </si>
  <si>
    <t>26.79</t>
  </si>
  <si>
    <t>2023-481260</t>
  </si>
  <si>
    <t>2023-481261</t>
  </si>
  <si>
    <t>21.85</t>
  </si>
  <si>
    <t>39.23</t>
  </si>
  <si>
    <t>2023-481514</t>
  </si>
  <si>
    <t>35238000AC0370</t>
  </si>
  <si>
    <t>27.61</t>
  </si>
  <si>
    <t>48.1133870</t>
  </si>
  <si>
    <t>20.64</t>
  </si>
  <si>
    <t>2023-481922</t>
  </si>
  <si>
    <t>2023-482055</t>
  </si>
  <si>
    <t>35238000AC0036</t>
  </si>
  <si>
    <t>-1.6852990</t>
  </si>
  <si>
    <t>48.1122520</t>
  </si>
  <si>
    <t>2023-482183</t>
  </si>
  <si>
    <t>33.42</t>
  </si>
  <si>
    <t>2023-482341</t>
  </si>
  <si>
    <t>115.94</t>
  </si>
  <si>
    <t>2023-482500</t>
  </si>
  <si>
    <t>2023-482618</t>
  </si>
  <si>
    <t>2023-482621</t>
  </si>
  <si>
    <t>35238000AC0350</t>
  </si>
  <si>
    <t>2023-482690</t>
  </si>
  <si>
    <t>2023-482859</t>
  </si>
  <si>
    <t>2023-482873</t>
  </si>
  <si>
    <t>RUE DU GUESCLIN</t>
  </si>
  <si>
    <t>30.19</t>
  </si>
  <si>
    <t>59.01</t>
  </si>
  <si>
    <t>31.57</t>
  </si>
  <si>
    <t>2023-483266</t>
  </si>
  <si>
    <t>35238000AC0593</t>
  </si>
  <si>
    <t>119.37</t>
  </si>
  <si>
    <t>-1.6825950</t>
  </si>
  <si>
    <t>48.1115940</t>
  </si>
  <si>
    <t>2023-483312</t>
  </si>
  <si>
    <t>35238000AC0827</t>
  </si>
  <si>
    <t>22.59</t>
  </si>
  <si>
    <t>-1.6812240</t>
  </si>
  <si>
    <t>48.1137670</t>
  </si>
  <si>
    <t>2023-483335</t>
  </si>
  <si>
    <t>RUE D'ECHANGE</t>
  </si>
  <si>
    <t>2023-483383</t>
  </si>
  <si>
    <t>2023-483629</t>
  </si>
  <si>
    <t>5.45</t>
  </si>
  <si>
    <t>2023-483632</t>
  </si>
  <si>
    <t>76.74</t>
  </si>
  <si>
    <t>2023-484145</t>
  </si>
  <si>
    <t>2023-484275</t>
  </si>
  <si>
    <t>2023-484313</t>
  </si>
  <si>
    <t>35238000AC0254</t>
  </si>
  <si>
    <t>-1.6846550</t>
  </si>
  <si>
    <t>48.1132070</t>
  </si>
  <si>
    <t>2023-484378</t>
  </si>
  <si>
    <t>35238000AC0511</t>
  </si>
  <si>
    <t>-1.6809270</t>
  </si>
  <si>
    <t>48.1116080</t>
  </si>
  <si>
    <t>35238000AC0513</t>
  </si>
  <si>
    <t>-1.6809940</t>
  </si>
  <si>
    <t>48.1115660</t>
  </si>
  <si>
    <t>2023-484427</t>
  </si>
  <si>
    <t>2023-484792</t>
  </si>
  <si>
    <t>35238000AC0152</t>
  </si>
  <si>
    <t>-1.6847240</t>
  </si>
  <si>
    <t>48.1151550</t>
  </si>
  <si>
    <t>2023-484879</t>
  </si>
  <si>
    <t>35238000AC1156</t>
  </si>
  <si>
    <t>-1.6852270</t>
  </si>
  <si>
    <t>35238000AC1254</t>
  </si>
  <si>
    <t>2023-484993</t>
  </si>
  <si>
    <t>35238000AC1255</t>
  </si>
  <si>
    <t>-1.6849850</t>
  </si>
  <si>
    <t>2023-485129</t>
  </si>
  <si>
    <t>15.08</t>
  </si>
  <si>
    <t>2023-485440</t>
  </si>
  <si>
    <t>32.35</t>
  </si>
  <si>
    <t>2023-485542</t>
  </si>
  <si>
    <t>QUAI DUGUAY - TROUIN</t>
  </si>
  <si>
    <t>2023-485552</t>
  </si>
  <si>
    <t>48.1111460</t>
  </si>
  <si>
    <t>2023-485593</t>
  </si>
  <si>
    <t>81.68</t>
  </si>
  <si>
    <t>2023-485962</t>
  </si>
  <si>
    <t>35238000AC0016</t>
  </si>
  <si>
    <t>-1.6859020</t>
  </si>
  <si>
    <t>48.1120220</t>
  </si>
  <si>
    <t>2023-486093</t>
  </si>
  <si>
    <t>71.47</t>
  </si>
  <si>
    <t>-1.6844350</t>
  </si>
  <si>
    <t>53.90</t>
  </si>
  <si>
    <t>2023-486678</t>
  </si>
  <si>
    <t>2023-487060</t>
  </si>
  <si>
    <t>35238000AC0347</t>
  </si>
  <si>
    <t>-1.6809800</t>
  </si>
  <si>
    <t>48.1142160</t>
  </si>
  <si>
    <t>2023-487273</t>
  </si>
  <si>
    <t>2023-487671</t>
  </si>
  <si>
    <t>2023-487701</t>
  </si>
  <si>
    <t>35238000AC0168</t>
  </si>
  <si>
    <t>-1.6864810</t>
  </si>
  <si>
    <t>2023-487728</t>
  </si>
  <si>
    <t>2023-487954</t>
  </si>
  <si>
    <t>16.93</t>
  </si>
  <si>
    <t>2023-488507</t>
  </si>
  <si>
    <t>35238000AC1045</t>
  </si>
  <si>
    <t>-1.6867640</t>
  </si>
  <si>
    <t>48.1151900</t>
  </si>
  <si>
    <t>2023-488527</t>
  </si>
  <si>
    <t>-1.6824960</t>
  </si>
  <si>
    <t>2023-488584</t>
  </si>
  <si>
    <t>35.43</t>
  </si>
  <si>
    <t>2023-488597</t>
  </si>
  <si>
    <t>2023-488893</t>
  </si>
  <si>
    <t>2023-488894</t>
  </si>
  <si>
    <t>35238000AC0028</t>
  </si>
  <si>
    <t>13.55</t>
  </si>
  <si>
    <t>-1.6856630</t>
  </si>
  <si>
    <t>48.1122280</t>
  </si>
  <si>
    <t>2023-488919</t>
  </si>
  <si>
    <t>2023-489057</t>
  </si>
  <si>
    <t>35238000AC0048</t>
  </si>
  <si>
    <t>-1.6847490</t>
  </si>
  <si>
    <t>2023-489317</t>
  </si>
  <si>
    <t>2023-489370</t>
  </si>
  <si>
    <t>2023-489432</t>
  </si>
  <si>
    <t>35238000AC0372</t>
  </si>
  <si>
    <t>-1.6810200</t>
  </si>
  <si>
    <t>48.1130960</t>
  </si>
  <si>
    <t>2023-489585</t>
  </si>
  <si>
    <t>35238000AC0538</t>
  </si>
  <si>
    <t>-1.6799910</t>
  </si>
  <si>
    <t>48.1106220</t>
  </si>
  <si>
    <t>2023-489732</t>
  </si>
  <si>
    <t>2023-465487</t>
  </si>
  <si>
    <t>2023-465701</t>
  </si>
  <si>
    <t>35238000AC1103</t>
  </si>
  <si>
    <t>-1.6804810</t>
  </si>
  <si>
    <t>48.1107850</t>
  </si>
  <si>
    <t>80.74</t>
  </si>
  <si>
    <t>2023-466091</t>
  </si>
  <si>
    <t>55.94</t>
  </si>
  <si>
    <t>2023-466209</t>
  </si>
  <si>
    <t>2023-466221</t>
  </si>
  <si>
    <t>2023-466228</t>
  </si>
  <si>
    <t>-1.6865640</t>
  </si>
  <si>
    <t>2023-466792</t>
  </si>
  <si>
    <t>2023-467003</t>
  </si>
  <si>
    <t>2023-467254</t>
  </si>
  <si>
    <t>2023-467391</t>
  </si>
  <si>
    <t>2023-467588</t>
  </si>
  <si>
    <t>22.96</t>
  </si>
  <si>
    <t>2023-467765</t>
  </si>
  <si>
    <t>2023-467935</t>
  </si>
  <si>
    <t>2023-468019</t>
  </si>
  <si>
    <t>2023-468036</t>
  </si>
  <si>
    <t>76.79</t>
  </si>
  <si>
    <t>2023-468093</t>
  </si>
  <si>
    <t>35238000AC0440</t>
  </si>
  <si>
    <t>-1.6795550</t>
  </si>
  <si>
    <t>48.1147960</t>
  </si>
  <si>
    <t>2023-468107</t>
  </si>
  <si>
    <t>35238000AC0282</t>
  </si>
  <si>
    <t>-1.6816310</t>
  </si>
  <si>
    <t>48.1125020</t>
  </si>
  <si>
    <t>2023-468156</t>
  </si>
  <si>
    <t>2023-475032</t>
  </si>
  <si>
    <t>35238000AC0391</t>
  </si>
  <si>
    <t>33.16</t>
  </si>
  <si>
    <t>-1.6808390</t>
  </si>
  <si>
    <t>2023-475038</t>
  </si>
  <si>
    <t>35238000AC0065</t>
  </si>
  <si>
    <t>-1.6849290</t>
  </si>
  <si>
    <t>96.03</t>
  </si>
  <si>
    <t>2023-475387</t>
  </si>
  <si>
    <t>2023-475482</t>
  </si>
  <si>
    <t>16.09</t>
  </si>
  <si>
    <t>2023-476013</t>
  </si>
  <si>
    <t>19.30</t>
  </si>
  <si>
    <t>2023-476867</t>
  </si>
  <si>
    <t>2023-476888</t>
  </si>
  <si>
    <t>2023-476926</t>
  </si>
  <si>
    <t>35238000AC0490</t>
  </si>
  <si>
    <t>-1.6800270</t>
  </si>
  <si>
    <t>2023-477137</t>
  </si>
  <si>
    <t>2023-477198</t>
  </si>
  <si>
    <t>35238000AC1209</t>
  </si>
  <si>
    <t>10.94</t>
  </si>
  <si>
    <t>48.1113350</t>
  </si>
  <si>
    <t>2023-477204</t>
  </si>
  <si>
    <t>2023-477338</t>
  </si>
  <si>
    <t>2023-477421</t>
  </si>
  <si>
    <t>2023-477706</t>
  </si>
  <si>
    <t>2023-477862</t>
  </si>
  <si>
    <t>2023-478024</t>
  </si>
  <si>
    <t>2023-478311</t>
  </si>
  <si>
    <t>2023-478375</t>
  </si>
  <si>
    <t>2023-478509</t>
  </si>
  <si>
    <t>35238000AC1158</t>
  </si>
  <si>
    <t>-1.6845750</t>
  </si>
  <si>
    <t>2023-478510</t>
  </si>
  <si>
    <t>2023-479394</t>
  </si>
  <si>
    <t>2023-479454</t>
  </si>
  <si>
    <t>112.42</t>
  </si>
  <si>
    <t>27.19</t>
  </si>
  <si>
    <t>2023-479620</t>
  </si>
  <si>
    <t>35238000AC1117</t>
  </si>
  <si>
    <t>CAR DE LA CATHEDRALE</t>
  </si>
  <si>
    <t>35238000AC1118</t>
  </si>
  <si>
    <t>-1.6836110</t>
  </si>
  <si>
    <t>48.1113110</t>
  </si>
  <si>
    <t>2023-479632</t>
  </si>
  <si>
    <t>*</t>
  </si>
  <si>
    <t>2019-519673</t>
  </si>
  <si>
    <t>2019-519703</t>
  </si>
  <si>
    <t>2019-519777</t>
  </si>
  <si>
    <t>2019-519861</t>
  </si>
  <si>
    <t>72.85</t>
  </si>
  <si>
    <t>2019-519984</t>
  </si>
  <si>
    <t>2019-520043</t>
  </si>
  <si>
    <t>35238000AC0338</t>
  </si>
  <si>
    <t>-1.6812170</t>
  </si>
  <si>
    <t>48.1138990</t>
  </si>
  <si>
    <t>2019-520048</t>
  </si>
  <si>
    <t>35238000AC1236</t>
  </si>
  <si>
    <t>-1.6825880</t>
  </si>
  <si>
    <t>48.1107780</t>
  </si>
  <si>
    <t>2019-520212</t>
  </si>
  <si>
    <t>2019-520328</t>
  </si>
  <si>
    <t>2019-520346</t>
  </si>
  <si>
    <t>2019-520414</t>
  </si>
  <si>
    <t>2019-520448</t>
  </si>
  <si>
    <t>2019-520478</t>
  </si>
  <si>
    <t>2019-520528</t>
  </si>
  <si>
    <t>28.84</t>
  </si>
  <si>
    <t>2019-520579</t>
  </si>
  <si>
    <t>35238000AC0637</t>
  </si>
  <si>
    <t>48.1103620</t>
  </si>
  <si>
    <t>2019-520595</t>
  </si>
  <si>
    <t>2019-520626</t>
  </si>
  <si>
    <t>2019-520659</t>
  </si>
  <si>
    <t>35238000AC0151</t>
  </si>
  <si>
    <t>-1.6848020</t>
  </si>
  <si>
    <t>48.1151400</t>
  </si>
  <si>
    <t>2019-520784</t>
  </si>
  <si>
    <t>35238000AC0228</t>
  </si>
  <si>
    <t>10.36</t>
  </si>
  <si>
    <t>48.1157610</t>
  </si>
  <si>
    <t>2019-520788</t>
  </si>
  <si>
    <t>2019-520800</t>
  </si>
  <si>
    <t>35238000AC0276</t>
  </si>
  <si>
    <t>48.1121380</t>
  </si>
  <si>
    <t>2019-520956</t>
  </si>
  <si>
    <t>97.70</t>
  </si>
  <si>
    <t>2019-520966</t>
  </si>
  <si>
    <t>2019-520973</t>
  </si>
  <si>
    <t>2019-521072</t>
  </si>
  <si>
    <t>24.08</t>
  </si>
  <si>
    <t>2019-521077</t>
  </si>
  <si>
    <t>2019-521126</t>
  </si>
  <si>
    <t>2019-521239</t>
  </si>
  <si>
    <t>100.63</t>
  </si>
  <si>
    <t>2019-521251</t>
  </si>
  <si>
    <t>35238000AC0580</t>
  </si>
  <si>
    <t>-1.6823630</t>
  </si>
  <si>
    <t>2019-521346</t>
  </si>
  <si>
    <t>35238000AC0525</t>
  </si>
  <si>
    <t>-1.6806480</t>
  </si>
  <si>
    <t>48.1115050</t>
  </si>
  <si>
    <t>2019-521447</t>
  </si>
  <si>
    <t>86.08</t>
  </si>
  <si>
    <t>2019-521448</t>
  </si>
  <si>
    <t>2019-521550</t>
  </si>
  <si>
    <t>2019-521593</t>
  </si>
  <si>
    <t>2019-521602</t>
  </si>
  <si>
    <t>35238000AC0316</t>
  </si>
  <si>
    <t>-1.6815900</t>
  </si>
  <si>
    <t>2019-521634</t>
  </si>
  <si>
    <t>2019-521642</t>
  </si>
  <si>
    <t>2019-521644</t>
  </si>
  <si>
    <t>2019-521800</t>
  </si>
  <si>
    <t>2019-521845</t>
  </si>
  <si>
    <t>2019-522039</t>
  </si>
  <si>
    <t>35238000AC0784</t>
  </si>
  <si>
    <t>-1.6845770</t>
  </si>
  <si>
    <t>48.1154640</t>
  </si>
  <si>
    <t>2019-522124</t>
  </si>
  <si>
    <t>2019-522203</t>
  </si>
  <si>
    <t>2019-522258</t>
  </si>
  <si>
    <t>35238000AC0224</t>
  </si>
  <si>
    <t>-1.6851940</t>
  </si>
  <si>
    <t>2019-522332</t>
  </si>
  <si>
    <t>2019-522338</t>
  </si>
  <si>
    <t>2019-522385</t>
  </si>
  <si>
    <t>89.82</t>
  </si>
  <si>
    <t>2019-522434</t>
  </si>
  <si>
    <t>2019-522454</t>
  </si>
  <si>
    <t>2019-522496</t>
  </si>
  <si>
    <t>35238000AC0357</t>
  </si>
  <si>
    <t>-1.6811140</t>
  </si>
  <si>
    <t>48.1136560</t>
  </si>
  <si>
    <t>35238000AC0360</t>
  </si>
  <si>
    <t>-1.6812000</t>
  </si>
  <si>
    <t>2019-522635</t>
  </si>
  <si>
    <t>2019-522688</t>
  </si>
  <si>
    <t>35238000AC0583</t>
  </si>
  <si>
    <t>48.1112140</t>
  </si>
  <si>
    <t>2019-522726</t>
  </si>
  <si>
    <t>2022-580614</t>
  </si>
  <si>
    <t>35238000AC0581</t>
  </si>
  <si>
    <t>2022-580631</t>
  </si>
  <si>
    <t>2022-580643</t>
  </si>
  <si>
    <t>2022-580660</t>
  </si>
  <si>
    <t>2022-580713</t>
  </si>
  <si>
    <t>35238000AC0919</t>
  </si>
  <si>
    <t>-1.6820340</t>
  </si>
  <si>
    <t>48.1133010</t>
  </si>
  <si>
    <t>2022-580725</t>
  </si>
  <si>
    <t>35238000AC0351</t>
  </si>
  <si>
    <t>-1.6810710</t>
  </si>
  <si>
    <t>48.1138680</t>
  </si>
  <si>
    <t>2022-580728</t>
  </si>
  <si>
    <t>35238000AC0340</t>
  </si>
  <si>
    <t>-1.6811540</t>
  </si>
  <si>
    <t>48.1140100</t>
  </si>
  <si>
    <t>2022-580768</t>
  </si>
  <si>
    <t>14.41</t>
  </si>
  <si>
    <t>2022-580820</t>
  </si>
  <si>
    <t>48.57</t>
  </si>
  <si>
    <t>2022-581032</t>
  </si>
  <si>
    <t>2022-581066</t>
  </si>
  <si>
    <t>2022-581196</t>
  </si>
  <si>
    <t>2022-581316</t>
  </si>
  <si>
    <t>2022-581371</t>
  </si>
  <si>
    <t>2022-581510</t>
  </si>
  <si>
    <t>35238000AC0738</t>
  </si>
  <si>
    <t>106.58</t>
  </si>
  <si>
    <t>48.1130560</t>
  </si>
  <si>
    <t>2022-581537</t>
  </si>
  <si>
    <t>35238000AC1099</t>
  </si>
  <si>
    <t>-1.6858600</t>
  </si>
  <si>
    <t>48.1118240</t>
  </si>
  <si>
    <t>2022-581543</t>
  </si>
  <si>
    <t>2022-581567</t>
  </si>
  <si>
    <t>2022-581669</t>
  </si>
  <si>
    <t>2022-581688</t>
  </si>
  <si>
    <t>2022-581691</t>
  </si>
  <si>
    <t>2022-581700</t>
  </si>
  <si>
    <t>2022-581723</t>
  </si>
  <si>
    <t>2022-581733</t>
  </si>
  <si>
    <t>11.13</t>
  </si>
  <si>
    <t>2022-581766</t>
  </si>
  <si>
    <t>2022-581828</t>
  </si>
  <si>
    <t>2022-581833</t>
  </si>
  <si>
    <t>35238000AC0364</t>
  </si>
  <si>
    <t>2022-581847</t>
  </si>
  <si>
    <t>2022-581850</t>
  </si>
  <si>
    <t>2022-581876</t>
  </si>
  <si>
    <t>2022-581892</t>
  </si>
  <si>
    <t>18.65</t>
  </si>
  <si>
    <t>2022-582144</t>
  </si>
  <si>
    <t>35238000AC0284</t>
  </si>
  <si>
    <t>-1.6816410</t>
  </si>
  <si>
    <t>48.1126710</t>
  </si>
  <si>
    <t>2022-582286</t>
  </si>
  <si>
    <t>2022-582526</t>
  </si>
  <si>
    <t>2022-583081</t>
  </si>
  <si>
    <t>2022-583223</t>
  </si>
  <si>
    <t>2022-584023</t>
  </si>
  <si>
    <t>2022-584042</t>
  </si>
  <si>
    <t>2022-584324</t>
  </si>
  <si>
    <t>2022-585865</t>
  </si>
  <si>
    <t>10.96</t>
  </si>
  <si>
    <t>2022-585895</t>
  </si>
  <si>
    <t>2022-586010</t>
  </si>
  <si>
    <t>2022-586073</t>
  </si>
  <si>
    <t>2022-586074</t>
  </si>
  <si>
    <t>2022-586220</t>
  </si>
  <si>
    <t>2022-586276</t>
  </si>
  <si>
    <t>ALL RALLIER DU BATY</t>
  </si>
  <si>
    <t>35238000AC0380</t>
  </si>
  <si>
    <t>-1.6812090</t>
  </si>
  <si>
    <t>48.1127220</t>
  </si>
  <si>
    <t>2022-586350</t>
  </si>
  <si>
    <t>128.02</t>
  </si>
  <si>
    <t>2022-586494</t>
  </si>
  <si>
    <t>23.39</t>
  </si>
  <si>
    <t>2022-586531</t>
  </si>
  <si>
    <t>17.13</t>
  </si>
  <si>
    <t>11.75</t>
  </si>
  <si>
    <t>34.20</t>
  </si>
  <si>
    <t>2022-586590</t>
  </si>
  <si>
    <t>2022-586908</t>
  </si>
  <si>
    <t>2022-586928</t>
  </si>
  <si>
    <t>2022-587057</t>
  </si>
  <si>
    <t>2022-587216</t>
  </si>
  <si>
    <t>35238000AC0434</t>
  </si>
  <si>
    <t>-1.6798490</t>
  </si>
  <si>
    <t>48.1142150</t>
  </si>
  <si>
    <t>2022-587253</t>
  </si>
  <si>
    <t>151.85</t>
  </si>
  <si>
    <t>2022-587368</t>
  </si>
  <si>
    <t>2022-587528</t>
  </si>
  <si>
    <t>2022-587535</t>
  </si>
  <si>
    <t>2022-587536</t>
  </si>
  <si>
    <t>2022-587578</t>
  </si>
  <si>
    <t>2022-588128</t>
  </si>
  <si>
    <t>178.73</t>
  </si>
  <si>
    <t>2022-588296</t>
  </si>
  <si>
    <t>35238000AC0412</t>
  </si>
  <si>
    <t>-1.6806950</t>
  </si>
  <si>
    <t>48.1139180</t>
  </si>
  <si>
    <t>2022-588435</t>
  </si>
  <si>
    <t>2022-588466</t>
  </si>
  <si>
    <t>2022-588478</t>
  </si>
  <si>
    <t>2022-588604</t>
  </si>
  <si>
    <t>2022-588649</t>
  </si>
  <si>
    <t>2022-588677</t>
  </si>
  <si>
    <t>112.12</t>
  </si>
  <si>
    <t>2022-589039</t>
  </si>
  <si>
    <t>2022-589051</t>
  </si>
  <si>
    <t>2022-589112</t>
  </si>
  <si>
    <t>2022-589152</t>
  </si>
  <si>
    <t>2022-589307</t>
  </si>
  <si>
    <t>2022-589314</t>
  </si>
  <si>
    <t>107.62</t>
  </si>
  <si>
    <t>12.92</t>
  </si>
  <si>
    <t>2022-589475</t>
  </si>
  <si>
    <t>2022-590090</t>
  </si>
  <si>
    <t>2022-590206</t>
  </si>
  <si>
    <t>2022-590620</t>
  </si>
  <si>
    <t>2022-591078</t>
  </si>
  <si>
    <t>2022-591095</t>
  </si>
  <si>
    <t>2022-591131</t>
  </si>
  <si>
    <t>2022-591226</t>
  </si>
  <si>
    <t>35238000AC0421</t>
  </si>
  <si>
    <t>48.1136480</t>
  </si>
  <si>
    <t>2022-591331</t>
  </si>
  <si>
    <t>2022-591460</t>
  </si>
  <si>
    <t>35238000AC0367</t>
  </si>
  <si>
    <t>-1.6812740</t>
  </si>
  <si>
    <t>48.1132650</t>
  </si>
  <si>
    <t>2022-591462</t>
  </si>
  <si>
    <t>2022-591483</t>
  </si>
  <si>
    <t>2022-591507</t>
  </si>
  <si>
    <t>2022-591508</t>
  </si>
  <si>
    <t>2022-592021</t>
  </si>
  <si>
    <t>21.71</t>
  </si>
  <si>
    <t>2022-592062</t>
  </si>
  <si>
    <t>2022-592114</t>
  </si>
  <si>
    <t>2022-592259</t>
  </si>
  <si>
    <t>2022-592384</t>
  </si>
  <si>
    <t>2023-468355</t>
  </si>
  <si>
    <t>82.78</t>
  </si>
  <si>
    <t>2023-468552</t>
  </si>
  <si>
    <t>2021-598909</t>
  </si>
  <si>
    <t>2020-496404</t>
  </si>
  <si>
    <t>13.40</t>
  </si>
  <si>
    <t>2020-496434</t>
  </si>
  <si>
    <t>35238000AC0369</t>
  </si>
  <si>
    <t>-1.6813070</t>
  </si>
  <si>
    <t>48.1134620</t>
  </si>
  <si>
    <t>2020-496459</t>
  </si>
  <si>
    <t>74.89</t>
  </si>
  <si>
    <t>2020-496508</t>
  </si>
  <si>
    <t>35238000AC0085</t>
  </si>
  <si>
    <t>-1.6864540</t>
  </si>
  <si>
    <t>48.1126390</t>
  </si>
  <si>
    <t>35238000AC0086</t>
  </si>
  <si>
    <t>2020-496593</t>
  </si>
  <si>
    <t>16.54</t>
  </si>
  <si>
    <t>2020-496609</t>
  </si>
  <si>
    <t>36.47</t>
  </si>
  <si>
    <t>2020-496832</t>
  </si>
  <si>
    <t>2020-496890</t>
  </si>
  <si>
    <t>166.46</t>
  </si>
  <si>
    <t>2020-496897</t>
  </si>
  <si>
    <t>35238000AC0243</t>
  </si>
  <si>
    <t>-1.6824990</t>
  </si>
  <si>
    <t>48.1141020</t>
  </si>
  <si>
    <t>2020-496902</t>
  </si>
  <si>
    <t>35238000AC1230</t>
  </si>
  <si>
    <t>48.1148480</t>
  </si>
  <si>
    <t>2020-497007</t>
  </si>
  <si>
    <t>2020-497026</t>
  </si>
  <si>
    <t>2020-497049</t>
  </si>
  <si>
    <t>35238000AC0563</t>
  </si>
  <si>
    <t>-1.6828830</t>
  </si>
  <si>
    <t>48.1110140</t>
  </si>
  <si>
    <t>2020-497162</t>
  </si>
  <si>
    <t>2020-497213</t>
  </si>
  <si>
    <t>2020-497300</t>
  </si>
  <si>
    <t>2020-497301</t>
  </si>
  <si>
    <t>26.47</t>
  </si>
  <si>
    <t>2020-497324</t>
  </si>
  <si>
    <t>2020-500798</t>
  </si>
  <si>
    <t>2020-500884</t>
  </si>
  <si>
    <t>2020-501014</t>
  </si>
  <si>
    <t>2020-501047</t>
  </si>
  <si>
    <t>2020-501052</t>
  </si>
  <si>
    <t>2020-501055</t>
  </si>
  <si>
    <t>21.97</t>
  </si>
  <si>
    <t>2020-501075</t>
  </si>
  <si>
    <t>2020-501092</t>
  </si>
  <si>
    <t>2020-501102</t>
  </si>
  <si>
    <t>2020-501108</t>
  </si>
  <si>
    <t>2020-501134</t>
  </si>
  <si>
    <t>30.74</t>
  </si>
  <si>
    <t>2020-501170</t>
  </si>
  <si>
    <t>2020-501174</t>
  </si>
  <si>
    <t>19.28</t>
  </si>
  <si>
    <t>2020-501221</t>
  </si>
  <si>
    <t>2020-501258</t>
  </si>
  <si>
    <t>2020-501283</t>
  </si>
  <si>
    <t>2020-501295</t>
  </si>
  <si>
    <t>2020-501296</t>
  </si>
  <si>
    <t>2020-501539</t>
  </si>
  <si>
    <t>2020-501553</t>
  </si>
  <si>
    <t>25.52</t>
  </si>
  <si>
    <t>2020-501603</t>
  </si>
  <si>
    <t>29.37</t>
  </si>
  <si>
    <t>2020-501629</t>
  </si>
  <si>
    <t>35238000AC0270</t>
  </si>
  <si>
    <t>-1.6829110</t>
  </si>
  <si>
    <t>48.1135340</t>
  </si>
  <si>
    <t>2020-501745</t>
  </si>
  <si>
    <t>2020-501755</t>
  </si>
  <si>
    <t>2020-501773</t>
  </si>
  <si>
    <t>40.88</t>
  </si>
  <si>
    <t>2020-501806</t>
  </si>
  <si>
    <t>2020-501897</t>
  </si>
  <si>
    <t>35238000AC1098</t>
  </si>
  <si>
    <t>-1.6819460</t>
  </si>
  <si>
    <t>48.1141270</t>
  </si>
  <si>
    <t>2020-501915</t>
  </si>
  <si>
    <t>2020-501948</t>
  </si>
  <si>
    <t>2020-501950</t>
  </si>
  <si>
    <t>2020-502089</t>
  </si>
  <si>
    <t>2020-502112</t>
  </si>
  <si>
    <t>2020-502131</t>
  </si>
  <si>
    <t>2020-502188</t>
  </si>
  <si>
    <t>2020-502245</t>
  </si>
  <si>
    <t>2020-502325</t>
  </si>
  <si>
    <t>2020-502355</t>
  </si>
  <si>
    <t>2020-502363</t>
  </si>
  <si>
    <t>2020-502480</t>
  </si>
  <si>
    <t>2020-502505</t>
  </si>
  <si>
    <t>2020-502677</t>
  </si>
  <si>
    <t>2020-502699</t>
  </si>
  <si>
    <t>2020-502815</t>
  </si>
  <si>
    <t>2020-502856</t>
  </si>
  <si>
    <t>2020-502894</t>
  </si>
  <si>
    <t>2020-502945</t>
  </si>
  <si>
    <t>2020-503135</t>
  </si>
  <si>
    <t>28.97</t>
  </si>
  <si>
    <t>2020-503151</t>
  </si>
  <si>
    <t>10.52</t>
  </si>
  <si>
    <t>2020-503175</t>
  </si>
  <si>
    <t>2020-503257</t>
  </si>
  <si>
    <t>2020-503318</t>
  </si>
  <si>
    <t>2020-503324</t>
  </si>
  <si>
    <t>2020-503334</t>
  </si>
  <si>
    <t>35238000AC0289</t>
  </si>
  <si>
    <t>-1.6820080</t>
  </si>
  <si>
    <t>2020-503340</t>
  </si>
  <si>
    <t>2020-503361</t>
  </si>
  <si>
    <t>2020-503388</t>
  </si>
  <si>
    <t>2020-503425</t>
  </si>
  <si>
    <t>2020-503445</t>
  </si>
  <si>
    <t>105.38</t>
  </si>
  <si>
    <t>2020-503548</t>
  </si>
  <si>
    <t>2020-503661</t>
  </si>
  <si>
    <t>35238000AC0312</t>
  </si>
  <si>
    <t>89.97</t>
  </si>
  <si>
    <t>-1.6818190</t>
  </si>
  <si>
    <t>48.1142060</t>
  </si>
  <si>
    <t>2020-503671</t>
  </si>
  <si>
    <t>2020-503688</t>
  </si>
  <si>
    <t>70.63</t>
  </si>
  <si>
    <t>2020-503826</t>
  </si>
  <si>
    <t>35238000AC0182</t>
  </si>
  <si>
    <t>-1.6864030</t>
  </si>
  <si>
    <t>48.1160150</t>
  </si>
  <si>
    <t>2020-503878</t>
  </si>
  <si>
    <t>2020-503882</t>
  </si>
  <si>
    <t>2020-503924</t>
  </si>
  <si>
    <t>2020-503954</t>
  </si>
  <si>
    <t>35238000AC0638</t>
  </si>
  <si>
    <t>-1.6836400</t>
  </si>
  <si>
    <t>2020-503987</t>
  </si>
  <si>
    <t>2020-504079</t>
  </si>
  <si>
    <t>2021-591397</t>
  </si>
  <si>
    <t>35238000AC0285</t>
  </si>
  <si>
    <t>19.45</t>
  </si>
  <si>
    <t>-1.6818970</t>
  </si>
  <si>
    <t>48.1128730</t>
  </si>
  <si>
    <t>2021-591480</t>
  </si>
  <si>
    <t>35238000AC0156</t>
  </si>
  <si>
    <t>-1.6850940</t>
  </si>
  <si>
    <t>48.1152000</t>
  </si>
  <si>
    <t>2021-591525</t>
  </si>
  <si>
    <t>35238000AC0505</t>
  </si>
  <si>
    <t>52.58</t>
  </si>
  <si>
    <t>-1.6805130</t>
  </si>
  <si>
    <t>2021-591641</t>
  </si>
  <si>
    <t>2021-591771</t>
  </si>
  <si>
    <t>2021-591792</t>
  </si>
  <si>
    <t>2021-591848</t>
  </si>
  <si>
    <t>2021-591890</t>
  </si>
  <si>
    <t>35238000AC0487</t>
  </si>
  <si>
    <t>-1.6798680</t>
  </si>
  <si>
    <t>2021-591929</t>
  </si>
  <si>
    <t>35238000AC1242</t>
  </si>
  <si>
    <t>-1.6798300</t>
  </si>
  <si>
    <t>35238000AC1245</t>
  </si>
  <si>
    <t>-1.6797230</t>
  </si>
  <si>
    <t>2021-591976</t>
  </si>
  <si>
    <t>2021-591989</t>
  </si>
  <si>
    <t>35238000AC1154</t>
  </si>
  <si>
    <t>-1.6846400</t>
  </si>
  <si>
    <t>48.1153810</t>
  </si>
  <si>
    <t>2021-591991</t>
  </si>
  <si>
    <t>120.06</t>
  </si>
  <si>
    <t>2021-592052</t>
  </si>
  <si>
    <t>32.69</t>
  </si>
  <si>
    <t>2021-592058</t>
  </si>
  <si>
    <t>2021-592072</t>
  </si>
  <si>
    <t>2021-592110</t>
  </si>
  <si>
    <t>35238000AC0463</t>
  </si>
  <si>
    <t>12.43</t>
  </si>
  <si>
    <t>48.1135210</t>
  </si>
  <si>
    <t>2021-592210</t>
  </si>
  <si>
    <t>25.20</t>
  </si>
  <si>
    <t>2021-592219</t>
  </si>
  <si>
    <t>35238000AC0406</t>
  </si>
  <si>
    <t>2021-592223</t>
  </si>
  <si>
    <t>2021-592259</t>
  </si>
  <si>
    <t>2021-592261</t>
  </si>
  <si>
    <t>RUE MICHEL-LE-NOBLETZ</t>
  </si>
  <si>
    <t>2021-592281</t>
  </si>
  <si>
    <t>2021-592368</t>
  </si>
  <si>
    <t>2021-592400</t>
  </si>
  <si>
    <t>2021-592407</t>
  </si>
  <si>
    <t>2021-592426</t>
  </si>
  <si>
    <t>12.53</t>
  </si>
  <si>
    <t>2021-592431</t>
  </si>
  <si>
    <t>2021-592481</t>
  </si>
  <si>
    <t>28.19</t>
  </si>
  <si>
    <t>2021-592520</t>
  </si>
  <si>
    <t>2021-592551</t>
  </si>
  <si>
    <t>2021-592590</t>
  </si>
  <si>
    <t>2021-592623</t>
  </si>
  <si>
    <t>2021-592628</t>
  </si>
  <si>
    <t>2021-592678</t>
  </si>
  <si>
    <t>72.06</t>
  </si>
  <si>
    <t>2021-592696</t>
  </si>
  <si>
    <t>2021-592697</t>
  </si>
  <si>
    <t>2021-592798</t>
  </si>
  <si>
    <t>35238000AC0573</t>
  </si>
  <si>
    <t>-1.6816540</t>
  </si>
  <si>
    <t>48.1108640</t>
  </si>
  <si>
    <t>2021-592895</t>
  </si>
  <si>
    <t>2021-592990</t>
  </si>
  <si>
    <t>2021-593052</t>
  </si>
  <si>
    <t>2021-593281</t>
  </si>
  <si>
    <t>2021-593343</t>
  </si>
  <si>
    <t>10.23</t>
  </si>
  <si>
    <t>2021-593352</t>
  </si>
  <si>
    <t>2021-593432</t>
  </si>
  <si>
    <t>2021-593439</t>
  </si>
  <si>
    <t>2021-593457</t>
  </si>
  <si>
    <t>2021-593565</t>
  </si>
  <si>
    <t>2021-593569</t>
  </si>
  <si>
    <t>2021-593605</t>
  </si>
  <si>
    <t>2021-593767</t>
  </si>
  <si>
    <t>2021-593782</t>
  </si>
  <si>
    <t>35238000AC1104</t>
  </si>
  <si>
    <t>-1.6833980</t>
  </si>
  <si>
    <t>2021-593837</t>
  </si>
  <si>
    <t>2021-593920</t>
  </si>
  <si>
    <t>35238000AC0239</t>
  </si>
  <si>
    <t>-1.6814640</t>
  </si>
  <si>
    <t>48.1146110</t>
  </si>
  <si>
    <t>2021-593928</t>
  </si>
  <si>
    <t>2021-593940</t>
  </si>
  <si>
    <t>21.94</t>
  </si>
  <si>
    <t>2021-593981</t>
  </si>
  <si>
    <t>116.48</t>
  </si>
  <si>
    <t>2021-594226</t>
  </si>
  <si>
    <t>2021-594231</t>
  </si>
  <si>
    <t>2021-594264</t>
  </si>
  <si>
    <t>34.27</t>
  </si>
  <si>
    <t>2021-594383</t>
  </si>
  <si>
    <t>35238000AC0826</t>
  </si>
  <si>
    <t>-1.6842080</t>
  </si>
  <si>
    <t>48.1106230</t>
  </si>
  <si>
    <t>2021-594384</t>
  </si>
  <si>
    <t>2021-594385</t>
  </si>
  <si>
    <t>2021-594413</t>
  </si>
  <si>
    <t>2021-594415</t>
  </si>
  <si>
    <t>2021-594536</t>
  </si>
  <si>
    <t>35238000AC0345</t>
  </si>
  <si>
    <t>-1.6811030</t>
  </si>
  <si>
    <t>48.1143150</t>
  </si>
  <si>
    <t>2021-594627</t>
  </si>
  <si>
    <t>130.07</t>
  </si>
  <si>
    <t>2021-594734</t>
  </si>
  <si>
    <t>198.40</t>
  </si>
  <si>
    <t>2021-594824</t>
  </si>
  <si>
    <t>142.13</t>
  </si>
  <si>
    <t>2021-594860</t>
  </si>
  <si>
    <t>35238000AC0555</t>
  </si>
  <si>
    <t>-1.6822250</t>
  </si>
  <si>
    <t>48.1107400</t>
  </si>
  <si>
    <t>2021-594899</t>
  </si>
  <si>
    <t>35238000AC0302</t>
  </si>
  <si>
    <t>48.1136620</t>
  </si>
  <si>
    <t>35238000AC0305</t>
  </si>
  <si>
    <t>-1.6820020</t>
  </si>
  <si>
    <t>35238000AC0306</t>
  </si>
  <si>
    <t>-1.6819920</t>
  </si>
  <si>
    <t>48.1137760</t>
  </si>
  <si>
    <t>35238000AC0692</t>
  </si>
  <si>
    <t>-1.6819120</t>
  </si>
  <si>
    <t>35238000AC0693</t>
  </si>
  <si>
    <t>-1.6817030</t>
  </si>
  <si>
    <t>48.1137380</t>
  </si>
  <si>
    <t>35238000AC1224</t>
  </si>
  <si>
    <t>-1.6816910</t>
  </si>
  <si>
    <t>2021-594921</t>
  </si>
  <si>
    <t>2021-594926</t>
  </si>
  <si>
    <t>2021-595005</t>
  </si>
  <si>
    <t>2021-595042</t>
  </si>
  <si>
    <t>2021-595094</t>
  </si>
  <si>
    <t>2021-595136</t>
  </si>
  <si>
    <t>139.16</t>
  </si>
  <si>
    <t>2021-595144</t>
  </si>
  <si>
    <t>2021-595147</t>
  </si>
  <si>
    <t>2021-595217</t>
  </si>
  <si>
    <t>2021-595308</t>
  </si>
  <si>
    <t>2021-595454</t>
  </si>
  <si>
    <t>2021-595535</t>
  </si>
  <si>
    <t>2021-595658</t>
  </si>
  <si>
    <t>2021-595685</t>
  </si>
  <si>
    <t>2021-595801</t>
  </si>
  <si>
    <t>2021-595926</t>
  </si>
  <si>
    <t>2021-595929</t>
  </si>
  <si>
    <t>35238000AC0161</t>
  </si>
  <si>
    <t>-1.6858690</t>
  </si>
  <si>
    <t>48.1153280</t>
  </si>
  <si>
    <t>2021-595946</t>
  </si>
  <si>
    <t>2021-595949</t>
  </si>
  <si>
    <t>2021-595978</t>
  </si>
  <si>
    <t>2021-595984</t>
  </si>
  <si>
    <t>2021-596136</t>
  </si>
  <si>
    <t>2021-596172</t>
  </si>
  <si>
    <t>2021-596214</t>
  </si>
  <si>
    <t>2021-596336</t>
  </si>
  <si>
    <t>35238000AC0606</t>
  </si>
  <si>
    <t>2021-596451</t>
  </si>
  <si>
    <t>2021-596513</t>
  </si>
  <si>
    <t>35238000AC0696</t>
  </si>
  <si>
    <t>48.1121130</t>
  </si>
  <si>
    <t>2021-596653</t>
  </si>
  <si>
    <t>2021-596675</t>
  </si>
  <si>
    <t>2021-596764</t>
  </si>
  <si>
    <t>2021-596783</t>
  </si>
  <si>
    <t>2021-596824</t>
  </si>
  <si>
    <t>2021-597048</t>
  </si>
  <si>
    <t>2021-597077</t>
  </si>
  <si>
    <t>2021-597097</t>
  </si>
  <si>
    <t>2021-597117</t>
  </si>
  <si>
    <t>2021-597143</t>
  </si>
  <si>
    <t>2021-597157</t>
  </si>
  <si>
    <t>RUE FERDINAND-BUISSON</t>
  </si>
  <si>
    <t>164.29</t>
  </si>
  <si>
    <t>2021-597361</t>
  </si>
  <si>
    <t>132.63</t>
  </si>
  <si>
    <t>2021-598911</t>
  </si>
  <si>
    <t>2021-598912</t>
  </si>
  <si>
    <t>35238000AC0461</t>
  </si>
  <si>
    <t>-1.6796630</t>
  </si>
  <si>
    <t>48.1134760</t>
  </si>
  <si>
    <t>35238000AC0462</t>
  </si>
  <si>
    <t>-1.6796390</t>
  </si>
  <si>
    <t>48.1135600</t>
  </si>
  <si>
    <t>2021-598915</t>
  </si>
  <si>
    <t>2021-599111</t>
  </si>
  <si>
    <t>2021-599190</t>
  </si>
  <si>
    <t>2021-599438</t>
  </si>
  <si>
    <t>35238000AC0083</t>
  </si>
  <si>
    <t>18.91</t>
  </si>
  <si>
    <t>48.1126130</t>
  </si>
  <si>
    <t>2021-599465</t>
  </si>
  <si>
    <t>35238000AC0630</t>
  </si>
  <si>
    <t>-1.6836210</t>
  </si>
  <si>
    <t>48.1107070</t>
  </si>
  <si>
    <t>2021-599620</t>
  </si>
  <si>
    <t>2021-599649</t>
  </si>
  <si>
    <t>2021-599689</t>
  </si>
  <si>
    <t>104.48</t>
  </si>
  <si>
    <t>2021-599760</t>
  </si>
  <si>
    <t>2021-599777</t>
  </si>
  <si>
    <t>2021-599831</t>
  </si>
  <si>
    <t>2021-599834</t>
  </si>
  <si>
    <t>2021-599905</t>
  </si>
  <si>
    <t>2021-599916</t>
  </si>
  <si>
    <t>2021-599948</t>
  </si>
  <si>
    <t>2021-599959</t>
  </si>
  <si>
    <t>2021-599961</t>
  </si>
  <si>
    <t>2021-599991</t>
  </si>
  <si>
    <t>35238000AC1105</t>
  </si>
  <si>
    <t>-1.6816230</t>
  </si>
  <si>
    <t>48.1140620</t>
  </si>
  <si>
    <t>2021-600003</t>
  </si>
  <si>
    <t>2021-600088</t>
  </si>
  <si>
    <t>2021-600183</t>
  </si>
  <si>
    <t>23.93</t>
  </si>
  <si>
    <t>2021-600222</t>
  </si>
  <si>
    <t>2021-600234</t>
  </si>
  <si>
    <t>2021-600501</t>
  </si>
  <si>
    <t>2021-600591</t>
  </si>
  <si>
    <t>2021-600664</t>
  </si>
  <si>
    <t>246.08</t>
  </si>
  <si>
    <t>2021-600676</t>
  </si>
  <si>
    <t>2021-600748</t>
  </si>
  <si>
    <t>2021-600854</t>
  </si>
  <si>
    <t>2021-600867</t>
  </si>
  <si>
    <t>2021-600917</t>
  </si>
  <si>
    <t>40.33</t>
  </si>
  <si>
    <t>2021-601000</t>
  </si>
  <si>
    <t>187.21</t>
  </si>
  <si>
    <t>2021-601120</t>
  </si>
  <si>
    <t>2021-601148</t>
  </si>
  <si>
    <t>16.27</t>
  </si>
  <si>
    <t>2021-601257</t>
  </si>
  <si>
    <t>2021-601293</t>
  </si>
  <si>
    <t>35238000AC0923</t>
  </si>
  <si>
    <t>-1.6817130</t>
  </si>
  <si>
    <t>48.1111980</t>
  </si>
  <si>
    <t>2021-601566</t>
  </si>
  <si>
    <t>2021-601400</t>
  </si>
  <si>
    <t>35.58</t>
  </si>
  <si>
    <t>2021-601440</t>
  </si>
  <si>
    <t>35238000AC0740</t>
  </si>
  <si>
    <t>-1.6797280</t>
  </si>
  <si>
    <t>2021-601569</t>
  </si>
  <si>
    <t>2021-601603</t>
  </si>
  <si>
    <t>35238000AC0278</t>
  </si>
  <si>
    <t>-1.6831600</t>
  </si>
  <si>
    <t>48.1124530</t>
  </si>
  <si>
    <t>2021-601625</t>
  </si>
  <si>
    <t>2021-601667</t>
  </si>
  <si>
    <t>2021-601671</t>
  </si>
  <si>
    <t>2021-601678</t>
  </si>
  <si>
    <t>35238000AC0348</t>
  </si>
  <si>
    <t>-1.6810090</t>
  </si>
  <si>
    <t>48.1141170</t>
  </si>
  <si>
    <t>2021-601680</t>
  </si>
  <si>
    <t>2021-601711</t>
  </si>
  <si>
    <t>2023-468926</t>
  </si>
  <si>
    <t>2023-469023</t>
  </si>
  <si>
    <t>35238000AC0231</t>
  </si>
  <si>
    <t>48.1153770</t>
  </si>
  <si>
    <t>2023-469098</t>
  </si>
  <si>
    <t>2023-469511</t>
  </si>
  <si>
    <t>105.31</t>
  </si>
  <si>
    <t>2023-469682</t>
  </si>
  <si>
    <t>2023-469819</t>
  </si>
  <si>
    <t>15.79</t>
  </si>
  <si>
    <t>2023-470356</t>
  </si>
  <si>
    <t>36.73</t>
  </si>
  <si>
    <t>2023-470511</t>
  </si>
  <si>
    <t>14.69</t>
  </si>
  <si>
    <t>2023-470871</t>
  </si>
  <si>
    <t>40.76</t>
  </si>
  <si>
    <t>2021-597374</t>
  </si>
  <si>
    <t>2021-597685</t>
  </si>
  <si>
    <t>2021-597749</t>
  </si>
  <si>
    <t>2021-597829</t>
  </si>
  <si>
    <t>2021-597836</t>
  </si>
  <si>
    <t>2021-597851</t>
  </si>
  <si>
    <t>2021-597886</t>
  </si>
  <si>
    <t>2021-597935</t>
  </si>
  <si>
    <t>2021-598004</t>
  </si>
  <si>
    <t>35238000AC0928</t>
  </si>
  <si>
    <t>-1.6847260</t>
  </si>
  <si>
    <t>48.1155960</t>
  </si>
  <si>
    <t>2021-598035</t>
  </si>
  <si>
    <t>34.48</t>
  </si>
  <si>
    <t>2021-598056</t>
  </si>
  <si>
    <t>2021-598058</t>
  </si>
  <si>
    <t>2021-598102</t>
  </si>
  <si>
    <t>35238000AC0397</t>
  </si>
  <si>
    <t>-1.6803980</t>
  </si>
  <si>
    <t>48.1131870</t>
  </si>
  <si>
    <t>2021-598113</t>
  </si>
  <si>
    <t>2021-598222</t>
  </si>
  <si>
    <t>35238000AC0318</t>
  </si>
  <si>
    <t>-1.6815810</t>
  </si>
  <si>
    <t>48.1141230</t>
  </si>
  <si>
    <t>35238000AC0673</t>
  </si>
  <si>
    <t>-1.6817440</t>
  </si>
  <si>
    <t>48.1141350</t>
  </si>
  <si>
    <t>2021-598241</t>
  </si>
  <si>
    <t>2021-598282</t>
  </si>
  <si>
    <t>2021-598380</t>
  </si>
  <si>
    <t>2021-598528</t>
  </si>
  <si>
    <t>2021-598701</t>
  </si>
  <si>
    <t>2021-598707</t>
  </si>
  <si>
    <t>27.93</t>
  </si>
  <si>
    <t>2021-598711</t>
  </si>
  <si>
    <t>23.94</t>
  </si>
  <si>
    <t>2019-519613</t>
  </si>
  <si>
    <t>17.67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</si>
  <si>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</si>
  <si>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</si>
  <si>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</si>
  <si>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</si>
  <si>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</si>
  <si>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</si>
  <si>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</si>
  <si>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</si>
  <si>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</si>
  <si>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A faire : </t>
  </si>
  <si>
    <t xml:space="preserve">    Mise en valeur du jour courant</t>
  </si>
  <si>
    <t xml:space="preserve">    Faire un 2e niveau de clé/valeur, de sorte à pouvoir filtrer par exemple : les FACTURES des INTERIMAIRES</t>
  </si>
  <si>
    <t xml:space="preserve">    Possibilité de choisir la méthode de calcul (somme, nb, ...)</t>
  </si>
  <si>
    <t>Mois</t>
  </si>
  <si>
    <t>Annee</t>
  </si>
  <si>
    <t>MoisTexte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</si>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</sst>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3" formatCode="_-* #,##0.00_-;\-* #,##0.00_-;_-* &quot;-&quot;??_-;_-@_-"/>
    <numFmt numFmtId="164" formatCode="_-* #,##0\ _€_-;\-* #,##0\ _€_-;_-* &quot;-&quot;??\ _€_-;_-@_-"/>
    <numFmt numFmtId="165" formatCode="_-* #,##0\ _€_-;\-* #,##0\ _€_-;_-* &quot;-&quot;\ _€_-;_-@_-"/>
    <numFmt numFmtId="166" formatCode="_-* #,##0_-;\-* #,##0_-;_-* &quot;-&quot;??_-;_-@_-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24"/>
      <color theme="4" tint="-0.249977111117893"/>
      <name val="Trebuchet MS"/>
      <family val="2"/>
    </font>
    <font>
      <sz val="11"/>
      <color theme="4" tint="-0.249977111117893"/>
      <name val="Trebuchet MS"/>
      <family val="2"/>
    </font>
    <font>
      <b/>
      <sz val="8"/>
      <color theme="0" tint="-4.9989318521683403E-2"/>
      <name val="Trebuchet MS"/>
      <family val="2"/>
    </font>
    <font>
      <sz val="10"/>
      <name val="Aptos Narrow"/>
      <family val="2"/>
      <scheme val="minor"/>
    </font>
    <font>
      <sz val="8"/>
      <color theme="0" tint="-4.9989318521683403E-2"/>
      <name val="Trebuchet MS"/>
      <family val="2"/>
    </font>
    <font>
      <sz val="8"/>
      <color indexed="8"/>
      <name val="Trebuchet MS"/>
      <family val="2"/>
    </font>
    <font>
      <sz val="10"/>
      <color theme="0"/>
      <name val="Trebuchet MS"/>
      <family val="2"/>
    </font>
    <font>
      <sz val="11"/>
      <color theme="0"/>
      <name val="Trebuchet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0066"/>
        <bgColor indexed="8"/>
      </patternFill>
    </fill>
    <fill>
      <patternFill patternType="solid">
        <fgColor indexed="9"/>
        <bgColor indexed="8"/>
      </patternFill>
    </fill>
    <fill>
      <patternFill patternType="gray125">
        <fgColor theme="0"/>
        <bgColor rgb="FF000066"/>
      </patternFill>
    </fill>
    <fill>
      <patternFill patternType="solid">
        <fgColor rgb="FF4747FF"/>
        <bgColor indexed="8"/>
      </patternFill>
    </fill>
    <fill>
      <patternFill patternType="solid">
        <fgColor rgb="FF4747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8"/>
      </patternFill>
    </fill>
  </fills>
  <borders count="10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dashed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dotted">
        <color auto="1"/>
      </right>
      <top style="thin">
        <color theme="0" tint="-0.499984740745262"/>
      </top>
      <bottom/>
      <diagonal/>
    </border>
    <border>
      <left style="dotted">
        <color auto="1"/>
      </left>
      <right style="dotted">
        <color auto="1"/>
      </right>
      <top style="thin">
        <color theme="0" tint="-0.499984740745262"/>
      </top>
      <bottom style="dashed">
        <color auto="1"/>
      </bottom>
      <diagonal/>
    </border>
    <border>
      <left style="dotted">
        <color auto="1"/>
      </left>
      <right/>
      <top style="thin">
        <color theme="0" tint="-0.499984740745262"/>
      </top>
      <bottom style="dashed">
        <color auto="1"/>
      </bottom>
      <diagonal/>
    </border>
    <border>
      <left style="dotted">
        <color auto="1"/>
      </left>
      <right/>
      <top style="thin">
        <color theme="0" tint="-0.499984740745262"/>
      </top>
      <bottom/>
      <diagonal/>
    </border>
    <border>
      <left style="hair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/>
      </right>
      <top style="thin">
        <color auto="1"/>
      </top>
      <bottom/>
      <diagonal/>
    </border>
    <border>
      <left style="hair">
        <color auto="1"/>
      </left>
      <right style="thin">
        <color theme="0" tint="-0.499984740745262"/>
      </right>
      <top style="thin">
        <color auto="1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/>
      <bottom/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dotted">
        <color auto="1"/>
      </right>
      <top style="dashed">
        <color auto="1"/>
      </top>
      <bottom style="thin">
        <color theme="0" tint="-0.499984740745262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 tint="-0.499984740745262"/>
      </bottom>
      <diagonal/>
    </border>
    <border>
      <left style="dotted">
        <color auto="1"/>
      </left>
      <right/>
      <top style="dashed">
        <color auto="1"/>
      </top>
      <bottom style="thin">
        <color theme="0" tint="-0.499984740745262"/>
      </bottom>
      <diagonal/>
    </border>
    <border>
      <left style="hair">
        <color auto="1"/>
      </left>
      <right style="thin">
        <color theme="0" tint="-0.499984740745262"/>
      </right>
      <top style="dashed">
        <color auto="1"/>
      </top>
      <bottom style="thin">
        <color theme="0" tint="-0.499984740745262"/>
      </bottom>
      <diagonal/>
    </border>
    <border>
      <left style="thin">
        <color auto="1"/>
      </left>
      <right style="hair">
        <color theme="1"/>
      </right>
      <top style="dashed">
        <color theme="1"/>
      </top>
      <bottom style="dotted">
        <color theme="1"/>
      </bottom>
      <diagonal/>
    </border>
    <border>
      <left style="hair">
        <color theme="1"/>
      </left>
      <right style="thin">
        <color auto="1"/>
      </right>
      <top style="dashed">
        <color theme="1"/>
      </top>
      <bottom style="dotted">
        <color theme="1"/>
      </bottom>
      <diagonal/>
    </border>
    <border>
      <left style="thin">
        <color auto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thin">
        <color auto="1"/>
      </right>
      <top/>
      <bottom style="hair">
        <color theme="1"/>
      </bottom>
      <diagonal/>
    </border>
    <border>
      <left style="thin">
        <color auto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hair">
        <color theme="1"/>
      </bottom>
      <diagonal/>
    </border>
    <border>
      <left style="thin">
        <color auto="1"/>
      </left>
      <right style="hair">
        <color theme="1"/>
      </right>
      <top style="hair">
        <color theme="1"/>
      </top>
      <bottom style="thin">
        <color auto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tted">
        <color auto="1"/>
      </right>
      <top style="dashed">
        <color auto="1"/>
      </top>
      <bottom style="dotted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7">
    <xf numFmtId="0" fontId="0" fillId="0" borderId="0" xfId="0"/>
    <xf numFmtId="1" fontId="18" fillId="35" borderId="20" xfId="0" applyNumberFormat="1" applyFont="1" applyFill="1" applyBorder="1" applyAlignment="1">
      <alignment horizontal="center" vertical="center"/>
    </xf>
    <xf numFmtId="164" fontId="22" fillId="35" borderId="20" xfId="0" applyNumberFormat="1" applyFont="1" applyFill="1" applyBorder="1" applyAlignment="1">
      <alignment horizontal="center" vertical="center"/>
    </xf>
    <xf numFmtId="165" fontId="22" fillId="35" borderId="20" xfId="0" applyNumberFormat="1" applyFont="1" applyFill="1" applyBorder="1" applyAlignment="1">
      <alignment horizontal="center" vertical="center"/>
    </xf>
    <xf numFmtId="165" fontId="22" fillId="35" borderId="21" xfId="0" applyNumberFormat="1" applyFont="1" applyFill="1" applyBorder="1" applyAlignment="1">
      <alignment horizontal="center" vertical="center"/>
    </xf>
    <xf numFmtId="1" fontId="23" fillId="36" borderId="22" xfId="0" applyNumberFormat="1" applyFont="1" applyFill="1" applyBorder="1" applyAlignment="1">
      <alignment horizontal="center" vertical="center"/>
    </xf>
    <xf numFmtId="1" fontId="24" fillId="36" borderId="22" xfId="0" applyNumberFormat="1" applyFont="1" applyFill="1" applyBorder="1" applyAlignment="1">
      <alignment vertical="center"/>
    </xf>
    <xf numFmtId="1" fontId="18" fillId="35" borderId="23" xfId="0" applyNumberFormat="1" applyFont="1" applyFill="1" applyBorder="1" applyAlignment="1">
      <alignment horizontal="center" vertical="center"/>
    </xf>
    <xf numFmtId="164" fontId="22" fillId="35" borderId="23" xfId="0" applyNumberFormat="1" applyFont="1" applyFill="1" applyBorder="1" applyAlignment="1">
      <alignment horizontal="center" vertical="center"/>
    </xf>
    <xf numFmtId="1" fontId="23" fillId="36" borderId="24" xfId="0" applyNumberFormat="1" applyFont="1" applyFill="1" applyBorder="1" applyAlignment="1">
      <alignment horizontal="center" vertical="center"/>
    </xf>
    <xf numFmtId="1" fontId="24" fillId="36" borderId="24" xfId="0" applyNumberFormat="1" applyFont="1" applyFill="1" applyBorder="1" applyAlignment="1">
      <alignment vertical="center"/>
    </xf>
    <xf numFmtId="165" fontId="22" fillId="35" borderId="23" xfId="0" applyNumberFormat="1" applyFont="1" applyFill="1" applyBorder="1" applyAlignment="1">
      <alignment horizontal="center" vertical="center"/>
    </xf>
    <xf numFmtId="165" fontId="22" fillId="35" borderId="25" xfId="0" applyNumberFormat="1" applyFont="1" applyFill="1" applyBorder="1" applyAlignment="1">
      <alignment horizontal="center" vertical="center"/>
    </xf>
    <xf numFmtId="0" fontId="25" fillId="37" borderId="26" xfId="0" applyFont="1" applyFill="1" applyBorder="1" applyAlignment="1">
      <alignment vertical="center"/>
    </xf>
    <xf numFmtId="0" fontId="26" fillId="38" borderId="27" xfId="0" applyFont="1" applyFill="1" applyBorder="1"/>
    <xf numFmtId="166" fontId="26" fillId="38" borderId="28" xfId="0" applyNumberFormat="1" applyFont="1" applyFill="1" applyBorder="1"/>
    <xf numFmtId="0" fontId="25" fillId="37" borderId="27" xfId="0" applyFont="1" applyFill="1" applyBorder="1" applyAlignment="1">
      <alignment vertical="center"/>
    </xf>
    <xf numFmtId="166" fontId="26" fillId="38" borderId="29" xfId="0" applyNumberFormat="1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32" xfId="0" applyNumberFormat="1" applyBorder="1"/>
    <xf numFmtId="0" fontId="0" fillId="0" borderId="34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37" xfId="0" applyBorder="1"/>
    <xf numFmtId="0" fontId="0" fillId="0" borderId="42" xfId="0" applyBorder="1"/>
    <xf numFmtId="0" fontId="0" fillId="0" borderId="43" xfId="0" applyBorder="1"/>
    <xf numFmtId="0" fontId="0" fillId="0" borderId="42" xfId="0" applyBorder="1" applyAlignment="1">
      <alignment horizontal="center"/>
    </xf>
    <xf numFmtId="0" fontId="0" fillId="0" borderId="39" xfId="0" applyBorder="1"/>
    <xf numFmtId="14" fontId="18" fillId="33" borderId="35" xfId="0" applyNumberFormat="1" applyFont="1" applyFill="1" applyBorder="1"/>
    <xf numFmtId="9" fontId="18" fillId="33" borderId="32" xfId="42" applyFont="1" applyFill="1" applyBorder="1"/>
    <xf numFmtId="0" fontId="18" fillId="33" borderId="32" xfId="0" applyFont="1" applyFill="1" applyBorder="1"/>
    <xf numFmtId="0" fontId="18" fillId="33" borderId="44" xfId="0" applyFont="1" applyFill="1" applyBorder="1"/>
    <xf numFmtId="0" fontId="18" fillId="33" borderId="37" xfId="0" applyFont="1" applyFill="1" applyBorder="1"/>
    <xf numFmtId="0" fontId="18" fillId="33" borderId="43" xfId="0" applyFont="1" applyFill="1" applyBorder="1"/>
    <xf numFmtId="0" fontId="18" fillId="33" borderId="34" xfId="0" applyFont="1" applyFill="1" applyBorder="1"/>
    <xf numFmtId="0" fontId="18" fillId="33" borderId="47" xfId="0" applyFont="1" applyFill="1" applyBorder="1"/>
    <xf numFmtId="0" fontId="18" fillId="33" borderId="48" xfId="0" applyFont="1" applyFill="1" applyBorder="1"/>
    <xf numFmtId="0" fontId="18" fillId="33" borderId="33" xfId="0" applyFont="1" applyFill="1" applyBorder="1"/>
    <xf numFmtId="166" fontId="18" fillId="33" borderId="41" xfId="43" applyNumberFormat="1" applyFont="1" applyFill="1" applyBorder="1"/>
    <xf numFmtId="0" fontId="18" fillId="33" borderId="31" xfId="0" applyFont="1" applyFill="1" applyBorder="1"/>
    <xf numFmtId="9" fontId="18" fillId="33" borderId="31" xfId="0" applyNumberFormat="1" applyFont="1" applyFill="1" applyBorder="1"/>
    <xf numFmtId="0" fontId="18" fillId="33" borderId="51" xfId="0" applyFont="1" applyFill="1" applyBorder="1"/>
    <xf numFmtId="166" fontId="18" fillId="33" borderId="37" xfId="43" applyNumberFormat="1" applyFont="1" applyFill="1" applyBorder="1"/>
    <xf numFmtId="0" fontId="18" fillId="33" borderId="30" xfId="0" applyFont="1" applyFill="1" applyBorder="1"/>
    <xf numFmtId="1" fontId="18" fillId="33" borderId="48" xfId="0" applyNumberFormat="1" applyFont="1" applyFill="1" applyBorder="1"/>
    <xf numFmtId="9" fontId="18" fillId="33" borderId="32" xfId="0" applyNumberFormat="1" applyFont="1" applyFill="1" applyBorder="1"/>
    <xf numFmtId="9" fontId="18" fillId="33" borderId="48" xfId="0" applyNumberFormat="1" applyFont="1" applyFill="1" applyBorder="1"/>
    <xf numFmtId="10" fontId="18" fillId="33" borderId="32" xfId="0" applyNumberFormat="1" applyFont="1" applyFill="1" applyBorder="1"/>
    <xf numFmtId="9" fontId="18" fillId="33" borderId="37" xfId="42" applyFont="1" applyFill="1" applyBorder="1"/>
    <xf numFmtId="0" fontId="18" fillId="33" borderId="52" xfId="0" applyFont="1" applyFill="1" applyBorder="1"/>
    <xf numFmtId="166" fontId="18" fillId="33" borderId="53" xfId="0" applyNumberFormat="1" applyFont="1" applyFill="1" applyBorder="1"/>
    <xf numFmtId="9" fontId="18" fillId="33" borderId="53" xfId="42" applyFont="1" applyFill="1" applyBorder="1"/>
    <xf numFmtId="166" fontId="18" fillId="33" borderId="54" xfId="0" applyNumberFormat="1" applyFont="1" applyFill="1" applyBorder="1"/>
    <xf numFmtId="0" fontId="18" fillId="33" borderId="42" xfId="0" applyFont="1" applyFill="1" applyBorder="1"/>
    <xf numFmtId="0" fontId="18" fillId="33" borderId="38" xfId="0" applyFont="1" applyFill="1" applyBorder="1"/>
    <xf numFmtId="14" fontId="18" fillId="33" borderId="49" xfId="0" applyNumberFormat="1" applyFont="1" applyFill="1" applyBorder="1"/>
    <xf numFmtId="0" fontId="18" fillId="33" borderId="55" xfId="0" applyFont="1" applyFill="1" applyBorder="1"/>
    <xf numFmtId="166" fontId="18" fillId="33" borderId="55" xfId="43" applyNumberFormat="1" applyFont="1" applyFill="1" applyBorder="1"/>
    <xf numFmtId="9" fontId="18" fillId="33" borderId="55" xfId="42" applyFont="1" applyFill="1" applyBorder="1"/>
    <xf numFmtId="166" fontId="18" fillId="33" borderId="50" xfId="0" applyNumberFormat="1" applyFont="1" applyFill="1" applyBorder="1"/>
    <xf numFmtId="0" fontId="18" fillId="33" borderId="22" xfId="0" applyFont="1" applyFill="1" applyBorder="1"/>
    <xf numFmtId="166" fontId="18" fillId="33" borderId="22" xfId="43" applyNumberFormat="1" applyFont="1" applyFill="1" applyBorder="1"/>
    <xf numFmtId="9" fontId="18" fillId="33" borderId="22" xfId="42" applyFont="1" applyFill="1" applyBorder="1"/>
    <xf numFmtId="166" fontId="18" fillId="33" borderId="36" xfId="0" applyNumberFormat="1" applyFont="1" applyFill="1" applyBorder="1"/>
    <xf numFmtId="14" fontId="18" fillId="33" borderId="56" xfId="0" applyNumberFormat="1" applyFont="1" applyFill="1" applyBorder="1"/>
    <xf numFmtId="0" fontId="18" fillId="33" borderId="57" xfId="0" applyFont="1" applyFill="1" applyBorder="1"/>
    <xf numFmtId="166" fontId="18" fillId="33" borderId="57" xfId="43" applyNumberFormat="1" applyFont="1" applyFill="1" applyBorder="1"/>
    <xf numFmtId="9" fontId="18" fillId="33" borderId="57" xfId="42" applyFont="1" applyFill="1" applyBorder="1"/>
    <xf numFmtId="166" fontId="18" fillId="33" borderId="58" xfId="0" applyNumberFormat="1" applyFont="1" applyFill="1" applyBorder="1"/>
    <xf numFmtId="14" fontId="18" fillId="33" borderId="59" xfId="0" applyNumberFormat="1" applyFont="1" applyFill="1" applyBorder="1"/>
    <xf numFmtId="0" fontId="18" fillId="33" borderId="60" xfId="0" applyFont="1" applyFill="1" applyBorder="1"/>
    <xf numFmtId="166" fontId="18" fillId="33" borderId="60" xfId="43" applyNumberFormat="1" applyFont="1" applyFill="1" applyBorder="1"/>
    <xf numFmtId="9" fontId="18" fillId="33" borderId="60" xfId="42" applyFont="1" applyFill="1" applyBorder="1"/>
    <xf numFmtId="166" fontId="18" fillId="33" borderId="61" xfId="43" applyNumberFormat="1" applyFont="1" applyFill="1" applyBorder="1"/>
    <xf numFmtId="0" fontId="18" fillId="33" borderId="62" xfId="0" applyFont="1" applyFill="1" applyBorder="1"/>
    <xf numFmtId="0" fontId="18" fillId="33" borderId="63" xfId="0" applyFont="1" applyFill="1" applyBorder="1"/>
    <xf numFmtId="0" fontId="18" fillId="33" borderId="64" xfId="0" applyFont="1" applyFill="1" applyBorder="1"/>
    <xf numFmtId="0" fontId="18" fillId="33" borderId="65" xfId="0" applyFont="1" applyFill="1" applyBorder="1"/>
    <xf numFmtId="0" fontId="18" fillId="33" borderId="66" xfId="0" applyFont="1" applyFill="1" applyBorder="1"/>
    <xf numFmtId="0" fontId="18" fillId="33" borderId="53" xfId="0" applyFont="1" applyFill="1" applyBorder="1"/>
    <xf numFmtId="166" fontId="18" fillId="33" borderId="70" xfId="0" applyNumberFormat="1" applyFont="1" applyFill="1" applyBorder="1"/>
    <xf numFmtId="166" fontId="18" fillId="33" borderId="71" xfId="0" applyNumberFormat="1" applyFont="1" applyFill="1" applyBorder="1"/>
    <xf numFmtId="0" fontId="0" fillId="33" borderId="10" xfId="0" applyFill="1" applyBorder="1"/>
    <xf numFmtId="1" fontId="0" fillId="33" borderId="10" xfId="0" applyNumberFormat="1" applyFill="1" applyBorder="1"/>
    <xf numFmtId="14" fontId="0" fillId="33" borderId="10" xfId="0" applyNumberFormat="1" applyFill="1" applyBorder="1"/>
    <xf numFmtId="8" fontId="0" fillId="33" borderId="10" xfId="0" applyNumberFormat="1" applyFill="1" applyBorder="1"/>
    <xf numFmtId="2" fontId="0" fillId="33" borderId="10" xfId="0" applyNumberFormat="1" applyFill="1" applyBorder="1"/>
    <xf numFmtId="10" fontId="0" fillId="33" borderId="10" xfId="0" applyNumberFormat="1" applyFill="1" applyBorder="1"/>
    <xf numFmtId="9" fontId="0" fillId="33" borderId="10" xfId="42" applyFont="1" applyFill="1" applyBorder="1"/>
    <xf numFmtId="0" fontId="0" fillId="0" borderId="7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74" xfId="0" applyBorder="1" applyAlignment="1">
      <alignment horizontal="center"/>
    </xf>
    <xf numFmtId="0" fontId="17" fillId="39" borderId="73" xfId="0" applyFont="1" applyFill="1" applyBorder="1" applyAlignment="1">
      <alignment horizontal="center" vertical="center" wrapText="1"/>
    </xf>
    <xf numFmtId="0" fontId="0" fillId="0" borderId="30" xfId="0" applyBorder="1"/>
    <xf numFmtId="1" fontId="0" fillId="0" borderId="33" xfId="0" applyNumberFormat="1" applyBorder="1"/>
    <xf numFmtId="164" fontId="0" fillId="0" borderId="33" xfId="0" applyNumberFormat="1" applyBorder="1"/>
    <xf numFmtId="0" fontId="0" fillId="0" borderId="75" xfId="0" applyBorder="1"/>
    <xf numFmtId="0" fontId="18" fillId="33" borderId="76" xfId="0" applyFont="1" applyFill="1" applyBorder="1"/>
    <xf numFmtId="0" fontId="18" fillId="33" borderId="77" xfId="0" applyFont="1" applyFill="1" applyBorder="1"/>
    <xf numFmtId="0" fontId="18" fillId="33" borderId="78" xfId="0" applyFont="1" applyFill="1" applyBorder="1"/>
    <xf numFmtId="0" fontId="18" fillId="33" borderId="79" xfId="0" applyFont="1" applyFill="1" applyBorder="1"/>
    <xf numFmtId="0" fontId="18" fillId="33" borderId="80" xfId="0" applyFont="1" applyFill="1" applyBorder="1"/>
    <xf numFmtId="0" fontId="18" fillId="33" borderId="81" xfId="0" applyFont="1" applyFill="1" applyBorder="1"/>
    <xf numFmtId="166" fontId="18" fillId="33" borderId="82" xfId="0" applyNumberFormat="1" applyFont="1" applyFill="1" applyBorder="1"/>
    <xf numFmtId="0" fontId="18" fillId="33" borderId="83" xfId="0" applyFont="1" applyFill="1" applyBorder="1"/>
    <xf numFmtId="0" fontId="18" fillId="33" borderId="84" xfId="0" applyFont="1" applyFill="1" applyBorder="1"/>
    <xf numFmtId="166" fontId="18" fillId="33" borderId="85" xfId="0" applyNumberFormat="1" applyFont="1" applyFill="1" applyBorder="1"/>
    <xf numFmtId="0" fontId="18" fillId="33" borderId="86" xfId="0" applyFont="1" applyFill="1" applyBorder="1"/>
    <xf numFmtId="166" fontId="18" fillId="33" borderId="87" xfId="0" applyNumberFormat="1" applyFont="1" applyFill="1" applyBorder="1"/>
    <xf numFmtId="9" fontId="18" fillId="33" borderId="87" xfId="42" applyFont="1" applyFill="1" applyBorder="1"/>
    <xf numFmtId="166" fontId="18" fillId="33" borderId="88" xfId="0" applyNumberFormat="1" applyFont="1" applyFill="1" applyBorder="1"/>
    <xf numFmtId="166" fontId="18" fillId="33" borderId="89" xfId="0" applyNumberFormat="1" applyFont="1" applyFill="1" applyBorder="1"/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65" fontId="0" fillId="33" borderId="10" xfId="0" applyNumberFormat="1" applyFill="1" applyBorder="1"/>
    <xf numFmtId="1" fontId="21" fillId="34" borderId="19" xfId="0" quotePrefix="1" applyNumberFormat="1" applyFont="1" applyFill="1" applyBorder="1" applyAlignment="1">
      <alignment horizontal="center" vertical="center"/>
    </xf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49" fontId="0" fillId="33" borderId="10" xfId="0" applyNumberFormat="1" applyFill="1" applyBorder="1"/>
    <xf numFmtId="49" fontId="21" fillId="34" borderId="19" xfId="0" quotePrefix="1" applyNumberFormat="1" applyFont="1" applyFill="1" applyBorder="1" applyAlignment="1">
      <alignment horizontal="center" vertical="center"/>
    </xf>
    <xf numFmtId="1" fontId="18" fillId="40" borderId="20" xfId="0" applyNumberFormat="1" applyFont="1" applyFill="1" applyBorder="1" applyAlignment="1">
      <alignment horizontal="center" vertical="center"/>
    </xf>
    <xf numFmtId="0" fontId="0" fillId="0" borderId="103" xfId="0" applyBorder="1"/>
    <xf numFmtId="49" fontId="21" fillId="34" borderId="105" xfId="0" quotePrefix="1" applyNumberFormat="1" applyFont="1" applyFill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17" fillId="39" borderId="34" xfId="0" applyFont="1" applyFill="1" applyBorder="1" applyAlignment="1">
      <alignment horizontal="center" vertical="center"/>
    </xf>
    <xf numFmtId="0" fontId="17" fillId="39" borderId="33" xfId="0" applyFont="1" applyFill="1" applyBorder="1" applyAlignment="1">
      <alignment horizontal="center" vertical="center"/>
    </xf>
    <xf numFmtId="1" fontId="21" fillId="34" borderId="17" xfId="0" quotePrefix="1" applyNumberFormat="1" applyFont="1" applyFill="1" applyBorder="1" applyAlignment="1">
      <alignment horizontal="center" vertical="center"/>
    </xf>
    <xf numFmtId="1" fontId="21" fillId="34" borderId="17" xfId="0" applyNumberFormat="1" applyFont="1" applyFill="1" applyBorder="1" applyAlignment="1">
      <alignment horizontal="center" vertical="center"/>
    </xf>
    <xf numFmtId="1" fontId="21" fillId="34" borderId="15" xfId="0" applyNumberFormat="1" applyFont="1" applyFill="1" applyBorder="1" applyAlignment="1">
      <alignment horizontal="center" vertical="center"/>
    </xf>
    <xf numFmtId="1" fontId="21" fillId="34" borderId="16" xfId="0" applyNumberFormat="1" applyFont="1" applyFill="1" applyBorder="1" applyAlignment="1">
      <alignment horizontal="center" vertical="center"/>
    </xf>
    <xf numFmtId="1" fontId="21" fillId="34" borderId="18" xfId="0" applyNumberFormat="1" applyFont="1" applyFill="1" applyBorder="1" applyAlignment="1">
      <alignment horizontal="center" vertical="center"/>
    </xf>
    <xf numFmtId="0" fontId="17" fillId="39" borderId="45" xfId="0" applyFont="1" applyFill="1" applyBorder="1" applyAlignment="1">
      <alignment horizontal="center" vertical="center"/>
    </xf>
    <xf numFmtId="0" fontId="17" fillId="39" borderId="46" xfId="0" applyFont="1" applyFill="1" applyBorder="1" applyAlignment="1">
      <alignment horizontal="center" vertical="center"/>
    </xf>
    <xf numFmtId="1" fontId="19" fillId="0" borderId="11" xfId="0" applyNumberFormat="1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1" fontId="20" fillId="0" borderId="13" xfId="0" applyNumberFormat="1" applyFont="1" applyBorder="1" applyAlignment="1">
      <alignment horizontal="center" vertical="center"/>
    </xf>
    <xf numFmtId="1" fontId="21" fillId="34" borderId="14" xfId="0" applyNumberFormat="1" applyFont="1" applyFill="1" applyBorder="1" applyAlignment="1">
      <alignment horizontal="center" vertical="center"/>
    </xf>
    <xf numFmtId="1" fontId="21" fillId="34" borderId="106" xfId="0" quotePrefix="1" applyNumberFormat="1" applyFont="1" applyFill="1" applyBorder="1" applyAlignment="1">
      <alignment horizontal="center" vertical="center"/>
    </xf>
    <xf numFmtId="0" fontId="18" fillId="33" borderId="67" xfId="0" applyFont="1" applyFill="1" applyBorder="1" applyAlignment="1">
      <alignment horizontal="center"/>
    </xf>
    <xf numFmtId="0" fontId="18" fillId="33" borderId="68" xfId="0" applyFont="1" applyFill="1" applyBorder="1" applyAlignment="1">
      <alignment horizontal="center"/>
    </xf>
    <xf numFmtId="0" fontId="18" fillId="33" borderId="69" xfId="0" applyFont="1" applyFill="1" applyBorder="1" applyAlignment="1">
      <alignment horizont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3" builtinId="3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8">
    <dxf>
      <font>
        <color theme="0"/>
      </font>
      <fill>
        <patternFill>
          <bgColor theme="1"/>
        </patternFill>
      </fill>
    </dxf>
    <dxf>
      <border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top style="dashed">
          <color auto="1"/>
        </top>
        <vertical/>
        <horizontal/>
      </border>
    </dxf>
    <dxf>
      <border>
        <bottom style="thin">
          <color theme="0"/>
        </bottom>
      </border>
    </dxf>
    <dxf>
      <border>
        <left style="hair">
          <color auto="1"/>
        </left>
        <right style="hair">
          <color auto="1"/>
        </right>
        <bottom style="hair">
          <color auto="1"/>
        </bottom>
        <vertical/>
        <horizontal/>
      </border>
    </dxf>
    <dxf>
      <border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bottom style="hair">
          <color auto="1"/>
        </bottom>
        <vertical/>
        <horizontal/>
      </border>
    </dxf>
    <dxf>
      <border>
        <bottom style="thin">
          <color auto="1"/>
        </bottom>
      </border>
    </dxf>
    <dxf>
      <border>
        <left style="thin">
          <color auto="1"/>
        </left>
        <right style="hair">
          <color auto="1"/>
        </right>
        <top/>
        <bottom style="hair">
          <color auto="1"/>
        </bottom>
        <vertical/>
        <horizontal/>
      </border>
    </dxf>
    <dxf>
      <border>
        <left style="thin">
          <color auto="1"/>
        </left>
        <right style="hair">
          <color auto="1"/>
        </right>
        <top/>
        <bottom style="thin">
          <color auto="1"/>
        </bottom>
        <vertical/>
        <horizontal/>
      </border>
    </dxf>
    <dxf>
      <border>
        <top style="dashed">
          <color auto="1"/>
        </top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  <fill>
        <patternFill>
          <bgColor rgb="FF000088"/>
        </patternFill>
      </fill>
    </dxf>
    <dxf>
      <font>
        <color theme="0"/>
      </font>
      <fill>
        <patternFill>
          <bgColor rgb="FF333399"/>
        </patternFill>
      </fill>
    </dxf>
    <dxf>
      <font>
        <color theme="0"/>
      </font>
      <fill>
        <patternFill>
          <bgColor rgb="FF000088"/>
        </patternFill>
      </fill>
    </dxf>
    <dxf>
      <font>
        <color theme="0"/>
      </font>
      <fill>
        <patternFill patternType="solid">
          <bgColor rgb="FF333399"/>
        </patternFill>
      </fill>
    </dxf>
    <dxf>
      <font>
        <color theme="0"/>
      </font>
      <fill>
        <patternFill patternType="gray125">
          <fgColor theme="0"/>
          <bgColor rgb="FF000066"/>
        </patternFill>
      </fill>
    </dxf>
    <dxf>
      <font>
        <color theme="0"/>
      </font>
      <fill>
        <patternFill patternType="gray125">
          <fgColor theme="0"/>
          <bgColor rgb="FF000066"/>
        </patternFill>
      </fill>
    </dxf>
    <dxf>
      <font>
        <color theme="0"/>
      </font>
      <fill>
        <patternFill>
          <bgColor rgb="FF4747FF"/>
        </patternFill>
      </fill>
    </dxf>
    <dxf>
      <font>
        <color theme="0"/>
      </font>
      <fill>
        <patternFill>
          <bgColor rgb="FF000066"/>
        </patternFill>
      </fill>
    </dxf>
    <dxf>
      <font>
        <color theme="0"/>
      </font>
      <fill>
        <patternFill>
          <bgColor rgb="FF00000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theme="1" tint="0.499984740745262"/>
      </font>
      <fill>
        <patternFill>
          <bgColor theme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theme="0"/>
      </font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right style="thin">
          <color theme="1" tint="0.499984740745262"/>
        </right>
        <vertical/>
        <horizontal/>
      </border>
    </dxf>
  </dxfs>
  <tableStyles count="0" defaultTableStyle="TableStyleMedium2" defaultPivotStyle="PivotStyleLight16"/>
  <colors>
    <mruColors>
      <color rgb="FF000066"/>
      <color rgb="FF000000"/>
      <color rgb="FF47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List" dx="22" fmlaLink="$K$3" fmlaRange="Référence!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0</xdr:row>
          <xdr:rowOff>0</xdr:rowOff>
        </xdr:from>
        <xdr:to>
          <xdr:col>11</xdr:col>
          <xdr:colOff>104775</xdr:colOff>
          <xdr:row>3</xdr:row>
          <xdr:rowOff>123825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AE08-C4D3-4E79-9D7F-B0171C971EAE}">
  <dimension ref="A1:EW901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1" width="17.140625" style="19" customWidth="1"/>
    <col min="2" max="2" width="2.7109375" style="19" bestFit="1" customWidth="1"/>
    <col min="3" max="3" width="4.85546875" style="19" bestFit="1" customWidth="1"/>
    <col min="4" max="4" width="13.28515625" style="19" bestFit="1" customWidth="1"/>
    <col min="5" max="5" width="2.7109375" style="19" bestFit="1" customWidth="1"/>
    <col min="6" max="6" width="4.85546875" style="19" bestFit="1" customWidth="1"/>
    <col min="7" max="7" width="13.28515625" style="19" bestFit="1" customWidth="1"/>
    <col min="8" max="8" width="2.7109375" style="19" bestFit="1" customWidth="1"/>
    <col min="9" max="9" width="4.85546875" style="19" bestFit="1" customWidth="1"/>
    <col min="10" max="10" width="13.28515625" style="19" bestFit="1" customWidth="1"/>
    <col min="11" max="11" width="2.7109375" style="19" bestFit="1" customWidth="1"/>
    <col min="12" max="12" width="4.85546875" style="19" bestFit="1" customWidth="1"/>
    <col min="13" max="13" width="12.140625" style="19" bestFit="1" customWidth="1"/>
    <col min="14" max="14" width="2.7109375" style="19" bestFit="1" customWidth="1"/>
    <col min="15" max="15" width="4.85546875" style="19" bestFit="1" customWidth="1"/>
    <col min="16" max="16" width="13.28515625" style="19" bestFit="1" customWidth="1"/>
    <col min="17" max="17" width="2.7109375" style="19" bestFit="1" customWidth="1"/>
    <col min="18" max="18" width="4.85546875" style="19" bestFit="1" customWidth="1"/>
    <col min="19" max="19" width="13.28515625" style="19" bestFit="1" customWidth="1"/>
    <col min="20" max="20" width="2.7109375" style="19" bestFit="1" customWidth="1"/>
    <col min="21" max="21" width="4.85546875" style="19" bestFit="1" customWidth="1"/>
    <col min="22" max="22" width="13.28515625" style="19" bestFit="1" customWidth="1"/>
    <col min="23" max="23" width="2.7109375" style="19" bestFit="1" customWidth="1"/>
    <col min="24" max="24" width="4.85546875" style="19" bestFit="1" customWidth="1"/>
    <col min="25" max="25" width="13.28515625" style="19" customWidth="1"/>
    <col min="26" max="26" width="2.7109375" style="19" bestFit="1" customWidth="1"/>
    <col min="27" max="27" width="4.85546875" style="19" bestFit="1" customWidth="1"/>
    <col min="28" max="28" width="13.28515625" style="19" bestFit="1" customWidth="1"/>
    <col min="29" max="29" width="2.7109375" style="19" bestFit="1" customWidth="1"/>
    <col min="30" max="30" width="4.85546875" style="19" bestFit="1" customWidth="1"/>
    <col min="31" max="31" width="13.28515625" style="19" bestFit="1" customWidth="1"/>
    <col min="32" max="32" width="2.7109375" style="19" bestFit="1" customWidth="1"/>
    <col min="33" max="33" width="4.85546875" style="19" bestFit="1" customWidth="1"/>
    <col min="34" max="34" width="13.28515625" style="19" bestFit="1" customWidth="1"/>
    <col min="35" max="35" width="2.7109375" style="19" bestFit="1" customWidth="1"/>
    <col min="36" max="36" width="4.85546875" style="19" bestFit="1" customWidth="1"/>
    <col min="37" max="37" width="14.42578125" style="19" bestFit="1" customWidth="1"/>
    <col min="38" max="38" width="14.28515625" style="19" customWidth="1"/>
    <col min="39" max="44" width="11.42578125" style="19"/>
    <col min="45" max="45" width="27.5703125" style="19" bestFit="1" customWidth="1"/>
    <col min="46" max="46" width="7.42578125" style="19" bestFit="1" customWidth="1"/>
    <col min="47" max="47" width="15.5703125" style="19" bestFit="1" customWidth="1"/>
    <col min="48" max="48" width="11.42578125" style="19"/>
    <col min="49" max="49" width="11.7109375" style="19" bestFit="1" customWidth="1"/>
    <col min="50" max="50" width="13.7109375" style="19" bestFit="1" customWidth="1"/>
    <col min="51" max="51" width="18.85546875" style="19" bestFit="1" customWidth="1"/>
    <col min="52" max="52" width="33.5703125" style="19" bestFit="1" customWidth="1"/>
    <col min="53" max="53" width="14.42578125" style="19" bestFit="1" customWidth="1"/>
    <col min="54" max="54" width="15.7109375" style="19" bestFit="1" customWidth="1"/>
    <col min="55" max="55" width="14.5703125" style="19" bestFit="1" customWidth="1"/>
    <col min="56" max="56" width="34.42578125" style="19" bestFit="1" customWidth="1"/>
    <col min="57" max="57" width="17.7109375" style="19" bestFit="1" customWidth="1"/>
    <col min="58" max="58" width="11.7109375" style="19" bestFit="1" customWidth="1"/>
    <col min="59" max="59" width="15" style="19" bestFit="1" customWidth="1"/>
    <col min="60" max="60" width="29" style="19" bestFit="1" customWidth="1"/>
    <col min="61" max="61" width="17.42578125" style="19" bestFit="1" customWidth="1"/>
    <col min="62" max="62" width="22.140625" style="19" bestFit="1" customWidth="1"/>
    <col min="63" max="63" width="25.140625" style="19" bestFit="1" customWidth="1"/>
    <col min="64" max="64" width="16.42578125" style="19" bestFit="1" customWidth="1"/>
    <col min="65" max="65" width="17.7109375" style="19" bestFit="1" customWidth="1"/>
    <col min="66" max="66" width="15.140625" style="19" bestFit="1" customWidth="1"/>
    <col min="67" max="67" width="12" style="19" bestFit="1" customWidth="1"/>
    <col min="68" max="68" width="18.140625" style="19" bestFit="1" customWidth="1"/>
    <col min="69" max="69" width="12" style="19" bestFit="1" customWidth="1"/>
    <col min="70" max="70" width="18.140625" style="19" bestFit="1" customWidth="1"/>
    <col min="71" max="71" width="12" style="19" bestFit="1" customWidth="1"/>
    <col min="72" max="72" width="18.140625" style="19" bestFit="1" customWidth="1"/>
    <col min="73" max="73" width="12" style="19" bestFit="1" customWidth="1"/>
    <col min="74" max="74" width="18.140625" style="19" bestFit="1" customWidth="1"/>
    <col min="75" max="75" width="12" style="19" bestFit="1" customWidth="1"/>
    <col min="76" max="76" width="18.140625" style="19" bestFit="1" customWidth="1"/>
    <col min="77" max="77" width="12" style="19" bestFit="1" customWidth="1"/>
    <col min="78" max="78" width="15" style="19" bestFit="1" customWidth="1"/>
    <col min="79" max="79" width="39.140625" style="19" bestFit="1" customWidth="1"/>
    <col min="80" max="80" width="17.7109375" style="19" bestFit="1" customWidth="1"/>
    <col min="81" max="81" width="25.5703125" style="19" bestFit="1" customWidth="1"/>
    <col min="82" max="82" width="19" style="19" bestFit="1" customWidth="1"/>
    <col min="83" max="83" width="19.85546875" style="19" bestFit="1" customWidth="1"/>
    <col min="84" max="84" width="27.5703125" style="19" bestFit="1" customWidth="1"/>
    <col min="85" max="85" width="37.28515625" style="19" bestFit="1" customWidth="1"/>
    <col min="86" max="86" width="14.28515625" style="19" bestFit="1" customWidth="1"/>
    <col min="87" max="87" width="10.28515625" style="19" bestFit="1" customWidth="1"/>
    <col min="88" max="88" width="10.5703125" style="19" bestFit="1" customWidth="1"/>
    <col min="89" max="89" width="14.140625" style="19" bestFit="1" customWidth="1"/>
    <col min="90" max="16384" width="11.42578125" style="19"/>
  </cols>
  <sheetData>
    <row r="1" spans="1:153" ht="30.75" x14ac:dyDescent="0.25">
      <c r="A1" s="27" t="s">
        <v>66</v>
      </c>
      <c r="B1" s="149" t="str">
        <f>"Calendrier "  &amp; A4</f>
        <v>Calendrier 2024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1"/>
      <c r="AM1" s="21"/>
      <c r="AN1" s="147" t="s">
        <v>32</v>
      </c>
      <c r="AO1" s="148"/>
      <c r="AP1" s="33"/>
      <c r="AQ1" s="98" t="s">
        <v>63</v>
      </c>
      <c r="AR1" s="33"/>
      <c r="AS1" s="140" t="s">
        <v>64</v>
      </c>
      <c r="AT1" s="141"/>
      <c r="AW1" s="19" t="str">
        <f>IF(AW2 &lt;&gt; "", "*", "")</f>
        <v>*</v>
      </c>
      <c r="AX1" s="19" t="str">
        <f t="shared" ref="AX1:DI1" si="0">IF(AX2 &lt;&gt; "", "*", "")</f>
        <v>*</v>
      </c>
      <c r="AY1" s="19" t="str">
        <f t="shared" si="0"/>
        <v>*</v>
      </c>
      <c r="AZ1" s="19" t="str">
        <f t="shared" si="0"/>
        <v>*</v>
      </c>
      <c r="BA1" s="19" t="str">
        <f t="shared" si="0"/>
        <v>*</v>
      </c>
      <c r="BB1" s="19" t="str">
        <f t="shared" si="0"/>
        <v>*</v>
      </c>
      <c r="BC1" s="19" t="str">
        <f t="shared" si="0"/>
        <v>*</v>
      </c>
      <c r="BD1" s="19" t="str">
        <f t="shared" si="0"/>
        <v>*</v>
      </c>
      <c r="BE1" s="19" t="str">
        <f t="shared" si="0"/>
        <v>*</v>
      </c>
      <c r="BF1" s="19" t="str">
        <f t="shared" si="0"/>
        <v>*</v>
      </c>
      <c r="BG1" s="19" t="str">
        <f t="shared" si="0"/>
        <v>*</v>
      </c>
      <c r="BH1" s="19" t="str">
        <f t="shared" si="0"/>
        <v>*</v>
      </c>
      <c r="BI1" s="19" t="str">
        <f t="shared" si="0"/>
        <v>*</v>
      </c>
      <c r="BJ1" s="19" t="str">
        <f t="shared" si="0"/>
        <v>*</v>
      </c>
      <c r="BK1" s="19" t="str">
        <f t="shared" si="0"/>
        <v>*</v>
      </c>
      <c r="BL1" s="19" t="str">
        <f t="shared" si="0"/>
        <v>*</v>
      </c>
      <c r="BM1" s="19" t="str">
        <f t="shared" si="0"/>
        <v>*</v>
      </c>
      <c r="BN1" s="19" t="str">
        <f t="shared" si="0"/>
        <v>*</v>
      </c>
      <c r="BO1" s="19" t="str">
        <f t="shared" si="0"/>
        <v>*</v>
      </c>
      <c r="BP1" s="19" t="str">
        <f t="shared" si="0"/>
        <v>*</v>
      </c>
      <c r="BQ1" s="19" t="str">
        <f t="shared" si="0"/>
        <v>*</v>
      </c>
      <c r="BR1" s="19" t="str">
        <f t="shared" si="0"/>
        <v>*</v>
      </c>
      <c r="BS1" s="19" t="str">
        <f t="shared" si="0"/>
        <v>*</v>
      </c>
      <c r="BT1" s="19" t="str">
        <f t="shared" si="0"/>
        <v>*</v>
      </c>
      <c r="BU1" s="19" t="str">
        <f t="shared" si="0"/>
        <v>*</v>
      </c>
      <c r="BV1" s="19" t="str">
        <f t="shared" si="0"/>
        <v>*</v>
      </c>
      <c r="BW1" s="19" t="str">
        <f t="shared" si="0"/>
        <v>*</v>
      </c>
      <c r="BX1" s="19" t="str">
        <f t="shared" si="0"/>
        <v>*</v>
      </c>
      <c r="BY1" s="19" t="str">
        <f t="shared" si="0"/>
        <v>*</v>
      </c>
      <c r="BZ1" s="19" t="str">
        <f t="shared" si="0"/>
        <v>*</v>
      </c>
      <c r="CA1" s="19" t="str">
        <f t="shared" si="0"/>
        <v>*</v>
      </c>
      <c r="CB1" s="19" t="str">
        <f t="shared" si="0"/>
        <v>*</v>
      </c>
      <c r="CC1" s="19" t="str">
        <f t="shared" si="0"/>
        <v>*</v>
      </c>
      <c r="CD1" s="19" t="str">
        <f t="shared" si="0"/>
        <v>*</v>
      </c>
      <c r="CE1" s="19" t="str">
        <f t="shared" si="0"/>
        <v>*</v>
      </c>
      <c r="CF1" s="19" t="str">
        <f t="shared" si="0"/>
        <v>*</v>
      </c>
      <c r="CG1" s="19" t="str">
        <f t="shared" si="0"/>
        <v>*</v>
      </c>
      <c r="CH1" s="19" t="str">
        <f t="shared" si="0"/>
        <v>*</v>
      </c>
      <c r="CI1" s="19" t="str">
        <f t="shared" si="0"/>
        <v>*</v>
      </c>
      <c r="CJ1" s="19" t="str">
        <f t="shared" si="0"/>
        <v>*</v>
      </c>
      <c r="CK1" s="19" t="str">
        <f t="shared" si="0"/>
        <v>*</v>
      </c>
      <c r="CL1" s="19" t="str">
        <f t="shared" si="0"/>
        <v/>
      </c>
      <c r="CM1" s="19" t="str">
        <f t="shared" si="0"/>
        <v/>
      </c>
      <c r="CN1" s="19" t="str">
        <f t="shared" si="0"/>
        <v/>
      </c>
      <c r="CO1" s="19" t="str">
        <f t="shared" si="0"/>
        <v/>
      </c>
      <c r="CP1" s="19" t="str">
        <f t="shared" si="0"/>
        <v/>
      </c>
      <c r="CQ1" s="19" t="str">
        <f t="shared" si="0"/>
        <v/>
      </c>
      <c r="CR1" s="19" t="str">
        <f t="shared" si="0"/>
        <v/>
      </c>
      <c r="CS1" s="19" t="str">
        <f t="shared" si="0"/>
        <v/>
      </c>
      <c r="CT1" s="19" t="str">
        <f t="shared" si="0"/>
        <v/>
      </c>
      <c r="CU1" s="19" t="str">
        <f t="shared" si="0"/>
        <v/>
      </c>
      <c r="CV1" s="19" t="str">
        <f t="shared" si="0"/>
        <v/>
      </c>
      <c r="CW1" s="19" t="str">
        <f t="shared" si="0"/>
        <v/>
      </c>
      <c r="CX1" s="19" t="str">
        <f t="shared" si="0"/>
        <v/>
      </c>
      <c r="CY1" s="19" t="str">
        <f t="shared" si="0"/>
        <v/>
      </c>
      <c r="CZ1" s="19" t="str">
        <f t="shared" si="0"/>
        <v/>
      </c>
      <c r="DA1" s="19" t="str">
        <f t="shared" si="0"/>
        <v/>
      </c>
      <c r="DB1" s="19" t="str">
        <f t="shared" si="0"/>
        <v/>
      </c>
      <c r="DC1" s="19" t="str">
        <f t="shared" si="0"/>
        <v/>
      </c>
      <c r="DD1" s="19" t="str">
        <f t="shared" si="0"/>
        <v/>
      </c>
      <c r="DE1" s="19" t="str">
        <f t="shared" si="0"/>
        <v/>
      </c>
      <c r="DF1" s="19" t="str">
        <f t="shared" si="0"/>
        <v/>
      </c>
      <c r="DG1" s="19" t="str">
        <f t="shared" si="0"/>
        <v/>
      </c>
      <c r="DH1" s="19" t="str">
        <f t="shared" si="0"/>
        <v/>
      </c>
      <c r="DI1" s="19" t="str">
        <f t="shared" si="0"/>
        <v/>
      </c>
      <c r="DJ1" s="19" t="str">
        <f t="shared" ref="DJ1:EW1" si="1">IF(DJ2 &lt;&gt; "", "*", "")</f>
        <v/>
      </c>
      <c r="DK1" s="19" t="str">
        <f t="shared" si="1"/>
        <v/>
      </c>
      <c r="DL1" s="19" t="str">
        <f t="shared" si="1"/>
        <v/>
      </c>
      <c r="DM1" s="19" t="str">
        <f t="shared" si="1"/>
        <v/>
      </c>
      <c r="DN1" s="19" t="str">
        <f t="shared" si="1"/>
        <v/>
      </c>
      <c r="DO1" s="19" t="str">
        <f t="shared" si="1"/>
        <v/>
      </c>
      <c r="DP1" s="19" t="str">
        <f t="shared" si="1"/>
        <v/>
      </c>
      <c r="DQ1" s="19" t="str">
        <f t="shared" si="1"/>
        <v/>
      </c>
      <c r="DR1" s="19" t="str">
        <f t="shared" si="1"/>
        <v/>
      </c>
      <c r="DS1" s="19" t="str">
        <f t="shared" si="1"/>
        <v/>
      </c>
      <c r="DT1" s="19" t="str">
        <f t="shared" si="1"/>
        <v/>
      </c>
      <c r="DU1" s="19" t="str">
        <f t="shared" si="1"/>
        <v/>
      </c>
      <c r="DV1" s="19" t="str">
        <f t="shared" si="1"/>
        <v/>
      </c>
      <c r="DW1" s="19" t="str">
        <f t="shared" si="1"/>
        <v/>
      </c>
      <c r="DX1" s="19" t="str">
        <f t="shared" si="1"/>
        <v/>
      </c>
      <c r="DY1" s="19" t="str">
        <f t="shared" si="1"/>
        <v/>
      </c>
      <c r="DZ1" s="19" t="str">
        <f t="shared" si="1"/>
        <v/>
      </c>
      <c r="EA1" s="19" t="str">
        <f t="shared" si="1"/>
        <v/>
      </c>
      <c r="EB1" s="19" t="str">
        <f t="shared" si="1"/>
        <v/>
      </c>
      <c r="EC1" s="19" t="str">
        <f t="shared" si="1"/>
        <v/>
      </c>
      <c r="ED1" s="19" t="str">
        <f t="shared" si="1"/>
        <v/>
      </c>
      <c r="EE1" s="19" t="str">
        <f t="shared" si="1"/>
        <v/>
      </c>
      <c r="EF1" s="19" t="str">
        <f t="shared" si="1"/>
        <v/>
      </c>
      <c r="EG1" s="19" t="str">
        <f t="shared" si="1"/>
        <v/>
      </c>
      <c r="EH1" s="19" t="str">
        <f t="shared" si="1"/>
        <v/>
      </c>
      <c r="EI1" s="19" t="str">
        <f t="shared" si="1"/>
        <v/>
      </c>
      <c r="EJ1" s="19" t="str">
        <f t="shared" si="1"/>
        <v/>
      </c>
      <c r="EK1" s="19" t="str">
        <f t="shared" si="1"/>
        <v/>
      </c>
      <c r="EL1" s="19" t="str">
        <f t="shared" si="1"/>
        <v/>
      </c>
      <c r="EM1" s="19" t="str">
        <f t="shared" si="1"/>
        <v/>
      </c>
      <c r="EN1" s="19" t="str">
        <f t="shared" si="1"/>
        <v/>
      </c>
      <c r="EO1" s="19" t="str">
        <f t="shared" si="1"/>
        <v/>
      </c>
      <c r="EP1" s="19" t="str">
        <f t="shared" si="1"/>
        <v/>
      </c>
      <c r="EQ1" s="19" t="str">
        <f t="shared" si="1"/>
        <v/>
      </c>
      <c r="ER1" s="19" t="str">
        <f t="shared" si="1"/>
        <v/>
      </c>
      <c r="ES1" s="19" t="str">
        <f t="shared" si="1"/>
        <v/>
      </c>
      <c r="ET1" s="19" t="str">
        <f t="shared" si="1"/>
        <v/>
      </c>
      <c r="EU1" s="19" t="str">
        <f t="shared" si="1"/>
        <v/>
      </c>
      <c r="EV1" s="19" t="str">
        <f t="shared" si="1"/>
        <v/>
      </c>
      <c r="EW1" s="19" t="str">
        <f t="shared" si="1"/>
        <v/>
      </c>
    </row>
    <row r="2" spans="1:153" x14ac:dyDescent="0.25">
      <c r="A2" s="136"/>
      <c r="B2" s="152" t="s">
        <v>2697</v>
      </c>
      <c r="C2" s="144"/>
      <c r="D2" s="144"/>
      <c r="E2" s="144" t="s">
        <v>2698</v>
      </c>
      <c r="F2" s="144"/>
      <c r="G2" s="144"/>
      <c r="H2" s="144" t="s">
        <v>2699</v>
      </c>
      <c r="I2" s="144"/>
      <c r="J2" s="144"/>
      <c r="K2" s="144" t="s">
        <v>2700</v>
      </c>
      <c r="L2" s="144"/>
      <c r="M2" s="144"/>
      <c r="N2" s="144" t="s">
        <v>2701</v>
      </c>
      <c r="O2" s="144"/>
      <c r="P2" s="144"/>
      <c r="Q2" s="144" t="s">
        <v>2702</v>
      </c>
      <c r="R2" s="144"/>
      <c r="S2" s="144"/>
      <c r="T2" s="144" t="s">
        <v>2703</v>
      </c>
      <c r="U2" s="144"/>
      <c r="V2" s="144"/>
      <c r="W2" s="144" t="s">
        <v>2704</v>
      </c>
      <c r="X2" s="144"/>
      <c r="Y2" s="144"/>
      <c r="Z2" s="144" t="s">
        <v>2705</v>
      </c>
      <c r="AA2" s="144"/>
      <c r="AB2" s="144"/>
      <c r="AC2" s="144" t="s">
        <v>2706</v>
      </c>
      <c r="AD2" s="144"/>
      <c r="AE2" s="144"/>
      <c r="AF2" s="144" t="s">
        <v>2707</v>
      </c>
      <c r="AG2" s="144"/>
      <c r="AH2" s="144"/>
      <c r="AI2" s="144" t="s">
        <v>2708</v>
      </c>
      <c r="AJ2" s="144"/>
      <c r="AK2" s="145"/>
      <c r="AM2" s="21"/>
      <c r="AN2" s="118" t="s">
        <v>43</v>
      </c>
      <c r="AO2" s="119" t="s">
        <v>42</v>
      </c>
      <c r="AP2" s="33"/>
      <c r="AQ2" s="97">
        <f ca="1">YEAR(TODAY())</f>
        <v>2024</v>
      </c>
      <c r="AR2" s="33"/>
      <c r="AS2" s="36" t="s">
        <v>1978</v>
      </c>
      <c r="AT2" s="20" t="s">
        <v>1978</v>
      </c>
      <c r="AU2" s="19" t="s">
        <v>1978</v>
      </c>
      <c r="AW2" s="19" t="str" cm="1">
        <f t="array" ref="AW2:AW901">IFERROR(INDEX(_xlfn.UNIQUE(BDD!A:A), _xlfn.SEQUENCE(COUNTA(_xlfn.UNIQUE(BDD!A:A))+1)), "*")</f>
        <v>id_mutation</v>
      </c>
      <c r="AX2" s="19" t="str" cm="1">
        <f t="array" ref="AX2:AX623">IFERROR(INDEX(_xlfn.UNIQUE(BDD!B:B), _xlfn.SEQUENCE(COUNTA(_xlfn.UNIQUE(BDD!B:B))+1)), "*")</f>
        <v>date_mutation</v>
      </c>
      <c r="AY2" s="19" t="str" cm="1">
        <f t="array" ref="AY2:AY6">IFERROR(INDEX(_xlfn.UNIQUE(BDD!C:C), _xlfn.SEQUENCE(COUNTA(_xlfn.UNIQUE(BDD!C:C))+1)), "*")</f>
        <v>numero_disposition</v>
      </c>
      <c r="AZ2" s="19" t="str" cm="1">
        <f t="array" ref="AZ2:AZ8">IFERROR(INDEX(_xlfn.UNIQUE(BDD!D:D), _xlfn.SEQUENCE(COUNTA(_xlfn.UNIQUE(BDD!D:D))+1)), "*")</f>
        <v>nature_mutation</v>
      </c>
      <c r="BA2" s="19" t="str" cm="1">
        <f t="array" ref="BA2:BA528">IFERROR(INDEX(_xlfn.UNIQUE(BDD!E:E), _xlfn.SEQUENCE(COUNTA(_xlfn.UNIQUE(BDD!E:E))+1)), "*")</f>
        <v>valeur_fonciere</v>
      </c>
      <c r="BB2" s="19" t="str" cm="1">
        <f t="array" ref="BB2:BB46">IFERROR(INDEX(_xlfn.UNIQUE(BDD!F:F), _xlfn.SEQUENCE(COUNTA(_xlfn.UNIQUE(BDD!F:F))+1)), "*")</f>
        <v>adresse_numero</v>
      </c>
      <c r="BC2" s="19" t="str" cm="1">
        <f t="array" ref="BC2:BC7">IFERROR(INDEX(_xlfn.UNIQUE(BDD!G:G), _xlfn.SEQUENCE(COUNTA(_xlfn.UNIQUE(BDD!G:G))+1)), "*")</f>
        <v>adresse_suffixe</v>
      </c>
      <c r="BD2" s="19" t="str" cm="1">
        <f t="array" ref="BD2:BD76">IFERROR(INDEX(_xlfn.UNIQUE(BDD!H:H), _xlfn.SEQUENCE(COUNTA(_xlfn.UNIQUE(BDD!H:H))+1)), "*")</f>
        <v>adresse_nom_voie</v>
      </c>
      <c r="BE2" s="19" t="str" cm="1">
        <f t="array" ref="BE2:BE65">IFERROR(INDEX(_xlfn.UNIQUE(BDD!I:I), _xlfn.SEQUENCE(COUNTA(_xlfn.UNIQUE(BDD!I:I))+1)), "*")</f>
        <v>adresse_code_voie</v>
      </c>
      <c r="BF2" s="19" t="str" cm="1">
        <f t="array" ref="BF2:BF6">IFERROR(INDEX(_xlfn.UNIQUE(BDD!J:J), _xlfn.SEQUENCE(COUNTA(_xlfn.UNIQUE(BDD!J:J))+1)), "*")</f>
        <v>code_postal</v>
      </c>
      <c r="BG2" s="19" t="str" cm="1">
        <f t="array" ref="BG2:BG5">IFERROR(INDEX(_xlfn.UNIQUE(BDD!K:K), _xlfn.SEQUENCE(COUNTA(_xlfn.UNIQUE(BDD!K:K))+1)), "*")</f>
        <v>code_commune</v>
      </c>
      <c r="BH2" s="19" t="str" cm="1">
        <f t="array" ref="BH2:BH5">IFERROR(INDEX(_xlfn.UNIQUE(BDD!L:L), _xlfn.SEQUENCE(COUNTA(_xlfn.UNIQUE(BDD!L:L))+1)), "*")</f>
        <v>nom_commune</v>
      </c>
      <c r="BI2" s="19" t="str" cm="1">
        <f t="array" ref="BI2:BI5">IFERROR(INDEX(_xlfn.UNIQUE(BDD!M:M), _xlfn.SEQUENCE(COUNTA(_xlfn.UNIQUE(BDD!M:M))+1)), "*")</f>
        <v>code_departement</v>
      </c>
      <c r="BJ2" s="19" t="str" cm="1">
        <f t="array" ref="BJ2:BJ4">IFERROR(INDEX(_xlfn.UNIQUE(BDD!N:N), _xlfn.SEQUENCE(COUNTA(_xlfn.UNIQUE(BDD!N:N))+1)), "*")</f>
        <v>ancien_code_commune</v>
      </c>
      <c r="BK2" s="19" t="str" cm="1">
        <f t="array" ref="BK2:BK4">IFERROR(INDEX(_xlfn.UNIQUE(BDD!O:O), _xlfn.SEQUENCE(COUNTA(_xlfn.UNIQUE(BDD!O:O))+1)), "*")</f>
        <v>ancien_nom_commune</v>
      </c>
      <c r="BL2" s="19" t="str" cm="1">
        <f t="array" ref="BL2:BL324">IFERROR(INDEX(_xlfn.UNIQUE(BDD!P:P), _xlfn.SEQUENCE(COUNTA(_xlfn.UNIQUE(BDD!P:P))+1)), "*")</f>
        <v>id_parcelle</v>
      </c>
      <c r="BM2" s="19" t="str" cm="1">
        <f t="array" ref="BM2:BM4">IFERROR(INDEX(_xlfn.UNIQUE(BDD!Q:Q), _xlfn.SEQUENCE(COUNTA(_xlfn.UNIQUE(BDD!Q:Q))+1)), "*")</f>
        <v>ancien_id_parcelle</v>
      </c>
      <c r="BN2" s="19" t="str" cm="1">
        <f t="array" ref="BN2:BN10">IFERROR(INDEX(_xlfn.UNIQUE(BDD!R:R), _xlfn.SEQUENCE(COUNTA(_xlfn.UNIQUE(BDD!R:R))+1)), "*")</f>
        <v>numero_volume</v>
      </c>
      <c r="BO2" s="19" t="str" cm="1">
        <f t="array" ref="BO2:BO234">IFERROR(INDEX(_xlfn.UNIQUE(BDD!S:S), _xlfn.SEQUENCE(COUNTA(_xlfn.UNIQUE(BDD!S:S))+1)), "*")</f>
        <v>lot1_numero</v>
      </c>
      <c r="BP2" s="19" t="str" cm="1">
        <f t="array" ref="BP2:BP412">IFERROR(INDEX(_xlfn.UNIQUE(BDD!T:T), _xlfn.SEQUENCE(COUNTA(_xlfn.UNIQUE(BDD!T:T))+1)), "*")</f>
        <v>lot1_surface_carrez</v>
      </c>
      <c r="BQ2" s="19" t="str" cm="1">
        <f t="array" ref="BQ2:BQ143">IFERROR(INDEX(_xlfn.UNIQUE(BDD!U:U), _xlfn.SEQUENCE(COUNTA(_xlfn.UNIQUE(BDD!U:U))+1)), "*")</f>
        <v>lot2_numero</v>
      </c>
      <c r="BR2" s="19" t="str" cm="1">
        <f t="array" ref="BR2:BR86">IFERROR(INDEX(_xlfn.UNIQUE(BDD!V:V), _xlfn.SEQUENCE(COUNTA(_xlfn.UNIQUE(BDD!V:V))+1)), "*")</f>
        <v>lot2_surface_carrez</v>
      </c>
      <c r="BS2" s="19" t="str" cm="1">
        <f t="array" ref="BS2:BS89">IFERROR(INDEX(_xlfn.UNIQUE(BDD!W:W), _xlfn.SEQUENCE(COUNTA(_xlfn.UNIQUE(BDD!W:W))+1)), "*")</f>
        <v>lot3_numero</v>
      </c>
      <c r="BT2" s="19" t="str" cm="1">
        <f t="array" ref="BT2:BT23">IFERROR(INDEX(_xlfn.UNIQUE(BDD!X:X), _xlfn.SEQUENCE(COUNTA(_xlfn.UNIQUE(BDD!X:X))+1)), "*")</f>
        <v>lot3_surface_carrez</v>
      </c>
      <c r="BU2" s="19" t="str" cm="1">
        <f t="array" ref="BU2:BU40">IFERROR(INDEX(_xlfn.UNIQUE(BDD!Y:Y), _xlfn.SEQUENCE(COUNTA(_xlfn.UNIQUE(BDD!Y:Y))+1)), "*")</f>
        <v>lot4_numero</v>
      </c>
      <c r="BV2" s="19" t="str" cm="1">
        <f t="array" ref="BV2:BV9">IFERROR(INDEX(_xlfn.UNIQUE(BDD!Z:Z), _xlfn.SEQUENCE(COUNTA(_xlfn.UNIQUE(BDD!Z:Z))+1)), "*")</f>
        <v>lot4_surface_carrez</v>
      </c>
      <c r="BW2" s="19" t="str" cm="1">
        <f t="array" ref="BW2:BW26">IFERROR(INDEX(_xlfn.UNIQUE(BDD!AA:AA), _xlfn.SEQUENCE(COUNTA(_xlfn.UNIQUE(BDD!AA:AA))+1)), "*")</f>
        <v>lot5_numero</v>
      </c>
      <c r="BX2" s="19" t="str" cm="1">
        <f t="array" ref="BX2:BX8">IFERROR(INDEX(_xlfn.UNIQUE(BDD!AB:AB), _xlfn.SEQUENCE(COUNTA(_xlfn.UNIQUE(BDD!AB:AB))+1)), "*")</f>
        <v>lot5_surface_carrez</v>
      </c>
      <c r="BY2" s="19" t="str" cm="1">
        <f t="array" ref="BY2:BY12">IFERROR(INDEX(_xlfn.UNIQUE(BDD!AC:AC), _xlfn.SEQUENCE(COUNTA(_xlfn.UNIQUE(BDD!AC:AC))+1)), "*")</f>
        <v>nombre_lots</v>
      </c>
      <c r="BZ2" s="19" t="str" cm="1">
        <f t="array" ref="BZ2:BZ8">IFERROR(INDEX(_xlfn.UNIQUE(BDD!AD:AD), _xlfn.SEQUENCE(COUNTA(_xlfn.UNIQUE(BDD!AD:AD))+1)), "*")</f>
        <v>code_type_local</v>
      </c>
      <c r="CA2" s="19" t="str" cm="1">
        <f t="array" ref="CA2:CA8">IFERROR(INDEX(_xlfn.UNIQUE(BDD!AE:AE), _xlfn.SEQUENCE(COUNTA(_xlfn.UNIQUE(BDD!AE:AE))+1)), "*")</f>
        <v>type_local</v>
      </c>
      <c r="CB2" s="19" t="str" cm="1">
        <f t="array" ref="CB2:CB169">IFERROR(INDEX(_xlfn.UNIQUE(BDD!AF:AF), _xlfn.SEQUENCE(COUNTA(_xlfn.UNIQUE(BDD!AF:AF))+1)), "*")</f>
        <v>surface_reelle_bati</v>
      </c>
      <c r="CC2" s="19" t="str" cm="1">
        <f t="array" ref="CC2:CC14">IFERROR(INDEX(_xlfn.UNIQUE(BDD!AG:AG), _xlfn.SEQUENCE(COUNTA(_xlfn.UNIQUE(BDD!AG:AG))+1)), "*")</f>
        <v>nombre_pieces_principales</v>
      </c>
      <c r="CD2" s="19" t="str" cm="1">
        <f t="array" ref="CD2:CD6">IFERROR(INDEX(_xlfn.UNIQUE(BDD!AH:AH), _xlfn.SEQUENCE(COUNTA(_xlfn.UNIQUE(BDD!AH:AH))+1)), "*")</f>
        <v>code_nature_culture</v>
      </c>
      <c r="CE2" s="19" t="str" cm="1">
        <f t="array" ref="CE2:CE6">IFERROR(INDEX(_xlfn.UNIQUE(BDD!AI:AI), _xlfn.SEQUENCE(COUNTA(_xlfn.UNIQUE(BDD!AI:AI))+1)), "*")</f>
        <v>nature_culture</v>
      </c>
      <c r="CF2" s="19" t="str" cm="1">
        <f t="array" ref="CF2:CF4">IFERROR(INDEX(_xlfn.UNIQUE(BDD!AJ:AJ), _xlfn.SEQUENCE(COUNTA(_xlfn.UNIQUE(BDD!AJ:AJ))+1)), "*")</f>
        <v>code_nature_culture_speciale</v>
      </c>
      <c r="CG2" s="19" t="str" cm="1">
        <f t="array" ref="CG2:CG4">IFERROR(INDEX(_xlfn.UNIQUE(BDD!AK:AK), _xlfn.SEQUENCE(COUNTA(_xlfn.UNIQUE(BDD!AK:AK))+1)), "*")</f>
        <v>nature_culture_speciale</v>
      </c>
      <c r="CH2" s="19" t="str" cm="1">
        <f t="array" ref="CH2:CH58">IFERROR(INDEX(_xlfn.UNIQUE(BDD!AL:AL), _xlfn.SEQUENCE(COUNTA(_xlfn.UNIQUE(BDD!AL:AL))+1)), "*")</f>
        <v>surface_terrain</v>
      </c>
      <c r="CI2" s="19" t="str" cm="1">
        <f t="array" ref="CI2:CI317">IFERROR(INDEX(_xlfn.UNIQUE(BDD!AM:AM), _xlfn.SEQUENCE(COUNTA(_xlfn.UNIQUE(BDD!AM:AM))+1)), "*")</f>
        <v>longitude</v>
      </c>
      <c r="CJ2" s="19" t="str" cm="1">
        <f t="array" ref="CJ2:CJ314">IFERROR(INDEX(_xlfn.UNIQUE(BDD!AN:AN), _xlfn.SEQUENCE(COUNTA(_xlfn.UNIQUE(BDD!AN:AN))+1)), "*")</f>
        <v>latitude</v>
      </c>
      <c r="CK2" s="19" t="str" cm="1">
        <f t="array" ref="CK2:CK5">IFERROR(INDEX(_xlfn.UNIQUE(BDD!AO:AO), _xlfn.SEQUENCE(COUNTA(_xlfn.UNIQUE(BDD!AO:AO))+1)), "*")</f>
        <v>section_prefixe</v>
      </c>
    </row>
    <row r="3" spans="1:153" ht="30" hidden="1" x14ac:dyDescent="0.25">
      <c r="A3" s="139" t="s">
        <v>40</v>
      </c>
      <c r="B3" s="153" t="s">
        <v>2681</v>
      </c>
      <c r="C3" s="143"/>
      <c r="D3" s="143"/>
      <c r="E3" s="142" t="s">
        <v>2682</v>
      </c>
      <c r="F3" s="143"/>
      <c r="G3" s="143"/>
      <c r="H3" s="142" t="s">
        <v>2683</v>
      </c>
      <c r="I3" s="143"/>
      <c r="J3" s="143"/>
      <c r="K3" s="142" t="s">
        <v>2684</v>
      </c>
      <c r="L3" s="143"/>
      <c r="M3" s="143"/>
      <c r="N3" s="142" t="s">
        <v>2685</v>
      </c>
      <c r="O3" s="143"/>
      <c r="P3" s="143"/>
      <c r="Q3" s="142" t="s">
        <v>2686</v>
      </c>
      <c r="R3" s="143"/>
      <c r="S3" s="143"/>
      <c r="T3" s="142" t="s">
        <v>2687</v>
      </c>
      <c r="U3" s="143"/>
      <c r="V3" s="143"/>
      <c r="W3" s="142" t="s">
        <v>2688</v>
      </c>
      <c r="X3" s="143"/>
      <c r="Y3" s="143"/>
      <c r="Z3" s="142" t="s">
        <v>2689</v>
      </c>
      <c r="AA3" s="143"/>
      <c r="AB3" s="143"/>
      <c r="AC3" s="143">
        <v>10</v>
      </c>
      <c r="AD3" s="143"/>
      <c r="AE3" s="143"/>
      <c r="AF3" s="143">
        <v>11</v>
      </c>
      <c r="AG3" s="143"/>
      <c r="AH3" s="143"/>
      <c r="AI3" s="143">
        <v>12</v>
      </c>
      <c r="AJ3" s="143"/>
      <c r="AK3" s="146"/>
      <c r="AM3" s="21"/>
      <c r="AN3" s="120">
        <v>1</v>
      </c>
      <c r="AO3" s="121" t="s">
        <v>33</v>
      </c>
      <c r="AP3" s="33"/>
      <c r="AQ3" s="95">
        <f t="shared" ref="AQ3:AQ11" ca="1" si="2">AQ2-1</f>
        <v>2023</v>
      </c>
      <c r="AR3" s="33"/>
      <c r="AS3" s="36" t="str" cm="1">
        <f t="array" aca="1" ref="AS3:AS48" ca="1">IFERROR(INDEX(TRANSPOSE(_xlfn._xlws.FILTER(BDD!1:1,BDD!1:1 &lt;&gt;"")),ROW(INDIRECT("1:"&amp;COUNTA(_xlfn._xlws.FILTER(BDD!1:1,BDD!1:1 &lt;&gt;""))+1))), "")</f>
        <v>id_mutation</v>
      </c>
      <c r="AT3" s="20" cm="1">
        <f t="array" ref="AT3">COLUMN(AW:AW)</f>
        <v>49</v>
      </c>
      <c r="AU3" s="19">
        <v>1</v>
      </c>
      <c r="AW3" s="19" t="str">
        <v>2019-519673</v>
      </c>
      <c r="AX3" s="19">
        <v>43469</v>
      </c>
      <c r="AY3" s="19">
        <v>1</v>
      </c>
      <c r="AZ3" s="19" t="str">
        <v>Vente</v>
      </c>
      <c r="BA3" s="19">
        <v>480000</v>
      </c>
      <c r="BB3" s="19">
        <v>2</v>
      </c>
      <c r="BC3" s="19">
        <v>0</v>
      </c>
      <c r="BD3" s="19" t="str">
        <v>RUE DUGUESCLIN</v>
      </c>
      <c r="BE3" s="19">
        <v>2660</v>
      </c>
      <c r="BF3" s="19">
        <v>35000</v>
      </c>
      <c r="BG3" s="19">
        <v>35238</v>
      </c>
      <c r="BH3" s="19" t="str">
        <v>Rennes</v>
      </c>
      <c r="BI3" s="19">
        <v>35</v>
      </c>
      <c r="BJ3" s="19">
        <v>0</v>
      </c>
      <c r="BK3" s="19">
        <v>0</v>
      </c>
      <c r="BL3" s="19" t="str">
        <v>35238000AC0504</v>
      </c>
      <c r="BM3" s="19">
        <v>0</v>
      </c>
      <c r="BN3" s="19">
        <v>0</v>
      </c>
      <c r="BO3" s="19">
        <v>60</v>
      </c>
      <c r="BP3" s="19" t="str">
        <v>169.08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1</v>
      </c>
      <c r="BZ3" s="19">
        <v>2</v>
      </c>
      <c r="CA3" s="19" t="str">
        <v>Appartement</v>
      </c>
      <c r="CB3" s="19" t="str">
        <v>6.00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 t="str">
        <v>-1.6806520</v>
      </c>
      <c r="CJ3" s="19" t="str">
        <v>48.1119810</v>
      </c>
      <c r="CK3" s="19" t="str">
        <v>000AC</v>
      </c>
    </row>
    <row r="4" spans="1:153" x14ac:dyDescent="0.25">
      <c r="A4" s="138">
        <v>2024</v>
      </c>
      <c r="B4" s="137" t="s">
        <v>2681</v>
      </c>
      <c r="C4" s="1" t="str">
        <f>_xlfn.XLOOKUP(WEEKDAY(DATE(RIGHT(B1,4),1,1) - 1),$AN$3:$AN$9,$AO$3:$AO$9)</f>
        <v>Lun</v>
      </c>
      <c r="D4" s="2">
        <f ca="1">SUMIFS(
    INDIRECT("BDD!"&amp;ADDRESS(1,_xlfn.XLOOKUP($A$18,$AS:$AS,$AU:$AU))&amp;":"&amp;ADDRESS(1048576,_xlfn.XLOOKUP($A$18,$AS:$AS,$AU:$AU))),BDD!$AP:$AP,B4,BDD!$AS:$AS,B$2,BDD!$AR:$AR,RIGHT($B$1,4),
    INDIRECT("BDD!"&amp;ADDRESS(1,_xlfn.XLOOKUP($A$18,$AS:$AS,$AU:$AU))&amp;":"&amp;ADDRESS(1048576,_xlfn.XLOOKUP($A$18,$AS:$AS,$AU:$AU))),
    IF($A$20="*","&gt;"&amp;0,$A$20))</f>
        <v>0</v>
      </c>
      <c r="E4" s="134" t="s">
        <v>2681</v>
      </c>
      <c r="F4" s="1" t="str">
        <f>_xlfn.XLOOKUP(
        MOD(_xlfn.XLOOKUP(C34,$AO$3:$AO$9,$AN$3:$AN$9),7)+1,
    $AN$3:$AN$9,$AO$3:$AO$9)</f>
        <v>Jeu</v>
      </c>
      <c r="G4" s="2">
        <f ca="1">SUMIFS(
    INDIRECT("BDD!"&amp;ADDRESS(1,_xlfn.XLOOKUP($A$18,$AS:$AS,$AU:$AU))&amp;":"&amp;ADDRESS(1048576,_xlfn.XLOOKUP($A$18,$AS:$AS,$AU:$AU))),BDD!$AP:$AP,E4,BDD!$AS:$AS,E$2,BDD!$AR:$AR,RIGHT($B$1,4),
    INDIRECT("BDD!"&amp;ADDRESS(1,_xlfn.XLOOKUP($A$18,$AS:$AS,$AU:$AU))&amp;":"&amp;ADDRESS(1048576,_xlfn.XLOOKUP($A$18,$AS:$AS,$AU:$AU))),
    IF($A$20="*","&gt;"&amp;0,$A$20))</f>
        <v>0</v>
      </c>
      <c r="H4" s="134" t="s">
        <v>2681</v>
      </c>
      <c r="I4" s="1" t="str">
        <f>IF(F32 &lt;&gt; "",
        _xlfn.XLOOKUP(MOD(_xlfn.XLOOKUP(F32,$AO$3:$AO$9,$AN$3:$AN$9),7)+1,$AN$3:$AN$9,$AO$3:$AO$9),
        _xlfn.XLOOKUP(MOD(_xlfn.XLOOKUP(F31,$AO$3:$AO$9,$AN$3:$AN$9),7)+1,$AN$3:$AN$9,$AO$3:$AO$9))</f>
        <v>Ven</v>
      </c>
      <c r="J4" s="2">
        <f ca="1">SUMIFS(
    INDIRECT("BDD!"&amp;ADDRESS(1,_xlfn.XLOOKUP($A$18,$AS:$AS,$AU:$AU))&amp;":"&amp;ADDRESS(1048576,_xlfn.XLOOKUP($A$18,$AS:$AS,$AU:$AU))),BDD!$AP:$AP,H4,BDD!$AS:$AS,H$2,BDD!$AR:$AR,RIGHT($B$1,4),
    INDIRECT("BDD!"&amp;ADDRESS(1,_xlfn.XLOOKUP($A$18,$AS:$AS,$AU:$AU))&amp;":"&amp;ADDRESS(1048576,_xlfn.XLOOKUP($A$18,$AS:$AS,$AU:$AU))),
    IF($A$20="*","&gt;"&amp;0,$A$20))</f>
        <v>0</v>
      </c>
      <c r="K4" s="134" t="s">
        <v>2681</v>
      </c>
      <c r="L4" s="1" t="str">
        <f>_xlfn.XLOOKUP(
        MOD(_xlfn.XLOOKUP(I34,$AO$3:$AO$9,$AN$3:$AN$9),7)+1,
    $AN$3:$AN$9,$AO$3:$AO$9)</f>
        <v>Lun</v>
      </c>
      <c r="M4" s="2">
        <f ca="1">SUMIFS(
    INDIRECT("BDD!"&amp;ADDRESS(1,_xlfn.XLOOKUP($A$18,$AS:$AS,$AU:$AU))&amp;":"&amp;ADDRESS(1048576,_xlfn.XLOOKUP($A$18,$AS:$AS,$AU:$AU))),BDD!$AP:$AP,K4,BDD!$AS:$AS,K$2,BDD!$AR:$AR,RIGHT($B$1,4),
    INDIRECT("BDD!"&amp;ADDRESS(1,_xlfn.XLOOKUP($A$18,$AS:$AS,$AU:$AU))&amp;":"&amp;ADDRESS(1048576,_xlfn.XLOOKUP($A$18,$AS:$AS,$AU:$AU))),
    IF($A$20="*","&gt;"&amp;0,$A$20))</f>
        <v>0</v>
      </c>
      <c r="N4" s="134" t="s">
        <v>2681</v>
      </c>
      <c r="O4" s="1" t="str">
        <f>_xlfn.XLOOKUP(
        MOD(_xlfn.XLOOKUP(L33,$AO$3:$AO$9,$AN$3:$AN$9),7)+1,
    $AN$3:$AN$9,$AO$3:$AO$9)</f>
        <v>Mer</v>
      </c>
      <c r="P4" s="2">
        <f ca="1">SUMIFS(
    INDIRECT("BDD!"&amp;ADDRESS(1,_xlfn.XLOOKUP($A$18,$AS:$AS,$AU:$AU))&amp;":"&amp;ADDRESS(1048576,_xlfn.XLOOKUP($A$18,$AS:$AS,$AU:$AU))),BDD!$AP:$AP,N4,BDD!$AS:$AS,N$2,BDD!$AR:$AR,RIGHT($B$1,4),
    INDIRECT("BDD!"&amp;ADDRESS(1,_xlfn.XLOOKUP($A$18,$AS:$AS,$AU:$AU))&amp;":"&amp;ADDRESS(1048576,_xlfn.XLOOKUP($A$18,$AS:$AS,$AU:$AU))),
    IF($A$20="*","&gt;"&amp;0,$A$20))</f>
        <v>0</v>
      </c>
      <c r="Q4" s="134" t="s">
        <v>2681</v>
      </c>
      <c r="R4" s="1" t="str">
        <f>_xlfn.XLOOKUP(
        MOD(_xlfn.XLOOKUP(O34,$AO$3:$AO$9,$AN$3:$AN$9),7)+1,
    $AN$3:$AN$9,$AO$3:$AO$9)</f>
        <v>Sam</v>
      </c>
      <c r="S4" s="2">
        <f ca="1">SUMIFS(
    INDIRECT("BDD!"&amp;ADDRESS(1,_xlfn.XLOOKUP($A$18,$AS:$AS,$AU:$AU))&amp;":"&amp;ADDRESS(1048576,_xlfn.XLOOKUP($A$18,$AS:$AS,$AU:$AU))),BDD!$AP:$AP,Q4,BDD!$AS:$AS,Q$2,BDD!$AR:$AR,RIGHT($B$1,4),
    INDIRECT("BDD!"&amp;ADDRESS(1,_xlfn.XLOOKUP($A$18,$AS:$AS,$AU:$AU))&amp;":"&amp;ADDRESS(1048576,_xlfn.XLOOKUP($A$18,$AS:$AS,$AU:$AU))),
    IF($A$20="*","&gt;"&amp;0,$A$20))</f>
        <v>0</v>
      </c>
      <c r="T4" s="134" t="s">
        <v>2681</v>
      </c>
      <c r="U4" s="1" t="str">
        <f>_xlfn.XLOOKUP(
        MOD(_xlfn.XLOOKUP(R33,$AO$3:$AO$9,$AN$3:$AN$9),7)+1,
    $AN$3:$AN$9,$AO$3:$AO$9)</f>
        <v>Lun</v>
      </c>
      <c r="V4" s="3">
        <f ca="1">SUMIFS(
    INDIRECT("BDD!"&amp;ADDRESS(1,_xlfn.XLOOKUP($A$18,$AS:$AS,$AU:$AU))&amp;":"&amp;ADDRESS(1048576,_xlfn.XLOOKUP($A$18,$AS:$AS,$AU:$AU))),BDD!$AP:$AP,T4,BDD!$AS:$AS,T$2,BDD!$AR:$AR,RIGHT($B$1,4),
    INDIRECT("BDD!"&amp;ADDRESS(1,_xlfn.XLOOKUP($A$18,$AS:$AS,$AU:$AU))&amp;":"&amp;ADDRESS(1048576,_xlfn.XLOOKUP($A$18,$AS:$AS,$AU:$AU))),
    IF($A$20="*","&gt;"&amp;0,$A$20))</f>
        <v>0</v>
      </c>
      <c r="W4" s="134" t="s">
        <v>2681</v>
      </c>
      <c r="X4" s="1" t="str">
        <f>_xlfn.XLOOKUP(
        MOD(_xlfn.XLOOKUP(U34,$AO$3:$AO$9,$AN$3:$AN$9),7)+1,
    $AN$3:$AN$9,$AO$3:$AO$9)</f>
        <v>Jeu</v>
      </c>
      <c r="Y4" s="3">
        <f ca="1">SUMIFS(
    INDIRECT("BDD!"&amp;ADDRESS(1,_xlfn.XLOOKUP($A$18,$AS:$AS,$AU:$AU))&amp;":"&amp;ADDRESS(1048576,_xlfn.XLOOKUP($A$18,$AS:$AS,$AU:$AU))),BDD!$AP:$AP,W4,BDD!$AS:$AS,W$2,BDD!$AR:$AR,RIGHT($B$1,4),
    INDIRECT("BDD!"&amp;ADDRESS(1,_xlfn.XLOOKUP($A$18,$AS:$AS,$AU:$AU))&amp;":"&amp;ADDRESS(1048576,_xlfn.XLOOKUP($A$18,$AS:$AS,$AU:$AU))),
    IF($A$20="*","&gt;"&amp;0,$A$20))</f>
        <v>0</v>
      </c>
      <c r="Z4" s="134" t="s">
        <v>2681</v>
      </c>
      <c r="AA4" s="1" t="str">
        <f>_xlfn.XLOOKUP(
        MOD(_xlfn.XLOOKUP(X34,$AO$3:$AO$9,$AN$3:$AN$9),7)+1,
    $AN$3:$AN$9,$AO$3:$AO$9)</f>
        <v>Dim</v>
      </c>
      <c r="AB4" s="3">
        <f ca="1">SUMIFS(
    INDIRECT("BDD!"&amp;ADDRESS(1,_xlfn.XLOOKUP($A$18,$AS:$AS,$AU:$AU))&amp;":"&amp;ADDRESS(1048576,_xlfn.XLOOKUP($A$18,$AS:$AS,$AU:$AU))),BDD!$AP:$AP,Z4,BDD!$AS:$AS,Z$2,BDD!$AR:$AR,RIGHT($B$1,4),
    INDIRECT("BDD!"&amp;ADDRESS(1,_xlfn.XLOOKUP($A$18,$AS:$AS,$AU:$AU))&amp;":"&amp;ADDRESS(1048576,_xlfn.XLOOKUP($A$18,$AS:$AS,$AU:$AU))),
    IF($A$20="*","&gt;"&amp;0,$A$20))</f>
        <v>0</v>
      </c>
      <c r="AC4" s="134" t="s">
        <v>2681</v>
      </c>
      <c r="AD4" s="1" t="str">
        <f>_xlfn.XLOOKUP(
        MOD(_xlfn.XLOOKUP(AA33,$AO$3:$AO$9,$AN$3:$AN$9),7)+1,
    $AN$3:$AN$9,$AO$3:$AO$9)</f>
        <v>Mar</v>
      </c>
      <c r="AE4" s="3">
        <f ca="1">SUMIFS(
    INDIRECT("BDD!"&amp;ADDRESS(1,_xlfn.XLOOKUP($A$18,$AS:$AS,$AU:$AU))&amp;":"&amp;ADDRESS(1048576,_xlfn.XLOOKUP($A$18,$AS:$AS,$AU:$AU))),BDD!$AP:$AP,AC4,BDD!$AS:$AS,AC$2,BDD!$AR:$AR,RIGHT($B$1,4),
    INDIRECT("BDD!"&amp;ADDRESS(1,_xlfn.XLOOKUP($A$18,$AS:$AS,$AU:$AU))&amp;":"&amp;ADDRESS(1048576,_xlfn.XLOOKUP($A$18,$AS:$AS,$AU:$AU))),
    IF($A$20="*","&gt;"&amp;0,$A$20))</f>
        <v>0</v>
      </c>
      <c r="AF4" s="134" t="s">
        <v>2681</v>
      </c>
      <c r="AG4" s="1" t="str">
        <f>_xlfn.XLOOKUP(
        MOD(_xlfn.XLOOKUP(AD34,$AO$3:$AO$9,$AN$3:$AN$9),7)+1,
    $AN$3:$AN$9,$AO$3:$AO$9)</f>
        <v>Ven</v>
      </c>
      <c r="AH4" s="3">
        <f ca="1">SUMIFS(
    INDIRECT("BDD!"&amp;ADDRESS(1,_xlfn.XLOOKUP($A$18,$AS:$AS,$AU:$AU))&amp;":"&amp;ADDRESS(1048576,_xlfn.XLOOKUP($A$18,$AS:$AS,$AU:$AU))),BDD!$AP:$AP,AF4,BDD!$AS:$AS,AF$2,BDD!$AR:$AR,RIGHT($B$1,4),
    INDIRECT("BDD!"&amp;ADDRESS(1,_xlfn.XLOOKUP($A$18,$AS:$AS,$AU:$AU))&amp;":"&amp;ADDRESS(1048576,_xlfn.XLOOKUP($A$18,$AS:$AS,$AU:$AU))),
    IF($A$20="*","&gt;"&amp;0,$A$20))</f>
        <v>0</v>
      </c>
      <c r="AI4" s="134" t="s">
        <v>2681</v>
      </c>
      <c r="AJ4" s="1" t="str">
        <f>_xlfn.XLOOKUP(
        MOD(_xlfn.XLOOKUP(AG33,$AO$3:$AO$9,$AN$3:$AN$9),7)+1,
    $AN$3:$AN$9,$AO$3:$AO$9)</f>
        <v>Dim</v>
      </c>
      <c r="AK4" s="4">
        <f ca="1">SUMIFS(
    INDIRECT("BDD!"&amp;ADDRESS(1,_xlfn.XLOOKUP($A$18,$AS:$AS,$AU:$AU))&amp;":"&amp;ADDRESS(1048576,_xlfn.XLOOKUP($A$18,$AS:$AS,$AU:$AU))),BDD!$AP:$AP,AI4,BDD!$AS:$AS,AI$2,BDD!$AR:$AR,RIGHT($B$1,4),
    INDIRECT("BDD!"&amp;ADDRESS(1,_xlfn.XLOOKUP($A$18,$AS:$AS,$AU:$AU))&amp;":"&amp;ADDRESS(1048576,_xlfn.XLOOKUP($A$18,$AS:$AS,$AU:$AU))),
    IF($A$20="*","&gt;"&amp;0,$A$20))</f>
        <v>0</v>
      </c>
      <c r="AM4" s="21"/>
      <c r="AN4" s="122">
        <v>2</v>
      </c>
      <c r="AO4" s="123" t="s">
        <v>34</v>
      </c>
      <c r="AP4" s="33"/>
      <c r="AQ4" s="95">
        <f t="shared" ca="1" si="2"/>
        <v>2022</v>
      </c>
      <c r="AR4" s="33"/>
      <c r="AS4" s="36" t="str">
        <f ca="1"/>
        <v>date_mutation</v>
      </c>
      <c r="AT4" s="20">
        <f t="shared" ref="AT4:AT67" ca="1" si="3">IF(AS4 &lt;&gt; "", AT3 +1, "")</f>
        <v>50</v>
      </c>
      <c r="AU4" s="19">
        <f ca="1">IF(AS4 &lt;&gt; "", AU3 +1, "")</f>
        <v>2</v>
      </c>
      <c r="AW4" s="19" t="str">
        <v>2019-519703</v>
      </c>
      <c r="AX4" s="19">
        <v>43467</v>
      </c>
      <c r="AY4" s="19">
        <v>2</v>
      </c>
      <c r="AZ4" s="19" t="str">
        <v>Vente en l'Ã©tat futur d'achÃ¨vement</v>
      </c>
      <c r="BA4" s="19">
        <v>132000</v>
      </c>
      <c r="BB4" s="19">
        <v>3</v>
      </c>
      <c r="BC4" s="19" t="str">
        <v>A</v>
      </c>
      <c r="BD4" s="19" t="str">
        <v>RUE PONT AUX FOULONS</v>
      </c>
      <c r="BE4" s="19">
        <v>7810</v>
      </c>
      <c r="BF4" s="19">
        <v>0</v>
      </c>
      <c r="BG4" s="19">
        <v>0</v>
      </c>
      <c r="BH4" s="19">
        <v>0</v>
      </c>
      <c r="BI4" s="19">
        <v>0</v>
      </c>
      <c r="BJ4" s="19" t="str">
        <v>*</v>
      </c>
      <c r="BK4" s="19" t="str">
        <v>*</v>
      </c>
      <c r="BL4" s="19" t="str">
        <v>35238000AC0422</v>
      </c>
      <c r="BM4" s="19" t="str">
        <v>*</v>
      </c>
      <c r="BN4" s="19">
        <v>3</v>
      </c>
      <c r="BO4" s="19">
        <v>46</v>
      </c>
      <c r="BP4" s="19">
        <v>0</v>
      </c>
      <c r="BQ4" s="19">
        <v>47</v>
      </c>
      <c r="BR4" s="19" t="str">
        <v>73.17</v>
      </c>
      <c r="BS4" s="19">
        <v>61</v>
      </c>
      <c r="BT4" s="19" t="str">
        <v>62.02</v>
      </c>
      <c r="BU4" s="19">
        <v>24</v>
      </c>
      <c r="BV4" s="19" t="str">
        <v>31.57</v>
      </c>
      <c r="BW4" s="19">
        <v>25</v>
      </c>
      <c r="BX4" s="19" t="str">
        <v>39.39</v>
      </c>
      <c r="BY4" s="19">
        <v>3</v>
      </c>
      <c r="BZ4" s="19">
        <v>4</v>
      </c>
      <c r="CA4" s="19" t="str">
        <v>Local industriel. commercial ou assimilÃ©</v>
      </c>
      <c r="CB4" s="19" t="str">
        <v>175.00</v>
      </c>
      <c r="CC4" s="19">
        <v>5</v>
      </c>
      <c r="CD4" s="19" t="str">
        <v>S</v>
      </c>
      <c r="CE4" s="19" t="str">
        <v>sols</v>
      </c>
      <c r="CF4" s="19" t="str">
        <v>*</v>
      </c>
      <c r="CG4" s="19" t="str">
        <v>*</v>
      </c>
      <c r="CH4" s="19" t="str">
        <v>5.00</v>
      </c>
      <c r="CI4" s="19" t="str">
        <v>-1.6797350</v>
      </c>
      <c r="CJ4" s="19" t="str">
        <v>48.1136810</v>
      </c>
      <c r="CK4" s="19">
        <v>0</v>
      </c>
    </row>
    <row r="5" spans="1:153" x14ac:dyDescent="0.25">
      <c r="A5" s="99"/>
      <c r="B5" s="134" t="s">
        <v>2682</v>
      </c>
      <c r="C5" s="1" t="str">
        <f t="shared" ref="C5:C34" si="4">_xlfn.XLOOKUP(
        MOD(_xlfn.XLOOKUP(C4,$AO$3:$AO$9,$AN$3:$AN$9),7)+1,
    $AN$3:$AN$9,$AO$3:$AO$9)</f>
        <v>Mar</v>
      </c>
      <c r="D5" s="2">
        <f ca="1">SUMIFS(
    INDIRECT("BDD!"&amp;ADDRESS(1,_xlfn.XLOOKUP($A$18,$AS:$AS,$AU:$AU))&amp;":"&amp;ADDRESS(1048576,_xlfn.XLOOKUP($A$18,$AS:$AS,$AU:$AU))),BDD!AP:AP,B5,BDD!AS:AS,B$2,BDD!AR:AR,RIGHT($B$1,4),
    INDIRECT("BDD!"&amp;ADDRESS(1,_xlfn.XLOOKUP($A$18,$AS:$AS,$AU:$AU))&amp;":"&amp;ADDRESS(1048576,_xlfn.XLOOKUP($A$18,$AS:$AS,$AU:$AU))),
    IF($A$20="*","&gt;"&amp;0,$A$20))</f>
        <v>0</v>
      </c>
      <c r="E5" s="134" t="s">
        <v>2682</v>
      </c>
      <c r="F5" s="1" t="str">
        <f t="shared" ref="F5:F31" si="5">_xlfn.XLOOKUP(
        MOD(_xlfn.XLOOKUP(F4,$AO$3:$AO$9,$AN$3:$AN$9),7)+1,
    $AN$3:$AN$9,$AO$3:$AO$9)</f>
        <v>Ven</v>
      </c>
      <c r="G5" s="2">
        <f ca="1">SUMIFS(
    INDIRECT("BDD!"&amp;ADDRESS(1,_xlfn.XLOOKUP($A$18,$AS:$AS,$AU:$AU))&amp;":"&amp;ADDRESS(1048576,_xlfn.XLOOKUP($A$18,$AS:$AS,$AU:$AU))),BDD!$AP:$AP,E5,BDD!$AS:$AS,E$2,BDD!$AR:$AR,RIGHT($B$1,4),
    INDIRECT("BDD!"&amp;ADDRESS(1,_xlfn.XLOOKUP($A$18,$AS:$AS,$AU:$AU))&amp;":"&amp;ADDRESS(1048576,_xlfn.XLOOKUP($A$18,$AS:$AS,$AU:$AU))),
    IF($A$20="*","&gt;"&amp;0,$A$20))</f>
        <v>0</v>
      </c>
      <c r="H5" s="134" t="s">
        <v>2682</v>
      </c>
      <c r="I5" s="1" t="str">
        <f t="shared" ref="I5:I34" si="6">_xlfn.XLOOKUP(
        MOD(_xlfn.XLOOKUP(I4,$AO$3:$AO$9,$AN$3:$AN$9),7)+1,
    $AN$3:$AN$9,$AO$3:$AO$9)</f>
        <v>Sam</v>
      </c>
      <c r="J5" s="2">
        <f ca="1">SUMIFS(
    INDIRECT("BDD!"&amp;ADDRESS(1,_xlfn.XLOOKUP($A$18,$AS:$AS,$AU:$AU))&amp;":"&amp;ADDRESS(1048576,_xlfn.XLOOKUP($A$18,$AS:$AS,$AU:$AU))),BDD!$AP:$AP,H5,BDD!$AS:$AS,H$2,BDD!$AR:$AR,RIGHT($B$1,4),
    INDIRECT("BDD!"&amp;ADDRESS(1,_xlfn.XLOOKUP($A$18,$AS:$AS,$AU:$AU))&amp;":"&amp;ADDRESS(1048576,_xlfn.XLOOKUP($A$18,$AS:$AS,$AU:$AU))),
    IF($A$20="*","&gt;"&amp;0,$A$20))</f>
        <v>0</v>
      </c>
      <c r="K5" s="134" t="s">
        <v>2682</v>
      </c>
      <c r="L5" s="1" t="str">
        <f t="shared" ref="L5:L33" si="7">_xlfn.XLOOKUP(
        MOD(_xlfn.XLOOKUP(L4,$AO$3:$AO$9,$AN$3:$AN$9),7)+1,
    $AN$3:$AN$9,$AO$3:$AO$9)</f>
        <v>Mar</v>
      </c>
      <c r="M5" s="2">
        <f ca="1">SUMIFS(
    INDIRECT("BDD!"&amp;ADDRESS(1,_xlfn.XLOOKUP($A$18,$AS:$AS,$AU:$AU))&amp;":"&amp;ADDRESS(1048576,_xlfn.XLOOKUP($A$18,$AS:$AS,$AU:$AU))),BDD!$AP:$AP,K5,BDD!$AS:$AS,K$2,BDD!$AR:$AR,RIGHT($B$1,4),
    INDIRECT("BDD!"&amp;ADDRESS(1,_xlfn.XLOOKUP($A$18,$AS:$AS,$AU:$AU))&amp;":"&amp;ADDRESS(1048576,_xlfn.XLOOKUP($A$18,$AS:$AS,$AU:$AU))),
    IF($A$20="*","&gt;"&amp;0,$A$20))</f>
        <v>0</v>
      </c>
      <c r="N5" s="134" t="s">
        <v>2682</v>
      </c>
      <c r="O5" s="1" t="str">
        <f t="shared" ref="O5:O34" si="8">_xlfn.XLOOKUP(
        MOD(_xlfn.XLOOKUP(O4,$AO$3:$AO$9,$AN$3:$AN$9),7)+1,
    $AN$3:$AN$9,$AO$3:$AO$9)</f>
        <v>Jeu</v>
      </c>
      <c r="P5" s="2">
        <f ca="1">SUMIFS(
    INDIRECT("BDD!"&amp;ADDRESS(1,_xlfn.XLOOKUP($A$18,$AS:$AS,$AU:$AU))&amp;":"&amp;ADDRESS(1048576,_xlfn.XLOOKUP($A$18,$AS:$AS,$AU:$AU))),BDD!$AP:$AP,N5,BDD!$AS:$AS,N$2,BDD!$AR:$AR,RIGHT($B$1,4),
    INDIRECT("BDD!"&amp;ADDRESS(1,_xlfn.XLOOKUP($A$18,$AS:$AS,$AU:$AU))&amp;":"&amp;ADDRESS(1048576,_xlfn.XLOOKUP($A$18,$AS:$AS,$AU:$AU))),
    IF($A$20="*","&gt;"&amp;0,$A$20))</f>
        <v>0</v>
      </c>
      <c r="Q5" s="134" t="s">
        <v>2682</v>
      </c>
      <c r="R5" s="1" t="str">
        <f t="shared" ref="R5:R33" si="9">_xlfn.XLOOKUP(
        MOD(_xlfn.XLOOKUP(R4,$AO$3:$AO$9,$AN$3:$AN$9),7)+1,
    $AN$3:$AN$9,$AO$3:$AO$9)</f>
        <v>Dim</v>
      </c>
      <c r="S5" s="2">
        <f ca="1">SUMIFS(
    INDIRECT("BDD!"&amp;ADDRESS(1,_xlfn.XLOOKUP($A$18,$AS:$AS,$AU:$AU))&amp;":"&amp;ADDRESS(1048576,_xlfn.XLOOKUP($A$18,$AS:$AS,$AU:$AU))),BDD!$AP:$AP,Q5,BDD!$AS:$AS,Q$2,BDD!$AR:$AR,RIGHT($B$1,4),
    INDIRECT("BDD!"&amp;ADDRESS(1,_xlfn.XLOOKUP($A$18,$AS:$AS,$AU:$AU))&amp;":"&amp;ADDRESS(1048576,_xlfn.XLOOKUP($A$18,$AS:$AS,$AU:$AU))),
    IF($A$20="*","&gt;"&amp;0,$A$20))</f>
        <v>0</v>
      </c>
      <c r="T5" s="134" t="s">
        <v>2682</v>
      </c>
      <c r="U5" s="1" t="str">
        <f t="shared" ref="U5:U34" si="10">_xlfn.XLOOKUP(
        MOD(_xlfn.XLOOKUP(U4,$AO$3:$AO$9,$AN$3:$AN$9),7)+1,
    $AN$3:$AN$9,$AO$3:$AO$9)</f>
        <v>Mar</v>
      </c>
      <c r="V5" s="3">
        <f ca="1">SUMIFS(
    INDIRECT("BDD!"&amp;ADDRESS(1,_xlfn.XLOOKUP($A$18,$AS:$AS,$AU:$AU))&amp;":"&amp;ADDRESS(1048576,_xlfn.XLOOKUP($A$18,$AS:$AS,$AU:$AU))),BDD!$AP:$AP,T5,BDD!$AS:$AS,T$2,BDD!$AR:$AR,RIGHT($B$1,4),
    INDIRECT("BDD!"&amp;ADDRESS(1,_xlfn.XLOOKUP($A$18,$AS:$AS,$AU:$AU))&amp;":"&amp;ADDRESS(1048576,_xlfn.XLOOKUP($A$18,$AS:$AS,$AU:$AU))),
    IF($A$20="*","&gt;"&amp;0,$A$20))</f>
        <v>0</v>
      </c>
      <c r="W5" s="134" t="s">
        <v>2682</v>
      </c>
      <c r="X5" s="1" t="str">
        <f t="shared" ref="X5:X34" si="11">_xlfn.XLOOKUP(
        MOD(_xlfn.XLOOKUP(X4,$AO$3:$AO$9,$AN$3:$AN$9),7)+1,
    $AN$3:$AN$9,$AO$3:$AO$9)</f>
        <v>Ven</v>
      </c>
      <c r="Y5" s="3">
        <f ca="1">SUMIFS(
    INDIRECT("BDD!"&amp;ADDRESS(1,_xlfn.XLOOKUP($A$18,$AS:$AS,$AU:$AU))&amp;":"&amp;ADDRESS(1048576,_xlfn.XLOOKUP($A$18,$AS:$AS,$AU:$AU))),BDD!$AP:$AP,W5,BDD!$AS:$AS,W$2,BDD!$AR:$AR,RIGHT($B$1,4),
    INDIRECT("BDD!"&amp;ADDRESS(1,_xlfn.XLOOKUP($A$18,$AS:$AS,$AU:$AU))&amp;":"&amp;ADDRESS(1048576,_xlfn.XLOOKUP($A$18,$AS:$AS,$AU:$AU))),
    IF($A$20="*","&gt;"&amp;0,$A$20))</f>
        <v>0</v>
      </c>
      <c r="Z5" s="134" t="s">
        <v>2682</v>
      </c>
      <c r="AA5" s="1" t="str">
        <f t="shared" ref="AA5:AA33" si="12">_xlfn.XLOOKUP(
        MOD(_xlfn.XLOOKUP(AA4,$AO$3:$AO$9,$AN$3:$AN$9),7)+1,
    $AN$3:$AN$9,$AO$3:$AO$9)</f>
        <v>Lun</v>
      </c>
      <c r="AB5" s="3">
        <f ca="1">SUMIFS(
    INDIRECT("BDD!"&amp;ADDRESS(1,_xlfn.XLOOKUP($A$18,$AS:$AS,$AU:$AU))&amp;":"&amp;ADDRESS(1048576,_xlfn.XLOOKUP($A$18,$AS:$AS,$AU:$AU))),BDD!$AP:$AP,Z5,BDD!$AS:$AS,Z$2,BDD!$AR:$AR,RIGHT($B$1,4),
    INDIRECT("BDD!"&amp;ADDRESS(1,_xlfn.XLOOKUP($A$18,$AS:$AS,$AU:$AU))&amp;":"&amp;ADDRESS(1048576,_xlfn.XLOOKUP($A$18,$AS:$AS,$AU:$AU))),
    IF($A$20="*","&gt;"&amp;0,$A$20))</f>
        <v>0</v>
      </c>
      <c r="AC5" s="134" t="s">
        <v>2682</v>
      </c>
      <c r="AD5" s="1" t="str">
        <f t="shared" ref="AD5:AD34" si="13">_xlfn.XLOOKUP(
        MOD(_xlfn.XLOOKUP(AD4,$AO$3:$AO$9,$AN$3:$AN$9),7)+1,
    $AN$3:$AN$9,$AO$3:$AO$9)</f>
        <v>Mer</v>
      </c>
      <c r="AE5" s="3">
        <f ca="1">SUMIFS(
    INDIRECT("BDD!"&amp;ADDRESS(1,_xlfn.XLOOKUP($A$18,$AS:$AS,$AU:$AU))&amp;":"&amp;ADDRESS(1048576,_xlfn.XLOOKUP($A$18,$AS:$AS,$AU:$AU))),BDD!$AP:$AP,AC5,BDD!$AS:$AS,AC$2,BDD!$AR:$AR,RIGHT($B$1,4),
    INDIRECT("BDD!"&amp;ADDRESS(1,_xlfn.XLOOKUP($A$18,$AS:$AS,$AU:$AU))&amp;":"&amp;ADDRESS(1048576,_xlfn.XLOOKUP($A$18,$AS:$AS,$AU:$AU))),
    IF($A$20="*","&gt;"&amp;0,$A$20))</f>
        <v>0</v>
      </c>
      <c r="AF5" s="134" t="s">
        <v>2682</v>
      </c>
      <c r="AG5" s="1" t="str">
        <f t="shared" ref="AG5:AG33" si="14">_xlfn.XLOOKUP(
        MOD(_xlfn.XLOOKUP(AG4,$AO$3:$AO$9,$AN$3:$AN$9),7)+1,
    $AN$3:$AN$9,$AO$3:$AO$9)</f>
        <v>Sam</v>
      </c>
      <c r="AH5" s="3">
        <f ca="1">SUMIFS(
    INDIRECT("BDD!"&amp;ADDRESS(1,_xlfn.XLOOKUP($A$18,$AS:$AS,$AU:$AU))&amp;":"&amp;ADDRESS(1048576,_xlfn.XLOOKUP($A$18,$AS:$AS,$AU:$AU))),BDD!$AP:$AP,AF5,BDD!$AS:$AS,AF$2,BDD!$AR:$AR,RIGHT($B$1,4),
    INDIRECT("BDD!"&amp;ADDRESS(1,_xlfn.XLOOKUP($A$18,$AS:$AS,$AU:$AU))&amp;":"&amp;ADDRESS(1048576,_xlfn.XLOOKUP($A$18,$AS:$AS,$AU:$AU))),
    IF($A$20="*","&gt;"&amp;0,$A$20))</f>
        <v>0</v>
      </c>
      <c r="AI5" s="134" t="s">
        <v>2682</v>
      </c>
      <c r="AJ5" s="1" t="str">
        <f t="shared" ref="AJ5:AJ34" si="15">_xlfn.XLOOKUP(
        MOD(_xlfn.XLOOKUP(AJ4,$AO$3:$AO$9,$AN$3:$AN$9),7)+1,
    $AN$3:$AN$9,$AO$3:$AO$9)</f>
        <v>Lun</v>
      </c>
      <c r="AK5" s="4">
        <f ca="1">SUMIFS(
    INDIRECT("BDD!"&amp;ADDRESS(1,_xlfn.XLOOKUP($A$18,$AS:$AS,$AU:$AU))&amp;":"&amp;ADDRESS(1048576,_xlfn.XLOOKUP($A$18,$AS:$AS,$AU:$AU))),BDD!$AP:$AP,AI5,BDD!$AS:$AS,AI$2,BDD!$AR:$AR,RIGHT($B$1,4),
    INDIRECT("BDD!"&amp;ADDRESS(1,_xlfn.XLOOKUP($A$18,$AS:$AS,$AU:$AU))&amp;":"&amp;ADDRESS(1048576,_xlfn.XLOOKUP($A$18,$AS:$AS,$AU:$AU))),
    IF($A$20="*","&gt;"&amp;0,$A$20))</f>
        <v>0</v>
      </c>
      <c r="AM5" s="21"/>
      <c r="AN5" s="122">
        <v>3</v>
      </c>
      <c r="AO5" s="123" t="s">
        <v>35</v>
      </c>
      <c r="AP5" s="33"/>
      <c r="AQ5" s="95">
        <f t="shared" ca="1" si="2"/>
        <v>2021</v>
      </c>
      <c r="AR5" s="33"/>
      <c r="AS5" s="36" t="str">
        <f ca="1"/>
        <v>numero_disposition</v>
      </c>
      <c r="AT5" s="20">
        <f t="shared" ca="1" si="3"/>
        <v>51</v>
      </c>
      <c r="AU5" s="19">
        <f t="shared" ref="AU5:AU67" ca="1" si="16">IF(AS5 &lt;&gt; "", AU4 +1, "")</f>
        <v>3</v>
      </c>
      <c r="AW5" s="19" t="str">
        <v>2019-519777</v>
      </c>
      <c r="AX5" s="19">
        <v>43472</v>
      </c>
      <c r="AY5" s="19">
        <v>0</v>
      </c>
      <c r="AZ5" s="19" t="str">
        <v>Echange</v>
      </c>
      <c r="BA5" s="19">
        <v>15000</v>
      </c>
      <c r="BB5" s="19">
        <v>4</v>
      </c>
      <c r="BC5" s="19" t="str">
        <v>B</v>
      </c>
      <c r="BD5" s="19" t="str">
        <v>RUE CHATEAURENAULT</v>
      </c>
      <c r="BE5" s="19">
        <v>1810</v>
      </c>
      <c r="BF5" s="19">
        <v>35700</v>
      </c>
      <c r="BG5" s="19" t="str">
        <v>*</v>
      </c>
      <c r="BH5" s="19" t="str">
        <v>*</v>
      </c>
      <c r="BI5" s="19" t="str">
        <v>*</v>
      </c>
      <c r="BL5" s="19" t="str">
        <v>35238000AC0490</v>
      </c>
      <c r="BN5" s="19">
        <v>6</v>
      </c>
      <c r="BO5" s="19">
        <v>9</v>
      </c>
      <c r="BP5" s="19" t="str">
        <v>10.98</v>
      </c>
      <c r="BQ5" s="19">
        <v>70</v>
      </c>
      <c r="BR5" s="19" t="str">
        <v>100.00</v>
      </c>
      <c r="BS5" s="19">
        <v>9</v>
      </c>
      <c r="BT5" s="19" t="str">
        <v>11.13</v>
      </c>
      <c r="BU5" s="19">
        <v>68</v>
      </c>
      <c r="BV5" s="19" t="str">
        <v>34.20</v>
      </c>
      <c r="BW5" s="19">
        <v>81</v>
      </c>
      <c r="BX5" s="19" t="str">
        <v>119.37</v>
      </c>
      <c r="BY5" s="19">
        <v>2</v>
      </c>
      <c r="BZ5" s="19">
        <v>3</v>
      </c>
      <c r="CA5" s="19" t="str">
        <v>DÃ©pendance</v>
      </c>
      <c r="CB5" s="19" t="str">
        <v>42.00</v>
      </c>
      <c r="CC5" s="19">
        <v>1</v>
      </c>
      <c r="CD5" s="19" t="str">
        <v>AB</v>
      </c>
      <c r="CE5" s="19" t="str">
        <v>terrains a bÃ¢tir</v>
      </c>
      <c r="CH5" s="19" t="str">
        <v>78.00</v>
      </c>
      <c r="CI5" s="19" t="str">
        <v>-1.6800270</v>
      </c>
      <c r="CJ5" s="19" t="str">
        <v>48.1120870</v>
      </c>
      <c r="CK5" s="19" t="str">
        <v>*</v>
      </c>
    </row>
    <row r="6" spans="1:153" x14ac:dyDescent="0.25">
      <c r="A6" s="20"/>
      <c r="B6" s="134" t="s">
        <v>2683</v>
      </c>
      <c r="C6" s="1" t="str">
        <f t="shared" si="4"/>
        <v>Mer</v>
      </c>
      <c r="D6" s="2">
        <f ca="1">SUMIFS(
    INDIRECT("BDD!"&amp;ADDRESS(1,_xlfn.XLOOKUP($A$18,$AS:$AS,$AU:$AU))&amp;":"&amp;ADDRESS(1048576,_xlfn.XLOOKUP($A$18,$AS:$AS,$AU:$AU))),BDD!AP:AP,B6,BDD!AS:AS,B$2,BDD!AR:AR,RIGHT($B$1,4),
    INDIRECT("BDD!"&amp;ADDRESS(1,_xlfn.XLOOKUP($A$18,$AS:$AS,$AU:$AU))&amp;":"&amp;ADDRESS(1048576,_xlfn.XLOOKUP($A$18,$AS:$AS,$AU:$AU))),
    IF($A$20="*","&gt;"&amp;0,$A$20))</f>
        <v>0</v>
      </c>
      <c r="E6" s="134" t="s">
        <v>2683</v>
      </c>
      <c r="F6" s="1" t="str">
        <f t="shared" si="5"/>
        <v>Sam</v>
      </c>
      <c r="G6" s="2">
        <f ca="1">SUMIFS(
    INDIRECT("BDD!"&amp;ADDRESS(1,_xlfn.XLOOKUP($A$18,$AS:$AS,$AU:$AU))&amp;":"&amp;ADDRESS(1048576,_xlfn.XLOOKUP($A$18,$AS:$AS,$AU:$AU))),BDD!$AP:$AP,E6,BDD!$AS:$AS,E$2,BDD!$AR:$AR,RIGHT($B$1,4),
    INDIRECT("BDD!"&amp;ADDRESS(1,_xlfn.XLOOKUP($A$18,$AS:$AS,$AU:$AU))&amp;":"&amp;ADDRESS(1048576,_xlfn.XLOOKUP($A$18,$AS:$AS,$AU:$AU))),
    IF($A$20="*","&gt;"&amp;0,$A$20))</f>
        <v>0</v>
      </c>
      <c r="H6" s="134" t="s">
        <v>2683</v>
      </c>
      <c r="I6" s="1" t="str">
        <f t="shared" si="6"/>
        <v>Dim</v>
      </c>
      <c r="J6" s="2">
        <f ca="1">SUMIFS(
    INDIRECT("BDD!"&amp;ADDRESS(1,_xlfn.XLOOKUP($A$18,$AS:$AS,$AU:$AU))&amp;":"&amp;ADDRESS(1048576,_xlfn.XLOOKUP($A$18,$AS:$AS,$AU:$AU))),BDD!$AP:$AP,H6,BDD!$AS:$AS,H$2,BDD!$AR:$AR,RIGHT($B$1,4),
    INDIRECT("BDD!"&amp;ADDRESS(1,_xlfn.XLOOKUP($A$18,$AS:$AS,$AU:$AU))&amp;":"&amp;ADDRESS(1048576,_xlfn.XLOOKUP($A$18,$AS:$AS,$AU:$AU))),
    IF($A$20="*","&gt;"&amp;0,$A$20))</f>
        <v>0</v>
      </c>
      <c r="K6" s="134" t="s">
        <v>2683</v>
      </c>
      <c r="L6" s="1" t="str">
        <f t="shared" si="7"/>
        <v>Mer</v>
      </c>
      <c r="M6" s="2">
        <f ca="1">SUMIFS(
    INDIRECT("BDD!"&amp;ADDRESS(1,_xlfn.XLOOKUP($A$18,$AS:$AS,$AU:$AU))&amp;":"&amp;ADDRESS(1048576,_xlfn.XLOOKUP($A$18,$AS:$AS,$AU:$AU))),BDD!$AP:$AP,K6,BDD!$AS:$AS,K$2,BDD!$AR:$AR,RIGHT($B$1,4),
    INDIRECT("BDD!"&amp;ADDRESS(1,_xlfn.XLOOKUP($A$18,$AS:$AS,$AU:$AU))&amp;":"&amp;ADDRESS(1048576,_xlfn.XLOOKUP($A$18,$AS:$AS,$AU:$AU))),
    IF($A$20="*","&gt;"&amp;0,$A$20))</f>
        <v>0</v>
      </c>
      <c r="N6" s="134" t="s">
        <v>2683</v>
      </c>
      <c r="O6" s="1" t="str">
        <f t="shared" si="8"/>
        <v>Ven</v>
      </c>
      <c r="P6" s="2">
        <f ca="1">SUMIFS(
    INDIRECT("BDD!"&amp;ADDRESS(1,_xlfn.XLOOKUP($A$18,$AS:$AS,$AU:$AU))&amp;":"&amp;ADDRESS(1048576,_xlfn.XLOOKUP($A$18,$AS:$AS,$AU:$AU))),BDD!$AP:$AP,N6,BDD!$AS:$AS,N$2,BDD!$AR:$AR,RIGHT($B$1,4),
    INDIRECT("BDD!"&amp;ADDRESS(1,_xlfn.XLOOKUP($A$18,$AS:$AS,$AU:$AU))&amp;":"&amp;ADDRESS(1048576,_xlfn.XLOOKUP($A$18,$AS:$AS,$AU:$AU))),
    IF($A$20="*","&gt;"&amp;0,$A$20))</f>
        <v>0</v>
      </c>
      <c r="Q6" s="134" t="s">
        <v>2683</v>
      </c>
      <c r="R6" s="1" t="str">
        <f t="shared" si="9"/>
        <v>Lun</v>
      </c>
      <c r="S6" s="2">
        <f ca="1">SUMIFS(
    INDIRECT("BDD!"&amp;ADDRESS(1,_xlfn.XLOOKUP($A$18,$AS:$AS,$AU:$AU))&amp;":"&amp;ADDRESS(1048576,_xlfn.XLOOKUP($A$18,$AS:$AS,$AU:$AU))),BDD!$AP:$AP,Q6,BDD!$AS:$AS,Q$2,BDD!$AR:$AR,RIGHT($B$1,4),
    INDIRECT("BDD!"&amp;ADDRESS(1,_xlfn.XLOOKUP($A$18,$AS:$AS,$AU:$AU))&amp;":"&amp;ADDRESS(1048576,_xlfn.XLOOKUP($A$18,$AS:$AS,$AU:$AU))),
    IF($A$20="*","&gt;"&amp;0,$A$20))</f>
        <v>0</v>
      </c>
      <c r="T6" s="134" t="s">
        <v>2683</v>
      </c>
      <c r="U6" s="1" t="str">
        <f t="shared" si="10"/>
        <v>Mer</v>
      </c>
      <c r="V6" s="3">
        <f ca="1">SUMIFS(
    INDIRECT("BDD!"&amp;ADDRESS(1,_xlfn.XLOOKUP($A$18,$AS:$AS,$AU:$AU))&amp;":"&amp;ADDRESS(1048576,_xlfn.XLOOKUP($A$18,$AS:$AS,$AU:$AU))),BDD!$AP:$AP,T6,BDD!$AS:$AS,T$2,BDD!$AR:$AR,RIGHT($B$1,4),
    INDIRECT("BDD!"&amp;ADDRESS(1,_xlfn.XLOOKUP($A$18,$AS:$AS,$AU:$AU))&amp;":"&amp;ADDRESS(1048576,_xlfn.XLOOKUP($A$18,$AS:$AS,$AU:$AU))),
    IF($A$20="*","&gt;"&amp;0,$A$20))</f>
        <v>0</v>
      </c>
      <c r="W6" s="134" t="s">
        <v>2683</v>
      </c>
      <c r="X6" s="1" t="str">
        <f t="shared" si="11"/>
        <v>Sam</v>
      </c>
      <c r="Y6" s="3">
        <f ca="1">SUMIFS(
    INDIRECT("BDD!"&amp;ADDRESS(1,_xlfn.XLOOKUP($A$18,$AS:$AS,$AU:$AU))&amp;":"&amp;ADDRESS(1048576,_xlfn.XLOOKUP($A$18,$AS:$AS,$AU:$AU))),BDD!$AP:$AP,W6,BDD!$AS:$AS,W$2,BDD!$AR:$AR,RIGHT($B$1,4),
    INDIRECT("BDD!"&amp;ADDRESS(1,_xlfn.XLOOKUP($A$18,$AS:$AS,$AU:$AU))&amp;":"&amp;ADDRESS(1048576,_xlfn.XLOOKUP($A$18,$AS:$AS,$AU:$AU))),
    IF($A$20="*","&gt;"&amp;0,$A$20))</f>
        <v>0</v>
      </c>
      <c r="Z6" s="134" t="s">
        <v>2683</v>
      </c>
      <c r="AA6" s="1" t="str">
        <f t="shared" si="12"/>
        <v>Mar</v>
      </c>
      <c r="AB6" s="3">
        <f ca="1">SUMIFS(
    INDIRECT("BDD!"&amp;ADDRESS(1,_xlfn.XLOOKUP($A$18,$AS:$AS,$AU:$AU))&amp;":"&amp;ADDRESS(1048576,_xlfn.XLOOKUP($A$18,$AS:$AS,$AU:$AU))),BDD!$AP:$AP,Z6,BDD!$AS:$AS,Z$2,BDD!$AR:$AR,RIGHT($B$1,4),
    INDIRECT("BDD!"&amp;ADDRESS(1,_xlfn.XLOOKUP($A$18,$AS:$AS,$AU:$AU))&amp;":"&amp;ADDRESS(1048576,_xlfn.XLOOKUP($A$18,$AS:$AS,$AU:$AU))),
    IF($A$20="*","&gt;"&amp;0,$A$20))</f>
        <v>0</v>
      </c>
      <c r="AC6" s="134" t="s">
        <v>2683</v>
      </c>
      <c r="AD6" s="1" t="str">
        <f t="shared" si="13"/>
        <v>Jeu</v>
      </c>
      <c r="AE6" s="3">
        <f ca="1">SUMIFS(
    INDIRECT("BDD!"&amp;ADDRESS(1,_xlfn.XLOOKUP($A$18,$AS:$AS,$AU:$AU))&amp;":"&amp;ADDRESS(1048576,_xlfn.XLOOKUP($A$18,$AS:$AS,$AU:$AU))),BDD!$AP:$AP,AC6,BDD!$AS:$AS,AC$2,BDD!$AR:$AR,RIGHT($B$1,4),
    INDIRECT("BDD!"&amp;ADDRESS(1,_xlfn.XLOOKUP($A$18,$AS:$AS,$AU:$AU))&amp;":"&amp;ADDRESS(1048576,_xlfn.XLOOKUP($A$18,$AS:$AS,$AU:$AU))),
    IF($A$20="*","&gt;"&amp;0,$A$20))</f>
        <v>0</v>
      </c>
      <c r="AF6" s="134" t="s">
        <v>2683</v>
      </c>
      <c r="AG6" s="1" t="str">
        <f t="shared" si="14"/>
        <v>Dim</v>
      </c>
      <c r="AH6" s="3">
        <f ca="1">SUMIFS(
    INDIRECT("BDD!"&amp;ADDRESS(1,_xlfn.XLOOKUP($A$18,$AS:$AS,$AU:$AU))&amp;":"&amp;ADDRESS(1048576,_xlfn.XLOOKUP($A$18,$AS:$AS,$AU:$AU))),BDD!$AP:$AP,AF6,BDD!$AS:$AS,AF$2,BDD!$AR:$AR,RIGHT($B$1,4),
    INDIRECT("BDD!"&amp;ADDRESS(1,_xlfn.XLOOKUP($A$18,$AS:$AS,$AU:$AU))&amp;":"&amp;ADDRESS(1048576,_xlfn.XLOOKUP($A$18,$AS:$AS,$AU:$AU))),
    IF($A$20="*","&gt;"&amp;0,$A$20))</f>
        <v>0</v>
      </c>
      <c r="AI6" s="134" t="s">
        <v>2683</v>
      </c>
      <c r="AJ6" s="1" t="str">
        <f t="shared" si="15"/>
        <v>Mar</v>
      </c>
      <c r="AK6" s="4">
        <f ca="1">SUMIFS(
    INDIRECT("BDD!"&amp;ADDRESS(1,_xlfn.XLOOKUP($A$18,$AS:$AS,$AU:$AU))&amp;":"&amp;ADDRESS(1048576,_xlfn.XLOOKUP($A$18,$AS:$AS,$AU:$AU))),BDD!$AP:$AP,AI6,BDD!$AS:$AS,AI$2,BDD!$AR:$AR,RIGHT($B$1,4),
    INDIRECT("BDD!"&amp;ADDRESS(1,_xlfn.XLOOKUP($A$18,$AS:$AS,$AU:$AU))&amp;":"&amp;ADDRESS(1048576,_xlfn.XLOOKUP($A$18,$AS:$AS,$AU:$AU))),
    IF($A$20="*","&gt;"&amp;0,$A$20))</f>
        <v>0</v>
      </c>
      <c r="AM6" s="21"/>
      <c r="AN6" s="122">
        <v>4</v>
      </c>
      <c r="AO6" s="123" t="s">
        <v>36</v>
      </c>
      <c r="AP6" s="33"/>
      <c r="AQ6" s="95">
        <f t="shared" ca="1" si="2"/>
        <v>2020</v>
      </c>
      <c r="AR6" s="33"/>
      <c r="AS6" s="36" t="str">
        <f ca="1"/>
        <v>nature_mutation</v>
      </c>
      <c r="AT6" s="20">
        <f t="shared" ca="1" si="3"/>
        <v>52</v>
      </c>
      <c r="AU6" s="19">
        <f t="shared" ca="1" si="16"/>
        <v>4</v>
      </c>
      <c r="AW6" s="19" t="str">
        <v>2019-519861</v>
      </c>
      <c r="AX6" s="19">
        <v>43486</v>
      </c>
      <c r="AY6" s="19" t="str">
        <v>*</v>
      </c>
      <c r="AZ6" s="19" t="str">
        <v>Expropriation</v>
      </c>
      <c r="BA6" s="19">
        <v>110000</v>
      </c>
      <c r="BB6" s="19">
        <v>12</v>
      </c>
      <c r="BC6" s="19" t="str">
        <v>C</v>
      </c>
      <c r="BD6" s="19" t="str">
        <v>RUE SAINT MICHEL</v>
      </c>
      <c r="BE6" s="19">
        <v>8790</v>
      </c>
      <c r="BF6" s="19" t="str">
        <v>*</v>
      </c>
      <c r="BL6" s="19" t="str">
        <v>35238000AC0338</v>
      </c>
      <c r="BN6" s="19">
        <v>1</v>
      </c>
      <c r="BO6" s="19">
        <v>26</v>
      </c>
      <c r="BP6" s="19" t="str">
        <v>72.85</v>
      </c>
      <c r="BQ6" s="19">
        <v>2</v>
      </c>
      <c r="BR6" s="19" t="str">
        <v>80.20</v>
      </c>
      <c r="BS6" s="19">
        <v>5</v>
      </c>
      <c r="BT6" s="19" t="str">
        <v>79.00</v>
      </c>
      <c r="BU6" s="19">
        <v>76</v>
      </c>
      <c r="BV6" s="19" t="str">
        <v>45.11</v>
      </c>
      <c r="BW6" s="19">
        <v>124</v>
      </c>
      <c r="BX6" s="19" t="str">
        <v>41.64</v>
      </c>
      <c r="BY6" s="19">
        <v>0</v>
      </c>
      <c r="BZ6" s="19">
        <v>0</v>
      </c>
      <c r="CA6" s="19">
        <v>0</v>
      </c>
      <c r="CB6" s="19" t="str">
        <v>74.00</v>
      </c>
      <c r="CC6" s="19">
        <v>2</v>
      </c>
      <c r="CD6" s="19" t="str">
        <v>*</v>
      </c>
      <c r="CE6" s="19" t="str">
        <v>*</v>
      </c>
      <c r="CH6" s="19" t="str">
        <v>31.00</v>
      </c>
      <c r="CI6" s="19" t="str">
        <v>-1.6812170</v>
      </c>
      <c r="CJ6" s="19" t="str">
        <v>48.1138990</v>
      </c>
    </row>
    <row r="7" spans="1:153" x14ac:dyDescent="0.25">
      <c r="A7" s="20"/>
      <c r="B7" s="134" t="s">
        <v>2684</v>
      </c>
      <c r="C7" s="1" t="str">
        <f t="shared" si="4"/>
        <v>Jeu</v>
      </c>
      <c r="D7" s="2">
        <f ca="1">SUMIFS(
    INDIRECT("BDD!"&amp;ADDRESS(1,_xlfn.XLOOKUP($A$18,$AS:$AS,$AU:$AU))&amp;":"&amp;ADDRESS(1048576,_xlfn.XLOOKUP($A$18,$AS:$AS,$AU:$AU))),BDD!AP:AP,B7,BDD!AS:AS,B$2,BDD!AR:AR,RIGHT($B$1,4),
    INDIRECT("BDD!"&amp;ADDRESS(1,_xlfn.XLOOKUP($A$18,$AS:$AS,$AU:$AU))&amp;":"&amp;ADDRESS(1048576,_xlfn.XLOOKUP($A$18,$AS:$AS,$AU:$AU))),
    IF($A$20="*","&gt;"&amp;0,$A$20))</f>
        <v>0</v>
      </c>
      <c r="E7" s="134" t="s">
        <v>2684</v>
      </c>
      <c r="F7" s="1" t="str">
        <f t="shared" si="5"/>
        <v>Dim</v>
      </c>
      <c r="G7" s="2">
        <f ca="1">SUMIFS(
    INDIRECT("BDD!"&amp;ADDRESS(1,_xlfn.XLOOKUP($A$18,$AS:$AS,$AU:$AU))&amp;":"&amp;ADDRESS(1048576,_xlfn.XLOOKUP($A$18,$AS:$AS,$AU:$AU))),BDD!$AP:$AP,E7,BDD!$AS:$AS,E$2,BDD!$AR:$AR,RIGHT($B$1,4),
    INDIRECT("BDD!"&amp;ADDRESS(1,_xlfn.XLOOKUP($A$18,$AS:$AS,$AU:$AU))&amp;":"&amp;ADDRESS(1048576,_xlfn.XLOOKUP($A$18,$AS:$AS,$AU:$AU))),
    IF($A$20="*","&gt;"&amp;0,$A$20))</f>
        <v>0</v>
      </c>
      <c r="H7" s="134" t="s">
        <v>2684</v>
      </c>
      <c r="I7" s="1" t="str">
        <f t="shared" si="6"/>
        <v>Lun</v>
      </c>
      <c r="J7" s="2">
        <f ca="1">SUMIFS(
    INDIRECT("BDD!"&amp;ADDRESS(1,_xlfn.XLOOKUP($A$18,$AS:$AS,$AU:$AU))&amp;":"&amp;ADDRESS(1048576,_xlfn.XLOOKUP($A$18,$AS:$AS,$AU:$AU))),BDD!$AP:$AP,H7,BDD!$AS:$AS,H$2,BDD!$AR:$AR,RIGHT($B$1,4),
    INDIRECT("BDD!"&amp;ADDRESS(1,_xlfn.XLOOKUP($A$18,$AS:$AS,$AU:$AU))&amp;":"&amp;ADDRESS(1048576,_xlfn.XLOOKUP($A$18,$AS:$AS,$AU:$AU))),
    IF($A$20="*","&gt;"&amp;0,$A$20))</f>
        <v>0</v>
      </c>
      <c r="K7" s="134" t="s">
        <v>2684</v>
      </c>
      <c r="L7" s="1" t="str">
        <f t="shared" si="7"/>
        <v>Jeu</v>
      </c>
      <c r="M7" s="2">
        <f ca="1">SUMIFS(
    INDIRECT("BDD!"&amp;ADDRESS(1,_xlfn.XLOOKUP($A$18,$AS:$AS,$AU:$AU))&amp;":"&amp;ADDRESS(1048576,_xlfn.XLOOKUP($A$18,$AS:$AS,$AU:$AU))),BDD!$AP:$AP,K7,BDD!$AS:$AS,K$2,BDD!$AR:$AR,RIGHT($B$1,4),
    INDIRECT("BDD!"&amp;ADDRESS(1,_xlfn.XLOOKUP($A$18,$AS:$AS,$AU:$AU))&amp;":"&amp;ADDRESS(1048576,_xlfn.XLOOKUP($A$18,$AS:$AS,$AU:$AU))),
    IF($A$20="*","&gt;"&amp;0,$A$20))</f>
        <v>0</v>
      </c>
      <c r="N7" s="134" t="s">
        <v>2684</v>
      </c>
      <c r="O7" s="1" t="str">
        <f t="shared" si="8"/>
        <v>Sam</v>
      </c>
      <c r="P7" s="2">
        <f ca="1">SUMIFS(
    INDIRECT("BDD!"&amp;ADDRESS(1,_xlfn.XLOOKUP($A$18,$AS:$AS,$AU:$AU))&amp;":"&amp;ADDRESS(1048576,_xlfn.XLOOKUP($A$18,$AS:$AS,$AU:$AU))),BDD!$AP:$AP,N7,BDD!$AS:$AS,N$2,BDD!$AR:$AR,RIGHT($B$1,4),
    INDIRECT("BDD!"&amp;ADDRESS(1,_xlfn.XLOOKUP($A$18,$AS:$AS,$AU:$AU))&amp;":"&amp;ADDRESS(1048576,_xlfn.XLOOKUP($A$18,$AS:$AS,$AU:$AU))),
    IF($A$20="*","&gt;"&amp;0,$A$20))</f>
        <v>0</v>
      </c>
      <c r="Q7" s="134" t="s">
        <v>2684</v>
      </c>
      <c r="R7" s="1" t="str">
        <f t="shared" si="9"/>
        <v>Mar</v>
      </c>
      <c r="S7" s="2">
        <f ca="1">SUMIFS(
    INDIRECT("BDD!"&amp;ADDRESS(1,_xlfn.XLOOKUP($A$18,$AS:$AS,$AU:$AU))&amp;":"&amp;ADDRESS(1048576,_xlfn.XLOOKUP($A$18,$AS:$AS,$AU:$AU))),BDD!$AP:$AP,Q7,BDD!$AS:$AS,Q$2,BDD!$AR:$AR,RIGHT($B$1,4),
    INDIRECT("BDD!"&amp;ADDRESS(1,_xlfn.XLOOKUP($A$18,$AS:$AS,$AU:$AU))&amp;":"&amp;ADDRESS(1048576,_xlfn.XLOOKUP($A$18,$AS:$AS,$AU:$AU))),
    IF($A$20="*","&gt;"&amp;0,$A$20))</f>
        <v>0</v>
      </c>
      <c r="T7" s="134" t="s">
        <v>2684</v>
      </c>
      <c r="U7" s="1" t="str">
        <f t="shared" si="10"/>
        <v>Jeu</v>
      </c>
      <c r="V7" s="3">
        <f ca="1">SUMIFS(
    INDIRECT("BDD!"&amp;ADDRESS(1,_xlfn.XLOOKUP($A$18,$AS:$AS,$AU:$AU))&amp;":"&amp;ADDRESS(1048576,_xlfn.XLOOKUP($A$18,$AS:$AS,$AU:$AU))),BDD!$AP:$AP,T7,BDD!$AS:$AS,T$2,BDD!$AR:$AR,RIGHT($B$1,4),
    INDIRECT("BDD!"&amp;ADDRESS(1,_xlfn.XLOOKUP($A$18,$AS:$AS,$AU:$AU))&amp;":"&amp;ADDRESS(1048576,_xlfn.XLOOKUP($A$18,$AS:$AS,$AU:$AU))),
    IF($A$20="*","&gt;"&amp;0,$A$20))</f>
        <v>0</v>
      </c>
      <c r="W7" s="134" t="s">
        <v>2684</v>
      </c>
      <c r="X7" s="1" t="str">
        <f t="shared" si="11"/>
        <v>Dim</v>
      </c>
      <c r="Y7" s="3">
        <f ca="1">SUMIFS(
    INDIRECT("BDD!"&amp;ADDRESS(1,_xlfn.XLOOKUP($A$18,$AS:$AS,$AU:$AU))&amp;":"&amp;ADDRESS(1048576,_xlfn.XLOOKUP($A$18,$AS:$AS,$AU:$AU))),BDD!$AP:$AP,W7,BDD!$AS:$AS,W$2,BDD!$AR:$AR,RIGHT($B$1,4),
    INDIRECT("BDD!"&amp;ADDRESS(1,_xlfn.XLOOKUP($A$18,$AS:$AS,$AU:$AU))&amp;":"&amp;ADDRESS(1048576,_xlfn.XLOOKUP($A$18,$AS:$AS,$AU:$AU))),
    IF($A$20="*","&gt;"&amp;0,$A$20))</f>
        <v>0</v>
      </c>
      <c r="Z7" s="134" t="s">
        <v>2684</v>
      </c>
      <c r="AA7" s="1" t="str">
        <f t="shared" si="12"/>
        <v>Mer</v>
      </c>
      <c r="AB7" s="3">
        <f ca="1">SUMIFS(
    INDIRECT("BDD!"&amp;ADDRESS(1,_xlfn.XLOOKUP($A$18,$AS:$AS,$AU:$AU))&amp;":"&amp;ADDRESS(1048576,_xlfn.XLOOKUP($A$18,$AS:$AS,$AU:$AU))),BDD!$AP:$AP,Z7,BDD!$AS:$AS,Z$2,BDD!$AR:$AR,RIGHT($B$1,4),
    INDIRECT("BDD!"&amp;ADDRESS(1,_xlfn.XLOOKUP($A$18,$AS:$AS,$AU:$AU))&amp;":"&amp;ADDRESS(1048576,_xlfn.XLOOKUP($A$18,$AS:$AS,$AU:$AU))),
    IF($A$20="*","&gt;"&amp;0,$A$20))</f>
        <v>0</v>
      </c>
      <c r="AC7" s="134" t="s">
        <v>2684</v>
      </c>
      <c r="AD7" s="1" t="str">
        <f t="shared" si="13"/>
        <v>Ven</v>
      </c>
      <c r="AE7" s="3">
        <f ca="1">SUMIFS(
    INDIRECT("BDD!"&amp;ADDRESS(1,_xlfn.XLOOKUP($A$18,$AS:$AS,$AU:$AU))&amp;":"&amp;ADDRESS(1048576,_xlfn.XLOOKUP($A$18,$AS:$AS,$AU:$AU))),BDD!$AP:$AP,AC7,BDD!$AS:$AS,AC$2,BDD!$AR:$AR,RIGHT($B$1,4),
    INDIRECT("BDD!"&amp;ADDRESS(1,_xlfn.XLOOKUP($A$18,$AS:$AS,$AU:$AU))&amp;":"&amp;ADDRESS(1048576,_xlfn.XLOOKUP($A$18,$AS:$AS,$AU:$AU))),
    IF($A$20="*","&gt;"&amp;0,$A$20))</f>
        <v>0</v>
      </c>
      <c r="AF7" s="134" t="s">
        <v>2684</v>
      </c>
      <c r="AG7" s="1" t="str">
        <f t="shared" si="14"/>
        <v>Lun</v>
      </c>
      <c r="AH7" s="3">
        <f ca="1">SUMIFS(
    INDIRECT("BDD!"&amp;ADDRESS(1,_xlfn.XLOOKUP($A$18,$AS:$AS,$AU:$AU))&amp;":"&amp;ADDRESS(1048576,_xlfn.XLOOKUP($A$18,$AS:$AS,$AU:$AU))),BDD!$AP:$AP,AF7,BDD!$AS:$AS,AF$2,BDD!$AR:$AR,RIGHT($B$1,4),
    INDIRECT("BDD!"&amp;ADDRESS(1,_xlfn.XLOOKUP($A$18,$AS:$AS,$AU:$AU))&amp;":"&amp;ADDRESS(1048576,_xlfn.XLOOKUP($A$18,$AS:$AS,$AU:$AU))),
    IF($A$20="*","&gt;"&amp;0,$A$20))</f>
        <v>0</v>
      </c>
      <c r="AI7" s="134" t="s">
        <v>2684</v>
      </c>
      <c r="AJ7" s="1" t="str">
        <f t="shared" si="15"/>
        <v>Mer</v>
      </c>
      <c r="AK7" s="4">
        <f ca="1">SUMIFS(
    INDIRECT("BDD!"&amp;ADDRESS(1,_xlfn.XLOOKUP($A$18,$AS:$AS,$AU:$AU))&amp;":"&amp;ADDRESS(1048576,_xlfn.XLOOKUP($A$18,$AS:$AS,$AU:$AU))),BDD!$AP:$AP,AI7,BDD!$AS:$AS,AI$2,BDD!$AR:$AR,RIGHT($B$1,4),
    INDIRECT("BDD!"&amp;ADDRESS(1,_xlfn.XLOOKUP($A$18,$AS:$AS,$AU:$AU))&amp;":"&amp;ADDRESS(1048576,_xlfn.XLOOKUP($A$18,$AS:$AS,$AU:$AU))),
    IF($A$20="*","&gt;"&amp;0,$A$20))</f>
        <v>0</v>
      </c>
      <c r="AM7" s="21"/>
      <c r="AN7" s="122">
        <v>5</v>
      </c>
      <c r="AO7" s="123" t="s">
        <v>37</v>
      </c>
      <c r="AP7" s="33"/>
      <c r="AQ7" s="95">
        <f t="shared" ca="1" si="2"/>
        <v>2019</v>
      </c>
      <c r="AR7" s="33"/>
      <c r="AS7" s="36" t="str">
        <f ca="1"/>
        <v>valeur_fonciere</v>
      </c>
      <c r="AT7" s="20">
        <f t="shared" ca="1" si="3"/>
        <v>53</v>
      </c>
      <c r="AU7" s="19">
        <f t="shared" ca="1" si="16"/>
        <v>5</v>
      </c>
      <c r="AW7" s="19" t="str">
        <v>2019-519984</v>
      </c>
      <c r="AX7" s="19">
        <v>43496</v>
      </c>
      <c r="AZ7" s="19">
        <v>0</v>
      </c>
      <c r="BA7" s="19">
        <v>74000</v>
      </c>
      <c r="BB7" s="19">
        <v>29</v>
      </c>
      <c r="BC7" s="19" t="str">
        <v>*</v>
      </c>
      <c r="BD7" s="19" t="str">
        <v>RUE SAINT YVES</v>
      </c>
      <c r="BE7" s="19">
        <v>8860</v>
      </c>
      <c r="BL7" s="19" t="str">
        <v>35238000AC1236</v>
      </c>
      <c r="BN7" s="19">
        <v>2</v>
      </c>
      <c r="BO7" s="19">
        <v>49</v>
      </c>
      <c r="BP7" s="19" t="str">
        <v>26.79</v>
      </c>
      <c r="BQ7" s="19">
        <v>4</v>
      </c>
      <c r="BR7" s="19" t="str">
        <v>10.80</v>
      </c>
      <c r="BS7" s="19">
        <v>115</v>
      </c>
      <c r="BT7" s="19" t="str">
        <v>10.96</v>
      </c>
      <c r="BU7" s="19">
        <v>121</v>
      </c>
      <c r="BV7" s="19" t="str">
        <v>183.42</v>
      </c>
      <c r="BW7" s="19">
        <v>33</v>
      </c>
      <c r="BX7" s="19" t="str">
        <v>59.01</v>
      </c>
      <c r="BY7" s="19">
        <v>6</v>
      </c>
      <c r="BZ7" s="19">
        <v>1</v>
      </c>
      <c r="CA7" s="19" t="str">
        <v>Maison</v>
      </c>
      <c r="CB7" s="19" t="str">
        <v>60.00</v>
      </c>
      <c r="CC7" s="19">
        <v>0</v>
      </c>
      <c r="CH7" s="19" t="str">
        <v>278.00</v>
      </c>
      <c r="CI7" s="19" t="str">
        <v>-1.6825880</v>
      </c>
      <c r="CJ7" s="19" t="str">
        <v>48.1107780</v>
      </c>
    </row>
    <row r="8" spans="1:153" x14ac:dyDescent="0.25">
      <c r="A8" s="20"/>
      <c r="B8" s="127" t="s">
        <v>2685</v>
      </c>
      <c r="C8" s="1" t="str">
        <f t="shared" si="4"/>
        <v>Ven</v>
      </c>
      <c r="D8" s="2">
        <f ca="1">SUMIFS(
    INDIRECT("BDD!"&amp;ADDRESS(1,_xlfn.XLOOKUP($A$18,$AS:$AS,$AU:$AU))&amp;":"&amp;ADDRESS(1048576,_xlfn.XLOOKUP($A$18,$AS:$AS,$AU:$AU))),BDD!AP:AP,B8,BDD!AS:AS,B$2,BDD!AR:AR,RIGHT($B$1,4),
    INDIRECT("BDD!"&amp;ADDRESS(1,_xlfn.XLOOKUP($A$18,$AS:$AS,$AU:$AU))&amp;":"&amp;ADDRESS(1048576,_xlfn.XLOOKUP($A$18,$AS:$AS,$AU:$AU))),
    IF($A$20="*","&gt;"&amp;0,$A$20))</f>
        <v>0</v>
      </c>
      <c r="E8" s="134" t="s">
        <v>2685</v>
      </c>
      <c r="F8" s="1" t="str">
        <f t="shared" si="5"/>
        <v>Lun</v>
      </c>
      <c r="G8" s="2">
        <f ca="1">SUMIFS(
    INDIRECT("BDD!"&amp;ADDRESS(1,_xlfn.XLOOKUP($A$18,$AS:$AS,$AU:$AU))&amp;":"&amp;ADDRESS(1048576,_xlfn.XLOOKUP($A$18,$AS:$AS,$AU:$AU))),BDD!$AP:$AP,E8,BDD!$AS:$AS,E$2,BDD!$AR:$AR,RIGHT($B$1,4),
    INDIRECT("BDD!"&amp;ADDRESS(1,_xlfn.XLOOKUP($A$18,$AS:$AS,$AU:$AU))&amp;":"&amp;ADDRESS(1048576,_xlfn.XLOOKUP($A$18,$AS:$AS,$AU:$AU))),
    IF($A$20="*","&gt;"&amp;0,$A$20))</f>
        <v>0</v>
      </c>
      <c r="H8" s="134" t="s">
        <v>2685</v>
      </c>
      <c r="I8" s="1" t="str">
        <f t="shared" si="6"/>
        <v>Mar</v>
      </c>
      <c r="J8" s="2">
        <f ca="1">SUMIFS(
    INDIRECT("BDD!"&amp;ADDRESS(1,_xlfn.XLOOKUP($A$18,$AS:$AS,$AU:$AU))&amp;":"&amp;ADDRESS(1048576,_xlfn.XLOOKUP($A$18,$AS:$AS,$AU:$AU))),BDD!$AP:$AP,H8,BDD!$AS:$AS,H$2,BDD!$AR:$AR,RIGHT($B$1,4),
    INDIRECT("BDD!"&amp;ADDRESS(1,_xlfn.XLOOKUP($A$18,$AS:$AS,$AU:$AU))&amp;":"&amp;ADDRESS(1048576,_xlfn.XLOOKUP($A$18,$AS:$AS,$AU:$AU))),
    IF($A$20="*","&gt;"&amp;0,$A$20))</f>
        <v>0</v>
      </c>
      <c r="K8" s="134" t="s">
        <v>2685</v>
      </c>
      <c r="L8" s="1" t="str">
        <f t="shared" si="7"/>
        <v>Ven</v>
      </c>
      <c r="M8" s="2">
        <f ca="1">SUMIFS(
    INDIRECT("BDD!"&amp;ADDRESS(1,_xlfn.XLOOKUP($A$18,$AS:$AS,$AU:$AU))&amp;":"&amp;ADDRESS(1048576,_xlfn.XLOOKUP($A$18,$AS:$AS,$AU:$AU))),BDD!$AP:$AP,K8,BDD!$AS:$AS,K$2,BDD!$AR:$AR,RIGHT($B$1,4),
    INDIRECT("BDD!"&amp;ADDRESS(1,_xlfn.XLOOKUP($A$18,$AS:$AS,$AU:$AU))&amp;":"&amp;ADDRESS(1048576,_xlfn.XLOOKUP($A$18,$AS:$AS,$AU:$AU))),
    IF($A$20="*","&gt;"&amp;0,$A$20))</f>
        <v>0</v>
      </c>
      <c r="N8" s="134" t="s">
        <v>2685</v>
      </c>
      <c r="O8" s="1" t="str">
        <f t="shared" si="8"/>
        <v>Dim</v>
      </c>
      <c r="P8" s="2">
        <f ca="1">SUMIFS(
    INDIRECT("BDD!"&amp;ADDRESS(1,_xlfn.XLOOKUP($A$18,$AS:$AS,$AU:$AU))&amp;":"&amp;ADDRESS(1048576,_xlfn.XLOOKUP($A$18,$AS:$AS,$AU:$AU))),BDD!$AP:$AP,N8,BDD!$AS:$AS,N$2,BDD!$AR:$AR,RIGHT($B$1,4),
    INDIRECT("BDD!"&amp;ADDRESS(1,_xlfn.XLOOKUP($A$18,$AS:$AS,$AU:$AU))&amp;":"&amp;ADDRESS(1048576,_xlfn.XLOOKUP($A$18,$AS:$AS,$AU:$AU))),
    IF($A$20="*","&gt;"&amp;0,$A$20))</f>
        <v>0</v>
      </c>
      <c r="Q8" s="134" t="s">
        <v>2685</v>
      </c>
      <c r="R8" s="1" t="str">
        <f t="shared" si="9"/>
        <v>Mer</v>
      </c>
      <c r="S8" s="2">
        <f ca="1">SUMIFS(
    INDIRECT("BDD!"&amp;ADDRESS(1,_xlfn.XLOOKUP($A$18,$AS:$AS,$AU:$AU))&amp;":"&amp;ADDRESS(1048576,_xlfn.XLOOKUP($A$18,$AS:$AS,$AU:$AU))),BDD!$AP:$AP,Q8,BDD!$AS:$AS,Q$2,BDD!$AR:$AR,RIGHT($B$1,4),
    INDIRECT("BDD!"&amp;ADDRESS(1,_xlfn.XLOOKUP($A$18,$AS:$AS,$AU:$AU))&amp;":"&amp;ADDRESS(1048576,_xlfn.XLOOKUP($A$18,$AS:$AS,$AU:$AU))),
    IF($A$20="*","&gt;"&amp;0,$A$20))</f>
        <v>0</v>
      </c>
      <c r="T8" s="134" t="s">
        <v>2685</v>
      </c>
      <c r="U8" s="1" t="str">
        <f t="shared" si="10"/>
        <v>Ven</v>
      </c>
      <c r="V8" s="3">
        <f ca="1">SUMIFS(
    INDIRECT("BDD!"&amp;ADDRESS(1,_xlfn.XLOOKUP($A$18,$AS:$AS,$AU:$AU))&amp;":"&amp;ADDRESS(1048576,_xlfn.XLOOKUP($A$18,$AS:$AS,$AU:$AU))),BDD!$AP:$AP,T8,BDD!$AS:$AS,T$2,BDD!$AR:$AR,RIGHT($B$1,4),
    INDIRECT("BDD!"&amp;ADDRESS(1,_xlfn.XLOOKUP($A$18,$AS:$AS,$AU:$AU))&amp;":"&amp;ADDRESS(1048576,_xlfn.XLOOKUP($A$18,$AS:$AS,$AU:$AU))),
    IF($A$20="*","&gt;"&amp;0,$A$20))</f>
        <v>0</v>
      </c>
      <c r="W8" s="134" t="s">
        <v>2685</v>
      </c>
      <c r="X8" s="1" t="str">
        <f t="shared" si="11"/>
        <v>Lun</v>
      </c>
      <c r="Y8" s="3">
        <f ca="1">SUMIFS(
    INDIRECT("BDD!"&amp;ADDRESS(1,_xlfn.XLOOKUP($A$18,$AS:$AS,$AU:$AU))&amp;":"&amp;ADDRESS(1048576,_xlfn.XLOOKUP($A$18,$AS:$AS,$AU:$AU))),BDD!$AP:$AP,W8,BDD!$AS:$AS,W$2,BDD!$AR:$AR,RIGHT($B$1,4),
    INDIRECT("BDD!"&amp;ADDRESS(1,_xlfn.XLOOKUP($A$18,$AS:$AS,$AU:$AU))&amp;":"&amp;ADDRESS(1048576,_xlfn.XLOOKUP($A$18,$AS:$AS,$AU:$AU))),
    IF($A$20="*","&gt;"&amp;0,$A$20))</f>
        <v>0</v>
      </c>
      <c r="Z8" s="134" t="s">
        <v>2685</v>
      </c>
      <c r="AA8" s="1" t="str">
        <f t="shared" si="12"/>
        <v>Jeu</v>
      </c>
      <c r="AB8" s="3">
        <f ca="1">SUMIFS(
    INDIRECT("BDD!"&amp;ADDRESS(1,_xlfn.XLOOKUP($A$18,$AS:$AS,$AU:$AU))&amp;":"&amp;ADDRESS(1048576,_xlfn.XLOOKUP($A$18,$AS:$AS,$AU:$AU))),BDD!$AP:$AP,Z8,BDD!$AS:$AS,Z$2,BDD!$AR:$AR,RIGHT($B$1,4),
    INDIRECT("BDD!"&amp;ADDRESS(1,_xlfn.XLOOKUP($A$18,$AS:$AS,$AU:$AU))&amp;":"&amp;ADDRESS(1048576,_xlfn.XLOOKUP($A$18,$AS:$AS,$AU:$AU))),
    IF($A$20="*","&gt;"&amp;0,$A$20))</f>
        <v>0</v>
      </c>
      <c r="AC8" s="134" t="s">
        <v>2685</v>
      </c>
      <c r="AD8" s="1" t="str">
        <f t="shared" si="13"/>
        <v>Sam</v>
      </c>
      <c r="AE8" s="3">
        <f ca="1">SUMIFS(
    INDIRECT("BDD!"&amp;ADDRESS(1,_xlfn.XLOOKUP($A$18,$AS:$AS,$AU:$AU))&amp;":"&amp;ADDRESS(1048576,_xlfn.XLOOKUP($A$18,$AS:$AS,$AU:$AU))),BDD!$AP:$AP,AC8,BDD!$AS:$AS,AC$2,BDD!$AR:$AR,RIGHT($B$1,4),
    INDIRECT("BDD!"&amp;ADDRESS(1,_xlfn.XLOOKUP($A$18,$AS:$AS,$AU:$AU))&amp;":"&amp;ADDRESS(1048576,_xlfn.XLOOKUP($A$18,$AS:$AS,$AU:$AU))),
    IF($A$20="*","&gt;"&amp;0,$A$20))</f>
        <v>0</v>
      </c>
      <c r="AF8" s="134" t="s">
        <v>2685</v>
      </c>
      <c r="AG8" s="1" t="str">
        <f t="shared" si="14"/>
        <v>Mar</v>
      </c>
      <c r="AH8" s="3">
        <f ca="1">SUMIFS(
    INDIRECT("BDD!"&amp;ADDRESS(1,_xlfn.XLOOKUP($A$18,$AS:$AS,$AU:$AU))&amp;":"&amp;ADDRESS(1048576,_xlfn.XLOOKUP($A$18,$AS:$AS,$AU:$AU))),BDD!$AP:$AP,AF8,BDD!$AS:$AS,AF$2,BDD!$AR:$AR,RIGHT($B$1,4),
    INDIRECT("BDD!"&amp;ADDRESS(1,_xlfn.XLOOKUP($A$18,$AS:$AS,$AU:$AU))&amp;":"&amp;ADDRESS(1048576,_xlfn.XLOOKUP($A$18,$AS:$AS,$AU:$AU))),
    IF($A$20="*","&gt;"&amp;0,$A$20))</f>
        <v>0</v>
      </c>
      <c r="AI8" s="134" t="s">
        <v>2685</v>
      </c>
      <c r="AJ8" s="1" t="str">
        <f t="shared" si="15"/>
        <v>Jeu</v>
      </c>
      <c r="AK8" s="4">
        <f ca="1">SUMIFS(
    INDIRECT("BDD!"&amp;ADDRESS(1,_xlfn.XLOOKUP($A$18,$AS:$AS,$AU:$AU))&amp;":"&amp;ADDRESS(1048576,_xlfn.XLOOKUP($A$18,$AS:$AS,$AU:$AU))),BDD!$AP:$AP,AI8,BDD!$AS:$AS,AI$2,BDD!$AR:$AR,RIGHT($B$1,4),
    INDIRECT("BDD!"&amp;ADDRESS(1,_xlfn.XLOOKUP($A$18,$AS:$AS,$AU:$AU))&amp;":"&amp;ADDRESS(1048576,_xlfn.XLOOKUP($A$18,$AS:$AS,$AU:$AU))),
    IF($A$20="*","&gt;"&amp;0,$A$20))</f>
        <v>0</v>
      </c>
      <c r="AM8" s="21"/>
      <c r="AN8" s="122">
        <v>6</v>
      </c>
      <c r="AO8" s="123" t="s">
        <v>38</v>
      </c>
      <c r="AP8" s="33"/>
      <c r="AQ8" s="95">
        <f t="shared" ca="1" si="2"/>
        <v>2018</v>
      </c>
      <c r="AR8" s="33"/>
      <c r="AS8" s="36" t="str">
        <f ca="1"/>
        <v>adresse_numero</v>
      </c>
      <c r="AT8" s="20">
        <f t="shared" ca="1" si="3"/>
        <v>54</v>
      </c>
      <c r="AU8" s="19">
        <f t="shared" ca="1" si="16"/>
        <v>6</v>
      </c>
      <c r="AW8" s="19" t="str">
        <v>2019-520043</v>
      </c>
      <c r="AX8" s="19">
        <v>43495</v>
      </c>
      <c r="AZ8" s="19" t="str">
        <v>*</v>
      </c>
      <c r="BA8" s="19">
        <v>73105</v>
      </c>
      <c r="BB8" s="19">
        <v>16</v>
      </c>
      <c r="BD8" s="19" t="str">
        <v>BD DE CHEZY</v>
      </c>
      <c r="BE8" s="19">
        <v>1880</v>
      </c>
      <c r="BL8" s="19" t="str">
        <v>35238000AC0201</v>
      </c>
      <c r="BN8" s="19">
        <v>4</v>
      </c>
      <c r="BO8" s="19">
        <v>44</v>
      </c>
      <c r="BP8" s="19" t="str">
        <v>15.00</v>
      </c>
      <c r="BQ8" s="19">
        <v>112</v>
      </c>
      <c r="BR8" s="19" t="str">
        <v>18.11</v>
      </c>
      <c r="BS8" s="19">
        <v>6</v>
      </c>
      <c r="BT8" s="19" t="str">
        <v>11.75</v>
      </c>
      <c r="BU8" s="19">
        <v>26</v>
      </c>
      <c r="BV8" s="19" t="str">
        <v>120.06</v>
      </c>
      <c r="BW8" s="19">
        <v>74</v>
      </c>
      <c r="BX8" s="19" t="str">
        <v>*</v>
      </c>
      <c r="BY8" s="19">
        <v>4</v>
      </c>
      <c r="BZ8" s="19" t="str">
        <v>*</v>
      </c>
      <c r="CA8" s="19" t="str">
        <v>*</v>
      </c>
      <c r="CB8" s="19">
        <v>0</v>
      </c>
      <c r="CC8" s="19">
        <v>4</v>
      </c>
      <c r="CH8" s="19" t="str">
        <v>40.00</v>
      </c>
      <c r="CI8" s="19" t="str">
        <v>-1.6859340</v>
      </c>
      <c r="CJ8" s="19" t="str">
        <v>48.1167030</v>
      </c>
    </row>
    <row r="9" spans="1:153" x14ac:dyDescent="0.25">
      <c r="A9" s="20"/>
      <c r="B9" s="127" t="s">
        <v>2686</v>
      </c>
      <c r="C9" s="1" t="str">
        <f t="shared" si="4"/>
        <v>Sam</v>
      </c>
      <c r="D9" s="2">
        <f ca="1">SUMIFS(
    INDIRECT("BDD!"&amp;ADDRESS(1,_xlfn.XLOOKUP($A$18,$AS:$AS,$AU:$AU))&amp;":"&amp;ADDRESS(1048576,_xlfn.XLOOKUP($A$18,$AS:$AS,$AU:$AU))),BDD!AP:AP,B9,BDD!AS:AS,B$2,BDD!AR:AR,RIGHT($B$1,4),
    INDIRECT("BDD!"&amp;ADDRESS(1,_xlfn.XLOOKUP($A$18,$AS:$AS,$AU:$AU))&amp;":"&amp;ADDRESS(1048576,_xlfn.XLOOKUP($A$18,$AS:$AS,$AU:$AU))),
    IF($A$20="*","&gt;"&amp;0,$A$20))</f>
        <v>0</v>
      </c>
      <c r="E9" s="134" t="s">
        <v>2686</v>
      </c>
      <c r="F9" s="1" t="str">
        <f t="shared" si="5"/>
        <v>Mar</v>
      </c>
      <c r="G9" s="2">
        <f ca="1">SUMIFS(
    INDIRECT("BDD!"&amp;ADDRESS(1,_xlfn.XLOOKUP($A$18,$AS:$AS,$AU:$AU))&amp;":"&amp;ADDRESS(1048576,_xlfn.XLOOKUP($A$18,$AS:$AS,$AU:$AU))),BDD!$AP:$AP,E9,BDD!$AS:$AS,E$2,BDD!$AR:$AR,RIGHT($B$1,4),
    INDIRECT("BDD!"&amp;ADDRESS(1,_xlfn.XLOOKUP($A$18,$AS:$AS,$AU:$AU))&amp;":"&amp;ADDRESS(1048576,_xlfn.XLOOKUP($A$18,$AS:$AS,$AU:$AU))),
    IF($A$20="*","&gt;"&amp;0,$A$20))</f>
        <v>0</v>
      </c>
      <c r="H9" s="134" t="s">
        <v>2686</v>
      </c>
      <c r="I9" s="1" t="str">
        <f t="shared" si="6"/>
        <v>Mer</v>
      </c>
      <c r="J9" s="2">
        <f ca="1">SUMIFS(
    INDIRECT("BDD!"&amp;ADDRESS(1,_xlfn.XLOOKUP($A$18,$AS:$AS,$AU:$AU))&amp;":"&amp;ADDRESS(1048576,_xlfn.XLOOKUP($A$18,$AS:$AS,$AU:$AU))),BDD!$AP:$AP,H9,BDD!$AS:$AS,H$2,BDD!$AR:$AR,RIGHT($B$1,4),
    INDIRECT("BDD!"&amp;ADDRESS(1,_xlfn.XLOOKUP($A$18,$AS:$AS,$AU:$AU))&amp;":"&amp;ADDRESS(1048576,_xlfn.XLOOKUP($A$18,$AS:$AS,$AU:$AU))),
    IF($A$20="*","&gt;"&amp;0,$A$20))</f>
        <v>0</v>
      </c>
      <c r="K9" s="134" t="s">
        <v>2686</v>
      </c>
      <c r="L9" s="1" t="str">
        <f t="shared" si="7"/>
        <v>Sam</v>
      </c>
      <c r="M9" s="2">
        <f ca="1">SUMIFS(
    INDIRECT("BDD!"&amp;ADDRESS(1,_xlfn.XLOOKUP($A$18,$AS:$AS,$AU:$AU))&amp;":"&amp;ADDRESS(1048576,_xlfn.XLOOKUP($A$18,$AS:$AS,$AU:$AU))),BDD!$AP:$AP,K9,BDD!$AS:$AS,K$2,BDD!$AR:$AR,RIGHT($B$1,4),
    INDIRECT("BDD!"&amp;ADDRESS(1,_xlfn.XLOOKUP($A$18,$AS:$AS,$AU:$AU))&amp;":"&amp;ADDRESS(1048576,_xlfn.XLOOKUP($A$18,$AS:$AS,$AU:$AU))),
    IF($A$20="*","&gt;"&amp;0,$A$20))</f>
        <v>0</v>
      </c>
      <c r="N9" s="134" t="s">
        <v>2686</v>
      </c>
      <c r="O9" s="1" t="str">
        <f t="shared" si="8"/>
        <v>Lun</v>
      </c>
      <c r="P9" s="2">
        <f ca="1">SUMIFS(
    INDIRECT("BDD!"&amp;ADDRESS(1,_xlfn.XLOOKUP($A$18,$AS:$AS,$AU:$AU))&amp;":"&amp;ADDRESS(1048576,_xlfn.XLOOKUP($A$18,$AS:$AS,$AU:$AU))),BDD!$AP:$AP,N9,BDD!$AS:$AS,N$2,BDD!$AR:$AR,RIGHT($B$1,4),
    INDIRECT("BDD!"&amp;ADDRESS(1,_xlfn.XLOOKUP($A$18,$AS:$AS,$AU:$AU))&amp;":"&amp;ADDRESS(1048576,_xlfn.XLOOKUP($A$18,$AS:$AS,$AU:$AU))),
    IF($A$20="*","&gt;"&amp;0,$A$20))</f>
        <v>0</v>
      </c>
      <c r="Q9" s="134" t="s">
        <v>2686</v>
      </c>
      <c r="R9" s="1" t="str">
        <f t="shared" si="9"/>
        <v>Jeu</v>
      </c>
      <c r="S9" s="2">
        <f ca="1">SUMIFS(
    INDIRECT("BDD!"&amp;ADDRESS(1,_xlfn.XLOOKUP($A$18,$AS:$AS,$AU:$AU))&amp;":"&amp;ADDRESS(1048576,_xlfn.XLOOKUP($A$18,$AS:$AS,$AU:$AU))),BDD!$AP:$AP,Q9,BDD!$AS:$AS,Q$2,BDD!$AR:$AR,RIGHT($B$1,4),
    INDIRECT("BDD!"&amp;ADDRESS(1,_xlfn.XLOOKUP($A$18,$AS:$AS,$AU:$AU))&amp;":"&amp;ADDRESS(1048576,_xlfn.XLOOKUP($A$18,$AS:$AS,$AU:$AU))),
    IF($A$20="*","&gt;"&amp;0,$A$20))</f>
        <v>0</v>
      </c>
      <c r="T9" s="134" t="s">
        <v>2686</v>
      </c>
      <c r="U9" s="1" t="str">
        <f t="shared" si="10"/>
        <v>Sam</v>
      </c>
      <c r="V9" s="3">
        <f ca="1">SUMIFS(
    INDIRECT("BDD!"&amp;ADDRESS(1,_xlfn.XLOOKUP($A$18,$AS:$AS,$AU:$AU))&amp;":"&amp;ADDRESS(1048576,_xlfn.XLOOKUP($A$18,$AS:$AS,$AU:$AU))),BDD!$AP:$AP,T9,BDD!$AS:$AS,T$2,BDD!$AR:$AR,RIGHT($B$1,4),
    INDIRECT("BDD!"&amp;ADDRESS(1,_xlfn.XLOOKUP($A$18,$AS:$AS,$AU:$AU))&amp;":"&amp;ADDRESS(1048576,_xlfn.XLOOKUP($A$18,$AS:$AS,$AU:$AU))),
    IF($A$20="*","&gt;"&amp;0,$A$20))</f>
        <v>0</v>
      </c>
      <c r="W9" s="134" t="s">
        <v>2686</v>
      </c>
      <c r="X9" s="1" t="str">
        <f t="shared" si="11"/>
        <v>Mar</v>
      </c>
      <c r="Y9" s="3">
        <f ca="1">SUMIFS(
    INDIRECT("BDD!"&amp;ADDRESS(1,_xlfn.XLOOKUP($A$18,$AS:$AS,$AU:$AU))&amp;":"&amp;ADDRESS(1048576,_xlfn.XLOOKUP($A$18,$AS:$AS,$AU:$AU))),BDD!$AP:$AP,W9,BDD!$AS:$AS,W$2,BDD!$AR:$AR,RIGHT($B$1,4),
    INDIRECT("BDD!"&amp;ADDRESS(1,_xlfn.XLOOKUP($A$18,$AS:$AS,$AU:$AU))&amp;":"&amp;ADDRESS(1048576,_xlfn.XLOOKUP($A$18,$AS:$AS,$AU:$AU))),
    IF($A$20="*","&gt;"&amp;0,$A$20))</f>
        <v>0</v>
      </c>
      <c r="Z9" s="134" t="s">
        <v>2686</v>
      </c>
      <c r="AA9" s="1" t="str">
        <f t="shared" si="12"/>
        <v>Ven</v>
      </c>
      <c r="AB9" s="3">
        <f ca="1">SUMIFS(
    INDIRECT("BDD!"&amp;ADDRESS(1,_xlfn.XLOOKUP($A$18,$AS:$AS,$AU:$AU))&amp;":"&amp;ADDRESS(1048576,_xlfn.XLOOKUP($A$18,$AS:$AS,$AU:$AU))),BDD!$AP:$AP,Z9,BDD!$AS:$AS,Z$2,BDD!$AR:$AR,RIGHT($B$1,4),
    INDIRECT("BDD!"&amp;ADDRESS(1,_xlfn.XLOOKUP($A$18,$AS:$AS,$AU:$AU))&amp;":"&amp;ADDRESS(1048576,_xlfn.XLOOKUP($A$18,$AS:$AS,$AU:$AU))),
    IF($A$20="*","&gt;"&amp;0,$A$20))</f>
        <v>0</v>
      </c>
      <c r="AC9" s="134" t="s">
        <v>2686</v>
      </c>
      <c r="AD9" s="1" t="str">
        <f t="shared" si="13"/>
        <v>Dim</v>
      </c>
      <c r="AE9" s="3">
        <f ca="1">SUMIFS(
    INDIRECT("BDD!"&amp;ADDRESS(1,_xlfn.XLOOKUP($A$18,$AS:$AS,$AU:$AU))&amp;":"&amp;ADDRESS(1048576,_xlfn.XLOOKUP($A$18,$AS:$AS,$AU:$AU))),BDD!$AP:$AP,AC9,BDD!$AS:$AS,AC$2,BDD!$AR:$AR,RIGHT($B$1,4),
    INDIRECT("BDD!"&amp;ADDRESS(1,_xlfn.XLOOKUP($A$18,$AS:$AS,$AU:$AU))&amp;":"&amp;ADDRESS(1048576,_xlfn.XLOOKUP($A$18,$AS:$AS,$AU:$AU))),
    IF($A$20="*","&gt;"&amp;0,$A$20))</f>
        <v>0</v>
      </c>
      <c r="AF9" s="134" t="s">
        <v>2686</v>
      </c>
      <c r="AG9" s="1" t="str">
        <f t="shared" si="14"/>
        <v>Mer</v>
      </c>
      <c r="AH9" s="3">
        <f ca="1">SUMIFS(
    INDIRECT("BDD!"&amp;ADDRESS(1,_xlfn.XLOOKUP($A$18,$AS:$AS,$AU:$AU))&amp;":"&amp;ADDRESS(1048576,_xlfn.XLOOKUP($A$18,$AS:$AS,$AU:$AU))),BDD!$AP:$AP,AF9,BDD!$AS:$AS,AF$2,BDD!$AR:$AR,RIGHT($B$1,4),
    INDIRECT("BDD!"&amp;ADDRESS(1,_xlfn.XLOOKUP($A$18,$AS:$AS,$AU:$AU))&amp;":"&amp;ADDRESS(1048576,_xlfn.XLOOKUP($A$18,$AS:$AS,$AU:$AU))),
    IF($A$20="*","&gt;"&amp;0,$A$20))</f>
        <v>0</v>
      </c>
      <c r="AI9" s="134" t="s">
        <v>2686</v>
      </c>
      <c r="AJ9" s="1" t="str">
        <f t="shared" si="15"/>
        <v>Ven</v>
      </c>
      <c r="AK9" s="4">
        <f ca="1">SUMIFS(
    INDIRECT("BDD!"&amp;ADDRESS(1,_xlfn.XLOOKUP($A$18,$AS:$AS,$AU:$AU))&amp;":"&amp;ADDRESS(1048576,_xlfn.XLOOKUP($A$18,$AS:$AS,$AU:$AU))),BDD!$AP:$AP,AI9,BDD!$AS:$AS,AI$2,BDD!$AR:$AR,RIGHT($B$1,4),
    INDIRECT("BDD!"&amp;ADDRESS(1,_xlfn.XLOOKUP($A$18,$AS:$AS,$AU:$AU))&amp;":"&amp;ADDRESS(1048576,_xlfn.XLOOKUP($A$18,$AS:$AS,$AU:$AU))),
    IF($A$20="*","&gt;"&amp;0,$A$20))</f>
        <v>0</v>
      </c>
      <c r="AM9" s="21"/>
      <c r="AN9" s="124">
        <v>7</v>
      </c>
      <c r="AO9" s="125" t="s">
        <v>39</v>
      </c>
      <c r="AP9" s="33"/>
      <c r="AQ9" s="95">
        <f t="shared" ca="1" si="2"/>
        <v>2017</v>
      </c>
      <c r="AR9" s="33"/>
      <c r="AS9" s="36" t="str">
        <f ca="1"/>
        <v>adresse_suffixe</v>
      </c>
      <c r="AT9" s="20">
        <f t="shared" ca="1" si="3"/>
        <v>55</v>
      </c>
      <c r="AU9" s="19">
        <f t="shared" ca="1" si="16"/>
        <v>7</v>
      </c>
      <c r="AW9" s="19" t="str">
        <v>2019-520048</v>
      </c>
      <c r="AX9" s="19">
        <v>43491</v>
      </c>
      <c r="BA9" s="19">
        <v>1</v>
      </c>
      <c r="BB9" s="19">
        <v>1</v>
      </c>
      <c r="BD9" s="19" t="str">
        <v>RUE DE PENHOET</v>
      </c>
      <c r="BE9" s="19">
        <v>7310</v>
      </c>
      <c r="BL9" s="19" t="str">
        <v>35238000AC0409</v>
      </c>
      <c r="BN9" s="19">
        <v>7</v>
      </c>
      <c r="BO9" s="19">
        <v>64</v>
      </c>
      <c r="BP9" s="19" t="str">
        <v>19.92</v>
      </c>
      <c r="BQ9" s="19">
        <v>28</v>
      </c>
      <c r="BR9" s="19" t="str">
        <v>56.40</v>
      </c>
      <c r="BS9" s="19">
        <v>4</v>
      </c>
      <c r="BT9" s="19" t="str">
        <v>151.85</v>
      </c>
      <c r="BU9" s="19">
        <v>5</v>
      </c>
      <c r="BV9" s="19" t="str">
        <v>*</v>
      </c>
      <c r="BW9" s="19">
        <v>4</v>
      </c>
      <c r="BY9" s="19">
        <v>5</v>
      </c>
      <c r="CB9" s="19" t="str">
        <v>20.00</v>
      </c>
      <c r="CC9" s="19">
        <v>3</v>
      </c>
      <c r="CH9" s="19" t="str">
        <v>83.00</v>
      </c>
      <c r="CI9" s="19" t="str">
        <v>-1.6807050</v>
      </c>
      <c r="CJ9" s="19" t="str">
        <v>48.1136240</v>
      </c>
    </row>
    <row r="10" spans="1:153" x14ac:dyDescent="0.25">
      <c r="A10" s="20"/>
      <c r="B10" s="127" t="s">
        <v>2687</v>
      </c>
      <c r="C10" s="1" t="str">
        <f t="shared" si="4"/>
        <v>Dim</v>
      </c>
      <c r="D10" s="2">
        <f ca="1">SUMIFS(
    INDIRECT("BDD!"&amp;ADDRESS(1,_xlfn.XLOOKUP($A$18,$AS:$AS,$AU:$AU))&amp;":"&amp;ADDRESS(1048576,_xlfn.XLOOKUP($A$18,$AS:$AS,$AU:$AU))),BDD!AP:AP,B10,BDD!AS:AS,B$2,BDD!AR:AR,RIGHT($B$1,4),
    INDIRECT("BDD!"&amp;ADDRESS(1,_xlfn.XLOOKUP($A$18,$AS:$AS,$AU:$AU))&amp;":"&amp;ADDRESS(1048576,_xlfn.XLOOKUP($A$18,$AS:$AS,$AU:$AU))),
    IF($A$20="*","&gt;"&amp;0,$A$20))</f>
        <v>0</v>
      </c>
      <c r="E10" s="134" t="s">
        <v>2687</v>
      </c>
      <c r="F10" s="1" t="str">
        <f t="shared" si="5"/>
        <v>Mer</v>
      </c>
      <c r="G10" s="2">
        <f ca="1">SUMIFS(
    INDIRECT("BDD!"&amp;ADDRESS(1,_xlfn.XLOOKUP($A$18,$AS:$AS,$AU:$AU))&amp;":"&amp;ADDRESS(1048576,_xlfn.XLOOKUP($A$18,$AS:$AS,$AU:$AU))),BDD!$AP:$AP,E10,BDD!$AS:$AS,E$2,BDD!$AR:$AR,RIGHT($B$1,4),
    INDIRECT("BDD!"&amp;ADDRESS(1,_xlfn.XLOOKUP($A$18,$AS:$AS,$AU:$AU))&amp;":"&amp;ADDRESS(1048576,_xlfn.XLOOKUP($A$18,$AS:$AS,$AU:$AU))),
    IF($A$20="*","&gt;"&amp;0,$A$20))</f>
        <v>0</v>
      </c>
      <c r="H10" s="134" t="s">
        <v>2687</v>
      </c>
      <c r="I10" s="1" t="str">
        <f t="shared" si="6"/>
        <v>Jeu</v>
      </c>
      <c r="J10" s="2">
        <f ca="1">SUMIFS(
    INDIRECT("BDD!"&amp;ADDRESS(1,_xlfn.XLOOKUP($A$18,$AS:$AS,$AU:$AU))&amp;":"&amp;ADDRESS(1048576,_xlfn.XLOOKUP($A$18,$AS:$AS,$AU:$AU))),BDD!$AP:$AP,H10,BDD!$AS:$AS,H$2,BDD!$AR:$AR,RIGHT($B$1,4),
    INDIRECT("BDD!"&amp;ADDRESS(1,_xlfn.XLOOKUP($A$18,$AS:$AS,$AU:$AU))&amp;":"&amp;ADDRESS(1048576,_xlfn.XLOOKUP($A$18,$AS:$AS,$AU:$AU))),
    IF($A$20="*","&gt;"&amp;0,$A$20))</f>
        <v>0</v>
      </c>
      <c r="K10" s="134" t="s">
        <v>2687</v>
      </c>
      <c r="L10" s="1" t="str">
        <f t="shared" si="7"/>
        <v>Dim</v>
      </c>
      <c r="M10" s="2">
        <f ca="1">SUMIFS(
    INDIRECT("BDD!"&amp;ADDRESS(1,_xlfn.XLOOKUP($A$18,$AS:$AS,$AU:$AU))&amp;":"&amp;ADDRESS(1048576,_xlfn.XLOOKUP($A$18,$AS:$AS,$AU:$AU))),BDD!$AP:$AP,K10,BDD!$AS:$AS,K$2,BDD!$AR:$AR,RIGHT($B$1,4),
    INDIRECT("BDD!"&amp;ADDRESS(1,_xlfn.XLOOKUP($A$18,$AS:$AS,$AU:$AU))&amp;":"&amp;ADDRESS(1048576,_xlfn.XLOOKUP($A$18,$AS:$AS,$AU:$AU))),
    IF($A$20="*","&gt;"&amp;0,$A$20))</f>
        <v>0</v>
      </c>
      <c r="N10" s="134" t="s">
        <v>2687</v>
      </c>
      <c r="O10" s="135" t="str">
        <f t="shared" si="8"/>
        <v>Mar</v>
      </c>
      <c r="P10" s="2">
        <f ca="1">SUMIFS(
    INDIRECT("BDD!"&amp;ADDRESS(1,_xlfn.XLOOKUP($A$18,$AS:$AS,$AU:$AU))&amp;":"&amp;ADDRESS(1048576,_xlfn.XLOOKUP($A$18,$AS:$AS,$AU:$AU))),BDD!$AP:$AP,N10,BDD!$AS:$AS,N$2,BDD!$AR:$AR,RIGHT($B$1,4),
    INDIRECT("BDD!"&amp;ADDRESS(1,_xlfn.XLOOKUP($A$18,$AS:$AS,$AU:$AU))&amp;":"&amp;ADDRESS(1048576,_xlfn.XLOOKUP($A$18,$AS:$AS,$AU:$AU))),
    IF($A$20="*","&gt;"&amp;0,$A$20))</f>
        <v>0</v>
      </c>
      <c r="Q10" s="134" t="s">
        <v>2687</v>
      </c>
      <c r="R10" s="1" t="str">
        <f t="shared" si="9"/>
        <v>Ven</v>
      </c>
      <c r="S10" s="2">
        <f ca="1">SUMIFS(
    INDIRECT("BDD!"&amp;ADDRESS(1,_xlfn.XLOOKUP($A$18,$AS:$AS,$AU:$AU))&amp;":"&amp;ADDRESS(1048576,_xlfn.XLOOKUP($A$18,$AS:$AS,$AU:$AU))),BDD!$AP:$AP,Q10,BDD!$AS:$AS,Q$2,BDD!$AR:$AR,RIGHT($B$1,4),
    INDIRECT("BDD!"&amp;ADDRESS(1,_xlfn.XLOOKUP($A$18,$AS:$AS,$AU:$AU))&amp;":"&amp;ADDRESS(1048576,_xlfn.XLOOKUP($A$18,$AS:$AS,$AU:$AU))),
    IF($A$20="*","&gt;"&amp;0,$A$20))</f>
        <v>0</v>
      </c>
      <c r="T10" s="134" t="s">
        <v>2687</v>
      </c>
      <c r="U10" s="1" t="str">
        <f t="shared" si="10"/>
        <v>Dim</v>
      </c>
      <c r="V10" s="3">
        <f ca="1">SUMIFS(
    INDIRECT("BDD!"&amp;ADDRESS(1,_xlfn.XLOOKUP($A$18,$AS:$AS,$AU:$AU))&amp;":"&amp;ADDRESS(1048576,_xlfn.XLOOKUP($A$18,$AS:$AS,$AU:$AU))),BDD!$AP:$AP,T10,BDD!$AS:$AS,T$2,BDD!$AR:$AR,RIGHT($B$1,4),
    INDIRECT("BDD!"&amp;ADDRESS(1,_xlfn.XLOOKUP($A$18,$AS:$AS,$AU:$AU))&amp;":"&amp;ADDRESS(1048576,_xlfn.XLOOKUP($A$18,$AS:$AS,$AU:$AU))),
    IF($A$20="*","&gt;"&amp;0,$A$20))</f>
        <v>0</v>
      </c>
      <c r="W10" s="134" t="s">
        <v>2687</v>
      </c>
      <c r="X10" s="1" t="str">
        <f t="shared" si="11"/>
        <v>Mer</v>
      </c>
      <c r="Y10" s="3">
        <f ca="1">SUMIFS(
    INDIRECT("BDD!"&amp;ADDRESS(1,_xlfn.XLOOKUP($A$18,$AS:$AS,$AU:$AU))&amp;":"&amp;ADDRESS(1048576,_xlfn.XLOOKUP($A$18,$AS:$AS,$AU:$AU))),BDD!$AP:$AP,W10,BDD!$AS:$AS,W$2,BDD!$AR:$AR,RIGHT($B$1,4),
    INDIRECT("BDD!"&amp;ADDRESS(1,_xlfn.XLOOKUP($A$18,$AS:$AS,$AU:$AU))&amp;":"&amp;ADDRESS(1048576,_xlfn.XLOOKUP($A$18,$AS:$AS,$AU:$AU))),
    IF($A$20="*","&gt;"&amp;0,$A$20))</f>
        <v>0</v>
      </c>
      <c r="Z10" s="134" t="s">
        <v>2687</v>
      </c>
      <c r="AA10" s="1" t="str">
        <f t="shared" si="12"/>
        <v>Sam</v>
      </c>
      <c r="AB10" s="3">
        <f ca="1">SUMIFS(
    INDIRECT("BDD!"&amp;ADDRESS(1,_xlfn.XLOOKUP($A$18,$AS:$AS,$AU:$AU))&amp;":"&amp;ADDRESS(1048576,_xlfn.XLOOKUP($A$18,$AS:$AS,$AU:$AU))),BDD!$AP:$AP,Z10,BDD!$AS:$AS,Z$2,BDD!$AR:$AR,RIGHT($B$1,4),
    INDIRECT("BDD!"&amp;ADDRESS(1,_xlfn.XLOOKUP($A$18,$AS:$AS,$AU:$AU))&amp;":"&amp;ADDRESS(1048576,_xlfn.XLOOKUP($A$18,$AS:$AS,$AU:$AU))),
    IF($A$20="*","&gt;"&amp;0,$A$20))</f>
        <v>0</v>
      </c>
      <c r="AC10" s="134" t="s">
        <v>2687</v>
      </c>
      <c r="AD10" s="1" t="str">
        <f t="shared" si="13"/>
        <v>Lun</v>
      </c>
      <c r="AE10" s="3">
        <f ca="1">SUMIFS(
    INDIRECT("BDD!"&amp;ADDRESS(1,_xlfn.XLOOKUP($A$18,$AS:$AS,$AU:$AU))&amp;":"&amp;ADDRESS(1048576,_xlfn.XLOOKUP($A$18,$AS:$AS,$AU:$AU))),BDD!$AP:$AP,AC10,BDD!$AS:$AS,AC$2,BDD!$AR:$AR,RIGHT($B$1,4),
    INDIRECT("BDD!"&amp;ADDRESS(1,_xlfn.XLOOKUP($A$18,$AS:$AS,$AU:$AU))&amp;":"&amp;ADDRESS(1048576,_xlfn.XLOOKUP($A$18,$AS:$AS,$AU:$AU))),
    IF($A$20="*","&gt;"&amp;0,$A$20))</f>
        <v>0</v>
      </c>
      <c r="AF10" s="134" t="s">
        <v>2687</v>
      </c>
      <c r="AG10" s="1" t="str">
        <f t="shared" si="14"/>
        <v>Jeu</v>
      </c>
      <c r="AH10" s="3">
        <f ca="1">SUMIFS(
    INDIRECT("BDD!"&amp;ADDRESS(1,_xlfn.XLOOKUP($A$18,$AS:$AS,$AU:$AU))&amp;":"&amp;ADDRESS(1048576,_xlfn.XLOOKUP($A$18,$AS:$AS,$AU:$AU))),BDD!$AP:$AP,AF10,BDD!$AS:$AS,AF$2,BDD!$AR:$AR,RIGHT($B$1,4),
    INDIRECT("BDD!"&amp;ADDRESS(1,_xlfn.XLOOKUP($A$18,$AS:$AS,$AU:$AU))&amp;":"&amp;ADDRESS(1048576,_xlfn.XLOOKUP($A$18,$AS:$AS,$AU:$AU))),
    IF($A$20="*","&gt;"&amp;0,$A$20))</f>
        <v>0</v>
      </c>
      <c r="AI10" s="134" t="s">
        <v>2687</v>
      </c>
      <c r="AJ10" s="1" t="str">
        <f t="shared" si="15"/>
        <v>Sam</v>
      </c>
      <c r="AK10" s="4">
        <f ca="1">SUMIFS(
    INDIRECT("BDD!"&amp;ADDRESS(1,_xlfn.XLOOKUP($A$18,$AS:$AS,$AU:$AU))&amp;":"&amp;ADDRESS(1048576,_xlfn.XLOOKUP($A$18,$AS:$AS,$AU:$AU))),BDD!$AP:$AP,AI10,BDD!$AS:$AS,AI$2,BDD!$AR:$AR,RIGHT($B$1,4),
    INDIRECT("BDD!"&amp;ADDRESS(1,_xlfn.XLOOKUP($A$18,$AS:$AS,$AU:$AU))&amp;":"&amp;ADDRESS(1048576,_xlfn.XLOOKUP($A$18,$AS:$AS,$AU:$AU))),
    IF($A$20="*","&gt;"&amp;0,$A$20))</f>
        <v>0</v>
      </c>
      <c r="AM10" s="20"/>
      <c r="AN10" s="18"/>
      <c r="AO10" s="18"/>
      <c r="AP10" s="21"/>
      <c r="AQ10" s="95">
        <f t="shared" ca="1" si="2"/>
        <v>2016</v>
      </c>
      <c r="AR10" s="33"/>
      <c r="AS10" s="36" t="str">
        <f ca="1"/>
        <v>adresse_nom_voie</v>
      </c>
      <c r="AT10" s="20">
        <f t="shared" ca="1" si="3"/>
        <v>56</v>
      </c>
      <c r="AU10" s="19">
        <f t="shared" ca="1" si="16"/>
        <v>8</v>
      </c>
      <c r="AW10" s="19" t="str">
        <v>2019-520212</v>
      </c>
      <c r="AX10" s="19">
        <v>43502</v>
      </c>
      <c r="BA10" s="19">
        <v>85000</v>
      </c>
      <c r="BB10" s="19">
        <v>11</v>
      </c>
      <c r="BD10" s="19" t="str">
        <v>RUE DE MONTFORT</v>
      </c>
      <c r="BE10" s="19">
        <v>6700</v>
      </c>
      <c r="BL10" s="19" t="str">
        <v>35238000AC0517</v>
      </c>
      <c r="BN10" s="19" t="str">
        <v>*</v>
      </c>
      <c r="BO10" s="19">
        <v>1</v>
      </c>
      <c r="BP10" s="19" t="str">
        <v>44.08</v>
      </c>
      <c r="BQ10" s="19">
        <v>3</v>
      </c>
      <c r="BR10" s="19" t="str">
        <v>51.77</v>
      </c>
      <c r="BS10" s="19">
        <v>23</v>
      </c>
      <c r="BT10" s="19" t="str">
        <v>55.94</v>
      </c>
      <c r="BU10" s="19">
        <v>71</v>
      </c>
      <c r="BW10" s="19">
        <v>120</v>
      </c>
      <c r="BY10" s="19">
        <v>8</v>
      </c>
      <c r="CB10" s="19" t="str">
        <v>119.00</v>
      </c>
      <c r="CC10" s="19">
        <v>7</v>
      </c>
      <c r="CH10" s="19" t="str">
        <v>2.00</v>
      </c>
      <c r="CI10" s="19" t="str">
        <v>-1.6810880</v>
      </c>
      <c r="CJ10" s="19" t="str">
        <v>48.1111840</v>
      </c>
    </row>
    <row r="11" spans="1:153" x14ac:dyDescent="0.25">
      <c r="A11" s="25"/>
      <c r="B11" s="127" t="s">
        <v>2688</v>
      </c>
      <c r="C11" s="1" t="str">
        <f t="shared" si="4"/>
        <v>Lun</v>
      </c>
      <c r="D11" s="2">
        <f ca="1">SUMIFS(
    INDIRECT("BDD!"&amp;ADDRESS(1,_xlfn.XLOOKUP($A$18,$AS:$AS,$AU:$AU))&amp;":"&amp;ADDRESS(1048576,_xlfn.XLOOKUP($A$18,$AS:$AS,$AU:$AU))),BDD!AP:AP,B11,BDD!AS:AS,B$2,BDD!AR:AR,RIGHT($B$1,4),
    INDIRECT("BDD!"&amp;ADDRESS(1,_xlfn.XLOOKUP($A$18,$AS:$AS,$AU:$AU))&amp;":"&amp;ADDRESS(1048576,_xlfn.XLOOKUP($A$18,$AS:$AS,$AU:$AU))),
    IF($A$20="*","&gt;"&amp;0,$A$20))</f>
        <v>0</v>
      </c>
      <c r="E11" s="134" t="s">
        <v>2688</v>
      </c>
      <c r="F11" s="1" t="str">
        <f t="shared" si="5"/>
        <v>Jeu</v>
      </c>
      <c r="G11" s="2">
        <f ca="1">SUMIFS(
    INDIRECT("BDD!"&amp;ADDRESS(1,_xlfn.XLOOKUP($A$18,$AS:$AS,$AU:$AU))&amp;":"&amp;ADDRESS(1048576,_xlfn.XLOOKUP($A$18,$AS:$AS,$AU:$AU))),BDD!$AP:$AP,E11,BDD!$AS:$AS,E$2,BDD!$AR:$AR,RIGHT($B$1,4),
    INDIRECT("BDD!"&amp;ADDRESS(1,_xlfn.XLOOKUP($A$18,$AS:$AS,$AU:$AU))&amp;":"&amp;ADDRESS(1048576,_xlfn.XLOOKUP($A$18,$AS:$AS,$AU:$AU))),
    IF($A$20="*","&gt;"&amp;0,$A$20))</f>
        <v>0</v>
      </c>
      <c r="H11" s="134" t="s">
        <v>2688</v>
      </c>
      <c r="I11" s="1" t="str">
        <f t="shared" si="6"/>
        <v>Ven</v>
      </c>
      <c r="J11" s="2">
        <f ca="1">SUMIFS(
    INDIRECT("BDD!"&amp;ADDRESS(1,_xlfn.XLOOKUP($A$18,$AS:$AS,$AU:$AU))&amp;":"&amp;ADDRESS(1048576,_xlfn.XLOOKUP($A$18,$AS:$AS,$AU:$AU))),BDD!$AP:$AP,H11,BDD!$AS:$AS,H$2,BDD!$AR:$AR,RIGHT($B$1,4),
    INDIRECT("BDD!"&amp;ADDRESS(1,_xlfn.XLOOKUP($A$18,$AS:$AS,$AU:$AU))&amp;":"&amp;ADDRESS(1048576,_xlfn.XLOOKUP($A$18,$AS:$AS,$AU:$AU))),
    IF($A$20="*","&gt;"&amp;0,$A$20))</f>
        <v>0</v>
      </c>
      <c r="K11" s="134" t="s">
        <v>2688</v>
      </c>
      <c r="L11" s="1" t="str">
        <f t="shared" si="7"/>
        <v>Lun</v>
      </c>
      <c r="M11" s="2">
        <f ca="1">SUMIFS(
    INDIRECT("BDD!"&amp;ADDRESS(1,_xlfn.XLOOKUP($A$18,$AS:$AS,$AU:$AU))&amp;":"&amp;ADDRESS(1048576,_xlfn.XLOOKUP($A$18,$AS:$AS,$AU:$AU))),BDD!$AP:$AP,K11,BDD!$AS:$AS,K$2,BDD!$AR:$AR,RIGHT($B$1,4),
    INDIRECT("BDD!"&amp;ADDRESS(1,_xlfn.XLOOKUP($A$18,$AS:$AS,$AU:$AU))&amp;":"&amp;ADDRESS(1048576,_xlfn.XLOOKUP($A$18,$AS:$AS,$AU:$AU))),
    IF($A$20="*","&gt;"&amp;0,$A$20))</f>
        <v>0</v>
      </c>
      <c r="N11" s="134" t="s">
        <v>2688</v>
      </c>
      <c r="O11" s="1" t="str">
        <f t="shared" si="8"/>
        <v>Mer</v>
      </c>
      <c r="P11" s="2">
        <f ca="1">SUMIFS(
    INDIRECT("BDD!"&amp;ADDRESS(1,_xlfn.XLOOKUP($A$18,$AS:$AS,$AU:$AU))&amp;":"&amp;ADDRESS(1048576,_xlfn.XLOOKUP($A$18,$AS:$AS,$AU:$AU))),BDD!$AP:$AP,N11,BDD!$AS:$AS,N$2,BDD!$AR:$AR,RIGHT($B$1,4),
    INDIRECT("BDD!"&amp;ADDRESS(1,_xlfn.XLOOKUP($A$18,$AS:$AS,$AU:$AU))&amp;":"&amp;ADDRESS(1048576,_xlfn.XLOOKUP($A$18,$AS:$AS,$AU:$AU))),
    IF($A$20="*","&gt;"&amp;0,$A$20))</f>
        <v>0</v>
      </c>
      <c r="Q11" s="134" t="s">
        <v>2688</v>
      </c>
      <c r="R11" s="1" t="str">
        <f t="shared" si="9"/>
        <v>Sam</v>
      </c>
      <c r="S11" s="2">
        <f ca="1">SUMIFS(
    INDIRECT("BDD!"&amp;ADDRESS(1,_xlfn.XLOOKUP($A$18,$AS:$AS,$AU:$AU))&amp;":"&amp;ADDRESS(1048576,_xlfn.XLOOKUP($A$18,$AS:$AS,$AU:$AU))),BDD!$AP:$AP,Q11,BDD!$AS:$AS,Q$2,BDD!$AR:$AR,RIGHT($B$1,4),
    INDIRECT("BDD!"&amp;ADDRESS(1,_xlfn.XLOOKUP($A$18,$AS:$AS,$AU:$AU))&amp;":"&amp;ADDRESS(1048576,_xlfn.XLOOKUP($A$18,$AS:$AS,$AU:$AU))),
    IF($A$20="*","&gt;"&amp;0,$A$20))</f>
        <v>0</v>
      </c>
      <c r="T11" s="134" t="s">
        <v>2688</v>
      </c>
      <c r="U11" s="1" t="str">
        <f t="shared" si="10"/>
        <v>Lun</v>
      </c>
      <c r="V11" s="3">
        <f ca="1">SUMIFS(
    INDIRECT("BDD!"&amp;ADDRESS(1,_xlfn.XLOOKUP($A$18,$AS:$AS,$AU:$AU))&amp;":"&amp;ADDRESS(1048576,_xlfn.XLOOKUP($A$18,$AS:$AS,$AU:$AU))),BDD!$AP:$AP,T11,BDD!$AS:$AS,T$2,BDD!$AR:$AR,RIGHT($B$1,4),
    INDIRECT("BDD!"&amp;ADDRESS(1,_xlfn.XLOOKUP($A$18,$AS:$AS,$AU:$AU))&amp;":"&amp;ADDRESS(1048576,_xlfn.XLOOKUP($A$18,$AS:$AS,$AU:$AU))),
    IF($A$20="*","&gt;"&amp;0,$A$20))</f>
        <v>0</v>
      </c>
      <c r="W11" s="134" t="s">
        <v>2688</v>
      </c>
      <c r="X11" s="1" t="str">
        <f t="shared" si="11"/>
        <v>Jeu</v>
      </c>
      <c r="Y11" s="3">
        <f ca="1">SUMIFS(
    INDIRECT("BDD!"&amp;ADDRESS(1,_xlfn.XLOOKUP($A$18,$AS:$AS,$AU:$AU))&amp;":"&amp;ADDRESS(1048576,_xlfn.XLOOKUP($A$18,$AS:$AS,$AU:$AU))),BDD!$AP:$AP,W11,BDD!$AS:$AS,W$2,BDD!$AR:$AR,RIGHT($B$1,4),
    INDIRECT("BDD!"&amp;ADDRESS(1,_xlfn.XLOOKUP($A$18,$AS:$AS,$AU:$AU))&amp;":"&amp;ADDRESS(1048576,_xlfn.XLOOKUP($A$18,$AS:$AS,$AU:$AU))),
    IF($A$20="*","&gt;"&amp;0,$A$20))</f>
        <v>0</v>
      </c>
      <c r="Z11" s="134" t="s">
        <v>2688</v>
      </c>
      <c r="AA11" s="1" t="str">
        <f t="shared" si="12"/>
        <v>Dim</v>
      </c>
      <c r="AB11" s="3">
        <f ca="1">SUMIFS(
    INDIRECT("BDD!"&amp;ADDRESS(1,_xlfn.XLOOKUP($A$18,$AS:$AS,$AU:$AU))&amp;":"&amp;ADDRESS(1048576,_xlfn.XLOOKUP($A$18,$AS:$AS,$AU:$AU))),BDD!$AP:$AP,Z11,BDD!$AS:$AS,Z$2,BDD!$AR:$AR,RIGHT($B$1,4),
    INDIRECT("BDD!"&amp;ADDRESS(1,_xlfn.XLOOKUP($A$18,$AS:$AS,$AU:$AU))&amp;":"&amp;ADDRESS(1048576,_xlfn.XLOOKUP($A$18,$AS:$AS,$AU:$AU))),
    IF($A$20="*","&gt;"&amp;0,$A$20))</f>
        <v>0</v>
      </c>
      <c r="AC11" s="134" t="s">
        <v>2688</v>
      </c>
      <c r="AD11" s="1" t="str">
        <f t="shared" si="13"/>
        <v>Mar</v>
      </c>
      <c r="AE11" s="3">
        <f ca="1">SUMIFS(
    INDIRECT("BDD!"&amp;ADDRESS(1,_xlfn.XLOOKUP($A$18,$AS:$AS,$AU:$AU))&amp;":"&amp;ADDRESS(1048576,_xlfn.XLOOKUP($A$18,$AS:$AS,$AU:$AU))),BDD!$AP:$AP,AC11,BDD!$AS:$AS,AC$2,BDD!$AR:$AR,RIGHT($B$1,4),
    INDIRECT("BDD!"&amp;ADDRESS(1,_xlfn.XLOOKUP($A$18,$AS:$AS,$AU:$AU))&amp;":"&amp;ADDRESS(1048576,_xlfn.XLOOKUP($A$18,$AS:$AS,$AU:$AU))),
    IF($A$20="*","&gt;"&amp;0,$A$20))</f>
        <v>0</v>
      </c>
      <c r="AF11" s="134" t="s">
        <v>2688</v>
      </c>
      <c r="AG11" s="1" t="str">
        <f t="shared" si="14"/>
        <v>Ven</v>
      </c>
      <c r="AH11" s="3">
        <f ca="1">SUMIFS(
    INDIRECT("BDD!"&amp;ADDRESS(1,_xlfn.XLOOKUP($A$18,$AS:$AS,$AU:$AU))&amp;":"&amp;ADDRESS(1048576,_xlfn.XLOOKUP($A$18,$AS:$AS,$AU:$AU))),BDD!$AP:$AP,AF11,BDD!$AS:$AS,AF$2,BDD!$AR:$AR,RIGHT($B$1,4),
    INDIRECT("BDD!"&amp;ADDRESS(1,_xlfn.XLOOKUP($A$18,$AS:$AS,$AU:$AU))&amp;":"&amp;ADDRESS(1048576,_xlfn.XLOOKUP($A$18,$AS:$AS,$AU:$AU))),
    IF($A$20="*","&gt;"&amp;0,$A$20))</f>
        <v>0</v>
      </c>
      <c r="AI11" s="134" t="s">
        <v>2688</v>
      </c>
      <c r="AJ11" s="1" t="str">
        <f t="shared" si="15"/>
        <v>Dim</v>
      </c>
      <c r="AK11" s="4">
        <f ca="1">SUMIFS(
    INDIRECT("BDD!"&amp;ADDRESS(1,_xlfn.XLOOKUP($A$18,$AS:$AS,$AU:$AU))&amp;":"&amp;ADDRESS(1048576,_xlfn.XLOOKUP($A$18,$AS:$AS,$AU:$AU))),BDD!$AP:$AP,AI11,BDD!$AS:$AS,AI$2,BDD!$AR:$AR,RIGHT($B$1,4),
    INDIRECT("BDD!"&amp;ADDRESS(1,_xlfn.XLOOKUP($A$18,$AS:$AS,$AU:$AU))&amp;":"&amp;ADDRESS(1048576,_xlfn.XLOOKUP($A$18,$AS:$AS,$AU:$AU))),
    IF($A$20="*","&gt;"&amp;0,$A$20))</f>
        <v>0</v>
      </c>
      <c r="AM11" s="20"/>
      <c r="AN11" s="19" t="s">
        <v>65</v>
      </c>
      <c r="AP11" s="21"/>
      <c r="AQ11" s="96">
        <f t="shared" ca="1" si="2"/>
        <v>2015</v>
      </c>
      <c r="AR11" s="33"/>
      <c r="AS11" s="36" t="str">
        <f ca="1"/>
        <v>adresse_code_voie</v>
      </c>
      <c r="AT11" s="20">
        <f t="shared" ca="1" si="3"/>
        <v>57</v>
      </c>
      <c r="AU11" s="19">
        <f t="shared" ca="1" si="16"/>
        <v>9</v>
      </c>
      <c r="AW11" s="19" t="str">
        <v>2019-520328</v>
      </c>
      <c r="AX11" s="19">
        <v>43507</v>
      </c>
      <c r="BA11" s="19">
        <v>12800</v>
      </c>
      <c r="BB11" s="19">
        <v>22</v>
      </c>
      <c r="BD11" s="19" t="str">
        <v>RUE SAINT LOUIS</v>
      </c>
      <c r="BE11" s="19">
        <v>8710</v>
      </c>
      <c r="BL11" s="19" t="str">
        <v>35238000AC0347</v>
      </c>
      <c r="BO11" s="19">
        <v>0</v>
      </c>
      <c r="BP11" s="19" t="str">
        <v>28.84</v>
      </c>
      <c r="BQ11" s="19">
        <v>22</v>
      </c>
      <c r="BR11" s="19" t="str">
        <v>46.90</v>
      </c>
      <c r="BS11" s="19">
        <v>25</v>
      </c>
      <c r="BT11" s="19" t="str">
        <v>76.79</v>
      </c>
      <c r="BU11" s="19">
        <v>8</v>
      </c>
      <c r="BW11" s="19">
        <v>136</v>
      </c>
      <c r="BY11" s="19">
        <v>0</v>
      </c>
      <c r="CB11" s="19" t="str">
        <v>16.00</v>
      </c>
      <c r="CC11" s="19">
        <v>6</v>
      </c>
      <c r="CH11" s="19" t="str">
        <v>155.00</v>
      </c>
      <c r="CI11" s="19" t="str">
        <v>-1.6809800</v>
      </c>
      <c r="CJ11" s="19" t="str">
        <v>48.1142160</v>
      </c>
    </row>
    <row r="12" spans="1:153" x14ac:dyDescent="0.25">
      <c r="A12" s="25"/>
      <c r="B12" s="127" t="s">
        <v>2689</v>
      </c>
      <c r="C12" s="1" t="str">
        <f t="shared" si="4"/>
        <v>Mar</v>
      </c>
      <c r="D12" s="2">
        <f ca="1">SUMIFS(
    INDIRECT("BDD!"&amp;ADDRESS(1,_xlfn.XLOOKUP($A$18,$AS:$AS,$AU:$AU))&amp;":"&amp;ADDRESS(1048576,_xlfn.XLOOKUP($A$18,$AS:$AS,$AU:$AU))),BDD!AP:AP,B12,BDD!AS:AS,B$2,BDD!AR:AR,RIGHT($B$1,4),
    INDIRECT("BDD!"&amp;ADDRESS(1,_xlfn.XLOOKUP($A$18,$AS:$AS,$AU:$AU))&amp;":"&amp;ADDRESS(1048576,_xlfn.XLOOKUP($A$18,$AS:$AS,$AU:$AU))),
    IF($A$20="*","&gt;"&amp;0,$A$20))</f>
        <v>0</v>
      </c>
      <c r="E12" s="134" t="s">
        <v>2689</v>
      </c>
      <c r="F12" s="1" t="str">
        <f t="shared" si="5"/>
        <v>Ven</v>
      </c>
      <c r="G12" s="2">
        <f ca="1">SUMIFS(
    INDIRECT("BDD!"&amp;ADDRESS(1,_xlfn.XLOOKUP($A$18,$AS:$AS,$AU:$AU))&amp;":"&amp;ADDRESS(1048576,_xlfn.XLOOKUP($A$18,$AS:$AS,$AU:$AU))),BDD!$AP:$AP,E12,BDD!$AS:$AS,E$2,BDD!$AR:$AR,RIGHT($B$1,4),
    INDIRECT("BDD!"&amp;ADDRESS(1,_xlfn.XLOOKUP($A$18,$AS:$AS,$AU:$AU))&amp;":"&amp;ADDRESS(1048576,_xlfn.XLOOKUP($A$18,$AS:$AS,$AU:$AU))),
    IF($A$20="*","&gt;"&amp;0,$A$20))</f>
        <v>0</v>
      </c>
      <c r="H12" s="134" t="s">
        <v>2689</v>
      </c>
      <c r="I12" s="1" t="str">
        <f t="shared" si="6"/>
        <v>Sam</v>
      </c>
      <c r="J12" s="2">
        <f ca="1">SUMIFS(
    INDIRECT("BDD!"&amp;ADDRESS(1,_xlfn.XLOOKUP($A$18,$AS:$AS,$AU:$AU))&amp;":"&amp;ADDRESS(1048576,_xlfn.XLOOKUP($A$18,$AS:$AS,$AU:$AU))),BDD!$AP:$AP,H12,BDD!$AS:$AS,H$2,BDD!$AR:$AR,RIGHT($B$1,4),
    INDIRECT("BDD!"&amp;ADDRESS(1,_xlfn.XLOOKUP($A$18,$AS:$AS,$AU:$AU))&amp;":"&amp;ADDRESS(1048576,_xlfn.XLOOKUP($A$18,$AS:$AS,$AU:$AU))),
    IF($A$20="*","&gt;"&amp;0,$A$20))</f>
        <v>0</v>
      </c>
      <c r="K12" s="134" t="s">
        <v>2689</v>
      </c>
      <c r="L12" s="1" t="str">
        <f t="shared" si="7"/>
        <v>Mar</v>
      </c>
      <c r="M12" s="2">
        <f ca="1">SUMIFS(
    INDIRECT("BDD!"&amp;ADDRESS(1,_xlfn.XLOOKUP($A$18,$AS:$AS,$AU:$AU))&amp;":"&amp;ADDRESS(1048576,_xlfn.XLOOKUP($A$18,$AS:$AS,$AU:$AU))),BDD!$AP:$AP,K12,BDD!$AS:$AS,K$2,BDD!$AR:$AR,RIGHT($B$1,4),
    INDIRECT("BDD!"&amp;ADDRESS(1,_xlfn.XLOOKUP($A$18,$AS:$AS,$AU:$AU))&amp;":"&amp;ADDRESS(1048576,_xlfn.XLOOKUP($A$18,$AS:$AS,$AU:$AU))),
    IF($A$20="*","&gt;"&amp;0,$A$20))</f>
        <v>0</v>
      </c>
      <c r="N12" s="134" t="s">
        <v>2689</v>
      </c>
      <c r="O12" s="1" t="str">
        <f t="shared" si="8"/>
        <v>Jeu</v>
      </c>
      <c r="P12" s="2">
        <f ca="1">SUMIFS(
    INDIRECT("BDD!"&amp;ADDRESS(1,_xlfn.XLOOKUP($A$18,$AS:$AS,$AU:$AU))&amp;":"&amp;ADDRESS(1048576,_xlfn.XLOOKUP($A$18,$AS:$AS,$AU:$AU))),BDD!$AP:$AP,N12,BDD!$AS:$AS,N$2,BDD!$AR:$AR,RIGHT($B$1,4),
    INDIRECT("BDD!"&amp;ADDRESS(1,_xlfn.XLOOKUP($A$18,$AS:$AS,$AU:$AU))&amp;":"&amp;ADDRESS(1048576,_xlfn.XLOOKUP($A$18,$AS:$AS,$AU:$AU))),
    IF($A$20="*","&gt;"&amp;0,$A$20))</f>
        <v>0</v>
      </c>
      <c r="Q12" s="134" t="s">
        <v>2689</v>
      </c>
      <c r="R12" s="1" t="str">
        <f t="shared" si="9"/>
        <v>Dim</v>
      </c>
      <c r="S12" s="2">
        <f ca="1">SUMIFS(
    INDIRECT("BDD!"&amp;ADDRESS(1,_xlfn.XLOOKUP($A$18,$AS:$AS,$AU:$AU))&amp;":"&amp;ADDRESS(1048576,_xlfn.XLOOKUP($A$18,$AS:$AS,$AU:$AU))),BDD!$AP:$AP,Q12,BDD!$AS:$AS,Q$2,BDD!$AR:$AR,RIGHT($B$1,4),
    INDIRECT("BDD!"&amp;ADDRESS(1,_xlfn.XLOOKUP($A$18,$AS:$AS,$AU:$AU))&amp;":"&amp;ADDRESS(1048576,_xlfn.XLOOKUP($A$18,$AS:$AS,$AU:$AU))),
    IF($A$20="*","&gt;"&amp;0,$A$20))</f>
        <v>0</v>
      </c>
      <c r="T12" s="134" t="s">
        <v>2689</v>
      </c>
      <c r="U12" s="1" t="str">
        <f t="shared" si="10"/>
        <v>Mar</v>
      </c>
      <c r="V12" s="3">
        <f ca="1">SUMIFS(
    INDIRECT("BDD!"&amp;ADDRESS(1,_xlfn.XLOOKUP($A$18,$AS:$AS,$AU:$AU))&amp;":"&amp;ADDRESS(1048576,_xlfn.XLOOKUP($A$18,$AS:$AS,$AU:$AU))),BDD!$AP:$AP,T12,BDD!$AS:$AS,T$2,BDD!$AR:$AR,RIGHT($B$1,4),
    INDIRECT("BDD!"&amp;ADDRESS(1,_xlfn.XLOOKUP($A$18,$AS:$AS,$AU:$AU))&amp;":"&amp;ADDRESS(1048576,_xlfn.XLOOKUP($A$18,$AS:$AS,$AU:$AU))),
    IF($A$20="*","&gt;"&amp;0,$A$20))</f>
        <v>0</v>
      </c>
      <c r="W12" s="134" t="s">
        <v>2689</v>
      </c>
      <c r="X12" s="1" t="str">
        <f t="shared" si="11"/>
        <v>Ven</v>
      </c>
      <c r="Y12" s="3">
        <f ca="1">SUMIFS(
    INDIRECT("BDD!"&amp;ADDRESS(1,_xlfn.XLOOKUP($A$18,$AS:$AS,$AU:$AU))&amp;":"&amp;ADDRESS(1048576,_xlfn.XLOOKUP($A$18,$AS:$AS,$AU:$AU))),BDD!$AP:$AP,W12,BDD!$AS:$AS,W$2,BDD!$AR:$AR,RIGHT($B$1,4),
    INDIRECT("BDD!"&amp;ADDRESS(1,_xlfn.XLOOKUP($A$18,$AS:$AS,$AU:$AU))&amp;":"&amp;ADDRESS(1048576,_xlfn.XLOOKUP($A$18,$AS:$AS,$AU:$AU))),
    IF($A$20="*","&gt;"&amp;0,$A$20))</f>
        <v>0</v>
      </c>
      <c r="Z12" s="134" t="s">
        <v>2689</v>
      </c>
      <c r="AA12" s="1" t="str">
        <f t="shared" si="12"/>
        <v>Lun</v>
      </c>
      <c r="AB12" s="3">
        <f ca="1">SUMIFS(
    INDIRECT("BDD!"&amp;ADDRESS(1,_xlfn.XLOOKUP($A$18,$AS:$AS,$AU:$AU))&amp;":"&amp;ADDRESS(1048576,_xlfn.XLOOKUP($A$18,$AS:$AS,$AU:$AU))),BDD!$AP:$AP,Z12,BDD!$AS:$AS,Z$2,BDD!$AR:$AR,RIGHT($B$1,4),
    INDIRECT("BDD!"&amp;ADDRESS(1,_xlfn.XLOOKUP($A$18,$AS:$AS,$AU:$AU))&amp;":"&amp;ADDRESS(1048576,_xlfn.XLOOKUP($A$18,$AS:$AS,$AU:$AU))),
    IF($A$20="*","&gt;"&amp;0,$A$20))</f>
        <v>0</v>
      </c>
      <c r="AC12" s="134" t="s">
        <v>2689</v>
      </c>
      <c r="AD12" s="1" t="str">
        <f t="shared" si="13"/>
        <v>Mer</v>
      </c>
      <c r="AE12" s="3">
        <f ca="1">SUMIFS(
    INDIRECT("BDD!"&amp;ADDRESS(1,_xlfn.XLOOKUP($A$18,$AS:$AS,$AU:$AU))&amp;":"&amp;ADDRESS(1048576,_xlfn.XLOOKUP($A$18,$AS:$AS,$AU:$AU))),BDD!$AP:$AP,AC12,BDD!$AS:$AS,AC$2,BDD!$AR:$AR,RIGHT($B$1,4),
    INDIRECT("BDD!"&amp;ADDRESS(1,_xlfn.XLOOKUP($A$18,$AS:$AS,$AU:$AU))&amp;":"&amp;ADDRESS(1048576,_xlfn.XLOOKUP($A$18,$AS:$AS,$AU:$AU))),
    IF($A$20="*","&gt;"&amp;0,$A$20))</f>
        <v>0</v>
      </c>
      <c r="AF12" s="134" t="s">
        <v>2689</v>
      </c>
      <c r="AG12" s="1" t="str">
        <f t="shared" si="14"/>
        <v>Sam</v>
      </c>
      <c r="AH12" s="3">
        <f ca="1">SUMIFS(
    INDIRECT("BDD!"&amp;ADDRESS(1,_xlfn.XLOOKUP($A$18,$AS:$AS,$AU:$AU))&amp;":"&amp;ADDRESS(1048576,_xlfn.XLOOKUP($A$18,$AS:$AS,$AU:$AU))),BDD!$AP:$AP,AF12,BDD!$AS:$AS,AF$2,BDD!$AR:$AR,RIGHT($B$1,4),
    INDIRECT("BDD!"&amp;ADDRESS(1,_xlfn.XLOOKUP($A$18,$AS:$AS,$AU:$AU))&amp;":"&amp;ADDRESS(1048576,_xlfn.XLOOKUP($A$18,$AS:$AS,$AU:$AU))),
    IF($A$20="*","&gt;"&amp;0,$A$20))</f>
        <v>0</v>
      </c>
      <c r="AI12" s="134" t="s">
        <v>2689</v>
      </c>
      <c r="AJ12" s="1" t="str">
        <f t="shared" si="15"/>
        <v>Lun</v>
      </c>
      <c r="AK12" s="4">
        <f ca="1">SUMIFS(
    INDIRECT("BDD!"&amp;ADDRESS(1,_xlfn.XLOOKUP($A$18,$AS:$AS,$AU:$AU))&amp;":"&amp;ADDRESS(1048576,_xlfn.XLOOKUP($A$18,$AS:$AS,$AU:$AU))),BDD!$AP:$AP,AI12,BDD!$AS:$AS,AI$2,BDD!$AR:$AR,RIGHT($B$1,4),
    INDIRECT("BDD!"&amp;ADDRESS(1,_xlfn.XLOOKUP($A$18,$AS:$AS,$AU:$AU))&amp;":"&amp;ADDRESS(1048576,_xlfn.XLOOKUP($A$18,$AS:$AS,$AU:$AU))),
    IF($A$20="*","&gt;"&amp;0,$A$20))</f>
        <v>0</v>
      </c>
      <c r="AL12" s="99"/>
      <c r="AN12" s="19" t="s">
        <v>66</v>
      </c>
      <c r="AQ12" s="22"/>
      <c r="AR12" s="21"/>
      <c r="AS12" s="36" t="str">
        <f ca="1"/>
        <v>code_postal</v>
      </c>
      <c r="AT12" s="20">
        <f t="shared" ca="1" si="3"/>
        <v>58</v>
      </c>
      <c r="AU12" s="19">
        <f t="shared" ca="1" si="16"/>
        <v>10</v>
      </c>
      <c r="AW12" s="19" t="str">
        <v>2019-520346</v>
      </c>
      <c r="AX12" s="19">
        <v>43504</v>
      </c>
      <c r="BA12" s="19">
        <v>78000</v>
      </c>
      <c r="BB12" s="19">
        <v>6</v>
      </c>
      <c r="BD12" s="19" t="str">
        <v>RUE DE BONNE NOUVELLE</v>
      </c>
      <c r="BE12" s="19">
        <v>1040</v>
      </c>
      <c r="BL12" s="19" t="str">
        <v>35238000AC0245</v>
      </c>
      <c r="BO12" s="19">
        <v>7</v>
      </c>
      <c r="BP12" s="19" t="str">
        <v>51.06</v>
      </c>
      <c r="BQ12" s="19">
        <v>24</v>
      </c>
      <c r="BR12" s="19" t="str">
        <v>65.14</v>
      </c>
      <c r="BS12" s="19">
        <v>54</v>
      </c>
      <c r="BT12" s="19" t="str">
        <v>35.43</v>
      </c>
      <c r="BU12" s="19">
        <v>3</v>
      </c>
      <c r="BW12" s="19">
        <v>72</v>
      </c>
      <c r="BY12" s="19" t="str">
        <v>*</v>
      </c>
      <c r="CB12" s="19" t="str">
        <v>19.00</v>
      </c>
      <c r="CC12" s="19">
        <v>9</v>
      </c>
      <c r="CH12" s="19" t="str">
        <v>29.00</v>
      </c>
      <c r="CI12" s="19" t="str">
        <v>-1.6828710</v>
      </c>
      <c r="CJ12" s="19" t="str">
        <v>48.1139730</v>
      </c>
    </row>
    <row r="13" spans="1:153" x14ac:dyDescent="0.25">
      <c r="B13" s="127">
        <v>10</v>
      </c>
      <c r="C13" s="1" t="str">
        <f t="shared" si="4"/>
        <v>Mer</v>
      </c>
      <c r="D13" s="2">
        <f ca="1">SUMIFS(
    INDIRECT("BDD!"&amp;ADDRESS(1,_xlfn.XLOOKUP($A$18,$AS:$AS,$AU:$AU))&amp;":"&amp;ADDRESS(1048576,_xlfn.XLOOKUP($A$18,$AS:$AS,$AU:$AU))),BDD!AP:AP,B13,BDD!AS:AS,B$2,BDD!AR:AR,RIGHT($B$1,4),
    INDIRECT("BDD!"&amp;ADDRESS(1,_xlfn.XLOOKUP($A$18,$AS:$AS,$AU:$AU))&amp;":"&amp;ADDRESS(1048576,_xlfn.XLOOKUP($A$18,$AS:$AS,$AU:$AU))),
    IF($A$20="*","&gt;"&amp;0,$A$20))</f>
        <v>0</v>
      </c>
      <c r="E13" s="134">
        <v>10</v>
      </c>
      <c r="F13" s="1" t="str">
        <f t="shared" si="5"/>
        <v>Sam</v>
      </c>
      <c r="G13" s="2">
        <f ca="1">SUMIFS(
    INDIRECT("BDD!"&amp;ADDRESS(1,_xlfn.XLOOKUP($A$18,$AS:$AS,$AU:$AU))&amp;":"&amp;ADDRESS(1048576,_xlfn.XLOOKUP($A$18,$AS:$AS,$AU:$AU))),BDD!$AP:$AP,E13,BDD!$AS:$AS,E$2,BDD!$AR:$AR,RIGHT($B$1,4),
    INDIRECT("BDD!"&amp;ADDRESS(1,_xlfn.XLOOKUP($A$18,$AS:$AS,$AU:$AU))&amp;":"&amp;ADDRESS(1048576,_xlfn.XLOOKUP($A$18,$AS:$AS,$AU:$AU))),
    IF($A$20="*","&gt;"&amp;0,$A$20))</f>
        <v>0</v>
      </c>
      <c r="H13" s="134">
        <v>10</v>
      </c>
      <c r="I13" s="1" t="str">
        <f t="shared" si="6"/>
        <v>Dim</v>
      </c>
      <c r="J13" s="2">
        <f ca="1">SUMIFS(
    INDIRECT("BDD!"&amp;ADDRESS(1,_xlfn.XLOOKUP($A$18,$AS:$AS,$AU:$AU))&amp;":"&amp;ADDRESS(1048576,_xlfn.XLOOKUP($A$18,$AS:$AS,$AU:$AU))),BDD!$AP:$AP,H13,BDD!$AS:$AS,H$2,BDD!$AR:$AR,RIGHT($B$1,4),
    INDIRECT("BDD!"&amp;ADDRESS(1,_xlfn.XLOOKUP($A$18,$AS:$AS,$AU:$AU))&amp;":"&amp;ADDRESS(1048576,_xlfn.XLOOKUP($A$18,$AS:$AS,$AU:$AU))),
    IF($A$20="*","&gt;"&amp;0,$A$20))</f>
        <v>0</v>
      </c>
      <c r="K13" s="134">
        <v>10</v>
      </c>
      <c r="L13" s="1" t="str">
        <f t="shared" si="7"/>
        <v>Mer</v>
      </c>
      <c r="M13" s="2">
        <f ca="1">SUMIFS(
    INDIRECT("BDD!"&amp;ADDRESS(1,_xlfn.XLOOKUP($A$18,$AS:$AS,$AU:$AU))&amp;":"&amp;ADDRESS(1048576,_xlfn.XLOOKUP($A$18,$AS:$AS,$AU:$AU))),BDD!$AP:$AP,K13,BDD!$AS:$AS,K$2,BDD!$AR:$AR,RIGHT($B$1,4),
    INDIRECT("BDD!"&amp;ADDRESS(1,_xlfn.XLOOKUP($A$18,$AS:$AS,$AU:$AU))&amp;":"&amp;ADDRESS(1048576,_xlfn.XLOOKUP($A$18,$AS:$AS,$AU:$AU))),
    IF($A$20="*","&gt;"&amp;0,$A$20))</f>
        <v>0</v>
      </c>
      <c r="N13" s="134">
        <v>10</v>
      </c>
      <c r="O13" s="1" t="str">
        <f t="shared" si="8"/>
        <v>Ven</v>
      </c>
      <c r="P13" s="2">
        <f ca="1">SUMIFS(
    INDIRECT("BDD!"&amp;ADDRESS(1,_xlfn.XLOOKUP($A$18,$AS:$AS,$AU:$AU))&amp;":"&amp;ADDRESS(1048576,_xlfn.XLOOKUP($A$18,$AS:$AS,$AU:$AU))),BDD!$AP:$AP,N13,BDD!$AS:$AS,N$2,BDD!$AR:$AR,RIGHT($B$1,4),
    INDIRECT("BDD!"&amp;ADDRESS(1,_xlfn.XLOOKUP($A$18,$AS:$AS,$AU:$AU))&amp;":"&amp;ADDRESS(1048576,_xlfn.XLOOKUP($A$18,$AS:$AS,$AU:$AU))),
    IF($A$20="*","&gt;"&amp;0,$A$20))</f>
        <v>0</v>
      </c>
      <c r="Q13" s="134">
        <v>10</v>
      </c>
      <c r="R13" s="1" t="str">
        <f t="shared" si="9"/>
        <v>Lun</v>
      </c>
      <c r="S13" s="2">
        <f ca="1">SUMIFS(
    INDIRECT("BDD!"&amp;ADDRESS(1,_xlfn.XLOOKUP($A$18,$AS:$AS,$AU:$AU))&amp;":"&amp;ADDRESS(1048576,_xlfn.XLOOKUP($A$18,$AS:$AS,$AU:$AU))),BDD!$AP:$AP,Q13,BDD!$AS:$AS,Q$2,BDD!$AR:$AR,RIGHT($B$1,4),
    INDIRECT("BDD!"&amp;ADDRESS(1,_xlfn.XLOOKUP($A$18,$AS:$AS,$AU:$AU))&amp;":"&amp;ADDRESS(1048576,_xlfn.XLOOKUP($A$18,$AS:$AS,$AU:$AU))),
    IF($A$20="*","&gt;"&amp;0,$A$20))</f>
        <v>0</v>
      </c>
      <c r="T13" s="134">
        <v>10</v>
      </c>
      <c r="U13" s="1" t="str">
        <f t="shared" si="10"/>
        <v>Mer</v>
      </c>
      <c r="V13" s="3">
        <f ca="1">SUMIFS(
    INDIRECT("BDD!"&amp;ADDRESS(1,_xlfn.XLOOKUP($A$18,$AS:$AS,$AU:$AU))&amp;":"&amp;ADDRESS(1048576,_xlfn.XLOOKUP($A$18,$AS:$AS,$AU:$AU))),BDD!$AP:$AP,T13,BDD!$AS:$AS,T$2,BDD!$AR:$AR,RIGHT($B$1,4),
    INDIRECT("BDD!"&amp;ADDRESS(1,_xlfn.XLOOKUP($A$18,$AS:$AS,$AU:$AU))&amp;":"&amp;ADDRESS(1048576,_xlfn.XLOOKUP($A$18,$AS:$AS,$AU:$AU))),
    IF($A$20="*","&gt;"&amp;0,$A$20))</f>
        <v>0</v>
      </c>
      <c r="W13" s="134">
        <v>10</v>
      </c>
      <c r="X13" s="1" t="str">
        <f t="shared" si="11"/>
        <v>Sam</v>
      </c>
      <c r="Y13" s="3">
        <f ca="1">SUMIFS(
    INDIRECT("BDD!"&amp;ADDRESS(1,_xlfn.XLOOKUP($A$18,$AS:$AS,$AU:$AU))&amp;":"&amp;ADDRESS(1048576,_xlfn.XLOOKUP($A$18,$AS:$AS,$AU:$AU))),BDD!$AP:$AP,W13,BDD!$AS:$AS,W$2,BDD!$AR:$AR,RIGHT($B$1,4),
    INDIRECT("BDD!"&amp;ADDRESS(1,_xlfn.XLOOKUP($A$18,$AS:$AS,$AU:$AU))&amp;":"&amp;ADDRESS(1048576,_xlfn.XLOOKUP($A$18,$AS:$AS,$AU:$AU))),
    IF($A$20="*","&gt;"&amp;0,$A$20))</f>
        <v>0</v>
      </c>
      <c r="Z13" s="134">
        <v>10</v>
      </c>
      <c r="AA13" s="1" t="str">
        <f t="shared" si="12"/>
        <v>Mar</v>
      </c>
      <c r="AB13" s="3">
        <f ca="1">SUMIFS(
    INDIRECT("BDD!"&amp;ADDRESS(1,_xlfn.XLOOKUP($A$18,$AS:$AS,$AU:$AU))&amp;":"&amp;ADDRESS(1048576,_xlfn.XLOOKUP($A$18,$AS:$AS,$AU:$AU))),BDD!$AP:$AP,Z13,BDD!$AS:$AS,Z$2,BDD!$AR:$AR,RIGHT($B$1,4),
    INDIRECT("BDD!"&amp;ADDRESS(1,_xlfn.XLOOKUP($A$18,$AS:$AS,$AU:$AU))&amp;":"&amp;ADDRESS(1048576,_xlfn.XLOOKUP($A$18,$AS:$AS,$AU:$AU))),
    IF($A$20="*","&gt;"&amp;0,$A$20))</f>
        <v>0</v>
      </c>
      <c r="AC13" s="134">
        <v>10</v>
      </c>
      <c r="AD13" s="1" t="str">
        <f t="shared" si="13"/>
        <v>Jeu</v>
      </c>
      <c r="AE13" s="3">
        <f ca="1">SUMIFS(
    INDIRECT("BDD!"&amp;ADDRESS(1,_xlfn.XLOOKUP($A$18,$AS:$AS,$AU:$AU))&amp;":"&amp;ADDRESS(1048576,_xlfn.XLOOKUP($A$18,$AS:$AS,$AU:$AU))),BDD!$AP:$AP,AC13,BDD!$AS:$AS,AC$2,BDD!$AR:$AR,RIGHT($B$1,4),
    INDIRECT("BDD!"&amp;ADDRESS(1,_xlfn.XLOOKUP($A$18,$AS:$AS,$AU:$AU))&amp;":"&amp;ADDRESS(1048576,_xlfn.XLOOKUP($A$18,$AS:$AS,$AU:$AU))),
    IF($A$20="*","&gt;"&amp;0,$A$20))</f>
        <v>0</v>
      </c>
      <c r="AF13" s="134">
        <v>10</v>
      </c>
      <c r="AG13" s="1" t="str">
        <f t="shared" si="14"/>
        <v>Dim</v>
      </c>
      <c r="AH13" s="3">
        <f ca="1">SUMIFS(
    INDIRECT("BDD!"&amp;ADDRESS(1,_xlfn.XLOOKUP($A$18,$AS:$AS,$AU:$AU))&amp;":"&amp;ADDRESS(1048576,_xlfn.XLOOKUP($A$18,$AS:$AS,$AU:$AU))),BDD!$AP:$AP,AF13,BDD!$AS:$AS,AF$2,BDD!$AR:$AR,RIGHT($B$1,4),
    INDIRECT("BDD!"&amp;ADDRESS(1,_xlfn.XLOOKUP($A$18,$AS:$AS,$AU:$AU))&amp;":"&amp;ADDRESS(1048576,_xlfn.XLOOKUP($A$18,$AS:$AS,$AU:$AU))),
    IF($A$20="*","&gt;"&amp;0,$A$20))</f>
        <v>0</v>
      </c>
      <c r="AI13" s="134">
        <v>10</v>
      </c>
      <c r="AJ13" s="1" t="str">
        <f t="shared" si="15"/>
        <v>Mar</v>
      </c>
      <c r="AK13" s="4">
        <f ca="1">SUMIFS(
    INDIRECT("BDD!"&amp;ADDRESS(1,_xlfn.XLOOKUP($A$18,$AS:$AS,$AU:$AU))&amp;":"&amp;ADDRESS(1048576,_xlfn.XLOOKUP($A$18,$AS:$AS,$AU:$AU))),BDD!$AP:$AP,AI13,BDD!$AS:$AS,AI$2,BDD!$AR:$AR,RIGHT($B$1,4),
    INDIRECT("BDD!"&amp;ADDRESS(1,_xlfn.XLOOKUP($A$18,$AS:$AS,$AU:$AU))&amp;":"&amp;ADDRESS(1048576,_xlfn.XLOOKUP($A$18,$AS:$AS,$AU:$AU))),
    IF($A$20="*","&gt;"&amp;0,$A$20))</f>
        <v>0</v>
      </c>
      <c r="AL13" s="20"/>
      <c r="AQ13" s="24"/>
      <c r="AR13" s="21"/>
      <c r="AS13" s="36" t="str">
        <f ca="1"/>
        <v>code_commune</v>
      </c>
      <c r="AT13" s="20">
        <f t="shared" ca="1" si="3"/>
        <v>59</v>
      </c>
      <c r="AU13" s="19">
        <f t="shared" ca="1" si="16"/>
        <v>11</v>
      </c>
      <c r="AW13" s="19" t="str">
        <v>2019-520414</v>
      </c>
      <c r="AX13" s="19">
        <v>43501</v>
      </c>
      <c r="BA13" s="19">
        <v>200000</v>
      </c>
      <c r="BB13" s="19">
        <v>19</v>
      </c>
      <c r="BD13" s="19" t="str">
        <v>RUE DES PORTES MORDELAISES</v>
      </c>
      <c r="BE13" s="19">
        <v>7840</v>
      </c>
      <c r="BL13" s="19" t="str">
        <v>35238000AC0439</v>
      </c>
      <c r="BO13" s="19">
        <v>75</v>
      </c>
      <c r="BP13" s="19" t="str">
        <v>53.80</v>
      </c>
      <c r="BQ13" s="19">
        <v>38</v>
      </c>
      <c r="BR13" s="19" t="str">
        <v>17.36</v>
      </c>
      <c r="BS13" s="19">
        <v>36</v>
      </c>
      <c r="BT13" s="19" t="str">
        <v>38.16</v>
      </c>
      <c r="BU13" s="19">
        <v>119</v>
      </c>
      <c r="BW13" s="19">
        <v>121</v>
      </c>
      <c r="CB13" s="19" t="str">
        <v>84.00</v>
      </c>
      <c r="CC13" s="19">
        <v>8</v>
      </c>
      <c r="CH13" s="19" t="str">
        <v>62.00</v>
      </c>
      <c r="CI13" s="19" t="str">
        <v>-1.6794870</v>
      </c>
      <c r="CJ13" s="19" t="str">
        <v>48.1148740</v>
      </c>
    </row>
    <row r="14" spans="1:153" x14ac:dyDescent="0.25">
      <c r="B14" s="127">
        <v>11</v>
      </c>
      <c r="C14" s="1" t="str">
        <f t="shared" si="4"/>
        <v>Jeu</v>
      </c>
      <c r="D14" s="2">
        <f ca="1">SUMIFS(
    INDIRECT("BDD!"&amp;ADDRESS(1,_xlfn.XLOOKUP($A$18,$AS:$AS,$AU:$AU))&amp;":"&amp;ADDRESS(1048576,_xlfn.XLOOKUP($A$18,$AS:$AS,$AU:$AU))),BDD!AP:AP,B14,BDD!AS:AS,B$2,BDD!AR:AR,RIGHT($B$1,4),
    INDIRECT("BDD!"&amp;ADDRESS(1,_xlfn.XLOOKUP($A$18,$AS:$AS,$AU:$AU))&amp;":"&amp;ADDRESS(1048576,_xlfn.XLOOKUP($A$18,$AS:$AS,$AU:$AU))),
    IF($A$20="*","&gt;"&amp;0,$A$20))</f>
        <v>0</v>
      </c>
      <c r="E14" s="134">
        <v>11</v>
      </c>
      <c r="F14" s="1" t="str">
        <f t="shared" si="5"/>
        <v>Dim</v>
      </c>
      <c r="G14" s="2">
        <f ca="1">SUMIFS(
    INDIRECT("BDD!"&amp;ADDRESS(1,_xlfn.XLOOKUP($A$18,$AS:$AS,$AU:$AU))&amp;":"&amp;ADDRESS(1048576,_xlfn.XLOOKUP($A$18,$AS:$AS,$AU:$AU))),BDD!$AP:$AP,E14,BDD!$AS:$AS,E$2,BDD!$AR:$AR,RIGHT($B$1,4),
    INDIRECT("BDD!"&amp;ADDRESS(1,_xlfn.XLOOKUP($A$18,$AS:$AS,$AU:$AU))&amp;":"&amp;ADDRESS(1048576,_xlfn.XLOOKUP($A$18,$AS:$AS,$AU:$AU))),
    IF($A$20="*","&gt;"&amp;0,$A$20))</f>
        <v>0</v>
      </c>
      <c r="H14" s="134">
        <v>11</v>
      </c>
      <c r="I14" s="1" t="str">
        <f t="shared" si="6"/>
        <v>Lun</v>
      </c>
      <c r="J14" s="2">
        <f ca="1">SUMIFS(
    INDIRECT("BDD!"&amp;ADDRESS(1,_xlfn.XLOOKUP($A$18,$AS:$AS,$AU:$AU))&amp;":"&amp;ADDRESS(1048576,_xlfn.XLOOKUP($A$18,$AS:$AS,$AU:$AU))),BDD!$AP:$AP,H14,BDD!$AS:$AS,H$2,BDD!$AR:$AR,RIGHT($B$1,4),
    INDIRECT("BDD!"&amp;ADDRESS(1,_xlfn.XLOOKUP($A$18,$AS:$AS,$AU:$AU))&amp;":"&amp;ADDRESS(1048576,_xlfn.XLOOKUP($A$18,$AS:$AS,$AU:$AU))),
    IF($A$20="*","&gt;"&amp;0,$A$20))</f>
        <v>0</v>
      </c>
      <c r="K14" s="134">
        <v>11</v>
      </c>
      <c r="L14" s="1" t="str">
        <f t="shared" si="7"/>
        <v>Jeu</v>
      </c>
      <c r="M14" s="2">
        <f ca="1">SUMIFS(
    INDIRECT("BDD!"&amp;ADDRESS(1,_xlfn.XLOOKUP($A$18,$AS:$AS,$AU:$AU))&amp;":"&amp;ADDRESS(1048576,_xlfn.XLOOKUP($A$18,$AS:$AS,$AU:$AU))),BDD!$AP:$AP,K14,BDD!$AS:$AS,K$2,BDD!$AR:$AR,RIGHT($B$1,4),
    INDIRECT("BDD!"&amp;ADDRESS(1,_xlfn.XLOOKUP($A$18,$AS:$AS,$AU:$AU))&amp;":"&amp;ADDRESS(1048576,_xlfn.XLOOKUP($A$18,$AS:$AS,$AU:$AU))),
    IF($A$20="*","&gt;"&amp;0,$A$20))</f>
        <v>0</v>
      </c>
      <c r="N14" s="134">
        <v>11</v>
      </c>
      <c r="O14" s="1" t="str">
        <f t="shared" si="8"/>
        <v>Sam</v>
      </c>
      <c r="P14" s="2">
        <f ca="1">SUMIFS(
    INDIRECT("BDD!"&amp;ADDRESS(1,_xlfn.XLOOKUP($A$18,$AS:$AS,$AU:$AU))&amp;":"&amp;ADDRESS(1048576,_xlfn.XLOOKUP($A$18,$AS:$AS,$AU:$AU))),BDD!$AP:$AP,N14,BDD!$AS:$AS,N$2,BDD!$AR:$AR,RIGHT($B$1,4),
    INDIRECT("BDD!"&amp;ADDRESS(1,_xlfn.XLOOKUP($A$18,$AS:$AS,$AU:$AU))&amp;":"&amp;ADDRESS(1048576,_xlfn.XLOOKUP($A$18,$AS:$AS,$AU:$AU))),
    IF($A$20="*","&gt;"&amp;0,$A$20))</f>
        <v>0</v>
      </c>
      <c r="Q14" s="134">
        <v>11</v>
      </c>
      <c r="R14" s="1" t="str">
        <f t="shared" si="9"/>
        <v>Mar</v>
      </c>
      <c r="S14" s="2">
        <f ca="1">SUMIFS(
    INDIRECT("BDD!"&amp;ADDRESS(1,_xlfn.XLOOKUP($A$18,$AS:$AS,$AU:$AU))&amp;":"&amp;ADDRESS(1048576,_xlfn.XLOOKUP($A$18,$AS:$AS,$AU:$AU))),BDD!$AP:$AP,Q14,BDD!$AS:$AS,Q$2,BDD!$AR:$AR,RIGHT($B$1,4),
    INDIRECT("BDD!"&amp;ADDRESS(1,_xlfn.XLOOKUP($A$18,$AS:$AS,$AU:$AU))&amp;":"&amp;ADDRESS(1048576,_xlfn.XLOOKUP($A$18,$AS:$AS,$AU:$AU))),
    IF($A$20="*","&gt;"&amp;0,$A$20))</f>
        <v>0</v>
      </c>
      <c r="T14" s="134">
        <v>11</v>
      </c>
      <c r="U14" s="1" t="str">
        <f t="shared" si="10"/>
        <v>Jeu</v>
      </c>
      <c r="V14" s="3">
        <f ca="1">SUMIFS(
    INDIRECT("BDD!"&amp;ADDRESS(1,_xlfn.XLOOKUP($A$18,$AS:$AS,$AU:$AU))&amp;":"&amp;ADDRESS(1048576,_xlfn.XLOOKUP($A$18,$AS:$AS,$AU:$AU))),BDD!$AP:$AP,T14,BDD!$AS:$AS,T$2,BDD!$AR:$AR,RIGHT($B$1,4),
    INDIRECT("BDD!"&amp;ADDRESS(1,_xlfn.XLOOKUP($A$18,$AS:$AS,$AU:$AU))&amp;":"&amp;ADDRESS(1048576,_xlfn.XLOOKUP($A$18,$AS:$AS,$AU:$AU))),
    IF($A$20="*","&gt;"&amp;0,$A$20))</f>
        <v>0</v>
      </c>
      <c r="W14" s="134">
        <v>11</v>
      </c>
      <c r="X14" s="1" t="str">
        <f t="shared" si="11"/>
        <v>Dim</v>
      </c>
      <c r="Y14" s="3">
        <f ca="1">SUMIFS(
    INDIRECT("BDD!"&amp;ADDRESS(1,_xlfn.XLOOKUP($A$18,$AS:$AS,$AU:$AU))&amp;":"&amp;ADDRESS(1048576,_xlfn.XLOOKUP($A$18,$AS:$AS,$AU:$AU))),BDD!$AP:$AP,W14,BDD!$AS:$AS,W$2,BDD!$AR:$AR,RIGHT($B$1,4),
    INDIRECT("BDD!"&amp;ADDRESS(1,_xlfn.XLOOKUP($A$18,$AS:$AS,$AU:$AU))&amp;":"&amp;ADDRESS(1048576,_xlfn.XLOOKUP($A$18,$AS:$AS,$AU:$AU))),
    IF($A$20="*","&gt;"&amp;0,$A$20))</f>
        <v>0</v>
      </c>
      <c r="Z14" s="134">
        <v>11</v>
      </c>
      <c r="AA14" s="1" t="str">
        <f t="shared" si="12"/>
        <v>Mer</v>
      </c>
      <c r="AB14" s="3">
        <f ca="1">SUMIFS(
    INDIRECT("BDD!"&amp;ADDRESS(1,_xlfn.XLOOKUP($A$18,$AS:$AS,$AU:$AU))&amp;":"&amp;ADDRESS(1048576,_xlfn.XLOOKUP($A$18,$AS:$AS,$AU:$AU))),BDD!$AP:$AP,Z14,BDD!$AS:$AS,Z$2,BDD!$AR:$AR,RIGHT($B$1,4),
    INDIRECT("BDD!"&amp;ADDRESS(1,_xlfn.XLOOKUP($A$18,$AS:$AS,$AU:$AU))&amp;":"&amp;ADDRESS(1048576,_xlfn.XLOOKUP($A$18,$AS:$AS,$AU:$AU))),
    IF($A$20="*","&gt;"&amp;0,$A$20))</f>
        <v>0</v>
      </c>
      <c r="AC14" s="134">
        <v>11</v>
      </c>
      <c r="AD14" s="1" t="str">
        <f t="shared" si="13"/>
        <v>Ven</v>
      </c>
      <c r="AE14" s="3">
        <f ca="1">SUMIFS(
    INDIRECT("BDD!"&amp;ADDRESS(1,_xlfn.XLOOKUP($A$18,$AS:$AS,$AU:$AU))&amp;":"&amp;ADDRESS(1048576,_xlfn.XLOOKUP($A$18,$AS:$AS,$AU:$AU))),BDD!$AP:$AP,AC14,BDD!$AS:$AS,AC$2,BDD!$AR:$AR,RIGHT($B$1,4),
    INDIRECT("BDD!"&amp;ADDRESS(1,_xlfn.XLOOKUP($A$18,$AS:$AS,$AU:$AU))&amp;":"&amp;ADDRESS(1048576,_xlfn.XLOOKUP($A$18,$AS:$AS,$AU:$AU))),
    IF($A$20="*","&gt;"&amp;0,$A$20))</f>
        <v>0</v>
      </c>
      <c r="AF14" s="134">
        <v>11</v>
      </c>
      <c r="AG14" s="1" t="str">
        <f t="shared" si="14"/>
        <v>Lun</v>
      </c>
      <c r="AH14" s="3">
        <f ca="1">SUMIFS(
    INDIRECT("BDD!"&amp;ADDRESS(1,_xlfn.XLOOKUP($A$18,$AS:$AS,$AU:$AU))&amp;":"&amp;ADDRESS(1048576,_xlfn.XLOOKUP($A$18,$AS:$AS,$AU:$AU))),BDD!$AP:$AP,AF14,BDD!$AS:$AS,AF$2,BDD!$AR:$AR,RIGHT($B$1,4),
    INDIRECT("BDD!"&amp;ADDRESS(1,_xlfn.XLOOKUP($A$18,$AS:$AS,$AU:$AU))&amp;":"&amp;ADDRESS(1048576,_xlfn.XLOOKUP($A$18,$AS:$AS,$AU:$AU))),
    IF($A$20="*","&gt;"&amp;0,$A$20))</f>
        <v>0</v>
      </c>
      <c r="AI14" s="134">
        <v>11</v>
      </c>
      <c r="AJ14" s="1" t="str">
        <f t="shared" si="15"/>
        <v>Mer</v>
      </c>
      <c r="AK14" s="4">
        <f ca="1">SUMIFS(
    INDIRECT("BDD!"&amp;ADDRESS(1,_xlfn.XLOOKUP($A$18,$AS:$AS,$AU:$AU))&amp;":"&amp;ADDRESS(1048576,_xlfn.XLOOKUP($A$18,$AS:$AS,$AU:$AU))),BDD!$AP:$AP,AI14,BDD!$AS:$AS,AI$2,BDD!$AR:$AR,RIGHT($B$1,4),
    INDIRECT("BDD!"&amp;ADDRESS(1,_xlfn.XLOOKUP($A$18,$AS:$AS,$AU:$AU))&amp;":"&amp;ADDRESS(1048576,_xlfn.XLOOKUP($A$18,$AS:$AS,$AU:$AU))),
    IF($A$20="*","&gt;"&amp;0,$A$20))</f>
        <v>0</v>
      </c>
      <c r="AL14" s="20"/>
      <c r="AQ14" s="24"/>
      <c r="AR14" s="21"/>
      <c r="AS14" s="36" t="str">
        <f ca="1"/>
        <v>nom_commune</v>
      </c>
      <c r="AT14" s="20">
        <f t="shared" ca="1" si="3"/>
        <v>60</v>
      </c>
      <c r="AU14" s="19">
        <f t="shared" ca="1" si="16"/>
        <v>12</v>
      </c>
      <c r="AW14" s="19" t="str">
        <v>2019-520448</v>
      </c>
      <c r="AX14" s="19">
        <v>43509</v>
      </c>
      <c r="BA14" s="19">
        <v>1000</v>
      </c>
      <c r="BB14" s="19">
        <v>35</v>
      </c>
      <c r="BD14" s="19" t="str">
        <v>QUAI DUGUAY TROUIN</v>
      </c>
      <c r="BE14" s="19">
        <v>2651</v>
      </c>
      <c r="BL14" s="19" t="str">
        <v>35238000AC0063</v>
      </c>
      <c r="BO14" s="19">
        <v>5</v>
      </c>
      <c r="BP14" s="19" t="str">
        <v>10.36</v>
      </c>
      <c r="BQ14" s="19">
        <v>43</v>
      </c>
      <c r="BR14" s="19" t="str">
        <v>37.94</v>
      </c>
      <c r="BS14" s="19">
        <v>7</v>
      </c>
      <c r="BT14" s="19" t="str">
        <v>120.79</v>
      </c>
      <c r="BU14" s="19">
        <v>113</v>
      </c>
      <c r="BW14" s="19">
        <v>9</v>
      </c>
      <c r="CB14" s="19" t="str">
        <v>41.00</v>
      </c>
      <c r="CC14" s="19" t="str">
        <v>*</v>
      </c>
      <c r="CH14" s="19" t="str">
        <v>121.00</v>
      </c>
      <c r="CI14" s="19" t="str">
        <v>-1.6848360</v>
      </c>
      <c r="CJ14" s="19" t="str">
        <v>48.1123390</v>
      </c>
    </row>
    <row r="15" spans="1:153" x14ac:dyDescent="0.25">
      <c r="B15" s="127">
        <v>12</v>
      </c>
      <c r="C15" s="1" t="str">
        <f t="shared" si="4"/>
        <v>Ven</v>
      </c>
      <c r="D15" s="2">
        <f ca="1">SUMIFS(
    INDIRECT("BDD!"&amp;ADDRESS(1,_xlfn.XLOOKUP($A$18,$AS:$AS,$AU:$AU))&amp;":"&amp;ADDRESS(1048576,_xlfn.XLOOKUP($A$18,$AS:$AS,$AU:$AU))),BDD!AP:AP,B15,BDD!AS:AS,B$2,BDD!AR:AR,RIGHT($B$1,4),
    INDIRECT("BDD!"&amp;ADDRESS(1,_xlfn.XLOOKUP($A$18,$AS:$AS,$AU:$AU))&amp;":"&amp;ADDRESS(1048576,_xlfn.XLOOKUP($A$18,$AS:$AS,$AU:$AU))),
    IF($A$20="*","&gt;"&amp;0,$A$20))</f>
        <v>0</v>
      </c>
      <c r="E15" s="134">
        <v>12</v>
      </c>
      <c r="F15" s="1" t="str">
        <f t="shared" si="5"/>
        <v>Lun</v>
      </c>
      <c r="G15" s="2">
        <f ca="1">SUMIFS(
    INDIRECT("BDD!"&amp;ADDRESS(1,_xlfn.XLOOKUP($A$18,$AS:$AS,$AU:$AU))&amp;":"&amp;ADDRESS(1048576,_xlfn.XLOOKUP($A$18,$AS:$AS,$AU:$AU))),BDD!$AP:$AP,E15,BDD!$AS:$AS,E$2,BDD!$AR:$AR,RIGHT($B$1,4),
    INDIRECT("BDD!"&amp;ADDRESS(1,_xlfn.XLOOKUP($A$18,$AS:$AS,$AU:$AU))&amp;":"&amp;ADDRESS(1048576,_xlfn.XLOOKUP($A$18,$AS:$AS,$AU:$AU))),
    IF($A$20="*","&gt;"&amp;0,$A$20))</f>
        <v>0</v>
      </c>
      <c r="H15" s="134">
        <v>12</v>
      </c>
      <c r="I15" s="1" t="str">
        <f t="shared" si="6"/>
        <v>Mar</v>
      </c>
      <c r="J15" s="2">
        <f ca="1">SUMIFS(
    INDIRECT("BDD!"&amp;ADDRESS(1,_xlfn.XLOOKUP($A$18,$AS:$AS,$AU:$AU))&amp;":"&amp;ADDRESS(1048576,_xlfn.XLOOKUP($A$18,$AS:$AS,$AU:$AU))),BDD!$AP:$AP,H15,BDD!$AS:$AS,H$2,BDD!$AR:$AR,RIGHT($B$1,4),
    INDIRECT("BDD!"&amp;ADDRESS(1,_xlfn.XLOOKUP($A$18,$AS:$AS,$AU:$AU))&amp;":"&amp;ADDRESS(1048576,_xlfn.XLOOKUP($A$18,$AS:$AS,$AU:$AU))),
    IF($A$20="*","&gt;"&amp;0,$A$20))</f>
        <v>0</v>
      </c>
      <c r="K15" s="134">
        <v>12</v>
      </c>
      <c r="L15" s="1" t="str">
        <f t="shared" si="7"/>
        <v>Ven</v>
      </c>
      <c r="M15" s="2">
        <f ca="1">SUMIFS(
    INDIRECT("BDD!"&amp;ADDRESS(1,_xlfn.XLOOKUP($A$18,$AS:$AS,$AU:$AU))&amp;":"&amp;ADDRESS(1048576,_xlfn.XLOOKUP($A$18,$AS:$AS,$AU:$AU))),BDD!$AP:$AP,K15,BDD!$AS:$AS,K$2,BDD!$AR:$AR,RIGHT($B$1,4),
    INDIRECT("BDD!"&amp;ADDRESS(1,_xlfn.XLOOKUP($A$18,$AS:$AS,$AU:$AU))&amp;":"&amp;ADDRESS(1048576,_xlfn.XLOOKUP($A$18,$AS:$AS,$AU:$AU))),
    IF($A$20="*","&gt;"&amp;0,$A$20))</f>
        <v>0</v>
      </c>
      <c r="N15" s="134">
        <v>12</v>
      </c>
      <c r="O15" s="1" t="str">
        <f t="shared" si="8"/>
        <v>Dim</v>
      </c>
      <c r="P15" s="2">
        <f ca="1">SUMIFS(
    INDIRECT("BDD!"&amp;ADDRESS(1,_xlfn.XLOOKUP($A$18,$AS:$AS,$AU:$AU))&amp;":"&amp;ADDRESS(1048576,_xlfn.XLOOKUP($A$18,$AS:$AS,$AU:$AU))),BDD!$AP:$AP,N15,BDD!$AS:$AS,N$2,BDD!$AR:$AR,RIGHT($B$1,4),
    INDIRECT("BDD!"&amp;ADDRESS(1,_xlfn.XLOOKUP($A$18,$AS:$AS,$AU:$AU))&amp;":"&amp;ADDRESS(1048576,_xlfn.XLOOKUP($A$18,$AS:$AS,$AU:$AU))),
    IF($A$20="*","&gt;"&amp;0,$A$20))</f>
        <v>0</v>
      </c>
      <c r="Q15" s="134">
        <v>12</v>
      </c>
      <c r="R15" s="1" t="str">
        <f t="shared" si="9"/>
        <v>Mer</v>
      </c>
      <c r="S15" s="2">
        <f ca="1">SUMIFS(
    INDIRECT("BDD!"&amp;ADDRESS(1,_xlfn.XLOOKUP($A$18,$AS:$AS,$AU:$AU))&amp;":"&amp;ADDRESS(1048576,_xlfn.XLOOKUP($A$18,$AS:$AS,$AU:$AU))),BDD!$AP:$AP,Q15,BDD!$AS:$AS,Q$2,BDD!$AR:$AR,RIGHT($B$1,4),
    INDIRECT("BDD!"&amp;ADDRESS(1,_xlfn.XLOOKUP($A$18,$AS:$AS,$AU:$AU))&amp;":"&amp;ADDRESS(1048576,_xlfn.XLOOKUP($A$18,$AS:$AS,$AU:$AU))),
    IF($A$20="*","&gt;"&amp;0,$A$20))</f>
        <v>0</v>
      </c>
      <c r="T15" s="134">
        <v>12</v>
      </c>
      <c r="U15" s="1" t="str">
        <f t="shared" si="10"/>
        <v>Ven</v>
      </c>
      <c r="V15" s="3">
        <f ca="1">SUMIFS(
    INDIRECT("BDD!"&amp;ADDRESS(1,_xlfn.XLOOKUP($A$18,$AS:$AS,$AU:$AU))&amp;":"&amp;ADDRESS(1048576,_xlfn.XLOOKUP($A$18,$AS:$AS,$AU:$AU))),BDD!$AP:$AP,T15,BDD!$AS:$AS,T$2,BDD!$AR:$AR,RIGHT($B$1,4),
    INDIRECT("BDD!"&amp;ADDRESS(1,_xlfn.XLOOKUP($A$18,$AS:$AS,$AU:$AU))&amp;":"&amp;ADDRESS(1048576,_xlfn.XLOOKUP($A$18,$AS:$AS,$AU:$AU))),
    IF($A$20="*","&gt;"&amp;0,$A$20))</f>
        <v>0</v>
      </c>
      <c r="W15" s="134">
        <v>12</v>
      </c>
      <c r="X15" s="1" t="str">
        <f t="shared" si="11"/>
        <v>Lun</v>
      </c>
      <c r="Y15" s="3">
        <f ca="1">SUMIFS(
    INDIRECT("BDD!"&amp;ADDRESS(1,_xlfn.XLOOKUP($A$18,$AS:$AS,$AU:$AU))&amp;":"&amp;ADDRESS(1048576,_xlfn.XLOOKUP($A$18,$AS:$AS,$AU:$AU))),BDD!$AP:$AP,W15,BDD!$AS:$AS,W$2,BDD!$AR:$AR,RIGHT($B$1,4),
    INDIRECT("BDD!"&amp;ADDRESS(1,_xlfn.XLOOKUP($A$18,$AS:$AS,$AU:$AU))&amp;":"&amp;ADDRESS(1048576,_xlfn.XLOOKUP($A$18,$AS:$AS,$AU:$AU))),
    IF($A$20="*","&gt;"&amp;0,$A$20))</f>
        <v>0</v>
      </c>
      <c r="Z15" s="134">
        <v>12</v>
      </c>
      <c r="AA15" s="1" t="str">
        <f t="shared" si="12"/>
        <v>Jeu</v>
      </c>
      <c r="AB15" s="3">
        <f ca="1">SUMIFS(
    INDIRECT("BDD!"&amp;ADDRESS(1,_xlfn.XLOOKUP($A$18,$AS:$AS,$AU:$AU))&amp;":"&amp;ADDRESS(1048576,_xlfn.XLOOKUP($A$18,$AS:$AS,$AU:$AU))),BDD!$AP:$AP,Z15,BDD!$AS:$AS,Z$2,BDD!$AR:$AR,RIGHT($B$1,4),
    INDIRECT("BDD!"&amp;ADDRESS(1,_xlfn.XLOOKUP($A$18,$AS:$AS,$AU:$AU))&amp;":"&amp;ADDRESS(1048576,_xlfn.XLOOKUP($A$18,$AS:$AS,$AU:$AU))),
    IF($A$20="*","&gt;"&amp;0,$A$20))</f>
        <v>0</v>
      </c>
      <c r="AC15" s="134">
        <v>12</v>
      </c>
      <c r="AD15" s="1" t="str">
        <f t="shared" si="13"/>
        <v>Sam</v>
      </c>
      <c r="AE15" s="3">
        <f ca="1">SUMIFS(
    INDIRECT("BDD!"&amp;ADDRESS(1,_xlfn.XLOOKUP($A$18,$AS:$AS,$AU:$AU))&amp;":"&amp;ADDRESS(1048576,_xlfn.XLOOKUP($A$18,$AS:$AS,$AU:$AU))),BDD!$AP:$AP,AC15,BDD!$AS:$AS,AC$2,BDD!$AR:$AR,RIGHT($B$1,4),
    INDIRECT("BDD!"&amp;ADDRESS(1,_xlfn.XLOOKUP($A$18,$AS:$AS,$AU:$AU))&amp;":"&amp;ADDRESS(1048576,_xlfn.XLOOKUP($A$18,$AS:$AS,$AU:$AU))),
    IF($A$20="*","&gt;"&amp;0,$A$20))</f>
        <v>0</v>
      </c>
      <c r="AF15" s="134">
        <v>12</v>
      </c>
      <c r="AG15" s="1" t="str">
        <f t="shared" si="14"/>
        <v>Mar</v>
      </c>
      <c r="AH15" s="3">
        <f ca="1">SUMIFS(
    INDIRECT("BDD!"&amp;ADDRESS(1,_xlfn.XLOOKUP($A$18,$AS:$AS,$AU:$AU))&amp;":"&amp;ADDRESS(1048576,_xlfn.XLOOKUP($A$18,$AS:$AS,$AU:$AU))),BDD!$AP:$AP,AF15,BDD!$AS:$AS,AF$2,BDD!$AR:$AR,RIGHT($B$1,4),
    INDIRECT("BDD!"&amp;ADDRESS(1,_xlfn.XLOOKUP($A$18,$AS:$AS,$AU:$AU))&amp;":"&amp;ADDRESS(1048576,_xlfn.XLOOKUP($A$18,$AS:$AS,$AU:$AU))),
    IF($A$20="*","&gt;"&amp;0,$A$20))</f>
        <v>0</v>
      </c>
      <c r="AI15" s="134">
        <v>12</v>
      </c>
      <c r="AJ15" s="1" t="str">
        <f t="shared" si="15"/>
        <v>Jeu</v>
      </c>
      <c r="AK15" s="4">
        <f ca="1">SUMIFS(
    INDIRECT("BDD!"&amp;ADDRESS(1,_xlfn.XLOOKUP($A$18,$AS:$AS,$AU:$AU))&amp;":"&amp;ADDRESS(1048576,_xlfn.XLOOKUP($A$18,$AS:$AS,$AU:$AU))),BDD!$AP:$AP,AI15,BDD!$AS:$AS,AI$2,BDD!$AR:$AR,RIGHT($B$1,4),
    INDIRECT("BDD!"&amp;ADDRESS(1,_xlfn.XLOOKUP($A$18,$AS:$AS,$AU:$AU))&amp;":"&amp;ADDRESS(1048576,_xlfn.XLOOKUP($A$18,$AS:$AS,$AU:$AU))),
    IF($A$20="*","&gt;"&amp;0,$A$20))</f>
        <v>0</v>
      </c>
      <c r="AL15" s="20"/>
      <c r="AQ15" s="24"/>
      <c r="AR15" s="21"/>
      <c r="AS15" s="36" t="str">
        <f ca="1"/>
        <v>code_departement</v>
      </c>
      <c r="AT15" s="20">
        <f t="shared" ca="1" si="3"/>
        <v>61</v>
      </c>
      <c r="AU15" s="19">
        <f t="shared" ca="1" si="16"/>
        <v>13</v>
      </c>
      <c r="AW15" s="19" t="str">
        <v>2019-520478</v>
      </c>
      <c r="AX15" s="19">
        <v>43503</v>
      </c>
      <c r="BA15" s="19">
        <v>126000</v>
      </c>
      <c r="BB15" s="19">
        <v>49</v>
      </c>
      <c r="BD15" s="19" t="str">
        <v>RUE BEAUMANOIR</v>
      </c>
      <c r="BE15" s="19">
        <v>770</v>
      </c>
      <c r="BL15" s="19" t="str">
        <v>35238000AC0637</v>
      </c>
      <c r="BO15" s="19">
        <v>45</v>
      </c>
      <c r="BP15" s="19" t="str">
        <v>44.00</v>
      </c>
      <c r="BQ15" s="19">
        <v>61</v>
      </c>
      <c r="BR15" s="19" t="str">
        <v>70.00</v>
      </c>
      <c r="BS15" s="19">
        <v>73</v>
      </c>
      <c r="BT15" s="19" t="str">
        <v>81.53</v>
      </c>
      <c r="BU15" s="19">
        <v>112</v>
      </c>
      <c r="BW15" s="19">
        <v>68</v>
      </c>
      <c r="CB15" s="19" t="str">
        <v>31.00</v>
      </c>
      <c r="CH15" s="19" t="str">
        <v>196.00</v>
      </c>
      <c r="CI15" s="19" t="str">
        <v>-1.6833610</v>
      </c>
      <c r="CJ15" s="19" t="str">
        <v>48.1103620</v>
      </c>
    </row>
    <row r="16" spans="1:153" x14ac:dyDescent="0.25">
      <c r="A16" s="31"/>
      <c r="B16" s="127">
        <v>13</v>
      </c>
      <c r="C16" s="1" t="str">
        <f t="shared" si="4"/>
        <v>Sam</v>
      </c>
      <c r="D16" s="2">
        <f ca="1">SUMIFS(
    INDIRECT("BDD!"&amp;ADDRESS(1,_xlfn.XLOOKUP($A$18,$AS:$AS,$AU:$AU))&amp;":"&amp;ADDRESS(1048576,_xlfn.XLOOKUP($A$18,$AS:$AS,$AU:$AU))),BDD!AP:AP,B16,BDD!AS:AS,B$2,BDD!AR:AR,RIGHT($B$1,4),
    INDIRECT("BDD!"&amp;ADDRESS(1,_xlfn.XLOOKUP($A$18,$AS:$AS,$AU:$AU))&amp;":"&amp;ADDRESS(1048576,_xlfn.XLOOKUP($A$18,$AS:$AS,$AU:$AU))),
    IF($A$20="*","&gt;"&amp;0,$A$20))</f>
        <v>0</v>
      </c>
      <c r="E16" s="134">
        <v>13</v>
      </c>
      <c r="F16" s="1" t="str">
        <f t="shared" si="5"/>
        <v>Mar</v>
      </c>
      <c r="G16" s="2">
        <f ca="1">SUMIFS(
    INDIRECT("BDD!"&amp;ADDRESS(1,_xlfn.XLOOKUP($A$18,$AS:$AS,$AU:$AU))&amp;":"&amp;ADDRESS(1048576,_xlfn.XLOOKUP($A$18,$AS:$AS,$AU:$AU))),BDD!$AP:$AP,E16,BDD!$AS:$AS,E$2,BDD!$AR:$AR,RIGHT($B$1,4),
    INDIRECT("BDD!"&amp;ADDRESS(1,_xlfn.XLOOKUP($A$18,$AS:$AS,$AU:$AU))&amp;":"&amp;ADDRESS(1048576,_xlfn.XLOOKUP($A$18,$AS:$AS,$AU:$AU))),
    IF($A$20="*","&gt;"&amp;0,$A$20))</f>
        <v>0</v>
      </c>
      <c r="H16" s="134">
        <v>13</v>
      </c>
      <c r="I16" s="1" t="str">
        <f t="shared" si="6"/>
        <v>Mer</v>
      </c>
      <c r="J16" s="2">
        <f ca="1">SUMIFS(
    INDIRECT("BDD!"&amp;ADDRESS(1,_xlfn.XLOOKUP($A$18,$AS:$AS,$AU:$AU))&amp;":"&amp;ADDRESS(1048576,_xlfn.XLOOKUP($A$18,$AS:$AS,$AU:$AU))),BDD!$AP:$AP,H16,BDD!$AS:$AS,H$2,BDD!$AR:$AR,RIGHT($B$1,4),
    INDIRECT("BDD!"&amp;ADDRESS(1,_xlfn.XLOOKUP($A$18,$AS:$AS,$AU:$AU))&amp;":"&amp;ADDRESS(1048576,_xlfn.XLOOKUP($A$18,$AS:$AS,$AU:$AU))),
    IF($A$20="*","&gt;"&amp;0,$A$20))</f>
        <v>0</v>
      </c>
      <c r="K16" s="134">
        <v>13</v>
      </c>
      <c r="L16" s="1" t="str">
        <f t="shared" si="7"/>
        <v>Sam</v>
      </c>
      <c r="M16" s="2">
        <f ca="1">SUMIFS(
    INDIRECT("BDD!"&amp;ADDRESS(1,_xlfn.XLOOKUP($A$18,$AS:$AS,$AU:$AU))&amp;":"&amp;ADDRESS(1048576,_xlfn.XLOOKUP($A$18,$AS:$AS,$AU:$AU))),BDD!$AP:$AP,K16,BDD!$AS:$AS,K$2,BDD!$AR:$AR,RIGHT($B$1,4),
    INDIRECT("BDD!"&amp;ADDRESS(1,_xlfn.XLOOKUP($A$18,$AS:$AS,$AU:$AU))&amp;":"&amp;ADDRESS(1048576,_xlfn.XLOOKUP($A$18,$AS:$AS,$AU:$AU))),
    IF($A$20="*","&gt;"&amp;0,$A$20))</f>
        <v>0</v>
      </c>
      <c r="N16" s="134">
        <v>13</v>
      </c>
      <c r="O16" s="1" t="str">
        <f t="shared" si="8"/>
        <v>Lun</v>
      </c>
      <c r="P16" s="2">
        <f ca="1">SUMIFS(
    INDIRECT("BDD!"&amp;ADDRESS(1,_xlfn.XLOOKUP($A$18,$AS:$AS,$AU:$AU))&amp;":"&amp;ADDRESS(1048576,_xlfn.XLOOKUP($A$18,$AS:$AS,$AU:$AU))),BDD!$AP:$AP,N16,BDD!$AS:$AS,N$2,BDD!$AR:$AR,RIGHT($B$1,4),
    INDIRECT("BDD!"&amp;ADDRESS(1,_xlfn.XLOOKUP($A$18,$AS:$AS,$AU:$AU))&amp;":"&amp;ADDRESS(1048576,_xlfn.XLOOKUP($A$18,$AS:$AS,$AU:$AU))),
    IF($A$20="*","&gt;"&amp;0,$A$20))</f>
        <v>0</v>
      </c>
      <c r="Q16" s="134">
        <v>13</v>
      </c>
      <c r="R16" s="1" t="str">
        <f t="shared" si="9"/>
        <v>Jeu</v>
      </c>
      <c r="S16" s="2">
        <f ca="1">SUMIFS(
    INDIRECT("BDD!"&amp;ADDRESS(1,_xlfn.XLOOKUP($A$18,$AS:$AS,$AU:$AU))&amp;":"&amp;ADDRESS(1048576,_xlfn.XLOOKUP($A$18,$AS:$AS,$AU:$AU))),BDD!$AP:$AP,Q16,BDD!$AS:$AS,Q$2,BDD!$AR:$AR,RIGHT($B$1,4),
    INDIRECT("BDD!"&amp;ADDRESS(1,_xlfn.XLOOKUP($A$18,$AS:$AS,$AU:$AU))&amp;":"&amp;ADDRESS(1048576,_xlfn.XLOOKUP($A$18,$AS:$AS,$AU:$AU))),
    IF($A$20="*","&gt;"&amp;0,$A$20))</f>
        <v>0</v>
      </c>
      <c r="T16" s="134">
        <v>13</v>
      </c>
      <c r="U16" s="1" t="str">
        <f t="shared" si="10"/>
        <v>Sam</v>
      </c>
      <c r="V16" s="3">
        <f ca="1">SUMIFS(
    INDIRECT("BDD!"&amp;ADDRESS(1,_xlfn.XLOOKUP($A$18,$AS:$AS,$AU:$AU))&amp;":"&amp;ADDRESS(1048576,_xlfn.XLOOKUP($A$18,$AS:$AS,$AU:$AU))),BDD!$AP:$AP,T16,BDD!$AS:$AS,T$2,BDD!$AR:$AR,RIGHT($B$1,4),
    INDIRECT("BDD!"&amp;ADDRESS(1,_xlfn.XLOOKUP($A$18,$AS:$AS,$AU:$AU))&amp;":"&amp;ADDRESS(1048576,_xlfn.XLOOKUP($A$18,$AS:$AS,$AU:$AU))),
    IF($A$20="*","&gt;"&amp;0,$A$20))</f>
        <v>0</v>
      </c>
      <c r="W16" s="134">
        <v>13</v>
      </c>
      <c r="X16" s="1" t="str">
        <f t="shared" si="11"/>
        <v>Mar</v>
      </c>
      <c r="Y16" s="3">
        <f ca="1">SUMIFS(
    INDIRECT("BDD!"&amp;ADDRESS(1,_xlfn.XLOOKUP($A$18,$AS:$AS,$AU:$AU))&amp;":"&amp;ADDRESS(1048576,_xlfn.XLOOKUP($A$18,$AS:$AS,$AU:$AU))),BDD!$AP:$AP,W16,BDD!$AS:$AS,W$2,BDD!$AR:$AR,RIGHT($B$1,4),
    INDIRECT("BDD!"&amp;ADDRESS(1,_xlfn.XLOOKUP($A$18,$AS:$AS,$AU:$AU))&amp;":"&amp;ADDRESS(1048576,_xlfn.XLOOKUP($A$18,$AS:$AS,$AU:$AU))),
    IF($A$20="*","&gt;"&amp;0,$A$20))</f>
        <v>0</v>
      </c>
      <c r="Z16" s="134">
        <v>13</v>
      </c>
      <c r="AA16" s="1" t="str">
        <f t="shared" si="12"/>
        <v>Ven</v>
      </c>
      <c r="AB16" s="3">
        <f ca="1">SUMIFS(
    INDIRECT("BDD!"&amp;ADDRESS(1,_xlfn.XLOOKUP($A$18,$AS:$AS,$AU:$AU))&amp;":"&amp;ADDRESS(1048576,_xlfn.XLOOKUP($A$18,$AS:$AS,$AU:$AU))),BDD!$AP:$AP,Z16,BDD!$AS:$AS,Z$2,BDD!$AR:$AR,RIGHT($B$1,4),
    INDIRECT("BDD!"&amp;ADDRESS(1,_xlfn.XLOOKUP($A$18,$AS:$AS,$AU:$AU))&amp;":"&amp;ADDRESS(1048576,_xlfn.XLOOKUP($A$18,$AS:$AS,$AU:$AU))),
    IF($A$20="*","&gt;"&amp;0,$A$20))</f>
        <v>0</v>
      </c>
      <c r="AC16" s="134">
        <v>13</v>
      </c>
      <c r="AD16" s="1" t="str">
        <f t="shared" si="13"/>
        <v>Dim</v>
      </c>
      <c r="AE16" s="3">
        <f ca="1">SUMIFS(
    INDIRECT("BDD!"&amp;ADDRESS(1,_xlfn.XLOOKUP($A$18,$AS:$AS,$AU:$AU))&amp;":"&amp;ADDRESS(1048576,_xlfn.XLOOKUP($A$18,$AS:$AS,$AU:$AU))),BDD!$AP:$AP,AC16,BDD!$AS:$AS,AC$2,BDD!$AR:$AR,RIGHT($B$1,4),
    INDIRECT("BDD!"&amp;ADDRESS(1,_xlfn.XLOOKUP($A$18,$AS:$AS,$AU:$AU))&amp;":"&amp;ADDRESS(1048576,_xlfn.XLOOKUP($A$18,$AS:$AS,$AU:$AU))),
    IF($A$20="*","&gt;"&amp;0,$A$20))</f>
        <v>0</v>
      </c>
      <c r="AF16" s="134">
        <v>13</v>
      </c>
      <c r="AG16" s="1" t="str">
        <f t="shared" si="14"/>
        <v>Mer</v>
      </c>
      <c r="AH16" s="3">
        <f ca="1">SUMIFS(
    INDIRECT("BDD!"&amp;ADDRESS(1,_xlfn.XLOOKUP($A$18,$AS:$AS,$AU:$AU))&amp;":"&amp;ADDRESS(1048576,_xlfn.XLOOKUP($A$18,$AS:$AS,$AU:$AU))),BDD!$AP:$AP,AF16,BDD!$AS:$AS,AF$2,BDD!$AR:$AR,RIGHT($B$1,4),
    INDIRECT("BDD!"&amp;ADDRESS(1,_xlfn.XLOOKUP($A$18,$AS:$AS,$AU:$AU))&amp;":"&amp;ADDRESS(1048576,_xlfn.XLOOKUP($A$18,$AS:$AS,$AU:$AU))),
    IF($A$20="*","&gt;"&amp;0,$A$20))</f>
        <v>0</v>
      </c>
      <c r="AI16" s="134">
        <v>13</v>
      </c>
      <c r="AJ16" s="1" t="str">
        <f t="shared" si="15"/>
        <v>Ven</v>
      </c>
      <c r="AK16" s="4">
        <f ca="1">SUMIFS(
    INDIRECT("BDD!"&amp;ADDRESS(1,_xlfn.XLOOKUP($A$18,$AS:$AS,$AU:$AU))&amp;":"&amp;ADDRESS(1048576,_xlfn.XLOOKUP($A$18,$AS:$AS,$AU:$AU))),BDD!$AP:$AP,AI16,BDD!$AS:$AS,AI$2,BDD!$AR:$AR,RIGHT($B$1,4),
    INDIRECT("BDD!"&amp;ADDRESS(1,_xlfn.XLOOKUP($A$18,$AS:$AS,$AU:$AU))&amp;":"&amp;ADDRESS(1048576,_xlfn.XLOOKUP($A$18,$AS:$AS,$AU:$AU))),
    IF($A$20="*","&gt;"&amp;0,$A$20))</f>
        <v>0</v>
      </c>
      <c r="AL16" s="20"/>
      <c r="AQ16" s="24"/>
      <c r="AR16" s="21"/>
      <c r="AS16" s="36" t="str">
        <f ca="1"/>
        <v>ancien_code_commune</v>
      </c>
      <c r="AT16" s="20">
        <f t="shared" ca="1" si="3"/>
        <v>62</v>
      </c>
      <c r="AU16" s="19">
        <f t="shared" ca="1" si="16"/>
        <v>14</v>
      </c>
      <c r="AW16" s="19" t="str">
        <v>2019-520528</v>
      </c>
      <c r="AX16" s="19">
        <v>43524</v>
      </c>
      <c r="BA16" s="19">
        <v>320000</v>
      </c>
      <c r="BB16" s="19">
        <v>14</v>
      </c>
      <c r="BD16" s="19" t="str">
        <v>RUE D ECHANGE</v>
      </c>
      <c r="BE16" s="19">
        <v>2720</v>
      </c>
      <c r="BL16" s="19" t="str">
        <v>35238000AC0518</v>
      </c>
      <c r="BO16" s="19">
        <v>111</v>
      </c>
      <c r="BP16" s="19" t="str">
        <v>25.00</v>
      </c>
      <c r="BQ16" s="19">
        <v>63</v>
      </c>
      <c r="BR16" s="19" t="str">
        <v>38.76</v>
      </c>
      <c r="BS16" s="19">
        <v>116</v>
      </c>
      <c r="BT16" s="19" t="str">
        <v>35.96</v>
      </c>
      <c r="BU16" s="19">
        <v>22</v>
      </c>
      <c r="BW16" s="19">
        <v>5</v>
      </c>
      <c r="CB16" s="19" t="str">
        <v>123.00</v>
      </c>
      <c r="CH16" s="19" t="str">
        <v>27.00</v>
      </c>
      <c r="CI16" s="19" t="str">
        <v>-1.6808860</v>
      </c>
      <c r="CJ16" s="19" t="str">
        <v>48.1111660</v>
      </c>
    </row>
    <row r="17" spans="1:88" x14ac:dyDescent="0.25">
      <c r="A17" s="129" t="s">
        <v>67</v>
      </c>
      <c r="B17" s="127">
        <v>14</v>
      </c>
      <c r="C17" s="1" t="str">
        <f t="shared" si="4"/>
        <v>Dim</v>
      </c>
      <c r="D17" s="2">
        <f ca="1">SUMIFS(
    INDIRECT("BDD!"&amp;ADDRESS(1,_xlfn.XLOOKUP($A$18,$AS:$AS,$AU:$AU))&amp;":"&amp;ADDRESS(1048576,_xlfn.XLOOKUP($A$18,$AS:$AS,$AU:$AU))),BDD!AP:AP,B17,BDD!AS:AS,B$2,BDD!AR:AR,RIGHT($B$1,4),
    INDIRECT("BDD!"&amp;ADDRESS(1,_xlfn.XLOOKUP($A$18,$AS:$AS,$AU:$AU))&amp;":"&amp;ADDRESS(1048576,_xlfn.XLOOKUP($A$18,$AS:$AS,$AU:$AU))),
    IF($A$20="*","&gt;"&amp;0,$A$20))</f>
        <v>0</v>
      </c>
      <c r="E17" s="134">
        <v>14</v>
      </c>
      <c r="F17" s="1" t="str">
        <f t="shared" si="5"/>
        <v>Mer</v>
      </c>
      <c r="G17" s="2">
        <f ca="1">SUMIFS(
    INDIRECT("BDD!"&amp;ADDRESS(1,_xlfn.XLOOKUP($A$18,$AS:$AS,$AU:$AU))&amp;":"&amp;ADDRESS(1048576,_xlfn.XLOOKUP($A$18,$AS:$AS,$AU:$AU))),BDD!$AP:$AP,E17,BDD!$AS:$AS,E$2,BDD!$AR:$AR,RIGHT($B$1,4),
    INDIRECT("BDD!"&amp;ADDRESS(1,_xlfn.XLOOKUP($A$18,$AS:$AS,$AU:$AU))&amp;":"&amp;ADDRESS(1048576,_xlfn.XLOOKUP($A$18,$AS:$AS,$AU:$AU))),
    IF($A$20="*","&gt;"&amp;0,$A$20))</f>
        <v>0</v>
      </c>
      <c r="H17" s="134">
        <v>14</v>
      </c>
      <c r="I17" s="1" t="str">
        <f t="shared" si="6"/>
        <v>Jeu</v>
      </c>
      <c r="J17" s="2">
        <f ca="1">SUMIFS(
    INDIRECT("BDD!"&amp;ADDRESS(1,_xlfn.XLOOKUP($A$18,$AS:$AS,$AU:$AU))&amp;":"&amp;ADDRESS(1048576,_xlfn.XLOOKUP($A$18,$AS:$AS,$AU:$AU))),BDD!$AP:$AP,H17,BDD!$AS:$AS,H$2,BDD!$AR:$AR,RIGHT($B$1,4),
    INDIRECT("BDD!"&amp;ADDRESS(1,_xlfn.XLOOKUP($A$18,$AS:$AS,$AU:$AU))&amp;":"&amp;ADDRESS(1048576,_xlfn.XLOOKUP($A$18,$AS:$AS,$AU:$AU))),
    IF($A$20="*","&gt;"&amp;0,$A$20))</f>
        <v>0</v>
      </c>
      <c r="K17" s="134">
        <v>14</v>
      </c>
      <c r="L17" s="1" t="str">
        <f t="shared" si="7"/>
        <v>Dim</v>
      </c>
      <c r="M17" s="2">
        <f ca="1">SUMIFS(
    INDIRECT("BDD!"&amp;ADDRESS(1,_xlfn.XLOOKUP($A$18,$AS:$AS,$AU:$AU))&amp;":"&amp;ADDRESS(1048576,_xlfn.XLOOKUP($A$18,$AS:$AS,$AU:$AU))),BDD!$AP:$AP,K17,BDD!$AS:$AS,K$2,BDD!$AR:$AR,RIGHT($B$1,4),
    INDIRECT("BDD!"&amp;ADDRESS(1,_xlfn.XLOOKUP($A$18,$AS:$AS,$AU:$AU))&amp;":"&amp;ADDRESS(1048576,_xlfn.XLOOKUP($A$18,$AS:$AS,$AU:$AU))),
    IF($A$20="*","&gt;"&amp;0,$A$20))</f>
        <v>0</v>
      </c>
      <c r="N17" s="134">
        <v>14</v>
      </c>
      <c r="O17" s="1" t="str">
        <f t="shared" si="8"/>
        <v>Mar</v>
      </c>
      <c r="P17" s="2">
        <f ca="1">SUMIFS(
    INDIRECT("BDD!"&amp;ADDRESS(1,_xlfn.XLOOKUP($A$18,$AS:$AS,$AU:$AU))&amp;":"&amp;ADDRESS(1048576,_xlfn.XLOOKUP($A$18,$AS:$AS,$AU:$AU))),BDD!$AP:$AP,N17,BDD!$AS:$AS,N$2,BDD!$AR:$AR,RIGHT($B$1,4),
    INDIRECT("BDD!"&amp;ADDRESS(1,_xlfn.XLOOKUP($A$18,$AS:$AS,$AU:$AU))&amp;":"&amp;ADDRESS(1048576,_xlfn.XLOOKUP($A$18,$AS:$AS,$AU:$AU))),
    IF($A$20="*","&gt;"&amp;0,$A$20))</f>
        <v>0</v>
      </c>
      <c r="Q17" s="134">
        <v>14</v>
      </c>
      <c r="R17" s="1" t="str">
        <f t="shared" si="9"/>
        <v>Ven</v>
      </c>
      <c r="S17" s="2">
        <f ca="1">SUMIFS(
    INDIRECT("BDD!"&amp;ADDRESS(1,_xlfn.XLOOKUP($A$18,$AS:$AS,$AU:$AU))&amp;":"&amp;ADDRESS(1048576,_xlfn.XLOOKUP($A$18,$AS:$AS,$AU:$AU))),BDD!$AP:$AP,Q17,BDD!$AS:$AS,Q$2,BDD!$AR:$AR,RIGHT($B$1,4),
    INDIRECT("BDD!"&amp;ADDRESS(1,_xlfn.XLOOKUP($A$18,$AS:$AS,$AU:$AU))&amp;":"&amp;ADDRESS(1048576,_xlfn.XLOOKUP($A$18,$AS:$AS,$AU:$AU))),
    IF($A$20="*","&gt;"&amp;0,$A$20))</f>
        <v>0</v>
      </c>
      <c r="T17" s="134">
        <v>14</v>
      </c>
      <c r="U17" s="1" t="str">
        <f t="shared" si="10"/>
        <v>Dim</v>
      </c>
      <c r="V17" s="3">
        <f ca="1">SUMIFS(
    INDIRECT("BDD!"&amp;ADDRESS(1,_xlfn.XLOOKUP($A$18,$AS:$AS,$AU:$AU))&amp;":"&amp;ADDRESS(1048576,_xlfn.XLOOKUP($A$18,$AS:$AS,$AU:$AU))),BDD!$AP:$AP,T17,BDD!$AS:$AS,T$2,BDD!$AR:$AR,RIGHT($B$1,4),
    INDIRECT("BDD!"&amp;ADDRESS(1,_xlfn.XLOOKUP($A$18,$AS:$AS,$AU:$AU))&amp;":"&amp;ADDRESS(1048576,_xlfn.XLOOKUP($A$18,$AS:$AS,$AU:$AU))),
    IF($A$20="*","&gt;"&amp;0,$A$20))</f>
        <v>0</v>
      </c>
      <c r="W17" s="134">
        <v>14</v>
      </c>
      <c r="X17" s="1" t="str">
        <f t="shared" si="11"/>
        <v>Mer</v>
      </c>
      <c r="Y17" s="3">
        <f ca="1">SUMIFS(
    INDIRECT("BDD!"&amp;ADDRESS(1,_xlfn.XLOOKUP($A$18,$AS:$AS,$AU:$AU))&amp;":"&amp;ADDRESS(1048576,_xlfn.XLOOKUP($A$18,$AS:$AS,$AU:$AU))),BDD!$AP:$AP,W17,BDD!$AS:$AS,W$2,BDD!$AR:$AR,RIGHT($B$1,4),
    INDIRECT("BDD!"&amp;ADDRESS(1,_xlfn.XLOOKUP($A$18,$AS:$AS,$AU:$AU))&amp;":"&amp;ADDRESS(1048576,_xlfn.XLOOKUP($A$18,$AS:$AS,$AU:$AU))),
    IF($A$20="*","&gt;"&amp;0,$A$20))</f>
        <v>0</v>
      </c>
      <c r="Z17" s="134">
        <v>14</v>
      </c>
      <c r="AA17" s="1" t="str">
        <f t="shared" si="12"/>
        <v>Sam</v>
      </c>
      <c r="AB17" s="3">
        <f ca="1">SUMIFS(
    INDIRECT("BDD!"&amp;ADDRESS(1,_xlfn.XLOOKUP($A$18,$AS:$AS,$AU:$AU))&amp;":"&amp;ADDRESS(1048576,_xlfn.XLOOKUP($A$18,$AS:$AS,$AU:$AU))),BDD!$AP:$AP,Z17,BDD!$AS:$AS,Z$2,BDD!$AR:$AR,RIGHT($B$1,4),
    INDIRECT("BDD!"&amp;ADDRESS(1,_xlfn.XLOOKUP($A$18,$AS:$AS,$AU:$AU))&amp;":"&amp;ADDRESS(1048576,_xlfn.XLOOKUP($A$18,$AS:$AS,$AU:$AU))),
    IF($A$20="*","&gt;"&amp;0,$A$20))</f>
        <v>0</v>
      </c>
      <c r="AC17" s="134">
        <v>14</v>
      </c>
      <c r="AD17" s="1" t="str">
        <f t="shared" si="13"/>
        <v>Lun</v>
      </c>
      <c r="AE17" s="3">
        <f ca="1">SUMIFS(
    INDIRECT("BDD!"&amp;ADDRESS(1,_xlfn.XLOOKUP($A$18,$AS:$AS,$AU:$AU))&amp;":"&amp;ADDRESS(1048576,_xlfn.XLOOKUP($A$18,$AS:$AS,$AU:$AU))),BDD!$AP:$AP,AC17,BDD!$AS:$AS,AC$2,BDD!$AR:$AR,RIGHT($B$1,4),
    INDIRECT("BDD!"&amp;ADDRESS(1,_xlfn.XLOOKUP($A$18,$AS:$AS,$AU:$AU))&amp;":"&amp;ADDRESS(1048576,_xlfn.XLOOKUP($A$18,$AS:$AS,$AU:$AU))),
    IF($A$20="*","&gt;"&amp;0,$A$20))</f>
        <v>0</v>
      </c>
      <c r="AF17" s="134">
        <v>14</v>
      </c>
      <c r="AG17" s="1" t="str">
        <f t="shared" si="14"/>
        <v>Jeu</v>
      </c>
      <c r="AH17" s="3">
        <f ca="1">SUMIFS(
    INDIRECT("BDD!"&amp;ADDRESS(1,_xlfn.XLOOKUP($A$18,$AS:$AS,$AU:$AU))&amp;":"&amp;ADDRESS(1048576,_xlfn.XLOOKUP($A$18,$AS:$AS,$AU:$AU))),BDD!$AP:$AP,AF17,BDD!$AS:$AS,AF$2,BDD!$AR:$AR,RIGHT($B$1,4),
    INDIRECT("BDD!"&amp;ADDRESS(1,_xlfn.XLOOKUP($A$18,$AS:$AS,$AU:$AU))&amp;":"&amp;ADDRESS(1048576,_xlfn.XLOOKUP($A$18,$AS:$AS,$AU:$AU))),
    IF($A$20="*","&gt;"&amp;0,$A$20))</f>
        <v>0</v>
      </c>
      <c r="AI17" s="134">
        <v>14</v>
      </c>
      <c r="AJ17" s="1" t="str">
        <f t="shared" si="15"/>
        <v>Sam</v>
      </c>
      <c r="AK17" s="4">
        <f ca="1">SUMIFS(
    INDIRECT("BDD!"&amp;ADDRESS(1,_xlfn.XLOOKUP($A$18,$AS:$AS,$AU:$AU))&amp;":"&amp;ADDRESS(1048576,_xlfn.XLOOKUP($A$18,$AS:$AS,$AU:$AU))),BDD!$AP:$AP,AI17,BDD!$AS:$AS,AI$2,BDD!$AR:$AR,RIGHT($B$1,4),
    INDIRECT("BDD!"&amp;ADDRESS(1,_xlfn.XLOOKUP($A$18,$AS:$AS,$AU:$AU))&amp;":"&amp;ADDRESS(1048576,_xlfn.XLOOKUP($A$18,$AS:$AS,$AU:$AU))),
    IF($A$20="*","&gt;"&amp;0,$A$20))</f>
        <v>0</v>
      </c>
      <c r="AL17" s="20"/>
      <c r="AN17" s="19" t="s">
        <v>69</v>
      </c>
      <c r="AQ17" s="24"/>
      <c r="AR17" s="21"/>
      <c r="AS17" s="36" t="str">
        <f ca="1"/>
        <v>ancien_nom_commune</v>
      </c>
      <c r="AT17" s="20">
        <f t="shared" ca="1" si="3"/>
        <v>63</v>
      </c>
      <c r="AU17" s="19">
        <f t="shared" ca="1" si="16"/>
        <v>15</v>
      </c>
      <c r="AW17" s="19" t="str">
        <v>2019-520579</v>
      </c>
      <c r="AX17" s="19">
        <v>43518</v>
      </c>
      <c r="BA17" s="19">
        <v>123000</v>
      </c>
      <c r="BB17" s="19">
        <v>5</v>
      </c>
      <c r="BD17" s="19" t="str">
        <v>RUE DE DINAN</v>
      </c>
      <c r="BE17" s="19">
        <v>2420</v>
      </c>
      <c r="BL17" s="19" t="str">
        <v>35238000AC0158</v>
      </c>
      <c r="BO17" s="19">
        <v>13</v>
      </c>
      <c r="BP17" s="19" t="str">
        <v>97.70</v>
      </c>
      <c r="BQ17" s="19">
        <v>42</v>
      </c>
      <c r="BR17" s="19" t="str">
        <v>33.10</v>
      </c>
      <c r="BS17" s="19">
        <v>120</v>
      </c>
      <c r="BT17" s="19" t="str">
        <v>47.50</v>
      </c>
      <c r="BU17" s="19">
        <v>51</v>
      </c>
      <c r="BW17" s="19">
        <v>36</v>
      </c>
      <c r="CB17" s="19" t="str">
        <v>40.00</v>
      </c>
      <c r="CH17" s="19" t="str">
        <v>130.00</v>
      </c>
      <c r="CI17" s="19" t="str">
        <v>-1.6852950</v>
      </c>
      <c r="CJ17" s="19" t="str">
        <v>48.1152580</v>
      </c>
    </row>
    <row r="18" spans="1:88" x14ac:dyDescent="0.25">
      <c r="A18" s="131" t="s">
        <v>1</v>
      </c>
      <c r="B18" s="127">
        <v>15</v>
      </c>
      <c r="C18" s="1" t="str">
        <f t="shared" si="4"/>
        <v>Lun</v>
      </c>
      <c r="D18" s="2">
        <f ca="1">SUMIFS(
    INDIRECT("BDD!"&amp;ADDRESS(1,_xlfn.XLOOKUP($A$18,$AS:$AS,$AU:$AU))&amp;":"&amp;ADDRESS(1048576,_xlfn.XLOOKUP($A$18,$AS:$AS,$AU:$AU))),BDD!AP:AP,B18,BDD!AS:AS,B$2,BDD!AR:AR,RIGHT($B$1,4),
    INDIRECT("BDD!"&amp;ADDRESS(1,_xlfn.XLOOKUP($A$18,$AS:$AS,$AU:$AU))&amp;":"&amp;ADDRESS(1048576,_xlfn.XLOOKUP($A$18,$AS:$AS,$AU:$AU))),
    IF($A$20="*","&gt;"&amp;0,$A$20))</f>
        <v>0</v>
      </c>
      <c r="E18" s="134">
        <v>15</v>
      </c>
      <c r="F18" s="1" t="str">
        <f t="shared" si="5"/>
        <v>Jeu</v>
      </c>
      <c r="G18" s="2">
        <f ca="1">SUMIFS(
    INDIRECT("BDD!"&amp;ADDRESS(1,_xlfn.XLOOKUP($A$18,$AS:$AS,$AU:$AU))&amp;":"&amp;ADDRESS(1048576,_xlfn.XLOOKUP($A$18,$AS:$AS,$AU:$AU))),BDD!$AP:$AP,E18,BDD!$AS:$AS,E$2,BDD!$AR:$AR,RIGHT($B$1,4),
    INDIRECT("BDD!"&amp;ADDRESS(1,_xlfn.XLOOKUP($A$18,$AS:$AS,$AU:$AU))&amp;":"&amp;ADDRESS(1048576,_xlfn.XLOOKUP($A$18,$AS:$AS,$AU:$AU))),
    IF($A$20="*","&gt;"&amp;0,$A$20))</f>
        <v>0</v>
      </c>
      <c r="H18" s="134">
        <v>15</v>
      </c>
      <c r="I18" s="1" t="str">
        <f t="shared" si="6"/>
        <v>Ven</v>
      </c>
      <c r="J18" s="2">
        <f ca="1">SUMIFS(
    INDIRECT("BDD!"&amp;ADDRESS(1,_xlfn.XLOOKUP($A$18,$AS:$AS,$AU:$AU))&amp;":"&amp;ADDRESS(1048576,_xlfn.XLOOKUP($A$18,$AS:$AS,$AU:$AU))),BDD!$AP:$AP,H18,BDD!$AS:$AS,H$2,BDD!$AR:$AR,RIGHT($B$1,4),
    INDIRECT("BDD!"&amp;ADDRESS(1,_xlfn.XLOOKUP($A$18,$AS:$AS,$AU:$AU))&amp;":"&amp;ADDRESS(1048576,_xlfn.XLOOKUP($A$18,$AS:$AS,$AU:$AU))),
    IF($A$20="*","&gt;"&amp;0,$A$20))</f>
        <v>0</v>
      </c>
      <c r="K18" s="134">
        <v>15</v>
      </c>
      <c r="L18" s="1" t="str">
        <f t="shared" si="7"/>
        <v>Lun</v>
      </c>
      <c r="M18" s="2">
        <f ca="1">SUMIFS(
    INDIRECT("BDD!"&amp;ADDRESS(1,_xlfn.XLOOKUP($A$18,$AS:$AS,$AU:$AU))&amp;":"&amp;ADDRESS(1048576,_xlfn.XLOOKUP($A$18,$AS:$AS,$AU:$AU))),BDD!$AP:$AP,K18,BDD!$AS:$AS,K$2,BDD!$AR:$AR,RIGHT($B$1,4),
    INDIRECT("BDD!"&amp;ADDRESS(1,_xlfn.XLOOKUP($A$18,$AS:$AS,$AU:$AU))&amp;":"&amp;ADDRESS(1048576,_xlfn.XLOOKUP($A$18,$AS:$AS,$AU:$AU))),
    IF($A$20="*","&gt;"&amp;0,$A$20))</f>
        <v>0</v>
      </c>
      <c r="N18" s="134">
        <v>15</v>
      </c>
      <c r="O18" s="1" t="str">
        <f t="shared" si="8"/>
        <v>Mer</v>
      </c>
      <c r="P18" s="2">
        <f ca="1">SUMIFS(
    INDIRECT("BDD!"&amp;ADDRESS(1,_xlfn.XLOOKUP($A$18,$AS:$AS,$AU:$AU))&amp;":"&amp;ADDRESS(1048576,_xlfn.XLOOKUP($A$18,$AS:$AS,$AU:$AU))),BDD!$AP:$AP,N18,BDD!$AS:$AS,N$2,BDD!$AR:$AR,RIGHT($B$1,4),
    INDIRECT("BDD!"&amp;ADDRESS(1,_xlfn.XLOOKUP($A$18,$AS:$AS,$AU:$AU))&amp;":"&amp;ADDRESS(1048576,_xlfn.XLOOKUP($A$18,$AS:$AS,$AU:$AU))),
    IF($A$20="*","&gt;"&amp;0,$A$20))</f>
        <v>0</v>
      </c>
      <c r="Q18" s="134">
        <v>15</v>
      </c>
      <c r="R18" s="1" t="str">
        <f t="shared" si="9"/>
        <v>Sam</v>
      </c>
      <c r="S18" s="2">
        <f ca="1">SUMIFS(
    INDIRECT("BDD!"&amp;ADDRESS(1,_xlfn.XLOOKUP($A$18,$AS:$AS,$AU:$AU))&amp;":"&amp;ADDRESS(1048576,_xlfn.XLOOKUP($A$18,$AS:$AS,$AU:$AU))),BDD!$AP:$AP,Q18,BDD!$AS:$AS,Q$2,BDD!$AR:$AR,RIGHT($B$1,4),
    INDIRECT("BDD!"&amp;ADDRESS(1,_xlfn.XLOOKUP($A$18,$AS:$AS,$AU:$AU))&amp;":"&amp;ADDRESS(1048576,_xlfn.XLOOKUP($A$18,$AS:$AS,$AU:$AU))),
    IF($A$20="*","&gt;"&amp;0,$A$20))</f>
        <v>0</v>
      </c>
      <c r="T18" s="134">
        <v>15</v>
      </c>
      <c r="U18" s="1" t="str">
        <f t="shared" si="10"/>
        <v>Lun</v>
      </c>
      <c r="V18" s="3">
        <f ca="1">SUMIFS(
    INDIRECT("BDD!"&amp;ADDRESS(1,_xlfn.XLOOKUP($A$18,$AS:$AS,$AU:$AU))&amp;":"&amp;ADDRESS(1048576,_xlfn.XLOOKUP($A$18,$AS:$AS,$AU:$AU))),BDD!$AP:$AP,T18,BDD!$AS:$AS,T$2,BDD!$AR:$AR,RIGHT($B$1,4),
    INDIRECT("BDD!"&amp;ADDRESS(1,_xlfn.XLOOKUP($A$18,$AS:$AS,$AU:$AU))&amp;":"&amp;ADDRESS(1048576,_xlfn.XLOOKUP($A$18,$AS:$AS,$AU:$AU))),
    IF($A$20="*","&gt;"&amp;0,$A$20))</f>
        <v>0</v>
      </c>
      <c r="W18" s="134">
        <v>15</v>
      </c>
      <c r="X18" s="1" t="str">
        <f t="shared" si="11"/>
        <v>Jeu</v>
      </c>
      <c r="Y18" s="3">
        <f ca="1">SUMIFS(
    INDIRECT("BDD!"&amp;ADDRESS(1,_xlfn.XLOOKUP($A$18,$AS:$AS,$AU:$AU))&amp;":"&amp;ADDRESS(1048576,_xlfn.XLOOKUP($A$18,$AS:$AS,$AU:$AU))),BDD!$AP:$AP,W18,BDD!$AS:$AS,W$2,BDD!$AR:$AR,RIGHT($B$1,4),
    INDIRECT("BDD!"&amp;ADDRESS(1,_xlfn.XLOOKUP($A$18,$AS:$AS,$AU:$AU))&amp;":"&amp;ADDRESS(1048576,_xlfn.XLOOKUP($A$18,$AS:$AS,$AU:$AU))),
    IF($A$20="*","&gt;"&amp;0,$A$20))</f>
        <v>0</v>
      </c>
      <c r="Z18" s="134">
        <v>15</v>
      </c>
      <c r="AA18" s="1" t="str">
        <f t="shared" si="12"/>
        <v>Dim</v>
      </c>
      <c r="AB18" s="3">
        <f ca="1">SUMIFS(
    INDIRECT("BDD!"&amp;ADDRESS(1,_xlfn.XLOOKUP($A$18,$AS:$AS,$AU:$AU))&amp;":"&amp;ADDRESS(1048576,_xlfn.XLOOKUP($A$18,$AS:$AS,$AU:$AU))),BDD!$AP:$AP,Z18,BDD!$AS:$AS,Z$2,BDD!$AR:$AR,RIGHT($B$1,4),
    INDIRECT("BDD!"&amp;ADDRESS(1,_xlfn.XLOOKUP($A$18,$AS:$AS,$AU:$AU))&amp;":"&amp;ADDRESS(1048576,_xlfn.XLOOKUP($A$18,$AS:$AS,$AU:$AU))),
    IF($A$20="*","&gt;"&amp;0,$A$20))</f>
        <v>0</v>
      </c>
      <c r="AC18" s="134">
        <v>15</v>
      </c>
      <c r="AD18" s="1" t="str">
        <f t="shared" si="13"/>
        <v>Mar</v>
      </c>
      <c r="AE18" s="3">
        <f ca="1">SUMIFS(
    INDIRECT("BDD!"&amp;ADDRESS(1,_xlfn.XLOOKUP($A$18,$AS:$AS,$AU:$AU))&amp;":"&amp;ADDRESS(1048576,_xlfn.XLOOKUP($A$18,$AS:$AS,$AU:$AU))),BDD!$AP:$AP,AC18,BDD!$AS:$AS,AC$2,BDD!$AR:$AR,RIGHT($B$1,4),
    INDIRECT("BDD!"&amp;ADDRESS(1,_xlfn.XLOOKUP($A$18,$AS:$AS,$AU:$AU))&amp;":"&amp;ADDRESS(1048576,_xlfn.XLOOKUP($A$18,$AS:$AS,$AU:$AU))),
    IF($A$20="*","&gt;"&amp;0,$A$20))</f>
        <v>0</v>
      </c>
      <c r="AF18" s="134">
        <v>15</v>
      </c>
      <c r="AG18" s="1" t="str">
        <f t="shared" si="14"/>
        <v>Ven</v>
      </c>
      <c r="AH18" s="3">
        <f ca="1">SUMIFS(
    INDIRECT("BDD!"&amp;ADDRESS(1,_xlfn.XLOOKUP($A$18,$AS:$AS,$AU:$AU))&amp;":"&amp;ADDRESS(1048576,_xlfn.XLOOKUP($A$18,$AS:$AS,$AU:$AU))),BDD!$AP:$AP,AF18,BDD!$AS:$AS,AF$2,BDD!$AR:$AR,RIGHT($B$1,4),
    INDIRECT("BDD!"&amp;ADDRESS(1,_xlfn.XLOOKUP($A$18,$AS:$AS,$AU:$AU))&amp;":"&amp;ADDRESS(1048576,_xlfn.XLOOKUP($A$18,$AS:$AS,$AU:$AU))),
    IF($A$20="*","&gt;"&amp;0,$A$20))</f>
        <v>0</v>
      </c>
      <c r="AI18" s="134">
        <v>15</v>
      </c>
      <c r="AJ18" s="1" t="str">
        <f t="shared" si="15"/>
        <v>Dim</v>
      </c>
      <c r="AK18" s="4">
        <f ca="1">SUMIFS(
    INDIRECT("BDD!"&amp;ADDRESS(1,_xlfn.XLOOKUP($A$18,$AS:$AS,$AU:$AU))&amp;":"&amp;ADDRESS(1048576,_xlfn.XLOOKUP($A$18,$AS:$AS,$AU:$AU))),BDD!$AP:$AP,AI18,BDD!$AS:$AS,AI$2,BDD!$AR:$AR,RIGHT($B$1,4),
    INDIRECT("BDD!"&amp;ADDRESS(1,_xlfn.XLOOKUP($A$18,$AS:$AS,$AU:$AU))&amp;":"&amp;ADDRESS(1048576,_xlfn.XLOOKUP($A$18,$AS:$AS,$AU:$AU))),
    IF($A$20="*","&gt;"&amp;0,$A$20))</f>
        <v>0</v>
      </c>
      <c r="AL18" s="20"/>
      <c r="AN18" s="19" t="str">
        <f ca="1" xml:space="preserve">  SUBSTITUTE(ADDRESS(1,_xlfn.XLOOKUP(A18,AS2:AS101,AT2:AT101),4),"1","")&amp;    "1:$"    &amp;
   SUBSTITUTE(ADDRESS(1,_xlfn.XLOOKUP(A18,AS2:AS101,AT2:AT101),4),"1","")&amp;    "1048576"</f>
        <v>BA1:$BA1048576</v>
      </c>
      <c r="AQ18" s="24"/>
      <c r="AR18" s="21"/>
      <c r="AS18" s="36" t="str">
        <f ca="1"/>
        <v>id_parcelle</v>
      </c>
      <c r="AT18" s="20">
        <f t="shared" ca="1" si="3"/>
        <v>64</v>
      </c>
      <c r="AU18" s="19">
        <f t="shared" ca="1" si="16"/>
        <v>16</v>
      </c>
      <c r="AW18" s="19" t="str">
        <v>2019-520595</v>
      </c>
      <c r="AX18" s="19">
        <v>43521</v>
      </c>
      <c r="BA18" s="19">
        <v>117000</v>
      </c>
      <c r="BB18" s="19">
        <v>10</v>
      </c>
      <c r="BD18" s="19" t="str">
        <v>RUE DE LA PSALETTE</v>
      </c>
      <c r="BE18" s="19">
        <v>8030</v>
      </c>
      <c r="BL18" s="19" t="str">
        <v>35238000AC0151</v>
      </c>
      <c r="BO18" s="19">
        <v>25</v>
      </c>
      <c r="BP18" s="19" t="str">
        <v>30.04</v>
      </c>
      <c r="BQ18" s="19">
        <v>46</v>
      </c>
      <c r="BR18" s="19" t="str">
        <v>106.97</v>
      </c>
      <c r="BS18" s="19">
        <v>151</v>
      </c>
      <c r="BT18" s="19" t="str">
        <v>18.70</v>
      </c>
      <c r="BU18" s="19">
        <v>152</v>
      </c>
      <c r="BW18" s="19">
        <v>27</v>
      </c>
      <c r="CB18" s="19" t="str">
        <v>45.00</v>
      </c>
      <c r="CH18" s="19" t="str">
        <v>465.00</v>
      </c>
      <c r="CI18" s="19" t="str">
        <v>-1.6848020</v>
      </c>
      <c r="CJ18" s="19" t="str">
        <v>48.1151400</v>
      </c>
    </row>
    <row r="19" spans="1:88" x14ac:dyDescent="0.25">
      <c r="A19" s="132" t="s">
        <v>68</v>
      </c>
      <c r="B19" s="127">
        <v>16</v>
      </c>
      <c r="C19" s="1" t="str">
        <f t="shared" si="4"/>
        <v>Mar</v>
      </c>
      <c r="D19" s="2">
        <f ca="1">SUMIFS(
    INDIRECT("BDD!"&amp;ADDRESS(1,_xlfn.XLOOKUP($A$18,$AS:$AS,$AU:$AU))&amp;":"&amp;ADDRESS(1048576,_xlfn.XLOOKUP($A$18,$AS:$AS,$AU:$AU))),BDD!AP:AP,B19,BDD!AS:AS,B$2,BDD!AR:AR,RIGHT($B$1,4),
    INDIRECT("BDD!"&amp;ADDRESS(1,_xlfn.XLOOKUP($A$18,$AS:$AS,$AU:$AU))&amp;":"&amp;ADDRESS(1048576,_xlfn.XLOOKUP($A$18,$AS:$AS,$AU:$AU))),
    IF($A$20="*","&gt;"&amp;0,$A$20))</f>
        <v>0</v>
      </c>
      <c r="E19" s="134">
        <v>16</v>
      </c>
      <c r="F19" s="1" t="str">
        <f t="shared" si="5"/>
        <v>Ven</v>
      </c>
      <c r="G19" s="2">
        <f ca="1">SUMIFS(
    INDIRECT("BDD!"&amp;ADDRESS(1,_xlfn.XLOOKUP($A$18,$AS:$AS,$AU:$AU))&amp;":"&amp;ADDRESS(1048576,_xlfn.XLOOKUP($A$18,$AS:$AS,$AU:$AU))),BDD!$AP:$AP,E19,BDD!$AS:$AS,E$2,BDD!$AR:$AR,RIGHT($B$1,4),
    INDIRECT("BDD!"&amp;ADDRESS(1,_xlfn.XLOOKUP($A$18,$AS:$AS,$AU:$AU))&amp;":"&amp;ADDRESS(1048576,_xlfn.XLOOKUP($A$18,$AS:$AS,$AU:$AU))),
    IF($A$20="*","&gt;"&amp;0,$A$20))</f>
        <v>0</v>
      </c>
      <c r="H19" s="134">
        <v>16</v>
      </c>
      <c r="I19" s="1" t="str">
        <f t="shared" si="6"/>
        <v>Sam</v>
      </c>
      <c r="J19" s="2">
        <f ca="1">SUMIFS(
    INDIRECT("BDD!"&amp;ADDRESS(1,_xlfn.XLOOKUP($A$18,$AS:$AS,$AU:$AU))&amp;":"&amp;ADDRESS(1048576,_xlfn.XLOOKUP($A$18,$AS:$AS,$AU:$AU))),BDD!$AP:$AP,H19,BDD!$AS:$AS,H$2,BDD!$AR:$AR,RIGHT($B$1,4),
    INDIRECT("BDD!"&amp;ADDRESS(1,_xlfn.XLOOKUP($A$18,$AS:$AS,$AU:$AU))&amp;":"&amp;ADDRESS(1048576,_xlfn.XLOOKUP($A$18,$AS:$AS,$AU:$AU))),
    IF($A$20="*","&gt;"&amp;0,$A$20))</f>
        <v>0</v>
      </c>
      <c r="K19" s="134">
        <v>16</v>
      </c>
      <c r="L19" s="1" t="str">
        <f t="shared" si="7"/>
        <v>Mar</v>
      </c>
      <c r="M19" s="2">
        <f ca="1">SUMIFS(
    INDIRECT("BDD!"&amp;ADDRESS(1,_xlfn.XLOOKUP($A$18,$AS:$AS,$AU:$AU))&amp;":"&amp;ADDRESS(1048576,_xlfn.XLOOKUP($A$18,$AS:$AS,$AU:$AU))),BDD!$AP:$AP,K19,BDD!$AS:$AS,K$2,BDD!$AR:$AR,RIGHT($B$1,4),
    INDIRECT("BDD!"&amp;ADDRESS(1,_xlfn.XLOOKUP($A$18,$AS:$AS,$AU:$AU))&amp;":"&amp;ADDRESS(1048576,_xlfn.XLOOKUP($A$18,$AS:$AS,$AU:$AU))),
    IF($A$20="*","&gt;"&amp;0,$A$20))</f>
        <v>0</v>
      </c>
      <c r="N19" s="134">
        <v>16</v>
      </c>
      <c r="O19" s="1" t="str">
        <f t="shared" si="8"/>
        <v>Jeu</v>
      </c>
      <c r="P19" s="2">
        <f ca="1">SUMIFS(
    INDIRECT("BDD!"&amp;ADDRESS(1,_xlfn.XLOOKUP($A$18,$AS:$AS,$AU:$AU))&amp;":"&amp;ADDRESS(1048576,_xlfn.XLOOKUP($A$18,$AS:$AS,$AU:$AU))),BDD!$AP:$AP,N19,BDD!$AS:$AS,N$2,BDD!$AR:$AR,RIGHT($B$1,4),
    INDIRECT("BDD!"&amp;ADDRESS(1,_xlfn.XLOOKUP($A$18,$AS:$AS,$AU:$AU))&amp;":"&amp;ADDRESS(1048576,_xlfn.XLOOKUP($A$18,$AS:$AS,$AU:$AU))),
    IF($A$20="*","&gt;"&amp;0,$A$20))</f>
        <v>0</v>
      </c>
      <c r="Q19" s="134">
        <v>16</v>
      </c>
      <c r="R19" s="1" t="str">
        <f t="shared" si="9"/>
        <v>Dim</v>
      </c>
      <c r="S19" s="2">
        <f ca="1">SUMIFS(
    INDIRECT("BDD!"&amp;ADDRESS(1,_xlfn.XLOOKUP($A$18,$AS:$AS,$AU:$AU))&amp;":"&amp;ADDRESS(1048576,_xlfn.XLOOKUP($A$18,$AS:$AS,$AU:$AU))),BDD!$AP:$AP,Q19,BDD!$AS:$AS,Q$2,BDD!$AR:$AR,RIGHT($B$1,4),
    INDIRECT("BDD!"&amp;ADDRESS(1,_xlfn.XLOOKUP($A$18,$AS:$AS,$AU:$AU))&amp;":"&amp;ADDRESS(1048576,_xlfn.XLOOKUP($A$18,$AS:$AS,$AU:$AU))),
    IF($A$20="*","&gt;"&amp;0,$A$20))</f>
        <v>0</v>
      </c>
      <c r="T19" s="134">
        <v>16</v>
      </c>
      <c r="U19" s="1" t="str">
        <f t="shared" si="10"/>
        <v>Mar</v>
      </c>
      <c r="V19" s="3">
        <f ca="1">SUMIFS(
    INDIRECT("BDD!"&amp;ADDRESS(1,_xlfn.XLOOKUP($A$18,$AS:$AS,$AU:$AU))&amp;":"&amp;ADDRESS(1048576,_xlfn.XLOOKUP($A$18,$AS:$AS,$AU:$AU))),BDD!$AP:$AP,T19,BDD!$AS:$AS,T$2,BDD!$AR:$AR,RIGHT($B$1,4),
    INDIRECT("BDD!"&amp;ADDRESS(1,_xlfn.XLOOKUP($A$18,$AS:$AS,$AU:$AU))&amp;":"&amp;ADDRESS(1048576,_xlfn.XLOOKUP($A$18,$AS:$AS,$AU:$AU))),
    IF($A$20="*","&gt;"&amp;0,$A$20))</f>
        <v>0</v>
      </c>
      <c r="W19" s="134">
        <v>16</v>
      </c>
      <c r="X19" s="1" t="str">
        <f t="shared" si="11"/>
        <v>Ven</v>
      </c>
      <c r="Y19" s="3">
        <f ca="1">SUMIFS(
    INDIRECT("BDD!"&amp;ADDRESS(1,_xlfn.XLOOKUP($A$18,$AS:$AS,$AU:$AU))&amp;":"&amp;ADDRESS(1048576,_xlfn.XLOOKUP($A$18,$AS:$AS,$AU:$AU))),BDD!$AP:$AP,W19,BDD!$AS:$AS,W$2,BDD!$AR:$AR,RIGHT($B$1,4),
    INDIRECT("BDD!"&amp;ADDRESS(1,_xlfn.XLOOKUP($A$18,$AS:$AS,$AU:$AU))&amp;":"&amp;ADDRESS(1048576,_xlfn.XLOOKUP($A$18,$AS:$AS,$AU:$AU))),
    IF($A$20="*","&gt;"&amp;0,$A$20))</f>
        <v>0</v>
      </c>
      <c r="Z19" s="134">
        <v>16</v>
      </c>
      <c r="AA19" s="1" t="str">
        <f t="shared" si="12"/>
        <v>Lun</v>
      </c>
      <c r="AB19" s="3">
        <f ca="1">SUMIFS(
    INDIRECT("BDD!"&amp;ADDRESS(1,_xlfn.XLOOKUP($A$18,$AS:$AS,$AU:$AU))&amp;":"&amp;ADDRESS(1048576,_xlfn.XLOOKUP($A$18,$AS:$AS,$AU:$AU))),BDD!$AP:$AP,Z19,BDD!$AS:$AS,Z$2,BDD!$AR:$AR,RIGHT($B$1,4),
    INDIRECT("BDD!"&amp;ADDRESS(1,_xlfn.XLOOKUP($A$18,$AS:$AS,$AU:$AU))&amp;":"&amp;ADDRESS(1048576,_xlfn.XLOOKUP($A$18,$AS:$AS,$AU:$AU))),
    IF($A$20="*","&gt;"&amp;0,$A$20))</f>
        <v>0</v>
      </c>
      <c r="AC19" s="134">
        <v>16</v>
      </c>
      <c r="AD19" s="1" t="str">
        <f t="shared" si="13"/>
        <v>Mer</v>
      </c>
      <c r="AE19" s="3">
        <f ca="1">SUMIFS(
    INDIRECT("BDD!"&amp;ADDRESS(1,_xlfn.XLOOKUP($A$18,$AS:$AS,$AU:$AU))&amp;":"&amp;ADDRESS(1048576,_xlfn.XLOOKUP($A$18,$AS:$AS,$AU:$AU))),BDD!$AP:$AP,AC19,BDD!$AS:$AS,AC$2,BDD!$AR:$AR,RIGHT($B$1,4),
    INDIRECT("BDD!"&amp;ADDRESS(1,_xlfn.XLOOKUP($A$18,$AS:$AS,$AU:$AU))&amp;":"&amp;ADDRESS(1048576,_xlfn.XLOOKUP($A$18,$AS:$AS,$AU:$AU))),
    IF($A$20="*","&gt;"&amp;0,$A$20))</f>
        <v>0</v>
      </c>
      <c r="AF19" s="134">
        <v>16</v>
      </c>
      <c r="AG19" s="1" t="str">
        <f t="shared" si="14"/>
        <v>Sam</v>
      </c>
      <c r="AH19" s="3">
        <f ca="1">SUMIFS(
    INDIRECT("BDD!"&amp;ADDRESS(1,_xlfn.XLOOKUP($A$18,$AS:$AS,$AU:$AU))&amp;":"&amp;ADDRESS(1048576,_xlfn.XLOOKUP($A$18,$AS:$AS,$AU:$AU))),BDD!$AP:$AP,AF19,BDD!$AS:$AS,AF$2,BDD!$AR:$AR,RIGHT($B$1,4),
    INDIRECT("BDD!"&amp;ADDRESS(1,_xlfn.XLOOKUP($A$18,$AS:$AS,$AU:$AU))&amp;":"&amp;ADDRESS(1048576,_xlfn.XLOOKUP($A$18,$AS:$AS,$AU:$AU))),
    IF($A$20="*","&gt;"&amp;0,$A$20))</f>
        <v>0</v>
      </c>
      <c r="AI19" s="134">
        <v>16</v>
      </c>
      <c r="AJ19" s="1" t="str">
        <f t="shared" si="15"/>
        <v>Lun</v>
      </c>
      <c r="AK19" s="4">
        <f ca="1">SUMIFS(
    INDIRECT("BDD!"&amp;ADDRESS(1,_xlfn.XLOOKUP($A$18,$AS:$AS,$AU:$AU))&amp;":"&amp;ADDRESS(1048576,_xlfn.XLOOKUP($A$18,$AS:$AS,$AU:$AU))),BDD!$AP:$AP,AI19,BDD!$AS:$AS,AI$2,BDD!$AR:$AR,RIGHT($B$1,4),
    INDIRECT("BDD!"&amp;ADDRESS(1,_xlfn.XLOOKUP($A$18,$AS:$AS,$AU:$AU))&amp;":"&amp;ADDRESS(1048576,_xlfn.XLOOKUP($A$18,$AS:$AS,$AU:$AU))),
    IF($A$20="*","&gt;"&amp;0,$A$20))</f>
        <v>0</v>
      </c>
      <c r="AL19" s="20"/>
      <c r="AN19" s="19" t="str">
        <f ca="1" xml:space="preserve">
   SUBSTITUTE(ADDRESS(1,_xlfn.XLOOKUP(A18,AS2:AS101,AU2:AU101),4),"1","")&amp;    "1:$"    &amp;
   SUBSTITUTE(ADDRESS(1,_xlfn.XLOOKUP(A18,AS2:AS101,AU2:AU101),4),"1","")&amp;    "1048576"</f>
        <v>E1:$E1048576</v>
      </c>
      <c r="AQ19" s="24"/>
      <c r="AR19" s="21"/>
      <c r="AS19" s="36" t="str">
        <f ca="1"/>
        <v>ancien_id_parcelle</v>
      </c>
      <c r="AT19" s="20">
        <f t="shared" ca="1" si="3"/>
        <v>65</v>
      </c>
      <c r="AU19" s="19">
        <f t="shared" ca="1" si="16"/>
        <v>17</v>
      </c>
      <c r="AW19" s="19" t="str">
        <v>2019-520626</v>
      </c>
      <c r="AX19" s="19">
        <v>43514</v>
      </c>
      <c r="BA19" s="19">
        <v>145000</v>
      </c>
      <c r="BB19" s="19">
        <v>7</v>
      </c>
      <c r="BD19" s="19" t="str">
        <v>RUE DE LA MONNAIE</v>
      </c>
      <c r="BE19" s="19">
        <v>6640</v>
      </c>
      <c r="BL19" s="19" t="str">
        <v>35238000AC0228</v>
      </c>
      <c r="BO19" s="19">
        <v>8</v>
      </c>
      <c r="BP19" s="19" t="str">
        <v>24.08</v>
      </c>
      <c r="BQ19" s="19">
        <v>33</v>
      </c>
      <c r="BR19" s="19" t="str">
        <v>62.90</v>
      </c>
      <c r="BS19" s="19">
        <v>19</v>
      </c>
      <c r="BT19" s="19" t="str">
        <v>116.48</v>
      </c>
      <c r="BU19" s="19">
        <v>120</v>
      </c>
      <c r="BW19" s="19">
        <v>95</v>
      </c>
      <c r="CB19" s="19" t="str">
        <v>52.00</v>
      </c>
      <c r="CH19" s="19" t="str">
        <v>101.00</v>
      </c>
      <c r="CI19" s="19" t="str">
        <v>-1.6844350</v>
      </c>
      <c r="CJ19" s="19" t="str">
        <v>48.1157610</v>
      </c>
    </row>
    <row r="20" spans="1:88" x14ac:dyDescent="0.25">
      <c r="A20" s="130" t="s">
        <v>1978</v>
      </c>
      <c r="B20" s="127">
        <v>17</v>
      </c>
      <c r="C20" s="1" t="str">
        <f t="shared" si="4"/>
        <v>Mer</v>
      </c>
      <c r="D20" s="2">
        <f ca="1">SUMIFS(
    INDIRECT("BDD!"&amp;ADDRESS(1,_xlfn.XLOOKUP($A$18,$AS:$AS,$AU:$AU))&amp;":"&amp;ADDRESS(1048576,_xlfn.XLOOKUP($A$18,$AS:$AS,$AU:$AU))),BDD!AP:AP,B20,BDD!AS:AS,B$2,BDD!AR:AR,RIGHT($B$1,4),
    INDIRECT("BDD!"&amp;ADDRESS(1,_xlfn.XLOOKUP($A$18,$AS:$AS,$AU:$AU))&amp;":"&amp;ADDRESS(1048576,_xlfn.XLOOKUP($A$18,$AS:$AS,$AU:$AU))),
    IF($A$20="*","&gt;"&amp;0,$A$20))</f>
        <v>0</v>
      </c>
      <c r="E20" s="134">
        <v>17</v>
      </c>
      <c r="F20" s="1" t="str">
        <f t="shared" si="5"/>
        <v>Sam</v>
      </c>
      <c r="G20" s="2">
        <f ca="1">SUMIFS(
    INDIRECT("BDD!"&amp;ADDRESS(1,_xlfn.XLOOKUP($A$18,$AS:$AS,$AU:$AU))&amp;":"&amp;ADDRESS(1048576,_xlfn.XLOOKUP($A$18,$AS:$AS,$AU:$AU))),BDD!$AP:$AP,E20,BDD!$AS:$AS,E$2,BDD!$AR:$AR,RIGHT($B$1,4),
    INDIRECT("BDD!"&amp;ADDRESS(1,_xlfn.XLOOKUP($A$18,$AS:$AS,$AU:$AU))&amp;":"&amp;ADDRESS(1048576,_xlfn.XLOOKUP($A$18,$AS:$AS,$AU:$AU))),
    IF($A$20="*","&gt;"&amp;0,$A$20))</f>
        <v>0</v>
      </c>
      <c r="H20" s="134">
        <v>17</v>
      </c>
      <c r="I20" s="1" t="str">
        <f t="shared" si="6"/>
        <v>Dim</v>
      </c>
      <c r="J20" s="2">
        <f ca="1">SUMIFS(
    INDIRECT("BDD!"&amp;ADDRESS(1,_xlfn.XLOOKUP($A$18,$AS:$AS,$AU:$AU))&amp;":"&amp;ADDRESS(1048576,_xlfn.XLOOKUP($A$18,$AS:$AS,$AU:$AU))),BDD!$AP:$AP,H20,BDD!$AS:$AS,H$2,BDD!$AR:$AR,RIGHT($B$1,4),
    INDIRECT("BDD!"&amp;ADDRESS(1,_xlfn.XLOOKUP($A$18,$AS:$AS,$AU:$AU))&amp;":"&amp;ADDRESS(1048576,_xlfn.XLOOKUP($A$18,$AS:$AS,$AU:$AU))),
    IF($A$20="*","&gt;"&amp;0,$A$20))</f>
        <v>0</v>
      </c>
      <c r="K20" s="134">
        <v>17</v>
      </c>
      <c r="L20" s="1" t="str">
        <f t="shared" si="7"/>
        <v>Mer</v>
      </c>
      <c r="M20" s="2">
        <f ca="1">SUMIFS(
    INDIRECT("BDD!"&amp;ADDRESS(1,_xlfn.XLOOKUP($A$18,$AS:$AS,$AU:$AU))&amp;":"&amp;ADDRESS(1048576,_xlfn.XLOOKUP($A$18,$AS:$AS,$AU:$AU))),BDD!$AP:$AP,K20,BDD!$AS:$AS,K$2,BDD!$AR:$AR,RIGHT($B$1,4),
    INDIRECT("BDD!"&amp;ADDRESS(1,_xlfn.XLOOKUP($A$18,$AS:$AS,$AU:$AU))&amp;":"&amp;ADDRESS(1048576,_xlfn.XLOOKUP($A$18,$AS:$AS,$AU:$AU))),
    IF($A$20="*","&gt;"&amp;0,$A$20))</f>
        <v>0</v>
      </c>
      <c r="N20" s="134">
        <v>17</v>
      </c>
      <c r="O20" s="1" t="str">
        <f t="shared" si="8"/>
        <v>Ven</v>
      </c>
      <c r="P20" s="2">
        <f ca="1">SUMIFS(
    INDIRECT("BDD!"&amp;ADDRESS(1,_xlfn.XLOOKUP($A$18,$AS:$AS,$AU:$AU))&amp;":"&amp;ADDRESS(1048576,_xlfn.XLOOKUP($A$18,$AS:$AS,$AU:$AU))),BDD!$AP:$AP,N20,BDD!$AS:$AS,N$2,BDD!$AR:$AR,RIGHT($B$1,4),
    INDIRECT("BDD!"&amp;ADDRESS(1,_xlfn.XLOOKUP($A$18,$AS:$AS,$AU:$AU))&amp;":"&amp;ADDRESS(1048576,_xlfn.XLOOKUP($A$18,$AS:$AS,$AU:$AU))),
    IF($A$20="*","&gt;"&amp;0,$A$20))</f>
        <v>0</v>
      </c>
      <c r="Q20" s="134">
        <v>17</v>
      </c>
      <c r="R20" s="1" t="str">
        <f t="shared" si="9"/>
        <v>Lun</v>
      </c>
      <c r="S20" s="2">
        <f ca="1">SUMIFS(
    INDIRECT("BDD!"&amp;ADDRESS(1,_xlfn.XLOOKUP($A$18,$AS:$AS,$AU:$AU))&amp;":"&amp;ADDRESS(1048576,_xlfn.XLOOKUP($A$18,$AS:$AS,$AU:$AU))),BDD!$AP:$AP,Q20,BDD!$AS:$AS,Q$2,BDD!$AR:$AR,RIGHT($B$1,4),
    INDIRECT("BDD!"&amp;ADDRESS(1,_xlfn.XLOOKUP($A$18,$AS:$AS,$AU:$AU))&amp;":"&amp;ADDRESS(1048576,_xlfn.XLOOKUP($A$18,$AS:$AS,$AU:$AU))),
    IF($A$20="*","&gt;"&amp;0,$A$20))</f>
        <v>0</v>
      </c>
      <c r="T20" s="134">
        <v>17</v>
      </c>
      <c r="U20" s="1" t="str">
        <f t="shared" si="10"/>
        <v>Mer</v>
      </c>
      <c r="V20" s="3">
        <f ca="1">SUMIFS(
    INDIRECT("BDD!"&amp;ADDRESS(1,_xlfn.XLOOKUP($A$18,$AS:$AS,$AU:$AU))&amp;":"&amp;ADDRESS(1048576,_xlfn.XLOOKUP($A$18,$AS:$AS,$AU:$AU))),BDD!$AP:$AP,T20,BDD!$AS:$AS,T$2,BDD!$AR:$AR,RIGHT($B$1,4),
    INDIRECT("BDD!"&amp;ADDRESS(1,_xlfn.XLOOKUP($A$18,$AS:$AS,$AU:$AU))&amp;":"&amp;ADDRESS(1048576,_xlfn.XLOOKUP($A$18,$AS:$AS,$AU:$AU))),
    IF($A$20="*","&gt;"&amp;0,$A$20))</f>
        <v>0</v>
      </c>
      <c r="W20" s="134">
        <v>17</v>
      </c>
      <c r="X20" s="1" t="str">
        <f t="shared" si="11"/>
        <v>Sam</v>
      </c>
      <c r="Y20" s="3">
        <f ca="1">SUMIFS(
    INDIRECT("BDD!"&amp;ADDRESS(1,_xlfn.XLOOKUP($A$18,$AS:$AS,$AU:$AU))&amp;":"&amp;ADDRESS(1048576,_xlfn.XLOOKUP($A$18,$AS:$AS,$AU:$AU))),BDD!$AP:$AP,W20,BDD!$AS:$AS,W$2,BDD!$AR:$AR,RIGHT($B$1,4),
    INDIRECT("BDD!"&amp;ADDRESS(1,_xlfn.XLOOKUP($A$18,$AS:$AS,$AU:$AU))&amp;":"&amp;ADDRESS(1048576,_xlfn.XLOOKUP($A$18,$AS:$AS,$AU:$AU))),
    IF($A$20="*","&gt;"&amp;0,$A$20))</f>
        <v>0</v>
      </c>
      <c r="Z20" s="134">
        <v>17</v>
      </c>
      <c r="AA20" s="1" t="str">
        <f t="shared" si="12"/>
        <v>Mar</v>
      </c>
      <c r="AB20" s="3">
        <f ca="1">SUMIFS(
    INDIRECT("BDD!"&amp;ADDRESS(1,_xlfn.XLOOKUP($A$18,$AS:$AS,$AU:$AU))&amp;":"&amp;ADDRESS(1048576,_xlfn.XLOOKUP($A$18,$AS:$AS,$AU:$AU))),BDD!$AP:$AP,Z20,BDD!$AS:$AS,Z$2,BDD!$AR:$AR,RIGHT($B$1,4),
    INDIRECT("BDD!"&amp;ADDRESS(1,_xlfn.XLOOKUP($A$18,$AS:$AS,$AU:$AU))&amp;":"&amp;ADDRESS(1048576,_xlfn.XLOOKUP($A$18,$AS:$AS,$AU:$AU))),
    IF($A$20="*","&gt;"&amp;0,$A$20))</f>
        <v>0</v>
      </c>
      <c r="AC20" s="134">
        <v>17</v>
      </c>
      <c r="AD20" s="1" t="str">
        <f t="shared" si="13"/>
        <v>Jeu</v>
      </c>
      <c r="AE20" s="3">
        <f ca="1">SUMIFS(
    INDIRECT("BDD!"&amp;ADDRESS(1,_xlfn.XLOOKUP($A$18,$AS:$AS,$AU:$AU))&amp;":"&amp;ADDRESS(1048576,_xlfn.XLOOKUP($A$18,$AS:$AS,$AU:$AU))),BDD!$AP:$AP,AC20,BDD!$AS:$AS,AC$2,BDD!$AR:$AR,RIGHT($B$1,4),
    INDIRECT("BDD!"&amp;ADDRESS(1,_xlfn.XLOOKUP($A$18,$AS:$AS,$AU:$AU))&amp;":"&amp;ADDRESS(1048576,_xlfn.XLOOKUP($A$18,$AS:$AS,$AU:$AU))),
    IF($A$20="*","&gt;"&amp;0,$A$20))</f>
        <v>0</v>
      </c>
      <c r="AF20" s="134">
        <v>17</v>
      </c>
      <c r="AG20" s="1" t="str">
        <f t="shared" si="14"/>
        <v>Dim</v>
      </c>
      <c r="AH20" s="3">
        <f ca="1">SUMIFS(
    INDIRECT("BDD!"&amp;ADDRESS(1,_xlfn.XLOOKUP($A$18,$AS:$AS,$AU:$AU))&amp;":"&amp;ADDRESS(1048576,_xlfn.XLOOKUP($A$18,$AS:$AS,$AU:$AU))),BDD!$AP:$AP,AF20,BDD!$AS:$AS,AF$2,BDD!$AR:$AR,RIGHT($B$1,4),
    INDIRECT("BDD!"&amp;ADDRESS(1,_xlfn.XLOOKUP($A$18,$AS:$AS,$AU:$AU))&amp;":"&amp;ADDRESS(1048576,_xlfn.XLOOKUP($A$18,$AS:$AS,$AU:$AU))),
    IF($A$20="*","&gt;"&amp;0,$A$20))</f>
        <v>0</v>
      </c>
      <c r="AI20" s="134">
        <v>17</v>
      </c>
      <c r="AJ20" s="1" t="str">
        <f t="shared" si="15"/>
        <v>Mar</v>
      </c>
      <c r="AK20" s="4">
        <f ca="1">SUMIFS(
    INDIRECT("BDD!"&amp;ADDRESS(1,_xlfn.XLOOKUP($A$18,$AS:$AS,$AU:$AU))&amp;":"&amp;ADDRESS(1048576,_xlfn.XLOOKUP($A$18,$AS:$AS,$AU:$AU))),BDD!$AP:$AP,AI20,BDD!$AS:$AS,AI$2,BDD!$AR:$AR,RIGHT($B$1,4),
    INDIRECT("BDD!"&amp;ADDRESS(1,_xlfn.XLOOKUP($A$18,$AS:$AS,$AU:$AU))&amp;":"&amp;ADDRESS(1048576,_xlfn.XLOOKUP($A$18,$AS:$AS,$AU:$AU))),
    IF($A$20="*","&gt;"&amp;0,$A$20))</f>
        <v>0</v>
      </c>
      <c r="AL20" s="20"/>
      <c r="AQ20" s="24"/>
      <c r="AS20" s="18" t="str">
        <f ca="1"/>
        <v>numero_volume</v>
      </c>
      <c r="AT20" s="20">
        <f t="shared" ca="1" si="3"/>
        <v>66</v>
      </c>
      <c r="AU20" s="19">
        <f t="shared" ca="1" si="16"/>
        <v>18</v>
      </c>
      <c r="AW20" s="19" t="str">
        <v>2019-520659</v>
      </c>
      <c r="AX20" s="19">
        <v>43523</v>
      </c>
      <c r="BA20" s="19">
        <v>42000</v>
      </c>
      <c r="BB20" s="19">
        <v>21</v>
      </c>
      <c r="BD20" s="19" t="str">
        <v>RUE LE BASTARD</v>
      </c>
      <c r="BE20" s="19">
        <v>5410</v>
      </c>
      <c r="BL20" s="19" t="str">
        <v>35238000AC0623</v>
      </c>
      <c r="BO20" s="19">
        <v>14</v>
      </c>
      <c r="BP20" s="19" t="str">
        <v>46.93</v>
      </c>
      <c r="BQ20" s="19">
        <v>41</v>
      </c>
      <c r="BR20" s="19" t="str">
        <v>132.67</v>
      </c>
      <c r="BS20" s="19">
        <v>135</v>
      </c>
      <c r="BT20" s="19" t="str">
        <v>18.91</v>
      </c>
      <c r="BU20" s="19">
        <v>33</v>
      </c>
      <c r="BW20" s="19">
        <v>92</v>
      </c>
      <c r="CB20" s="19" t="str">
        <v>65.00</v>
      </c>
      <c r="CH20" s="19" t="str">
        <v>51.00</v>
      </c>
      <c r="CI20" s="19" t="str">
        <v>-1.6832640</v>
      </c>
      <c r="CJ20" s="19" t="str">
        <v>48.1112650</v>
      </c>
    </row>
    <row r="21" spans="1:88" x14ac:dyDescent="0.25">
      <c r="A21" s="128"/>
      <c r="B21" s="127">
        <v>18</v>
      </c>
      <c r="C21" s="1" t="str">
        <f t="shared" si="4"/>
        <v>Jeu</v>
      </c>
      <c r="D21" s="2">
        <f ca="1">SUMIFS(
    INDIRECT("BDD!"&amp;ADDRESS(1,_xlfn.XLOOKUP($A$18,$AS:$AS,$AU:$AU))&amp;":"&amp;ADDRESS(1048576,_xlfn.XLOOKUP($A$18,$AS:$AS,$AU:$AU))),BDD!AP:AP,B21,BDD!AS:AS,B$2,BDD!AR:AR,RIGHT($B$1,4),
    INDIRECT("BDD!"&amp;ADDRESS(1,_xlfn.XLOOKUP($A$18,$AS:$AS,$AU:$AU))&amp;":"&amp;ADDRESS(1048576,_xlfn.XLOOKUP($A$18,$AS:$AS,$AU:$AU))),
    IF($A$20="*","&gt;"&amp;0,$A$20))</f>
        <v>0</v>
      </c>
      <c r="E21" s="134">
        <v>18</v>
      </c>
      <c r="F21" s="1" t="str">
        <f t="shared" si="5"/>
        <v>Dim</v>
      </c>
      <c r="G21" s="2">
        <f ca="1">SUMIFS(
    INDIRECT("BDD!"&amp;ADDRESS(1,_xlfn.XLOOKUP($A$18,$AS:$AS,$AU:$AU))&amp;":"&amp;ADDRESS(1048576,_xlfn.XLOOKUP($A$18,$AS:$AS,$AU:$AU))),BDD!$AP:$AP,E21,BDD!$AS:$AS,E$2,BDD!$AR:$AR,RIGHT($B$1,4),
    INDIRECT("BDD!"&amp;ADDRESS(1,_xlfn.XLOOKUP($A$18,$AS:$AS,$AU:$AU))&amp;":"&amp;ADDRESS(1048576,_xlfn.XLOOKUP($A$18,$AS:$AS,$AU:$AU))),
    IF($A$20="*","&gt;"&amp;0,$A$20))</f>
        <v>0</v>
      </c>
      <c r="H21" s="134">
        <v>18</v>
      </c>
      <c r="I21" s="1" t="str">
        <f t="shared" si="6"/>
        <v>Lun</v>
      </c>
      <c r="J21" s="2">
        <f ca="1">SUMIFS(
    INDIRECT("BDD!"&amp;ADDRESS(1,_xlfn.XLOOKUP($A$18,$AS:$AS,$AU:$AU))&amp;":"&amp;ADDRESS(1048576,_xlfn.XLOOKUP($A$18,$AS:$AS,$AU:$AU))),BDD!$AP:$AP,H21,BDD!$AS:$AS,H$2,BDD!$AR:$AR,RIGHT($B$1,4),
    INDIRECT("BDD!"&amp;ADDRESS(1,_xlfn.XLOOKUP($A$18,$AS:$AS,$AU:$AU))&amp;":"&amp;ADDRESS(1048576,_xlfn.XLOOKUP($A$18,$AS:$AS,$AU:$AU))),
    IF($A$20="*","&gt;"&amp;0,$A$20))</f>
        <v>0</v>
      </c>
      <c r="K21" s="134">
        <v>18</v>
      </c>
      <c r="L21" s="1" t="str">
        <f t="shared" si="7"/>
        <v>Jeu</v>
      </c>
      <c r="M21" s="2">
        <f ca="1">SUMIFS(
    INDIRECT("BDD!"&amp;ADDRESS(1,_xlfn.XLOOKUP($A$18,$AS:$AS,$AU:$AU))&amp;":"&amp;ADDRESS(1048576,_xlfn.XLOOKUP($A$18,$AS:$AS,$AU:$AU))),BDD!$AP:$AP,K21,BDD!$AS:$AS,K$2,BDD!$AR:$AR,RIGHT($B$1,4),
    INDIRECT("BDD!"&amp;ADDRESS(1,_xlfn.XLOOKUP($A$18,$AS:$AS,$AU:$AU))&amp;":"&amp;ADDRESS(1048576,_xlfn.XLOOKUP($A$18,$AS:$AS,$AU:$AU))),
    IF($A$20="*","&gt;"&amp;0,$A$20))</f>
        <v>0</v>
      </c>
      <c r="N21" s="134">
        <v>18</v>
      </c>
      <c r="O21" s="1" t="str">
        <f t="shared" si="8"/>
        <v>Sam</v>
      </c>
      <c r="P21" s="2">
        <f ca="1">SUMIFS(
    INDIRECT("BDD!"&amp;ADDRESS(1,_xlfn.XLOOKUP($A$18,$AS:$AS,$AU:$AU))&amp;":"&amp;ADDRESS(1048576,_xlfn.XLOOKUP($A$18,$AS:$AS,$AU:$AU))),BDD!$AP:$AP,N21,BDD!$AS:$AS,N$2,BDD!$AR:$AR,RIGHT($B$1,4),
    INDIRECT("BDD!"&amp;ADDRESS(1,_xlfn.XLOOKUP($A$18,$AS:$AS,$AU:$AU))&amp;":"&amp;ADDRESS(1048576,_xlfn.XLOOKUP($A$18,$AS:$AS,$AU:$AU))),
    IF($A$20="*","&gt;"&amp;0,$A$20))</f>
        <v>0</v>
      </c>
      <c r="Q21" s="134">
        <v>18</v>
      </c>
      <c r="R21" s="1" t="str">
        <f t="shared" si="9"/>
        <v>Mar</v>
      </c>
      <c r="S21" s="2">
        <f ca="1">SUMIFS(
    INDIRECT("BDD!"&amp;ADDRESS(1,_xlfn.XLOOKUP($A$18,$AS:$AS,$AU:$AU))&amp;":"&amp;ADDRESS(1048576,_xlfn.XLOOKUP($A$18,$AS:$AS,$AU:$AU))),BDD!$AP:$AP,Q21,BDD!$AS:$AS,Q$2,BDD!$AR:$AR,RIGHT($B$1,4),
    INDIRECT("BDD!"&amp;ADDRESS(1,_xlfn.XLOOKUP($A$18,$AS:$AS,$AU:$AU))&amp;":"&amp;ADDRESS(1048576,_xlfn.XLOOKUP($A$18,$AS:$AS,$AU:$AU))),
    IF($A$20="*","&gt;"&amp;0,$A$20))</f>
        <v>0</v>
      </c>
      <c r="T21" s="134">
        <v>18</v>
      </c>
      <c r="U21" s="1" t="str">
        <f t="shared" si="10"/>
        <v>Jeu</v>
      </c>
      <c r="V21" s="3">
        <f ca="1">SUMIFS(
    INDIRECT("BDD!"&amp;ADDRESS(1,_xlfn.XLOOKUP($A$18,$AS:$AS,$AU:$AU))&amp;":"&amp;ADDRESS(1048576,_xlfn.XLOOKUP($A$18,$AS:$AS,$AU:$AU))),BDD!$AP:$AP,T21,BDD!$AS:$AS,T$2,BDD!$AR:$AR,RIGHT($B$1,4),
    INDIRECT("BDD!"&amp;ADDRESS(1,_xlfn.XLOOKUP($A$18,$AS:$AS,$AU:$AU))&amp;":"&amp;ADDRESS(1048576,_xlfn.XLOOKUP($A$18,$AS:$AS,$AU:$AU))),
    IF($A$20="*","&gt;"&amp;0,$A$20))</f>
        <v>0</v>
      </c>
      <c r="W21" s="134">
        <v>18</v>
      </c>
      <c r="X21" s="1" t="str">
        <f t="shared" si="11"/>
        <v>Dim</v>
      </c>
      <c r="Y21" s="3">
        <f ca="1">SUMIFS(
    INDIRECT("BDD!"&amp;ADDRESS(1,_xlfn.XLOOKUP($A$18,$AS:$AS,$AU:$AU))&amp;":"&amp;ADDRESS(1048576,_xlfn.XLOOKUP($A$18,$AS:$AS,$AU:$AU))),BDD!$AP:$AP,W21,BDD!$AS:$AS,W$2,BDD!$AR:$AR,RIGHT($B$1,4),
    INDIRECT("BDD!"&amp;ADDRESS(1,_xlfn.XLOOKUP($A$18,$AS:$AS,$AU:$AU))&amp;":"&amp;ADDRESS(1048576,_xlfn.XLOOKUP($A$18,$AS:$AS,$AU:$AU))),
    IF($A$20="*","&gt;"&amp;0,$A$20))</f>
        <v>0</v>
      </c>
      <c r="Z21" s="134">
        <v>18</v>
      </c>
      <c r="AA21" s="1" t="str">
        <f t="shared" si="12"/>
        <v>Mer</v>
      </c>
      <c r="AB21" s="3">
        <f ca="1">SUMIFS(
    INDIRECT("BDD!"&amp;ADDRESS(1,_xlfn.XLOOKUP($A$18,$AS:$AS,$AU:$AU))&amp;":"&amp;ADDRESS(1048576,_xlfn.XLOOKUP($A$18,$AS:$AS,$AU:$AU))),BDD!$AP:$AP,Z21,BDD!$AS:$AS,Z$2,BDD!$AR:$AR,RIGHT($B$1,4),
    INDIRECT("BDD!"&amp;ADDRESS(1,_xlfn.XLOOKUP($A$18,$AS:$AS,$AU:$AU))&amp;":"&amp;ADDRESS(1048576,_xlfn.XLOOKUP($A$18,$AS:$AS,$AU:$AU))),
    IF($A$20="*","&gt;"&amp;0,$A$20))</f>
        <v>0</v>
      </c>
      <c r="AC21" s="134">
        <v>18</v>
      </c>
      <c r="AD21" s="1" t="str">
        <f t="shared" si="13"/>
        <v>Ven</v>
      </c>
      <c r="AE21" s="3">
        <f ca="1">SUMIFS(
    INDIRECT("BDD!"&amp;ADDRESS(1,_xlfn.XLOOKUP($A$18,$AS:$AS,$AU:$AU))&amp;":"&amp;ADDRESS(1048576,_xlfn.XLOOKUP($A$18,$AS:$AS,$AU:$AU))),BDD!$AP:$AP,AC21,BDD!$AS:$AS,AC$2,BDD!$AR:$AR,RIGHT($B$1,4),
    INDIRECT("BDD!"&amp;ADDRESS(1,_xlfn.XLOOKUP($A$18,$AS:$AS,$AU:$AU))&amp;":"&amp;ADDRESS(1048576,_xlfn.XLOOKUP($A$18,$AS:$AS,$AU:$AU))),
    IF($A$20="*","&gt;"&amp;0,$A$20))</f>
        <v>0</v>
      </c>
      <c r="AF21" s="134">
        <v>18</v>
      </c>
      <c r="AG21" s="1" t="str">
        <f t="shared" si="14"/>
        <v>Lun</v>
      </c>
      <c r="AH21" s="3">
        <f ca="1">SUMIFS(
    INDIRECT("BDD!"&amp;ADDRESS(1,_xlfn.XLOOKUP($A$18,$AS:$AS,$AU:$AU))&amp;":"&amp;ADDRESS(1048576,_xlfn.XLOOKUP($A$18,$AS:$AS,$AU:$AU))),BDD!$AP:$AP,AF21,BDD!$AS:$AS,AF$2,BDD!$AR:$AR,RIGHT($B$1,4),
    INDIRECT("BDD!"&amp;ADDRESS(1,_xlfn.XLOOKUP($A$18,$AS:$AS,$AU:$AU))&amp;":"&amp;ADDRESS(1048576,_xlfn.XLOOKUP($A$18,$AS:$AS,$AU:$AU))),
    IF($A$20="*","&gt;"&amp;0,$A$20))</f>
        <v>0</v>
      </c>
      <c r="AI21" s="134">
        <v>18</v>
      </c>
      <c r="AJ21" s="1" t="str">
        <f t="shared" si="15"/>
        <v>Mer</v>
      </c>
      <c r="AK21" s="4">
        <f ca="1">SUMIFS(
    INDIRECT("BDD!"&amp;ADDRESS(1,_xlfn.XLOOKUP($A$18,$AS:$AS,$AU:$AU))&amp;":"&amp;ADDRESS(1048576,_xlfn.XLOOKUP($A$18,$AS:$AS,$AU:$AU))),BDD!$AP:$AP,AI21,BDD!$AS:$AS,AI$2,BDD!$AR:$AR,RIGHT($B$1,4),
    INDIRECT("BDD!"&amp;ADDRESS(1,_xlfn.XLOOKUP($A$18,$AS:$AS,$AU:$AU))&amp;":"&amp;ADDRESS(1048576,_xlfn.XLOOKUP($A$18,$AS:$AS,$AU:$AU))),
    IF($A$20="*","&gt;"&amp;0,$A$20))</f>
        <v>0</v>
      </c>
      <c r="AL21" s="20"/>
      <c r="AQ21" s="24"/>
      <c r="AR21" s="26"/>
      <c r="AS21" s="19" t="str">
        <f ca="1"/>
        <v>lot1_numero</v>
      </c>
      <c r="AT21" s="20">
        <f t="shared" ca="1" si="3"/>
        <v>67</v>
      </c>
      <c r="AU21" s="19">
        <f t="shared" ca="1" si="16"/>
        <v>19</v>
      </c>
      <c r="AW21" s="19" t="str">
        <v>2019-520784</v>
      </c>
      <c r="AX21" s="19">
        <v>43531</v>
      </c>
      <c r="BA21" s="19">
        <v>120000</v>
      </c>
      <c r="BB21" s="19">
        <v>9</v>
      </c>
      <c r="BD21" s="19" t="str">
        <v>RUE DU LOUIS D OR</v>
      </c>
      <c r="BE21" s="19">
        <v>6031</v>
      </c>
      <c r="BL21" s="19" t="str">
        <v>35238000AC0276</v>
      </c>
      <c r="BO21" s="19">
        <v>12</v>
      </c>
      <c r="BP21" s="19" t="str">
        <v>53.90</v>
      </c>
      <c r="BQ21" s="19">
        <v>25</v>
      </c>
      <c r="BR21" s="19" t="str">
        <v>99.92</v>
      </c>
      <c r="BS21" s="19">
        <v>24</v>
      </c>
      <c r="BT21" s="19" t="str">
        <v>104.48</v>
      </c>
      <c r="BU21" s="19">
        <v>49</v>
      </c>
      <c r="BW21" s="19">
        <v>146</v>
      </c>
      <c r="CB21" s="19" t="str">
        <v>110.00</v>
      </c>
      <c r="CH21" s="19" t="str">
        <v>67.00</v>
      </c>
      <c r="CI21" s="19" t="str">
        <v>-1.6837830</v>
      </c>
      <c r="CJ21" s="19" t="str">
        <v>48.1121380</v>
      </c>
    </row>
    <row r="22" spans="1:88" x14ac:dyDescent="0.25">
      <c r="A22" s="136"/>
      <c r="B22" s="127">
        <v>19</v>
      </c>
      <c r="C22" s="1" t="str">
        <f t="shared" si="4"/>
        <v>Ven</v>
      </c>
      <c r="D22" s="2">
        <f ca="1">SUMIFS(
    INDIRECT("BDD!"&amp;ADDRESS(1,_xlfn.XLOOKUP($A$18,$AS:$AS,$AU:$AU))&amp;":"&amp;ADDRESS(1048576,_xlfn.XLOOKUP($A$18,$AS:$AS,$AU:$AU))),BDD!AP:AP,B22,BDD!AS:AS,B$2,BDD!AR:AR,RIGHT($B$1,4),
    INDIRECT("BDD!"&amp;ADDRESS(1,_xlfn.XLOOKUP($A$18,$AS:$AS,$AU:$AU))&amp;":"&amp;ADDRESS(1048576,_xlfn.XLOOKUP($A$18,$AS:$AS,$AU:$AU))),
    IF($A$20="*","&gt;"&amp;0,$A$20))</f>
        <v>0</v>
      </c>
      <c r="E22" s="134">
        <v>19</v>
      </c>
      <c r="F22" s="1" t="str">
        <f t="shared" si="5"/>
        <v>Lun</v>
      </c>
      <c r="G22" s="2">
        <f ca="1">SUMIFS(
    INDIRECT("BDD!"&amp;ADDRESS(1,_xlfn.XLOOKUP($A$18,$AS:$AS,$AU:$AU))&amp;":"&amp;ADDRESS(1048576,_xlfn.XLOOKUP($A$18,$AS:$AS,$AU:$AU))),BDD!$AP:$AP,E22,BDD!$AS:$AS,E$2,BDD!$AR:$AR,RIGHT($B$1,4),
    INDIRECT("BDD!"&amp;ADDRESS(1,_xlfn.XLOOKUP($A$18,$AS:$AS,$AU:$AU))&amp;":"&amp;ADDRESS(1048576,_xlfn.XLOOKUP($A$18,$AS:$AS,$AU:$AU))),
    IF($A$20="*","&gt;"&amp;0,$A$20))</f>
        <v>0</v>
      </c>
      <c r="H22" s="134">
        <v>19</v>
      </c>
      <c r="I22" s="1" t="str">
        <f t="shared" si="6"/>
        <v>Mar</v>
      </c>
      <c r="J22" s="2">
        <f ca="1">SUMIFS(
    INDIRECT("BDD!"&amp;ADDRESS(1,_xlfn.XLOOKUP($A$18,$AS:$AS,$AU:$AU))&amp;":"&amp;ADDRESS(1048576,_xlfn.XLOOKUP($A$18,$AS:$AS,$AU:$AU))),BDD!$AP:$AP,H22,BDD!$AS:$AS,H$2,BDD!$AR:$AR,RIGHT($B$1,4),
    INDIRECT("BDD!"&amp;ADDRESS(1,_xlfn.XLOOKUP($A$18,$AS:$AS,$AU:$AU))&amp;":"&amp;ADDRESS(1048576,_xlfn.XLOOKUP($A$18,$AS:$AS,$AU:$AU))),
    IF($A$20="*","&gt;"&amp;0,$A$20))</f>
        <v>0</v>
      </c>
      <c r="K22" s="134">
        <v>19</v>
      </c>
      <c r="L22" s="1" t="str">
        <f t="shared" si="7"/>
        <v>Ven</v>
      </c>
      <c r="M22" s="2">
        <f ca="1">SUMIFS(
    INDIRECT("BDD!"&amp;ADDRESS(1,_xlfn.XLOOKUP($A$18,$AS:$AS,$AU:$AU))&amp;":"&amp;ADDRESS(1048576,_xlfn.XLOOKUP($A$18,$AS:$AS,$AU:$AU))),BDD!$AP:$AP,K22,BDD!$AS:$AS,K$2,BDD!$AR:$AR,RIGHT($B$1,4),
    INDIRECT("BDD!"&amp;ADDRESS(1,_xlfn.XLOOKUP($A$18,$AS:$AS,$AU:$AU))&amp;":"&amp;ADDRESS(1048576,_xlfn.XLOOKUP($A$18,$AS:$AS,$AU:$AU))),
    IF($A$20="*","&gt;"&amp;0,$A$20))</f>
        <v>0</v>
      </c>
      <c r="N22" s="134">
        <v>19</v>
      </c>
      <c r="O22" s="1" t="str">
        <f t="shared" si="8"/>
        <v>Dim</v>
      </c>
      <c r="P22" s="2">
        <f ca="1">SUMIFS(
    INDIRECT("BDD!"&amp;ADDRESS(1,_xlfn.XLOOKUP($A$18,$AS:$AS,$AU:$AU))&amp;":"&amp;ADDRESS(1048576,_xlfn.XLOOKUP($A$18,$AS:$AS,$AU:$AU))),BDD!$AP:$AP,N22,BDD!$AS:$AS,N$2,BDD!$AR:$AR,RIGHT($B$1,4),
    INDIRECT("BDD!"&amp;ADDRESS(1,_xlfn.XLOOKUP($A$18,$AS:$AS,$AU:$AU))&amp;":"&amp;ADDRESS(1048576,_xlfn.XLOOKUP($A$18,$AS:$AS,$AU:$AU))),
    IF($A$20="*","&gt;"&amp;0,$A$20))</f>
        <v>0</v>
      </c>
      <c r="Q22" s="134">
        <v>19</v>
      </c>
      <c r="R22" s="1" t="str">
        <f t="shared" si="9"/>
        <v>Mer</v>
      </c>
      <c r="S22" s="2">
        <f ca="1">SUMIFS(
    INDIRECT("BDD!"&amp;ADDRESS(1,_xlfn.XLOOKUP($A$18,$AS:$AS,$AU:$AU))&amp;":"&amp;ADDRESS(1048576,_xlfn.XLOOKUP($A$18,$AS:$AS,$AU:$AU))),BDD!$AP:$AP,Q22,BDD!$AS:$AS,Q$2,BDD!$AR:$AR,RIGHT($B$1,4),
    INDIRECT("BDD!"&amp;ADDRESS(1,_xlfn.XLOOKUP($A$18,$AS:$AS,$AU:$AU))&amp;":"&amp;ADDRESS(1048576,_xlfn.XLOOKUP($A$18,$AS:$AS,$AU:$AU))),
    IF($A$20="*","&gt;"&amp;0,$A$20))</f>
        <v>0</v>
      </c>
      <c r="T22" s="134">
        <v>19</v>
      </c>
      <c r="U22" s="1" t="str">
        <f t="shared" si="10"/>
        <v>Ven</v>
      </c>
      <c r="V22" s="3">
        <f ca="1">SUMIFS(
    INDIRECT("BDD!"&amp;ADDRESS(1,_xlfn.XLOOKUP($A$18,$AS:$AS,$AU:$AU))&amp;":"&amp;ADDRESS(1048576,_xlfn.XLOOKUP($A$18,$AS:$AS,$AU:$AU))),BDD!$AP:$AP,T22,BDD!$AS:$AS,T$2,BDD!$AR:$AR,RIGHT($B$1,4),
    INDIRECT("BDD!"&amp;ADDRESS(1,_xlfn.XLOOKUP($A$18,$AS:$AS,$AU:$AU))&amp;":"&amp;ADDRESS(1048576,_xlfn.XLOOKUP($A$18,$AS:$AS,$AU:$AU))),
    IF($A$20="*","&gt;"&amp;0,$A$20))</f>
        <v>0</v>
      </c>
      <c r="W22" s="134">
        <v>19</v>
      </c>
      <c r="X22" s="1" t="str">
        <f t="shared" si="11"/>
        <v>Lun</v>
      </c>
      <c r="Y22" s="3">
        <f ca="1">SUMIFS(
    INDIRECT("BDD!"&amp;ADDRESS(1,_xlfn.XLOOKUP($A$18,$AS:$AS,$AU:$AU))&amp;":"&amp;ADDRESS(1048576,_xlfn.XLOOKUP($A$18,$AS:$AS,$AU:$AU))),BDD!$AP:$AP,W22,BDD!$AS:$AS,W$2,BDD!$AR:$AR,RIGHT($B$1,4),
    INDIRECT("BDD!"&amp;ADDRESS(1,_xlfn.XLOOKUP($A$18,$AS:$AS,$AU:$AU))&amp;":"&amp;ADDRESS(1048576,_xlfn.XLOOKUP($A$18,$AS:$AS,$AU:$AU))),
    IF($A$20="*","&gt;"&amp;0,$A$20))</f>
        <v>0</v>
      </c>
      <c r="Z22" s="134">
        <v>19</v>
      </c>
      <c r="AA22" s="1" t="str">
        <f t="shared" si="12"/>
        <v>Jeu</v>
      </c>
      <c r="AB22" s="3">
        <f ca="1">SUMIFS(
    INDIRECT("BDD!"&amp;ADDRESS(1,_xlfn.XLOOKUP($A$18,$AS:$AS,$AU:$AU))&amp;":"&amp;ADDRESS(1048576,_xlfn.XLOOKUP($A$18,$AS:$AS,$AU:$AU))),BDD!$AP:$AP,Z22,BDD!$AS:$AS,Z$2,BDD!$AR:$AR,RIGHT($B$1,4),
    INDIRECT("BDD!"&amp;ADDRESS(1,_xlfn.XLOOKUP($A$18,$AS:$AS,$AU:$AU))&amp;":"&amp;ADDRESS(1048576,_xlfn.XLOOKUP($A$18,$AS:$AS,$AU:$AU))),
    IF($A$20="*","&gt;"&amp;0,$A$20))</f>
        <v>0</v>
      </c>
      <c r="AC22" s="134">
        <v>19</v>
      </c>
      <c r="AD22" s="1" t="str">
        <f t="shared" si="13"/>
        <v>Sam</v>
      </c>
      <c r="AE22" s="3">
        <f ca="1">SUMIFS(
    INDIRECT("BDD!"&amp;ADDRESS(1,_xlfn.XLOOKUP($A$18,$AS:$AS,$AU:$AU))&amp;":"&amp;ADDRESS(1048576,_xlfn.XLOOKUP($A$18,$AS:$AS,$AU:$AU))),BDD!$AP:$AP,AC22,BDD!$AS:$AS,AC$2,BDD!$AR:$AR,RIGHT($B$1,4),
    INDIRECT("BDD!"&amp;ADDRESS(1,_xlfn.XLOOKUP($A$18,$AS:$AS,$AU:$AU))&amp;":"&amp;ADDRESS(1048576,_xlfn.XLOOKUP($A$18,$AS:$AS,$AU:$AU))),
    IF($A$20="*","&gt;"&amp;0,$A$20))</f>
        <v>0</v>
      </c>
      <c r="AF22" s="134">
        <v>19</v>
      </c>
      <c r="AG22" s="1" t="str">
        <f t="shared" si="14"/>
        <v>Mar</v>
      </c>
      <c r="AH22" s="3">
        <f ca="1">SUMIFS(
    INDIRECT("BDD!"&amp;ADDRESS(1,_xlfn.XLOOKUP($A$18,$AS:$AS,$AU:$AU))&amp;":"&amp;ADDRESS(1048576,_xlfn.XLOOKUP($A$18,$AS:$AS,$AU:$AU))),BDD!$AP:$AP,AF22,BDD!$AS:$AS,AF$2,BDD!$AR:$AR,RIGHT($B$1,4),
    INDIRECT("BDD!"&amp;ADDRESS(1,_xlfn.XLOOKUP($A$18,$AS:$AS,$AU:$AU))&amp;":"&amp;ADDRESS(1048576,_xlfn.XLOOKUP($A$18,$AS:$AS,$AU:$AU))),
    IF($A$20="*","&gt;"&amp;0,$A$20))</f>
        <v>0</v>
      </c>
      <c r="AI22" s="134">
        <v>19</v>
      </c>
      <c r="AJ22" s="1" t="str">
        <f t="shared" si="15"/>
        <v>Jeu</v>
      </c>
      <c r="AK22" s="4">
        <f ca="1">SUMIFS(
    INDIRECT("BDD!"&amp;ADDRESS(1,_xlfn.XLOOKUP($A$18,$AS:$AS,$AU:$AU))&amp;":"&amp;ADDRESS(1048576,_xlfn.XLOOKUP($A$18,$AS:$AS,$AU:$AU))),BDD!$AP:$AP,AI22,BDD!$AS:$AS,AI$2,BDD!$AR:$AR,RIGHT($B$1,4),
    INDIRECT("BDD!"&amp;ADDRESS(1,_xlfn.XLOOKUP($A$18,$AS:$AS,$AU:$AU))&amp;":"&amp;ADDRESS(1048576,_xlfn.XLOOKUP($A$18,$AS:$AS,$AU:$AU))),
    IF($A$20="*","&gt;"&amp;0,$A$20))</f>
        <v>0</v>
      </c>
      <c r="AL22" s="20"/>
      <c r="AQ22" s="24"/>
      <c r="AR22" s="26"/>
      <c r="AS22" s="19" t="str">
        <f ca="1"/>
        <v>lot1_surface_carrez</v>
      </c>
      <c r="AT22" s="20">
        <f t="shared" ca="1" si="3"/>
        <v>68</v>
      </c>
      <c r="AU22" s="19">
        <f t="shared" ca="1" si="16"/>
        <v>20</v>
      </c>
      <c r="AW22" s="19" t="str">
        <v>2019-520788</v>
      </c>
      <c r="AX22" s="19">
        <v>43537</v>
      </c>
      <c r="BA22" s="19">
        <v>420000</v>
      </c>
      <c r="BB22" s="19">
        <v>8</v>
      </c>
      <c r="BD22" s="19" t="str">
        <v>RUE DE L HORLOGE</v>
      </c>
      <c r="BE22" s="19">
        <v>4510</v>
      </c>
      <c r="BL22" s="19" t="str">
        <v>35238000AC1159</v>
      </c>
      <c r="BO22" s="19">
        <v>21</v>
      </c>
      <c r="BP22" s="19" t="str">
        <v>100.63</v>
      </c>
      <c r="BQ22" s="19">
        <v>72</v>
      </c>
      <c r="BR22" s="19" t="str">
        <v>28.75</v>
      </c>
      <c r="BS22" s="19">
        <v>3</v>
      </c>
      <c r="BT22" s="19" t="str">
        <v>71.47</v>
      </c>
      <c r="BU22" s="19">
        <v>27</v>
      </c>
      <c r="BW22" s="19">
        <v>139</v>
      </c>
      <c r="CB22" s="19" t="str">
        <v>98.00</v>
      </c>
      <c r="CH22" s="19" t="str">
        <v>28.00</v>
      </c>
      <c r="CI22" s="19" t="str">
        <v>-1.6840650</v>
      </c>
      <c r="CJ22" s="19" t="str">
        <v>48.1148690</v>
      </c>
    </row>
    <row r="23" spans="1:88" x14ac:dyDescent="0.25">
      <c r="A23" s="102"/>
      <c r="B23" s="127">
        <v>20</v>
      </c>
      <c r="C23" s="1" t="str">
        <f t="shared" si="4"/>
        <v>Sam</v>
      </c>
      <c r="D23" s="2">
        <f ca="1">SUMIFS(
    INDIRECT("BDD!"&amp;ADDRESS(1,_xlfn.XLOOKUP($A$18,$AS:$AS,$AU:$AU))&amp;":"&amp;ADDRESS(1048576,_xlfn.XLOOKUP($A$18,$AS:$AS,$AU:$AU))),BDD!AP:AP,B23,BDD!AS:AS,B$2,BDD!AR:AR,RIGHT($B$1,4),
    INDIRECT("BDD!"&amp;ADDRESS(1,_xlfn.XLOOKUP($A$18,$AS:$AS,$AU:$AU))&amp;":"&amp;ADDRESS(1048576,_xlfn.XLOOKUP($A$18,$AS:$AS,$AU:$AU))),
    IF($A$20="*","&gt;"&amp;0,$A$20))</f>
        <v>0</v>
      </c>
      <c r="E23" s="134">
        <v>20</v>
      </c>
      <c r="F23" s="1" t="str">
        <f t="shared" si="5"/>
        <v>Mar</v>
      </c>
      <c r="G23" s="2">
        <f ca="1">SUMIFS(
    INDIRECT("BDD!"&amp;ADDRESS(1,_xlfn.XLOOKUP($A$18,$AS:$AS,$AU:$AU))&amp;":"&amp;ADDRESS(1048576,_xlfn.XLOOKUP($A$18,$AS:$AS,$AU:$AU))),BDD!$AP:$AP,E23,BDD!$AS:$AS,E$2,BDD!$AR:$AR,RIGHT($B$1,4),
    INDIRECT("BDD!"&amp;ADDRESS(1,_xlfn.XLOOKUP($A$18,$AS:$AS,$AU:$AU))&amp;":"&amp;ADDRESS(1048576,_xlfn.XLOOKUP($A$18,$AS:$AS,$AU:$AU))),
    IF($A$20="*","&gt;"&amp;0,$A$20))</f>
        <v>0</v>
      </c>
      <c r="H23" s="134">
        <v>20</v>
      </c>
      <c r="I23" s="1" t="str">
        <f t="shared" si="6"/>
        <v>Mer</v>
      </c>
      <c r="J23" s="2">
        <f ca="1">SUMIFS(
    INDIRECT("BDD!"&amp;ADDRESS(1,_xlfn.XLOOKUP($A$18,$AS:$AS,$AU:$AU))&amp;":"&amp;ADDRESS(1048576,_xlfn.XLOOKUP($A$18,$AS:$AS,$AU:$AU))),BDD!$AP:$AP,H23,BDD!$AS:$AS,H$2,BDD!$AR:$AR,RIGHT($B$1,4),
    INDIRECT("BDD!"&amp;ADDRESS(1,_xlfn.XLOOKUP($A$18,$AS:$AS,$AU:$AU))&amp;":"&amp;ADDRESS(1048576,_xlfn.XLOOKUP($A$18,$AS:$AS,$AU:$AU))),
    IF($A$20="*","&gt;"&amp;0,$A$20))</f>
        <v>0</v>
      </c>
      <c r="K23" s="134">
        <v>20</v>
      </c>
      <c r="L23" s="1" t="str">
        <f t="shared" si="7"/>
        <v>Sam</v>
      </c>
      <c r="M23" s="2">
        <f ca="1">SUMIFS(
    INDIRECT("BDD!"&amp;ADDRESS(1,_xlfn.XLOOKUP($A$18,$AS:$AS,$AU:$AU))&amp;":"&amp;ADDRESS(1048576,_xlfn.XLOOKUP($A$18,$AS:$AS,$AU:$AU))),BDD!$AP:$AP,K23,BDD!$AS:$AS,K$2,BDD!$AR:$AR,RIGHT($B$1,4),
    INDIRECT("BDD!"&amp;ADDRESS(1,_xlfn.XLOOKUP($A$18,$AS:$AS,$AU:$AU))&amp;":"&amp;ADDRESS(1048576,_xlfn.XLOOKUP($A$18,$AS:$AS,$AU:$AU))),
    IF($A$20="*","&gt;"&amp;0,$A$20))</f>
        <v>0</v>
      </c>
      <c r="N23" s="134">
        <v>20</v>
      </c>
      <c r="O23" s="1" t="str">
        <f t="shared" si="8"/>
        <v>Lun</v>
      </c>
      <c r="P23" s="2">
        <f ca="1">SUMIFS(
    INDIRECT("BDD!"&amp;ADDRESS(1,_xlfn.XLOOKUP($A$18,$AS:$AS,$AU:$AU))&amp;":"&amp;ADDRESS(1048576,_xlfn.XLOOKUP($A$18,$AS:$AS,$AU:$AU))),BDD!$AP:$AP,N23,BDD!$AS:$AS,N$2,BDD!$AR:$AR,RIGHT($B$1,4),
    INDIRECT("BDD!"&amp;ADDRESS(1,_xlfn.XLOOKUP($A$18,$AS:$AS,$AU:$AU))&amp;":"&amp;ADDRESS(1048576,_xlfn.XLOOKUP($A$18,$AS:$AS,$AU:$AU))),
    IF($A$20="*","&gt;"&amp;0,$A$20))</f>
        <v>0</v>
      </c>
      <c r="Q23" s="134">
        <v>20</v>
      </c>
      <c r="R23" s="1" t="str">
        <f t="shared" si="9"/>
        <v>Jeu</v>
      </c>
      <c r="S23" s="2">
        <f ca="1">SUMIFS(
    INDIRECT("BDD!"&amp;ADDRESS(1,_xlfn.XLOOKUP($A$18,$AS:$AS,$AU:$AU))&amp;":"&amp;ADDRESS(1048576,_xlfn.XLOOKUP($A$18,$AS:$AS,$AU:$AU))),BDD!$AP:$AP,Q23,BDD!$AS:$AS,Q$2,BDD!$AR:$AR,RIGHT($B$1,4),
    INDIRECT("BDD!"&amp;ADDRESS(1,_xlfn.XLOOKUP($A$18,$AS:$AS,$AU:$AU))&amp;":"&amp;ADDRESS(1048576,_xlfn.XLOOKUP($A$18,$AS:$AS,$AU:$AU))),
    IF($A$20="*","&gt;"&amp;0,$A$20))</f>
        <v>0</v>
      </c>
      <c r="T23" s="134">
        <v>20</v>
      </c>
      <c r="U23" s="1" t="str">
        <f t="shared" si="10"/>
        <v>Sam</v>
      </c>
      <c r="V23" s="3">
        <f ca="1">SUMIFS(
    INDIRECT("BDD!"&amp;ADDRESS(1,_xlfn.XLOOKUP($A$18,$AS:$AS,$AU:$AU))&amp;":"&amp;ADDRESS(1048576,_xlfn.XLOOKUP($A$18,$AS:$AS,$AU:$AU))),BDD!$AP:$AP,T23,BDD!$AS:$AS,T$2,BDD!$AR:$AR,RIGHT($B$1,4),
    INDIRECT("BDD!"&amp;ADDRESS(1,_xlfn.XLOOKUP($A$18,$AS:$AS,$AU:$AU))&amp;":"&amp;ADDRESS(1048576,_xlfn.XLOOKUP($A$18,$AS:$AS,$AU:$AU))),
    IF($A$20="*","&gt;"&amp;0,$A$20))</f>
        <v>0</v>
      </c>
      <c r="W23" s="134">
        <v>20</v>
      </c>
      <c r="X23" s="1" t="str">
        <f t="shared" si="11"/>
        <v>Mar</v>
      </c>
      <c r="Y23" s="3">
        <f ca="1">SUMIFS(
    INDIRECT("BDD!"&amp;ADDRESS(1,_xlfn.XLOOKUP($A$18,$AS:$AS,$AU:$AU))&amp;":"&amp;ADDRESS(1048576,_xlfn.XLOOKUP($A$18,$AS:$AS,$AU:$AU))),BDD!$AP:$AP,W23,BDD!$AS:$AS,W$2,BDD!$AR:$AR,RIGHT($B$1,4),
    INDIRECT("BDD!"&amp;ADDRESS(1,_xlfn.XLOOKUP($A$18,$AS:$AS,$AU:$AU))&amp;":"&amp;ADDRESS(1048576,_xlfn.XLOOKUP($A$18,$AS:$AS,$AU:$AU))),
    IF($A$20="*","&gt;"&amp;0,$A$20))</f>
        <v>0</v>
      </c>
      <c r="Z23" s="134">
        <v>20</v>
      </c>
      <c r="AA23" s="1" t="str">
        <f t="shared" si="12"/>
        <v>Ven</v>
      </c>
      <c r="AB23" s="3">
        <f ca="1">SUMIFS(
    INDIRECT("BDD!"&amp;ADDRESS(1,_xlfn.XLOOKUP($A$18,$AS:$AS,$AU:$AU))&amp;":"&amp;ADDRESS(1048576,_xlfn.XLOOKUP($A$18,$AS:$AS,$AU:$AU))),BDD!$AP:$AP,Z23,BDD!$AS:$AS,Z$2,BDD!$AR:$AR,RIGHT($B$1,4),
    INDIRECT("BDD!"&amp;ADDRESS(1,_xlfn.XLOOKUP($A$18,$AS:$AS,$AU:$AU))&amp;":"&amp;ADDRESS(1048576,_xlfn.XLOOKUP($A$18,$AS:$AS,$AU:$AU))),
    IF($A$20="*","&gt;"&amp;0,$A$20))</f>
        <v>0</v>
      </c>
      <c r="AC23" s="134">
        <v>20</v>
      </c>
      <c r="AD23" s="1" t="str">
        <f t="shared" si="13"/>
        <v>Dim</v>
      </c>
      <c r="AE23" s="3">
        <f ca="1">SUMIFS(
    INDIRECT("BDD!"&amp;ADDRESS(1,_xlfn.XLOOKUP($A$18,$AS:$AS,$AU:$AU))&amp;":"&amp;ADDRESS(1048576,_xlfn.XLOOKUP($A$18,$AS:$AS,$AU:$AU))),BDD!$AP:$AP,AC23,BDD!$AS:$AS,AC$2,BDD!$AR:$AR,RIGHT($B$1,4),
    INDIRECT("BDD!"&amp;ADDRESS(1,_xlfn.XLOOKUP($A$18,$AS:$AS,$AU:$AU))&amp;":"&amp;ADDRESS(1048576,_xlfn.XLOOKUP($A$18,$AS:$AS,$AU:$AU))),
    IF($A$20="*","&gt;"&amp;0,$A$20))</f>
        <v>0</v>
      </c>
      <c r="AF23" s="134">
        <v>20</v>
      </c>
      <c r="AG23" s="1" t="str">
        <f t="shared" si="14"/>
        <v>Mer</v>
      </c>
      <c r="AH23" s="3">
        <f ca="1">SUMIFS(
    INDIRECT("BDD!"&amp;ADDRESS(1,_xlfn.XLOOKUP($A$18,$AS:$AS,$AU:$AU))&amp;":"&amp;ADDRESS(1048576,_xlfn.XLOOKUP($A$18,$AS:$AS,$AU:$AU))),BDD!$AP:$AP,AF23,BDD!$AS:$AS,AF$2,BDD!$AR:$AR,RIGHT($B$1,4),
    INDIRECT("BDD!"&amp;ADDRESS(1,_xlfn.XLOOKUP($A$18,$AS:$AS,$AU:$AU))&amp;":"&amp;ADDRESS(1048576,_xlfn.XLOOKUP($A$18,$AS:$AS,$AU:$AU))),
    IF($A$20="*","&gt;"&amp;0,$A$20))</f>
        <v>0</v>
      </c>
      <c r="AI23" s="134">
        <v>20</v>
      </c>
      <c r="AJ23" s="1" t="str">
        <f t="shared" si="15"/>
        <v>Ven</v>
      </c>
      <c r="AK23" s="4">
        <f ca="1">SUMIFS(
    INDIRECT("BDD!"&amp;ADDRESS(1,_xlfn.XLOOKUP($A$18,$AS:$AS,$AU:$AU))&amp;":"&amp;ADDRESS(1048576,_xlfn.XLOOKUP($A$18,$AS:$AS,$AU:$AU))),BDD!$AP:$AP,AI23,BDD!$AS:$AS,AI$2,BDD!$AR:$AR,RIGHT($B$1,4),
    INDIRECT("BDD!"&amp;ADDRESS(1,_xlfn.XLOOKUP($A$18,$AS:$AS,$AU:$AU))&amp;":"&amp;ADDRESS(1048576,_xlfn.XLOOKUP($A$18,$AS:$AS,$AU:$AU))),
    IF($A$20="*","&gt;"&amp;0,$A$20))</f>
        <v>0</v>
      </c>
      <c r="AL23" s="20"/>
      <c r="AQ23" s="24"/>
      <c r="AR23" s="26"/>
      <c r="AS23" s="19" t="str">
        <f ca="1"/>
        <v>lot2_numero</v>
      </c>
      <c r="AT23" s="20">
        <f t="shared" ca="1" si="3"/>
        <v>69</v>
      </c>
      <c r="AU23" s="19">
        <f t="shared" ca="1" si="16"/>
        <v>21</v>
      </c>
      <c r="AW23" s="19" t="str">
        <v>2019-520800</v>
      </c>
      <c r="AX23" s="19">
        <v>43522</v>
      </c>
      <c r="BA23" s="19">
        <v>19000</v>
      </c>
      <c r="BB23" s="19">
        <v>36</v>
      </c>
      <c r="BD23" s="19" t="str">
        <v>RUE DU CHAPITRE</v>
      </c>
      <c r="BE23" s="19">
        <v>1640</v>
      </c>
      <c r="BL23" s="19" t="str">
        <v>35238000AC0511</v>
      </c>
      <c r="BO23" s="19">
        <v>23</v>
      </c>
      <c r="BP23" s="19" t="str">
        <v>86.08</v>
      </c>
      <c r="BQ23" s="19">
        <v>51</v>
      </c>
      <c r="BR23" s="19" t="str">
        <v>61.48</v>
      </c>
      <c r="BS23" s="19">
        <v>70</v>
      </c>
      <c r="BT23" s="19" t="str">
        <v>*</v>
      </c>
      <c r="BU23" s="19">
        <v>61</v>
      </c>
      <c r="BW23" s="19">
        <v>243</v>
      </c>
      <c r="CB23" s="19" t="str">
        <v>112.00</v>
      </c>
      <c r="CH23" s="19" t="str">
        <v>187.00</v>
      </c>
      <c r="CI23" s="19" t="str">
        <v>-1.6809270</v>
      </c>
      <c r="CJ23" s="19" t="str">
        <v>48.1116080</v>
      </c>
    </row>
    <row r="24" spans="1:88" x14ac:dyDescent="0.25">
      <c r="A24" s="102"/>
      <c r="B24" s="127">
        <v>21</v>
      </c>
      <c r="C24" s="1" t="str">
        <f t="shared" si="4"/>
        <v>Dim</v>
      </c>
      <c r="D24" s="2">
        <f ca="1">SUMIFS(
    INDIRECT("BDD!"&amp;ADDRESS(1,_xlfn.XLOOKUP($A$18,$AS:$AS,$AU:$AU))&amp;":"&amp;ADDRESS(1048576,_xlfn.XLOOKUP($A$18,$AS:$AS,$AU:$AU))),BDD!AP:AP,B24,BDD!AS:AS,B$2,BDD!AR:AR,RIGHT($B$1,4),
    INDIRECT("BDD!"&amp;ADDRESS(1,_xlfn.XLOOKUP($A$18,$AS:$AS,$AU:$AU))&amp;":"&amp;ADDRESS(1048576,_xlfn.XLOOKUP($A$18,$AS:$AS,$AU:$AU))),
    IF($A$20="*","&gt;"&amp;0,$A$20))</f>
        <v>0</v>
      </c>
      <c r="E24" s="134">
        <v>21</v>
      </c>
      <c r="F24" s="1" t="str">
        <f t="shared" si="5"/>
        <v>Mer</v>
      </c>
      <c r="G24" s="2">
        <f ca="1">SUMIFS(
    INDIRECT("BDD!"&amp;ADDRESS(1,_xlfn.XLOOKUP($A$18,$AS:$AS,$AU:$AU))&amp;":"&amp;ADDRESS(1048576,_xlfn.XLOOKUP($A$18,$AS:$AS,$AU:$AU))),BDD!$AP:$AP,E24,BDD!$AS:$AS,E$2,BDD!$AR:$AR,RIGHT($B$1,4),
    INDIRECT("BDD!"&amp;ADDRESS(1,_xlfn.XLOOKUP($A$18,$AS:$AS,$AU:$AU))&amp;":"&amp;ADDRESS(1048576,_xlfn.XLOOKUP($A$18,$AS:$AS,$AU:$AU))),
    IF($A$20="*","&gt;"&amp;0,$A$20))</f>
        <v>0</v>
      </c>
      <c r="H24" s="134">
        <v>21</v>
      </c>
      <c r="I24" s="1" t="str">
        <f t="shared" si="6"/>
        <v>Jeu</v>
      </c>
      <c r="J24" s="2">
        <f ca="1">SUMIFS(
    INDIRECT("BDD!"&amp;ADDRESS(1,_xlfn.XLOOKUP($A$18,$AS:$AS,$AU:$AU))&amp;":"&amp;ADDRESS(1048576,_xlfn.XLOOKUP($A$18,$AS:$AS,$AU:$AU))),BDD!$AP:$AP,H24,BDD!$AS:$AS,H$2,BDD!$AR:$AR,RIGHT($B$1,4),
    INDIRECT("BDD!"&amp;ADDRESS(1,_xlfn.XLOOKUP($A$18,$AS:$AS,$AU:$AU))&amp;":"&amp;ADDRESS(1048576,_xlfn.XLOOKUP($A$18,$AS:$AS,$AU:$AU))),
    IF($A$20="*","&gt;"&amp;0,$A$20))</f>
        <v>0</v>
      </c>
      <c r="K24" s="134">
        <v>21</v>
      </c>
      <c r="L24" s="1" t="str">
        <f t="shared" si="7"/>
        <v>Dim</v>
      </c>
      <c r="M24" s="2">
        <f ca="1">SUMIFS(
    INDIRECT("BDD!"&amp;ADDRESS(1,_xlfn.XLOOKUP($A$18,$AS:$AS,$AU:$AU))&amp;":"&amp;ADDRESS(1048576,_xlfn.XLOOKUP($A$18,$AS:$AS,$AU:$AU))),BDD!$AP:$AP,K24,BDD!$AS:$AS,K$2,BDD!$AR:$AR,RIGHT($B$1,4),
    INDIRECT("BDD!"&amp;ADDRESS(1,_xlfn.XLOOKUP($A$18,$AS:$AS,$AU:$AU))&amp;":"&amp;ADDRESS(1048576,_xlfn.XLOOKUP($A$18,$AS:$AS,$AU:$AU))),
    IF($A$20="*","&gt;"&amp;0,$A$20))</f>
        <v>0</v>
      </c>
      <c r="N24" s="134">
        <v>21</v>
      </c>
      <c r="O24" s="1" t="str">
        <f t="shared" si="8"/>
        <v>Mar</v>
      </c>
      <c r="P24" s="2">
        <f ca="1">SUMIFS(
    INDIRECT("BDD!"&amp;ADDRESS(1,_xlfn.XLOOKUP($A$18,$AS:$AS,$AU:$AU))&amp;":"&amp;ADDRESS(1048576,_xlfn.XLOOKUP($A$18,$AS:$AS,$AU:$AU))),BDD!$AP:$AP,N24,BDD!$AS:$AS,N$2,BDD!$AR:$AR,RIGHT($B$1,4),
    INDIRECT("BDD!"&amp;ADDRESS(1,_xlfn.XLOOKUP($A$18,$AS:$AS,$AU:$AU))&amp;":"&amp;ADDRESS(1048576,_xlfn.XLOOKUP($A$18,$AS:$AS,$AU:$AU))),
    IF($A$20="*","&gt;"&amp;0,$A$20))</f>
        <v>0</v>
      </c>
      <c r="Q24" s="134">
        <v>21</v>
      </c>
      <c r="R24" s="1" t="str">
        <f t="shared" si="9"/>
        <v>Ven</v>
      </c>
      <c r="S24" s="2">
        <f ca="1">SUMIFS(
    INDIRECT("BDD!"&amp;ADDRESS(1,_xlfn.XLOOKUP($A$18,$AS:$AS,$AU:$AU))&amp;":"&amp;ADDRESS(1048576,_xlfn.XLOOKUP($A$18,$AS:$AS,$AU:$AU))),BDD!$AP:$AP,Q24,BDD!$AS:$AS,Q$2,BDD!$AR:$AR,RIGHT($B$1,4),
    INDIRECT("BDD!"&amp;ADDRESS(1,_xlfn.XLOOKUP($A$18,$AS:$AS,$AU:$AU))&amp;":"&amp;ADDRESS(1048576,_xlfn.XLOOKUP($A$18,$AS:$AS,$AU:$AU))),
    IF($A$20="*","&gt;"&amp;0,$A$20))</f>
        <v>0</v>
      </c>
      <c r="T24" s="134">
        <v>21</v>
      </c>
      <c r="U24" s="1" t="str">
        <f t="shared" si="10"/>
        <v>Dim</v>
      </c>
      <c r="V24" s="3">
        <f ca="1">SUMIFS(
    INDIRECT("BDD!"&amp;ADDRESS(1,_xlfn.XLOOKUP($A$18,$AS:$AS,$AU:$AU))&amp;":"&amp;ADDRESS(1048576,_xlfn.XLOOKUP($A$18,$AS:$AS,$AU:$AU))),BDD!$AP:$AP,T24,BDD!$AS:$AS,T$2,BDD!$AR:$AR,RIGHT($B$1,4),
    INDIRECT("BDD!"&amp;ADDRESS(1,_xlfn.XLOOKUP($A$18,$AS:$AS,$AU:$AU))&amp;":"&amp;ADDRESS(1048576,_xlfn.XLOOKUP($A$18,$AS:$AS,$AU:$AU))),
    IF($A$20="*","&gt;"&amp;0,$A$20))</f>
        <v>0</v>
      </c>
      <c r="W24" s="134">
        <v>21</v>
      </c>
      <c r="X24" s="1" t="str">
        <f t="shared" si="11"/>
        <v>Mer</v>
      </c>
      <c r="Y24" s="3">
        <f ca="1">SUMIFS(
    INDIRECT("BDD!"&amp;ADDRESS(1,_xlfn.XLOOKUP($A$18,$AS:$AS,$AU:$AU))&amp;":"&amp;ADDRESS(1048576,_xlfn.XLOOKUP($A$18,$AS:$AS,$AU:$AU))),BDD!$AP:$AP,W24,BDD!$AS:$AS,W$2,BDD!$AR:$AR,RIGHT($B$1,4),
    INDIRECT("BDD!"&amp;ADDRESS(1,_xlfn.XLOOKUP($A$18,$AS:$AS,$AU:$AU))&amp;":"&amp;ADDRESS(1048576,_xlfn.XLOOKUP($A$18,$AS:$AS,$AU:$AU))),
    IF($A$20="*","&gt;"&amp;0,$A$20))</f>
        <v>0</v>
      </c>
      <c r="Z24" s="134">
        <v>21</v>
      </c>
      <c r="AA24" s="1" t="str">
        <f t="shared" si="12"/>
        <v>Sam</v>
      </c>
      <c r="AB24" s="3">
        <f ca="1">SUMIFS(
    INDIRECT("BDD!"&amp;ADDRESS(1,_xlfn.XLOOKUP($A$18,$AS:$AS,$AU:$AU))&amp;":"&amp;ADDRESS(1048576,_xlfn.XLOOKUP($A$18,$AS:$AS,$AU:$AU))),BDD!$AP:$AP,Z24,BDD!$AS:$AS,Z$2,BDD!$AR:$AR,RIGHT($B$1,4),
    INDIRECT("BDD!"&amp;ADDRESS(1,_xlfn.XLOOKUP($A$18,$AS:$AS,$AU:$AU))&amp;":"&amp;ADDRESS(1048576,_xlfn.XLOOKUP($A$18,$AS:$AS,$AU:$AU))),
    IF($A$20="*","&gt;"&amp;0,$A$20))</f>
        <v>0</v>
      </c>
      <c r="AC24" s="134">
        <v>21</v>
      </c>
      <c r="AD24" s="1" t="str">
        <f t="shared" si="13"/>
        <v>Lun</v>
      </c>
      <c r="AE24" s="3">
        <f ca="1">SUMIFS(
    INDIRECT("BDD!"&amp;ADDRESS(1,_xlfn.XLOOKUP($A$18,$AS:$AS,$AU:$AU))&amp;":"&amp;ADDRESS(1048576,_xlfn.XLOOKUP($A$18,$AS:$AS,$AU:$AU))),BDD!$AP:$AP,AC24,BDD!$AS:$AS,AC$2,BDD!$AR:$AR,RIGHT($B$1,4),
    INDIRECT("BDD!"&amp;ADDRESS(1,_xlfn.XLOOKUP($A$18,$AS:$AS,$AU:$AU))&amp;":"&amp;ADDRESS(1048576,_xlfn.XLOOKUP($A$18,$AS:$AS,$AU:$AU))),
    IF($A$20="*","&gt;"&amp;0,$A$20))</f>
        <v>0</v>
      </c>
      <c r="AF24" s="134">
        <v>21</v>
      </c>
      <c r="AG24" s="1" t="str">
        <f t="shared" si="14"/>
        <v>Jeu</v>
      </c>
      <c r="AH24" s="3">
        <f ca="1">SUMIFS(
    INDIRECT("BDD!"&amp;ADDRESS(1,_xlfn.XLOOKUP($A$18,$AS:$AS,$AU:$AU))&amp;":"&amp;ADDRESS(1048576,_xlfn.XLOOKUP($A$18,$AS:$AS,$AU:$AU))),BDD!$AP:$AP,AF24,BDD!$AS:$AS,AF$2,BDD!$AR:$AR,RIGHT($B$1,4),
    INDIRECT("BDD!"&amp;ADDRESS(1,_xlfn.XLOOKUP($A$18,$AS:$AS,$AU:$AU))&amp;":"&amp;ADDRESS(1048576,_xlfn.XLOOKUP($A$18,$AS:$AS,$AU:$AU))),
    IF($A$20="*","&gt;"&amp;0,$A$20))</f>
        <v>0</v>
      </c>
      <c r="AI24" s="134">
        <v>21</v>
      </c>
      <c r="AJ24" s="1" t="str">
        <f t="shared" si="15"/>
        <v>Sam</v>
      </c>
      <c r="AK24" s="4">
        <f ca="1">SUMIFS(
    INDIRECT("BDD!"&amp;ADDRESS(1,_xlfn.XLOOKUP($A$18,$AS:$AS,$AU:$AU))&amp;":"&amp;ADDRESS(1048576,_xlfn.XLOOKUP($A$18,$AS:$AS,$AU:$AU))),BDD!$AP:$AP,AI24,BDD!$AS:$AS,AI$2,BDD!$AR:$AR,RIGHT($B$1,4),
    INDIRECT("BDD!"&amp;ADDRESS(1,_xlfn.XLOOKUP($A$18,$AS:$AS,$AU:$AU))&amp;":"&amp;ADDRESS(1048576,_xlfn.XLOOKUP($A$18,$AS:$AS,$AU:$AU))),
    IF($A$20="*","&gt;"&amp;0,$A$20))</f>
        <v>0</v>
      </c>
      <c r="AL24" s="20"/>
      <c r="AQ24" s="24"/>
      <c r="AR24" s="26"/>
      <c r="AS24" s="19" t="str">
        <f ca="1"/>
        <v>lot2_surface_carrez</v>
      </c>
      <c r="AT24" s="20">
        <f t="shared" ca="1" si="3"/>
        <v>70</v>
      </c>
      <c r="AU24" s="19">
        <f t="shared" ca="1" si="16"/>
        <v>22</v>
      </c>
      <c r="AW24" s="19" t="str">
        <v>2019-520956</v>
      </c>
      <c r="AX24" s="19">
        <v>43511</v>
      </c>
      <c r="BA24" s="19">
        <v>150500</v>
      </c>
      <c r="BB24" s="19">
        <v>15</v>
      </c>
      <c r="BD24" s="19" t="str">
        <v>RUE PIERRE GOURDEL</v>
      </c>
      <c r="BE24" s="19">
        <v>7520</v>
      </c>
      <c r="BL24" s="19" t="str">
        <v>35238000AC0513</v>
      </c>
      <c r="BO24" s="19">
        <v>6</v>
      </c>
      <c r="BP24" s="19" t="str">
        <v>49.51</v>
      </c>
      <c r="BQ24" s="19">
        <v>82</v>
      </c>
      <c r="BR24" s="19" t="str">
        <v>80.74</v>
      </c>
      <c r="BS24" s="19">
        <v>113</v>
      </c>
      <c r="BU24" s="19">
        <v>20</v>
      </c>
      <c r="BW24" s="19">
        <v>45</v>
      </c>
      <c r="CB24" s="19" t="str">
        <v>32.00</v>
      </c>
      <c r="CH24" s="19" t="str">
        <v>97.00</v>
      </c>
      <c r="CI24" s="19" t="str">
        <v>-1.6809940</v>
      </c>
      <c r="CJ24" s="19" t="str">
        <v>48.1115660</v>
      </c>
    </row>
    <row r="25" spans="1:88" x14ac:dyDescent="0.25">
      <c r="A25" s="102"/>
      <c r="B25" s="127">
        <v>22</v>
      </c>
      <c r="C25" s="1" t="str">
        <f t="shared" si="4"/>
        <v>Lun</v>
      </c>
      <c r="D25" s="2">
        <f ca="1">SUMIFS(
    INDIRECT("BDD!"&amp;ADDRESS(1,_xlfn.XLOOKUP($A$18,$AS:$AS,$AU:$AU))&amp;":"&amp;ADDRESS(1048576,_xlfn.XLOOKUP($A$18,$AS:$AS,$AU:$AU))),BDD!AP:AP,B25,BDD!AS:AS,B$2,BDD!AR:AR,RIGHT($B$1,4),
    INDIRECT("BDD!"&amp;ADDRESS(1,_xlfn.XLOOKUP($A$18,$AS:$AS,$AU:$AU))&amp;":"&amp;ADDRESS(1048576,_xlfn.XLOOKUP($A$18,$AS:$AS,$AU:$AU))),
    IF($A$20="*","&gt;"&amp;0,$A$20))</f>
        <v>0</v>
      </c>
      <c r="E25" s="134">
        <v>22</v>
      </c>
      <c r="F25" s="1" t="str">
        <f t="shared" si="5"/>
        <v>Jeu</v>
      </c>
      <c r="G25" s="2">
        <f ca="1">SUMIFS(
    INDIRECT("BDD!"&amp;ADDRESS(1,_xlfn.XLOOKUP($A$18,$AS:$AS,$AU:$AU))&amp;":"&amp;ADDRESS(1048576,_xlfn.XLOOKUP($A$18,$AS:$AS,$AU:$AU))),BDD!$AP:$AP,E25,BDD!$AS:$AS,E$2,BDD!$AR:$AR,RIGHT($B$1,4),
    INDIRECT("BDD!"&amp;ADDRESS(1,_xlfn.XLOOKUP($A$18,$AS:$AS,$AU:$AU))&amp;":"&amp;ADDRESS(1048576,_xlfn.XLOOKUP($A$18,$AS:$AS,$AU:$AU))),
    IF($A$20="*","&gt;"&amp;0,$A$20))</f>
        <v>0</v>
      </c>
      <c r="H25" s="134">
        <v>22</v>
      </c>
      <c r="I25" s="1" t="str">
        <f t="shared" si="6"/>
        <v>Ven</v>
      </c>
      <c r="J25" s="2">
        <f ca="1">SUMIFS(
    INDIRECT("BDD!"&amp;ADDRESS(1,_xlfn.XLOOKUP($A$18,$AS:$AS,$AU:$AU))&amp;":"&amp;ADDRESS(1048576,_xlfn.XLOOKUP($A$18,$AS:$AS,$AU:$AU))),BDD!$AP:$AP,H25,BDD!$AS:$AS,H$2,BDD!$AR:$AR,RIGHT($B$1,4),
    INDIRECT("BDD!"&amp;ADDRESS(1,_xlfn.XLOOKUP($A$18,$AS:$AS,$AU:$AU))&amp;":"&amp;ADDRESS(1048576,_xlfn.XLOOKUP($A$18,$AS:$AS,$AU:$AU))),
    IF($A$20="*","&gt;"&amp;0,$A$20))</f>
        <v>0</v>
      </c>
      <c r="K25" s="134">
        <v>22</v>
      </c>
      <c r="L25" s="1" t="str">
        <f t="shared" si="7"/>
        <v>Lun</v>
      </c>
      <c r="M25" s="2">
        <f ca="1">SUMIFS(
    INDIRECT("BDD!"&amp;ADDRESS(1,_xlfn.XLOOKUP($A$18,$AS:$AS,$AU:$AU))&amp;":"&amp;ADDRESS(1048576,_xlfn.XLOOKUP($A$18,$AS:$AS,$AU:$AU))),BDD!$AP:$AP,K25,BDD!$AS:$AS,K$2,BDD!$AR:$AR,RIGHT($B$1,4),
    INDIRECT("BDD!"&amp;ADDRESS(1,_xlfn.XLOOKUP($A$18,$AS:$AS,$AU:$AU))&amp;":"&amp;ADDRESS(1048576,_xlfn.XLOOKUP($A$18,$AS:$AS,$AU:$AU))),
    IF($A$20="*","&gt;"&amp;0,$A$20))</f>
        <v>0</v>
      </c>
      <c r="N25" s="134">
        <v>22</v>
      </c>
      <c r="O25" s="1" t="str">
        <f t="shared" si="8"/>
        <v>Mer</v>
      </c>
      <c r="P25" s="2">
        <f ca="1">SUMIFS(
    INDIRECT("BDD!"&amp;ADDRESS(1,_xlfn.XLOOKUP($A$18,$AS:$AS,$AU:$AU))&amp;":"&amp;ADDRESS(1048576,_xlfn.XLOOKUP($A$18,$AS:$AS,$AU:$AU))),BDD!$AP:$AP,N25,BDD!$AS:$AS,N$2,BDD!$AR:$AR,RIGHT($B$1,4),
    INDIRECT("BDD!"&amp;ADDRESS(1,_xlfn.XLOOKUP($A$18,$AS:$AS,$AU:$AU))&amp;":"&amp;ADDRESS(1048576,_xlfn.XLOOKUP($A$18,$AS:$AS,$AU:$AU))),
    IF($A$20="*","&gt;"&amp;0,$A$20))</f>
        <v>0</v>
      </c>
      <c r="Q25" s="134">
        <v>22</v>
      </c>
      <c r="R25" s="1" t="str">
        <f t="shared" si="9"/>
        <v>Sam</v>
      </c>
      <c r="S25" s="2">
        <f ca="1">SUMIFS(
    INDIRECT("BDD!"&amp;ADDRESS(1,_xlfn.XLOOKUP($A$18,$AS:$AS,$AU:$AU))&amp;":"&amp;ADDRESS(1048576,_xlfn.XLOOKUP($A$18,$AS:$AS,$AU:$AU))),BDD!$AP:$AP,Q25,BDD!$AS:$AS,Q$2,BDD!$AR:$AR,RIGHT($B$1,4),
    INDIRECT("BDD!"&amp;ADDRESS(1,_xlfn.XLOOKUP($A$18,$AS:$AS,$AU:$AU))&amp;":"&amp;ADDRESS(1048576,_xlfn.XLOOKUP($A$18,$AS:$AS,$AU:$AU))),
    IF($A$20="*","&gt;"&amp;0,$A$20))</f>
        <v>0</v>
      </c>
      <c r="T25" s="134">
        <v>22</v>
      </c>
      <c r="U25" s="1" t="str">
        <f t="shared" si="10"/>
        <v>Lun</v>
      </c>
      <c r="V25" s="3">
        <f ca="1">SUMIFS(
    INDIRECT("BDD!"&amp;ADDRESS(1,_xlfn.XLOOKUP($A$18,$AS:$AS,$AU:$AU))&amp;":"&amp;ADDRESS(1048576,_xlfn.XLOOKUP($A$18,$AS:$AS,$AU:$AU))),BDD!$AP:$AP,T25,BDD!$AS:$AS,T$2,BDD!$AR:$AR,RIGHT($B$1,4),
    INDIRECT("BDD!"&amp;ADDRESS(1,_xlfn.XLOOKUP($A$18,$AS:$AS,$AU:$AU))&amp;":"&amp;ADDRESS(1048576,_xlfn.XLOOKUP($A$18,$AS:$AS,$AU:$AU))),
    IF($A$20="*","&gt;"&amp;0,$A$20))</f>
        <v>0</v>
      </c>
      <c r="W25" s="134">
        <v>22</v>
      </c>
      <c r="X25" s="1" t="str">
        <f t="shared" si="11"/>
        <v>Jeu</v>
      </c>
      <c r="Y25" s="3">
        <f ca="1">SUMIFS(
    INDIRECT("BDD!"&amp;ADDRESS(1,_xlfn.XLOOKUP($A$18,$AS:$AS,$AU:$AU))&amp;":"&amp;ADDRESS(1048576,_xlfn.XLOOKUP($A$18,$AS:$AS,$AU:$AU))),BDD!$AP:$AP,W25,BDD!$AS:$AS,W$2,BDD!$AR:$AR,RIGHT($B$1,4),
    INDIRECT("BDD!"&amp;ADDRESS(1,_xlfn.XLOOKUP($A$18,$AS:$AS,$AU:$AU))&amp;":"&amp;ADDRESS(1048576,_xlfn.XLOOKUP($A$18,$AS:$AS,$AU:$AU))),
    IF($A$20="*","&gt;"&amp;0,$A$20))</f>
        <v>0</v>
      </c>
      <c r="Z25" s="134">
        <v>22</v>
      </c>
      <c r="AA25" s="1" t="str">
        <f t="shared" si="12"/>
        <v>Dim</v>
      </c>
      <c r="AB25" s="3">
        <f ca="1">SUMIFS(
    INDIRECT("BDD!"&amp;ADDRESS(1,_xlfn.XLOOKUP($A$18,$AS:$AS,$AU:$AU))&amp;":"&amp;ADDRESS(1048576,_xlfn.XLOOKUP($A$18,$AS:$AS,$AU:$AU))),BDD!$AP:$AP,Z25,BDD!$AS:$AS,Z$2,BDD!$AR:$AR,RIGHT($B$1,4),
    INDIRECT("BDD!"&amp;ADDRESS(1,_xlfn.XLOOKUP($A$18,$AS:$AS,$AU:$AU))&amp;":"&amp;ADDRESS(1048576,_xlfn.XLOOKUP($A$18,$AS:$AS,$AU:$AU))),
    IF($A$20="*","&gt;"&amp;0,$A$20))</f>
        <v>0</v>
      </c>
      <c r="AC25" s="134">
        <v>22</v>
      </c>
      <c r="AD25" s="1" t="str">
        <f t="shared" si="13"/>
        <v>Mar</v>
      </c>
      <c r="AE25" s="3">
        <f ca="1">SUMIFS(
    INDIRECT("BDD!"&amp;ADDRESS(1,_xlfn.XLOOKUP($A$18,$AS:$AS,$AU:$AU))&amp;":"&amp;ADDRESS(1048576,_xlfn.XLOOKUP($A$18,$AS:$AS,$AU:$AU))),BDD!$AP:$AP,AC25,BDD!$AS:$AS,AC$2,BDD!$AR:$AR,RIGHT($B$1,4),
    INDIRECT("BDD!"&amp;ADDRESS(1,_xlfn.XLOOKUP($A$18,$AS:$AS,$AU:$AU))&amp;":"&amp;ADDRESS(1048576,_xlfn.XLOOKUP($A$18,$AS:$AS,$AU:$AU))),
    IF($A$20="*","&gt;"&amp;0,$A$20))</f>
        <v>0</v>
      </c>
      <c r="AF25" s="134">
        <v>22</v>
      </c>
      <c r="AG25" s="1" t="str">
        <f t="shared" si="14"/>
        <v>Ven</v>
      </c>
      <c r="AH25" s="3">
        <f ca="1">SUMIFS(
    INDIRECT("BDD!"&amp;ADDRESS(1,_xlfn.XLOOKUP($A$18,$AS:$AS,$AU:$AU))&amp;":"&amp;ADDRESS(1048576,_xlfn.XLOOKUP($A$18,$AS:$AS,$AU:$AU))),BDD!$AP:$AP,AF25,BDD!$AS:$AS,AF$2,BDD!$AR:$AR,RIGHT($B$1,4),
    INDIRECT("BDD!"&amp;ADDRESS(1,_xlfn.XLOOKUP($A$18,$AS:$AS,$AU:$AU))&amp;":"&amp;ADDRESS(1048576,_xlfn.XLOOKUP($A$18,$AS:$AS,$AU:$AU))),
    IF($A$20="*","&gt;"&amp;0,$A$20))</f>
        <v>0</v>
      </c>
      <c r="AI25" s="134">
        <v>22</v>
      </c>
      <c r="AJ25" s="1" t="str">
        <f t="shared" si="15"/>
        <v>Dim</v>
      </c>
      <c r="AK25" s="4">
        <f ca="1">SUMIFS(
    INDIRECT("BDD!"&amp;ADDRESS(1,_xlfn.XLOOKUP($A$18,$AS:$AS,$AU:$AU))&amp;":"&amp;ADDRESS(1048576,_xlfn.XLOOKUP($A$18,$AS:$AS,$AU:$AU))),BDD!$AP:$AP,AI25,BDD!$AS:$AS,AI$2,BDD!$AR:$AR,RIGHT($B$1,4),
    INDIRECT("BDD!"&amp;ADDRESS(1,_xlfn.XLOOKUP($A$18,$AS:$AS,$AU:$AU))&amp;":"&amp;ADDRESS(1048576,_xlfn.XLOOKUP($A$18,$AS:$AS,$AU:$AU))),
    IF($A$20="*","&gt;"&amp;0,$A$20))</f>
        <v>0</v>
      </c>
      <c r="AL25" s="20"/>
      <c r="AQ25" s="24"/>
      <c r="AR25" s="26"/>
      <c r="AS25" s="19" t="str">
        <f ca="1"/>
        <v>lot3_numero</v>
      </c>
      <c r="AT25" s="20">
        <f t="shared" ca="1" si="3"/>
        <v>71</v>
      </c>
      <c r="AU25" s="19">
        <f t="shared" ca="1" si="16"/>
        <v>23</v>
      </c>
      <c r="AW25" s="19" t="str">
        <v>2019-520966</v>
      </c>
      <c r="AX25" s="19">
        <v>43542</v>
      </c>
      <c r="BA25" s="19">
        <v>137000</v>
      </c>
      <c r="BB25" s="19">
        <v>0</v>
      </c>
      <c r="BD25" s="19" t="str">
        <v>RUE NANTAISE</v>
      </c>
      <c r="BE25" s="19">
        <v>6850</v>
      </c>
      <c r="BL25" s="19" t="str">
        <v>35238000AC0508</v>
      </c>
      <c r="BO25" s="19">
        <v>89</v>
      </c>
      <c r="BP25" s="19" t="str">
        <v>49.20</v>
      </c>
      <c r="BQ25" s="19">
        <v>121</v>
      </c>
      <c r="BR25" s="19" t="str">
        <v>34.71</v>
      </c>
      <c r="BS25" s="19">
        <v>114</v>
      </c>
      <c r="BU25" s="19">
        <v>4</v>
      </c>
      <c r="BW25" s="19">
        <v>23</v>
      </c>
      <c r="CB25" s="19" t="str">
        <v>26.00</v>
      </c>
      <c r="CH25" s="19" t="str">
        <v>71.00</v>
      </c>
      <c r="CI25" s="19" t="str">
        <v>-1.6804740</v>
      </c>
      <c r="CJ25" s="19" t="str">
        <v>48.1118880</v>
      </c>
    </row>
    <row r="26" spans="1:88" x14ac:dyDescent="0.25">
      <c r="A26" s="102"/>
      <c r="B26" s="127">
        <v>23</v>
      </c>
      <c r="C26" s="1" t="str">
        <f t="shared" si="4"/>
        <v>Mar</v>
      </c>
      <c r="D26" s="2">
        <f ca="1">SUMIFS(
    INDIRECT("BDD!"&amp;ADDRESS(1,_xlfn.XLOOKUP($A$18,$AS:$AS,$AU:$AU))&amp;":"&amp;ADDRESS(1048576,_xlfn.XLOOKUP($A$18,$AS:$AS,$AU:$AU))),BDD!AP:AP,B26,BDD!AS:AS,B$2,BDD!AR:AR,RIGHT($B$1,4),
    INDIRECT("BDD!"&amp;ADDRESS(1,_xlfn.XLOOKUP($A$18,$AS:$AS,$AU:$AU))&amp;":"&amp;ADDRESS(1048576,_xlfn.XLOOKUP($A$18,$AS:$AS,$AU:$AU))),
    IF($A$20="*","&gt;"&amp;0,$A$20))</f>
        <v>0</v>
      </c>
      <c r="E26" s="134">
        <v>23</v>
      </c>
      <c r="F26" s="1" t="str">
        <f t="shared" si="5"/>
        <v>Ven</v>
      </c>
      <c r="G26" s="2">
        <f ca="1">SUMIFS(
    INDIRECT("BDD!"&amp;ADDRESS(1,_xlfn.XLOOKUP($A$18,$AS:$AS,$AU:$AU))&amp;":"&amp;ADDRESS(1048576,_xlfn.XLOOKUP($A$18,$AS:$AS,$AU:$AU))),BDD!$AP:$AP,E26,BDD!$AS:$AS,E$2,BDD!$AR:$AR,RIGHT($B$1,4),
    INDIRECT("BDD!"&amp;ADDRESS(1,_xlfn.XLOOKUP($A$18,$AS:$AS,$AU:$AU))&amp;":"&amp;ADDRESS(1048576,_xlfn.XLOOKUP($A$18,$AS:$AS,$AU:$AU))),
    IF($A$20="*","&gt;"&amp;0,$A$20))</f>
        <v>0</v>
      </c>
      <c r="H26" s="134">
        <v>23</v>
      </c>
      <c r="I26" s="1" t="str">
        <f t="shared" si="6"/>
        <v>Sam</v>
      </c>
      <c r="J26" s="2">
        <f ca="1">SUMIFS(
    INDIRECT("BDD!"&amp;ADDRESS(1,_xlfn.XLOOKUP($A$18,$AS:$AS,$AU:$AU))&amp;":"&amp;ADDRESS(1048576,_xlfn.XLOOKUP($A$18,$AS:$AS,$AU:$AU))),BDD!$AP:$AP,H26,BDD!$AS:$AS,H$2,BDD!$AR:$AR,RIGHT($B$1,4),
    INDIRECT("BDD!"&amp;ADDRESS(1,_xlfn.XLOOKUP($A$18,$AS:$AS,$AU:$AU))&amp;":"&amp;ADDRESS(1048576,_xlfn.XLOOKUP($A$18,$AS:$AS,$AU:$AU))),
    IF($A$20="*","&gt;"&amp;0,$A$20))</f>
        <v>0</v>
      </c>
      <c r="K26" s="134">
        <v>23</v>
      </c>
      <c r="L26" s="1" t="str">
        <f t="shared" si="7"/>
        <v>Mar</v>
      </c>
      <c r="M26" s="2">
        <f ca="1">SUMIFS(
    INDIRECT("BDD!"&amp;ADDRESS(1,_xlfn.XLOOKUP($A$18,$AS:$AS,$AU:$AU))&amp;":"&amp;ADDRESS(1048576,_xlfn.XLOOKUP($A$18,$AS:$AS,$AU:$AU))),BDD!$AP:$AP,K26,BDD!$AS:$AS,K$2,BDD!$AR:$AR,RIGHT($B$1,4),
    INDIRECT("BDD!"&amp;ADDRESS(1,_xlfn.XLOOKUP($A$18,$AS:$AS,$AU:$AU))&amp;":"&amp;ADDRESS(1048576,_xlfn.XLOOKUP($A$18,$AS:$AS,$AU:$AU))),
    IF($A$20="*","&gt;"&amp;0,$A$20))</f>
        <v>0</v>
      </c>
      <c r="N26" s="134">
        <v>23</v>
      </c>
      <c r="O26" s="1" t="str">
        <f t="shared" si="8"/>
        <v>Jeu</v>
      </c>
      <c r="P26" s="2">
        <f ca="1">SUMIFS(
    INDIRECT("BDD!"&amp;ADDRESS(1,_xlfn.XLOOKUP($A$18,$AS:$AS,$AU:$AU))&amp;":"&amp;ADDRESS(1048576,_xlfn.XLOOKUP($A$18,$AS:$AS,$AU:$AU))),BDD!$AP:$AP,N26,BDD!$AS:$AS,N$2,BDD!$AR:$AR,RIGHT($B$1,4),
    INDIRECT("BDD!"&amp;ADDRESS(1,_xlfn.XLOOKUP($A$18,$AS:$AS,$AU:$AU))&amp;":"&amp;ADDRESS(1048576,_xlfn.XLOOKUP($A$18,$AS:$AS,$AU:$AU))),
    IF($A$20="*","&gt;"&amp;0,$A$20))</f>
        <v>0</v>
      </c>
      <c r="Q26" s="134">
        <v>23</v>
      </c>
      <c r="R26" s="1" t="str">
        <f t="shared" si="9"/>
        <v>Dim</v>
      </c>
      <c r="S26" s="2">
        <f ca="1">SUMIFS(
    INDIRECT("BDD!"&amp;ADDRESS(1,_xlfn.XLOOKUP($A$18,$AS:$AS,$AU:$AU))&amp;":"&amp;ADDRESS(1048576,_xlfn.XLOOKUP($A$18,$AS:$AS,$AU:$AU))),BDD!$AP:$AP,Q26,BDD!$AS:$AS,Q$2,BDD!$AR:$AR,RIGHT($B$1,4),
    INDIRECT("BDD!"&amp;ADDRESS(1,_xlfn.XLOOKUP($A$18,$AS:$AS,$AU:$AU))&amp;":"&amp;ADDRESS(1048576,_xlfn.XLOOKUP($A$18,$AS:$AS,$AU:$AU))),
    IF($A$20="*","&gt;"&amp;0,$A$20))</f>
        <v>0</v>
      </c>
      <c r="T26" s="134">
        <v>23</v>
      </c>
      <c r="U26" s="1" t="str">
        <f t="shared" si="10"/>
        <v>Mar</v>
      </c>
      <c r="V26" s="3">
        <f ca="1">SUMIFS(
    INDIRECT("BDD!"&amp;ADDRESS(1,_xlfn.XLOOKUP($A$18,$AS:$AS,$AU:$AU))&amp;":"&amp;ADDRESS(1048576,_xlfn.XLOOKUP($A$18,$AS:$AS,$AU:$AU))),BDD!$AP:$AP,T26,BDD!$AS:$AS,T$2,BDD!$AR:$AR,RIGHT($B$1,4),
    INDIRECT("BDD!"&amp;ADDRESS(1,_xlfn.XLOOKUP($A$18,$AS:$AS,$AU:$AU))&amp;":"&amp;ADDRESS(1048576,_xlfn.XLOOKUP($A$18,$AS:$AS,$AU:$AU))),
    IF($A$20="*","&gt;"&amp;0,$A$20))</f>
        <v>0</v>
      </c>
      <c r="W26" s="134">
        <v>23</v>
      </c>
      <c r="X26" s="1" t="str">
        <f t="shared" si="11"/>
        <v>Ven</v>
      </c>
      <c r="Y26" s="3">
        <f ca="1">SUMIFS(
    INDIRECT("BDD!"&amp;ADDRESS(1,_xlfn.XLOOKUP($A$18,$AS:$AS,$AU:$AU))&amp;":"&amp;ADDRESS(1048576,_xlfn.XLOOKUP($A$18,$AS:$AS,$AU:$AU))),BDD!$AP:$AP,W26,BDD!$AS:$AS,W$2,BDD!$AR:$AR,RIGHT($B$1,4),
    INDIRECT("BDD!"&amp;ADDRESS(1,_xlfn.XLOOKUP($A$18,$AS:$AS,$AU:$AU))&amp;":"&amp;ADDRESS(1048576,_xlfn.XLOOKUP($A$18,$AS:$AS,$AU:$AU))),
    IF($A$20="*","&gt;"&amp;0,$A$20))</f>
        <v>0</v>
      </c>
      <c r="Z26" s="134">
        <v>23</v>
      </c>
      <c r="AA26" s="1" t="str">
        <f t="shared" si="12"/>
        <v>Lun</v>
      </c>
      <c r="AB26" s="3">
        <f ca="1">SUMIFS(
    INDIRECT("BDD!"&amp;ADDRESS(1,_xlfn.XLOOKUP($A$18,$AS:$AS,$AU:$AU))&amp;":"&amp;ADDRESS(1048576,_xlfn.XLOOKUP($A$18,$AS:$AS,$AU:$AU))),BDD!$AP:$AP,Z26,BDD!$AS:$AS,Z$2,BDD!$AR:$AR,RIGHT($B$1,4),
    INDIRECT("BDD!"&amp;ADDRESS(1,_xlfn.XLOOKUP($A$18,$AS:$AS,$AU:$AU))&amp;":"&amp;ADDRESS(1048576,_xlfn.XLOOKUP($A$18,$AS:$AS,$AU:$AU))),
    IF($A$20="*","&gt;"&amp;0,$A$20))</f>
        <v>0</v>
      </c>
      <c r="AC26" s="134">
        <v>23</v>
      </c>
      <c r="AD26" s="1" t="str">
        <f t="shared" si="13"/>
        <v>Mer</v>
      </c>
      <c r="AE26" s="3">
        <f ca="1">SUMIFS(
    INDIRECT("BDD!"&amp;ADDRESS(1,_xlfn.XLOOKUP($A$18,$AS:$AS,$AU:$AU))&amp;":"&amp;ADDRESS(1048576,_xlfn.XLOOKUP($A$18,$AS:$AS,$AU:$AU))),BDD!$AP:$AP,AC26,BDD!$AS:$AS,AC$2,BDD!$AR:$AR,RIGHT($B$1,4),
    INDIRECT("BDD!"&amp;ADDRESS(1,_xlfn.XLOOKUP($A$18,$AS:$AS,$AU:$AU))&amp;":"&amp;ADDRESS(1048576,_xlfn.XLOOKUP($A$18,$AS:$AS,$AU:$AU))),
    IF($A$20="*","&gt;"&amp;0,$A$20))</f>
        <v>0</v>
      </c>
      <c r="AF26" s="134">
        <v>23</v>
      </c>
      <c r="AG26" s="1" t="str">
        <f t="shared" si="14"/>
        <v>Sam</v>
      </c>
      <c r="AH26" s="3">
        <f ca="1">SUMIFS(
    INDIRECT("BDD!"&amp;ADDRESS(1,_xlfn.XLOOKUP($A$18,$AS:$AS,$AU:$AU))&amp;":"&amp;ADDRESS(1048576,_xlfn.XLOOKUP($A$18,$AS:$AS,$AU:$AU))),BDD!$AP:$AP,AF26,BDD!$AS:$AS,AF$2,BDD!$AR:$AR,RIGHT($B$1,4),
    INDIRECT("BDD!"&amp;ADDRESS(1,_xlfn.XLOOKUP($A$18,$AS:$AS,$AU:$AU))&amp;":"&amp;ADDRESS(1048576,_xlfn.XLOOKUP($A$18,$AS:$AS,$AU:$AU))),
    IF($A$20="*","&gt;"&amp;0,$A$20))</f>
        <v>0</v>
      </c>
      <c r="AI26" s="134">
        <v>23</v>
      </c>
      <c r="AJ26" s="1" t="str">
        <f t="shared" si="15"/>
        <v>Lun</v>
      </c>
      <c r="AK26" s="4">
        <f ca="1">SUMIFS(
    INDIRECT("BDD!"&amp;ADDRESS(1,_xlfn.XLOOKUP($A$18,$AS:$AS,$AU:$AU))&amp;":"&amp;ADDRESS(1048576,_xlfn.XLOOKUP($A$18,$AS:$AS,$AU:$AU))),BDD!$AP:$AP,AI26,BDD!$AS:$AS,AI$2,BDD!$AR:$AR,RIGHT($B$1,4),
    INDIRECT("BDD!"&amp;ADDRESS(1,_xlfn.XLOOKUP($A$18,$AS:$AS,$AU:$AU))&amp;":"&amp;ADDRESS(1048576,_xlfn.XLOOKUP($A$18,$AS:$AS,$AU:$AU))),
    IF($A$20="*","&gt;"&amp;0,$A$20))</f>
        <v>0</v>
      </c>
      <c r="AL26" s="20"/>
      <c r="AQ26" s="24"/>
      <c r="AR26" s="26"/>
      <c r="AS26" s="19" t="str">
        <f ca="1"/>
        <v>lot3_surface_carrez</v>
      </c>
      <c r="AT26" s="20">
        <f t="shared" ca="1" si="3"/>
        <v>72</v>
      </c>
      <c r="AU26" s="19">
        <f t="shared" ca="1" si="16"/>
        <v>24</v>
      </c>
      <c r="AW26" s="19" t="str">
        <v>2019-520973</v>
      </c>
      <c r="AX26" s="19">
        <v>43550</v>
      </c>
      <c r="BA26" s="19">
        <v>506000</v>
      </c>
      <c r="BB26" s="19">
        <v>30</v>
      </c>
      <c r="BD26" s="19" t="str">
        <v>RUE SAINT SAUVEUR</v>
      </c>
      <c r="BE26" s="19">
        <v>8820</v>
      </c>
      <c r="BL26" s="19" t="str">
        <v>35238000AC0467</v>
      </c>
      <c r="BO26" s="19">
        <v>209</v>
      </c>
      <c r="BP26" s="19" t="str">
        <v>38.66</v>
      </c>
      <c r="BQ26" s="19">
        <v>109</v>
      </c>
      <c r="BR26" s="19" t="str">
        <v>89.60</v>
      </c>
      <c r="BS26" s="19">
        <v>165</v>
      </c>
      <c r="BU26" s="19">
        <v>35</v>
      </c>
      <c r="BW26" s="19" t="str">
        <v>*</v>
      </c>
      <c r="CB26" s="19" t="str">
        <v>47.00</v>
      </c>
      <c r="CH26" s="19" t="str">
        <v>223.00</v>
      </c>
      <c r="CI26" s="19" t="str">
        <v>-1.6797490</v>
      </c>
      <c r="CJ26" s="19" t="str">
        <v>48.1132100</v>
      </c>
    </row>
    <row r="27" spans="1:88" x14ac:dyDescent="0.25">
      <c r="A27" s="128"/>
      <c r="B27" s="127">
        <v>24</v>
      </c>
      <c r="C27" s="1" t="str">
        <f t="shared" si="4"/>
        <v>Mer</v>
      </c>
      <c r="D27" s="2">
        <f ca="1">SUMIFS(
    INDIRECT("BDD!"&amp;ADDRESS(1,_xlfn.XLOOKUP($A$18,$AS:$AS,$AU:$AU))&amp;":"&amp;ADDRESS(1048576,_xlfn.XLOOKUP($A$18,$AS:$AS,$AU:$AU))),BDD!AP:AP,B27,BDD!AS:AS,B$2,BDD!AR:AR,RIGHT($B$1,4),
    INDIRECT("BDD!"&amp;ADDRESS(1,_xlfn.XLOOKUP($A$18,$AS:$AS,$AU:$AU))&amp;":"&amp;ADDRESS(1048576,_xlfn.XLOOKUP($A$18,$AS:$AS,$AU:$AU))),
    IF($A$20="*","&gt;"&amp;0,$A$20))</f>
        <v>0</v>
      </c>
      <c r="E27" s="134">
        <v>24</v>
      </c>
      <c r="F27" s="1" t="str">
        <f t="shared" si="5"/>
        <v>Sam</v>
      </c>
      <c r="G27" s="2">
        <f ca="1">SUMIFS(
    INDIRECT("BDD!"&amp;ADDRESS(1,_xlfn.XLOOKUP($A$18,$AS:$AS,$AU:$AU))&amp;":"&amp;ADDRESS(1048576,_xlfn.XLOOKUP($A$18,$AS:$AS,$AU:$AU))),BDD!$AP:$AP,E27,BDD!$AS:$AS,E$2,BDD!$AR:$AR,RIGHT($B$1,4),
    INDIRECT("BDD!"&amp;ADDRESS(1,_xlfn.XLOOKUP($A$18,$AS:$AS,$AU:$AU))&amp;":"&amp;ADDRESS(1048576,_xlfn.XLOOKUP($A$18,$AS:$AS,$AU:$AU))),
    IF($A$20="*","&gt;"&amp;0,$A$20))</f>
        <v>0</v>
      </c>
      <c r="H27" s="134">
        <v>24</v>
      </c>
      <c r="I27" s="1" t="str">
        <f t="shared" si="6"/>
        <v>Dim</v>
      </c>
      <c r="J27" s="2">
        <f ca="1">SUMIFS(
    INDIRECT("BDD!"&amp;ADDRESS(1,_xlfn.XLOOKUP($A$18,$AS:$AS,$AU:$AU))&amp;":"&amp;ADDRESS(1048576,_xlfn.XLOOKUP($A$18,$AS:$AS,$AU:$AU))),BDD!$AP:$AP,H27,BDD!$AS:$AS,H$2,BDD!$AR:$AR,RIGHT($B$1,4),
    INDIRECT("BDD!"&amp;ADDRESS(1,_xlfn.XLOOKUP($A$18,$AS:$AS,$AU:$AU))&amp;":"&amp;ADDRESS(1048576,_xlfn.XLOOKUP($A$18,$AS:$AS,$AU:$AU))),
    IF($A$20="*","&gt;"&amp;0,$A$20))</f>
        <v>0</v>
      </c>
      <c r="K27" s="134">
        <v>24</v>
      </c>
      <c r="L27" s="1" t="str">
        <f t="shared" si="7"/>
        <v>Mer</v>
      </c>
      <c r="M27" s="2">
        <f ca="1">SUMIFS(
    INDIRECT("BDD!"&amp;ADDRESS(1,_xlfn.XLOOKUP($A$18,$AS:$AS,$AU:$AU))&amp;":"&amp;ADDRESS(1048576,_xlfn.XLOOKUP($A$18,$AS:$AS,$AU:$AU))),BDD!$AP:$AP,K27,BDD!$AS:$AS,K$2,BDD!$AR:$AR,RIGHT($B$1,4),
    INDIRECT("BDD!"&amp;ADDRESS(1,_xlfn.XLOOKUP($A$18,$AS:$AS,$AU:$AU))&amp;":"&amp;ADDRESS(1048576,_xlfn.XLOOKUP($A$18,$AS:$AS,$AU:$AU))),
    IF($A$20="*","&gt;"&amp;0,$A$20))</f>
        <v>0</v>
      </c>
      <c r="N27" s="134">
        <v>24</v>
      </c>
      <c r="O27" s="1" t="str">
        <f t="shared" si="8"/>
        <v>Ven</v>
      </c>
      <c r="P27" s="2">
        <f ca="1">SUMIFS(
    INDIRECT("BDD!"&amp;ADDRESS(1,_xlfn.XLOOKUP($A$18,$AS:$AS,$AU:$AU))&amp;":"&amp;ADDRESS(1048576,_xlfn.XLOOKUP($A$18,$AS:$AS,$AU:$AU))),BDD!$AP:$AP,N27,BDD!$AS:$AS,N$2,BDD!$AR:$AR,RIGHT($B$1,4),
    INDIRECT("BDD!"&amp;ADDRESS(1,_xlfn.XLOOKUP($A$18,$AS:$AS,$AU:$AU))&amp;":"&amp;ADDRESS(1048576,_xlfn.XLOOKUP($A$18,$AS:$AS,$AU:$AU))),
    IF($A$20="*","&gt;"&amp;0,$A$20))</f>
        <v>0</v>
      </c>
      <c r="Q27" s="134">
        <v>24</v>
      </c>
      <c r="R27" s="1" t="str">
        <f t="shared" si="9"/>
        <v>Lun</v>
      </c>
      <c r="S27" s="2">
        <f ca="1">SUMIFS(
    INDIRECT("BDD!"&amp;ADDRESS(1,_xlfn.XLOOKUP($A$18,$AS:$AS,$AU:$AU))&amp;":"&amp;ADDRESS(1048576,_xlfn.XLOOKUP($A$18,$AS:$AS,$AU:$AU))),BDD!$AP:$AP,Q27,BDD!$AS:$AS,Q$2,BDD!$AR:$AR,RIGHT($B$1,4),
    INDIRECT("BDD!"&amp;ADDRESS(1,_xlfn.XLOOKUP($A$18,$AS:$AS,$AU:$AU))&amp;":"&amp;ADDRESS(1048576,_xlfn.XLOOKUP($A$18,$AS:$AS,$AU:$AU))),
    IF($A$20="*","&gt;"&amp;0,$A$20))</f>
        <v>0</v>
      </c>
      <c r="T27" s="134">
        <v>24</v>
      </c>
      <c r="U27" s="1" t="str">
        <f t="shared" si="10"/>
        <v>Mer</v>
      </c>
      <c r="V27" s="3">
        <f ca="1">SUMIFS(
    INDIRECT("BDD!"&amp;ADDRESS(1,_xlfn.XLOOKUP($A$18,$AS:$AS,$AU:$AU))&amp;":"&amp;ADDRESS(1048576,_xlfn.XLOOKUP($A$18,$AS:$AS,$AU:$AU))),BDD!$AP:$AP,T27,BDD!$AS:$AS,T$2,BDD!$AR:$AR,RIGHT($B$1,4),
    INDIRECT("BDD!"&amp;ADDRESS(1,_xlfn.XLOOKUP($A$18,$AS:$AS,$AU:$AU))&amp;":"&amp;ADDRESS(1048576,_xlfn.XLOOKUP($A$18,$AS:$AS,$AU:$AU))),
    IF($A$20="*","&gt;"&amp;0,$A$20))</f>
        <v>0</v>
      </c>
      <c r="W27" s="134">
        <v>24</v>
      </c>
      <c r="X27" s="1" t="str">
        <f t="shared" si="11"/>
        <v>Sam</v>
      </c>
      <c r="Y27" s="3">
        <f ca="1">SUMIFS(
    INDIRECT("BDD!"&amp;ADDRESS(1,_xlfn.XLOOKUP($A$18,$AS:$AS,$AU:$AU))&amp;":"&amp;ADDRESS(1048576,_xlfn.XLOOKUP($A$18,$AS:$AS,$AU:$AU))),BDD!$AP:$AP,W27,BDD!$AS:$AS,W$2,BDD!$AR:$AR,RIGHT($B$1,4),
    INDIRECT("BDD!"&amp;ADDRESS(1,_xlfn.XLOOKUP($A$18,$AS:$AS,$AU:$AU))&amp;":"&amp;ADDRESS(1048576,_xlfn.XLOOKUP($A$18,$AS:$AS,$AU:$AU))),
    IF($A$20="*","&gt;"&amp;0,$A$20))</f>
        <v>0</v>
      </c>
      <c r="Z27" s="134">
        <v>24</v>
      </c>
      <c r="AA27" s="1" t="str">
        <f t="shared" si="12"/>
        <v>Mar</v>
      </c>
      <c r="AB27" s="3">
        <f ca="1">SUMIFS(
    INDIRECT("BDD!"&amp;ADDRESS(1,_xlfn.XLOOKUP($A$18,$AS:$AS,$AU:$AU))&amp;":"&amp;ADDRESS(1048576,_xlfn.XLOOKUP($A$18,$AS:$AS,$AU:$AU))),BDD!$AP:$AP,Z27,BDD!$AS:$AS,Z$2,BDD!$AR:$AR,RIGHT($B$1,4),
    INDIRECT("BDD!"&amp;ADDRESS(1,_xlfn.XLOOKUP($A$18,$AS:$AS,$AU:$AU))&amp;":"&amp;ADDRESS(1048576,_xlfn.XLOOKUP($A$18,$AS:$AS,$AU:$AU))),
    IF($A$20="*","&gt;"&amp;0,$A$20))</f>
        <v>0</v>
      </c>
      <c r="AC27" s="134">
        <v>24</v>
      </c>
      <c r="AD27" s="1" t="str">
        <f t="shared" si="13"/>
        <v>Jeu</v>
      </c>
      <c r="AE27" s="3">
        <f ca="1">SUMIFS(
    INDIRECT("BDD!"&amp;ADDRESS(1,_xlfn.XLOOKUP($A$18,$AS:$AS,$AU:$AU))&amp;":"&amp;ADDRESS(1048576,_xlfn.XLOOKUP($A$18,$AS:$AS,$AU:$AU))),BDD!$AP:$AP,AC27,BDD!$AS:$AS,AC$2,BDD!$AR:$AR,RIGHT($B$1,4),
    INDIRECT("BDD!"&amp;ADDRESS(1,_xlfn.XLOOKUP($A$18,$AS:$AS,$AU:$AU))&amp;":"&amp;ADDRESS(1048576,_xlfn.XLOOKUP($A$18,$AS:$AS,$AU:$AU))),
    IF($A$20="*","&gt;"&amp;0,$A$20))</f>
        <v>0</v>
      </c>
      <c r="AF27" s="134">
        <v>24</v>
      </c>
      <c r="AG27" s="1" t="str">
        <f t="shared" si="14"/>
        <v>Dim</v>
      </c>
      <c r="AH27" s="3">
        <f ca="1">SUMIFS(
    INDIRECT("BDD!"&amp;ADDRESS(1,_xlfn.XLOOKUP($A$18,$AS:$AS,$AU:$AU))&amp;":"&amp;ADDRESS(1048576,_xlfn.XLOOKUP($A$18,$AS:$AS,$AU:$AU))),BDD!$AP:$AP,AF27,BDD!$AS:$AS,AF$2,BDD!$AR:$AR,RIGHT($B$1,4),
    INDIRECT("BDD!"&amp;ADDRESS(1,_xlfn.XLOOKUP($A$18,$AS:$AS,$AU:$AU))&amp;":"&amp;ADDRESS(1048576,_xlfn.XLOOKUP($A$18,$AS:$AS,$AU:$AU))),
    IF($A$20="*","&gt;"&amp;0,$A$20))</f>
        <v>0</v>
      </c>
      <c r="AI27" s="134">
        <v>24</v>
      </c>
      <c r="AJ27" s="1" t="str">
        <f t="shared" si="15"/>
        <v>Mar</v>
      </c>
      <c r="AK27" s="4">
        <f ca="1">SUMIFS(
    INDIRECT("BDD!"&amp;ADDRESS(1,_xlfn.XLOOKUP($A$18,$AS:$AS,$AU:$AU))&amp;":"&amp;ADDRESS(1048576,_xlfn.XLOOKUP($A$18,$AS:$AS,$AU:$AU))),BDD!$AP:$AP,AI27,BDD!$AS:$AS,AI$2,BDD!$AR:$AR,RIGHT($B$1,4),
    INDIRECT("BDD!"&amp;ADDRESS(1,_xlfn.XLOOKUP($A$18,$AS:$AS,$AU:$AU))&amp;":"&amp;ADDRESS(1048576,_xlfn.XLOOKUP($A$18,$AS:$AS,$AU:$AU))),
    IF($A$20="*","&gt;"&amp;0,$A$20))</f>
        <v>0</v>
      </c>
      <c r="AL27" s="20"/>
      <c r="AQ27" s="24"/>
      <c r="AR27" s="26"/>
      <c r="AS27" s="19" t="str">
        <f ca="1"/>
        <v>lot4_numero</v>
      </c>
      <c r="AT27" s="20">
        <f t="shared" ca="1" si="3"/>
        <v>73</v>
      </c>
      <c r="AU27" s="19">
        <f t="shared" ca="1" si="16"/>
        <v>25</v>
      </c>
      <c r="AW27" s="19" t="str">
        <v>2019-521072</v>
      </c>
      <c r="AX27" s="19">
        <v>43544</v>
      </c>
      <c r="BA27" s="19">
        <v>255000</v>
      </c>
      <c r="BB27" s="19">
        <v>33</v>
      </c>
      <c r="BD27" s="19" t="str">
        <v>PL DU BAS DES LICES</v>
      </c>
      <c r="BE27" s="19">
        <v>650</v>
      </c>
      <c r="BL27" s="19" t="str">
        <v>35238000AC1094</v>
      </c>
      <c r="BO27" s="19">
        <v>22</v>
      </c>
      <c r="BP27" s="19" t="str">
        <v>19.05</v>
      </c>
      <c r="BQ27" s="19">
        <v>26</v>
      </c>
      <c r="BR27" s="19" t="str">
        <v>17.13</v>
      </c>
      <c r="BS27" s="19">
        <v>106</v>
      </c>
      <c r="BU27" s="19">
        <v>25</v>
      </c>
      <c r="CB27" s="19" t="str">
        <v>70.00</v>
      </c>
      <c r="CH27" s="19" t="str">
        <v>104.00</v>
      </c>
      <c r="CI27" s="19" t="str">
        <v>-1.6868030</v>
      </c>
      <c r="CJ27" s="19" t="str">
        <v>48.1133580</v>
      </c>
    </row>
    <row r="28" spans="1:88" x14ac:dyDescent="0.25">
      <c r="A28" s="102"/>
      <c r="B28" s="127">
        <v>25</v>
      </c>
      <c r="C28" s="1" t="str">
        <f t="shared" si="4"/>
        <v>Jeu</v>
      </c>
      <c r="D28" s="2">
        <f ca="1">SUMIFS(
    INDIRECT("BDD!"&amp;ADDRESS(1,_xlfn.XLOOKUP($A$18,$AS:$AS,$AU:$AU))&amp;":"&amp;ADDRESS(1048576,_xlfn.XLOOKUP($A$18,$AS:$AS,$AU:$AU))),BDD!AP:AP,B28,BDD!AS:AS,B$2,BDD!AR:AR,RIGHT($B$1,4),
    INDIRECT("BDD!"&amp;ADDRESS(1,_xlfn.XLOOKUP($A$18,$AS:$AS,$AU:$AU))&amp;":"&amp;ADDRESS(1048576,_xlfn.XLOOKUP($A$18,$AS:$AS,$AU:$AU))),
    IF($A$20="*","&gt;"&amp;0,$A$20))</f>
        <v>0</v>
      </c>
      <c r="E28" s="134">
        <v>25</v>
      </c>
      <c r="F28" s="1" t="str">
        <f t="shared" si="5"/>
        <v>Dim</v>
      </c>
      <c r="G28" s="2">
        <f ca="1">SUMIFS(
    INDIRECT("BDD!"&amp;ADDRESS(1,_xlfn.XLOOKUP($A$18,$AS:$AS,$AU:$AU))&amp;":"&amp;ADDRESS(1048576,_xlfn.XLOOKUP($A$18,$AS:$AS,$AU:$AU))),BDD!$AP:$AP,E28,BDD!$AS:$AS,E$2,BDD!$AR:$AR,RIGHT($B$1,4),
    INDIRECT("BDD!"&amp;ADDRESS(1,_xlfn.XLOOKUP($A$18,$AS:$AS,$AU:$AU))&amp;":"&amp;ADDRESS(1048576,_xlfn.XLOOKUP($A$18,$AS:$AS,$AU:$AU))),
    IF($A$20="*","&gt;"&amp;0,$A$20))</f>
        <v>0</v>
      </c>
      <c r="H28" s="134">
        <v>25</v>
      </c>
      <c r="I28" s="1" t="str">
        <f t="shared" si="6"/>
        <v>Lun</v>
      </c>
      <c r="J28" s="2">
        <f ca="1">SUMIFS(
    INDIRECT("BDD!"&amp;ADDRESS(1,_xlfn.XLOOKUP($A$18,$AS:$AS,$AU:$AU))&amp;":"&amp;ADDRESS(1048576,_xlfn.XLOOKUP($A$18,$AS:$AS,$AU:$AU))),BDD!$AP:$AP,H28,BDD!$AS:$AS,H$2,BDD!$AR:$AR,RIGHT($B$1,4),
    INDIRECT("BDD!"&amp;ADDRESS(1,_xlfn.XLOOKUP($A$18,$AS:$AS,$AU:$AU))&amp;":"&amp;ADDRESS(1048576,_xlfn.XLOOKUP($A$18,$AS:$AS,$AU:$AU))),
    IF($A$20="*","&gt;"&amp;0,$A$20))</f>
        <v>0</v>
      </c>
      <c r="K28" s="134">
        <v>25</v>
      </c>
      <c r="L28" s="1" t="str">
        <f t="shared" si="7"/>
        <v>Jeu</v>
      </c>
      <c r="M28" s="2">
        <f ca="1">SUMIFS(
    INDIRECT("BDD!"&amp;ADDRESS(1,_xlfn.XLOOKUP($A$18,$AS:$AS,$AU:$AU))&amp;":"&amp;ADDRESS(1048576,_xlfn.XLOOKUP($A$18,$AS:$AS,$AU:$AU))),BDD!$AP:$AP,K28,BDD!$AS:$AS,K$2,BDD!$AR:$AR,RIGHT($B$1,4),
    INDIRECT("BDD!"&amp;ADDRESS(1,_xlfn.XLOOKUP($A$18,$AS:$AS,$AU:$AU))&amp;":"&amp;ADDRESS(1048576,_xlfn.XLOOKUP($A$18,$AS:$AS,$AU:$AU))),
    IF($A$20="*","&gt;"&amp;0,$A$20))</f>
        <v>0</v>
      </c>
      <c r="N28" s="134">
        <v>25</v>
      </c>
      <c r="O28" s="1" t="str">
        <f t="shared" si="8"/>
        <v>Sam</v>
      </c>
      <c r="P28" s="2">
        <f ca="1">SUMIFS(
    INDIRECT("BDD!"&amp;ADDRESS(1,_xlfn.XLOOKUP($A$18,$AS:$AS,$AU:$AU))&amp;":"&amp;ADDRESS(1048576,_xlfn.XLOOKUP($A$18,$AS:$AS,$AU:$AU))),BDD!$AP:$AP,N28,BDD!$AS:$AS,N$2,BDD!$AR:$AR,RIGHT($B$1,4),
    INDIRECT("BDD!"&amp;ADDRESS(1,_xlfn.XLOOKUP($A$18,$AS:$AS,$AU:$AU))&amp;":"&amp;ADDRESS(1048576,_xlfn.XLOOKUP($A$18,$AS:$AS,$AU:$AU))),
    IF($A$20="*","&gt;"&amp;0,$A$20))</f>
        <v>0</v>
      </c>
      <c r="Q28" s="134">
        <v>25</v>
      </c>
      <c r="R28" s="1" t="str">
        <f t="shared" si="9"/>
        <v>Mar</v>
      </c>
      <c r="S28" s="2">
        <f ca="1">SUMIFS(
    INDIRECT("BDD!"&amp;ADDRESS(1,_xlfn.XLOOKUP($A$18,$AS:$AS,$AU:$AU))&amp;":"&amp;ADDRESS(1048576,_xlfn.XLOOKUP($A$18,$AS:$AS,$AU:$AU))),BDD!$AP:$AP,Q28,BDD!$AS:$AS,Q$2,BDD!$AR:$AR,RIGHT($B$1,4),
    INDIRECT("BDD!"&amp;ADDRESS(1,_xlfn.XLOOKUP($A$18,$AS:$AS,$AU:$AU))&amp;":"&amp;ADDRESS(1048576,_xlfn.XLOOKUP($A$18,$AS:$AS,$AU:$AU))),
    IF($A$20="*","&gt;"&amp;0,$A$20))</f>
        <v>0</v>
      </c>
      <c r="T28" s="134">
        <v>25</v>
      </c>
      <c r="U28" s="1" t="str">
        <f t="shared" si="10"/>
        <v>Jeu</v>
      </c>
      <c r="V28" s="3">
        <f ca="1">SUMIFS(
    INDIRECT("BDD!"&amp;ADDRESS(1,_xlfn.XLOOKUP($A$18,$AS:$AS,$AU:$AU))&amp;":"&amp;ADDRESS(1048576,_xlfn.XLOOKUP($A$18,$AS:$AS,$AU:$AU))),BDD!$AP:$AP,T28,BDD!$AS:$AS,T$2,BDD!$AR:$AR,RIGHT($B$1,4),
    INDIRECT("BDD!"&amp;ADDRESS(1,_xlfn.XLOOKUP($A$18,$AS:$AS,$AU:$AU))&amp;":"&amp;ADDRESS(1048576,_xlfn.XLOOKUP($A$18,$AS:$AS,$AU:$AU))),
    IF($A$20="*","&gt;"&amp;0,$A$20))</f>
        <v>0</v>
      </c>
      <c r="W28" s="134">
        <v>25</v>
      </c>
      <c r="X28" s="1" t="str">
        <f t="shared" si="11"/>
        <v>Dim</v>
      </c>
      <c r="Y28" s="3">
        <f ca="1">SUMIFS(
    INDIRECT("BDD!"&amp;ADDRESS(1,_xlfn.XLOOKUP($A$18,$AS:$AS,$AU:$AU))&amp;":"&amp;ADDRESS(1048576,_xlfn.XLOOKUP($A$18,$AS:$AS,$AU:$AU))),BDD!$AP:$AP,W28,BDD!$AS:$AS,W$2,BDD!$AR:$AR,RIGHT($B$1,4),
    INDIRECT("BDD!"&amp;ADDRESS(1,_xlfn.XLOOKUP($A$18,$AS:$AS,$AU:$AU))&amp;":"&amp;ADDRESS(1048576,_xlfn.XLOOKUP($A$18,$AS:$AS,$AU:$AU))),
    IF($A$20="*","&gt;"&amp;0,$A$20))</f>
        <v>0</v>
      </c>
      <c r="Z28" s="134">
        <v>25</v>
      </c>
      <c r="AA28" s="1" t="str">
        <f t="shared" si="12"/>
        <v>Mer</v>
      </c>
      <c r="AB28" s="3">
        <f ca="1">SUMIFS(
    INDIRECT("BDD!"&amp;ADDRESS(1,_xlfn.XLOOKUP($A$18,$AS:$AS,$AU:$AU))&amp;":"&amp;ADDRESS(1048576,_xlfn.XLOOKUP($A$18,$AS:$AS,$AU:$AU))),BDD!$AP:$AP,Z28,BDD!$AS:$AS,Z$2,BDD!$AR:$AR,RIGHT($B$1,4),
    INDIRECT("BDD!"&amp;ADDRESS(1,_xlfn.XLOOKUP($A$18,$AS:$AS,$AU:$AU))&amp;":"&amp;ADDRESS(1048576,_xlfn.XLOOKUP($A$18,$AS:$AS,$AU:$AU))),
    IF($A$20="*","&gt;"&amp;0,$A$20))</f>
        <v>0</v>
      </c>
      <c r="AC28" s="134">
        <v>25</v>
      </c>
      <c r="AD28" s="1" t="str">
        <f t="shared" si="13"/>
        <v>Ven</v>
      </c>
      <c r="AE28" s="3">
        <f ca="1">SUMIFS(
    INDIRECT("BDD!"&amp;ADDRESS(1,_xlfn.XLOOKUP($A$18,$AS:$AS,$AU:$AU))&amp;":"&amp;ADDRESS(1048576,_xlfn.XLOOKUP($A$18,$AS:$AS,$AU:$AU))),BDD!$AP:$AP,AC28,BDD!$AS:$AS,AC$2,BDD!$AR:$AR,RIGHT($B$1,4),
    INDIRECT("BDD!"&amp;ADDRESS(1,_xlfn.XLOOKUP($A$18,$AS:$AS,$AU:$AU))&amp;":"&amp;ADDRESS(1048576,_xlfn.XLOOKUP($A$18,$AS:$AS,$AU:$AU))),
    IF($A$20="*","&gt;"&amp;0,$A$20))</f>
        <v>0</v>
      </c>
      <c r="AF28" s="134">
        <v>25</v>
      </c>
      <c r="AG28" s="1" t="str">
        <f t="shared" si="14"/>
        <v>Lun</v>
      </c>
      <c r="AH28" s="3">
        <f ca="1">SUMIFS(
    INDIRECT("BDD!"&amp;ADDRESS(1,_xlfn.XLOOKUP($A$18,$AS:$AS,$AU:$AU))&amp;":"&amp;ADDRESS(1048576,_xlfn.XLOOKUP($A$18,$AS:$AS,$AU:$AU))),BDD!$AP:$AP,AF28,BDD!$AS:$AS,AF$2,BDD!$AR:$AR,RIGHT($B$1,4),
    INDIRECT("BDD!"&amp;ADDRESS(1,_xlfn.XLOOKUP($A$18,$AS:$AS,$AU:$AU))&amp;":"&amp;ADDRESS(1048576,_xlfn.XLOOKUP($A$18,$AS:$AS,$AU:$AU))),
    IF($A$20="*","&gt;"&amp;0,$A$20))</f>
        <v>0</v>
      </c>
      <c r="AI28" s="134">
        <v>25</v>
      </c>
      <c r="AJ28" s="1" t="str">
        <f t="shared" si="15"/>
        <v>Mer</v>
      </c>
      <c r="AK28" s="4">
        <f ca="1">SUMIFS(
    INDIRECT("BDD!"&amp;ADDRESS(1,_xlfn.XLOOKUP($A$18,$AS:$AS,$AU:$AU))&amp;":"&amp;ADDRESS(1048576,_xlfn.XLOOKUP($A$18,$AS:$AS,$AU:$AU))),BDD!$AP:$AP,AI28,BDD!$AS:$AS,AI$2,BDD!$AR:$AR,RIGHT($B$1,4),
    INDIRECT("BDD!"&amp;ADDRESS(1,_xlfn.XLOOKUP($A$18,$AS:$AS,$AU:$AU))&amp;":"&amp;ADDRESS(1048576,_xlfn.XLOOKUP($A$18,$AS:$AS,$AU:$AU))),
    IF($A$20="*","&gt;"&amp;0,$A$20))</f>
        <v>0</v>
      </c>
      <c r="AL28" s="20"/>
      <c r="AQ28" s="24"/>
      <c r="AR28" s="26"/>
      <c r="AS28" s="19" t="str">
        <f ca="1"/>
        <v>lot4_surface_carrez</v>
      </c>
      <c r="AT28" s="20">
        <f t="shared" ca="1" si="3"/>
        <v>74</v>
      </c>
      <c r="AU28" s="19">
        <f t="shared" ca="1" si="16"/>
        <v>26</v>
      </c>
      <c r="AW28" s="19" t="str">
        <v>2019-521077</v>
      </c>
      <c r="AX28" s="19">
        <v>43553</v>
      </c>
      <c r="BA28" s="19">
        <v>380000</v>
      </c>
      <c r="BB28" s="19">
        <v>17</v>
      </c>
      <c r="BD28" s="19" t="str">
        <v>RUE RALLIER DU BATY</v>
      </c>
      <c r="BE28" s="19">
        <v>8140</v>
      </c>
      <c r="BL28" s="19" t="str">
        <v>35238000AC0524</v>
      </c>
      <c r="BO28" s="19">
        <v>35</v>
      </c>
      <c r="BP28" s="19" t="str">
        <v>19.66</v>
      </c>
      <c r="BQ28" s="19">
        <v>23</v>
      </c>
      <c r="BR28" s="19" t="str">
        <v>178.73</v>
      </c>
      <c r="BS28" s="19">
        <v>112</v>
      </c>
      <c r="BU28" s="19">
        <v>14</v>
      </c>
      <c r="CB28" s="19" t="str">
        <v>101.00</v>
      </c>
      <c r="CH28" s="19" t="str">
        <v>106.00</v>
      </c>
      <c r="CI28" s="19" t="str">
        <v>-1.6806490</v>
      </c>
      <c r="CJ28" s="19" t="str">
        <v>48.1113440</v>
      </c>
    </row>
    <row r="29" spans="1:88" x14ac:dyDescent="0.25">
      <c r="A29" s="102"/>
      <c r="B29" s="127">
        <v>26</v>
      </c>
      <c r="C29" s="1" t="str">
        <f t="shared" si="4"/>
        <v>Ven</v>
      </c>
      <c r="D29" s="2">
        <f ca="1">SUMIFS(
    INDIRECT("BDD!"&amp;ADDRESS(1,_xlfn.XLOOKUP($A$18,$AS:$AS,$AU:$AU))&amp;":"&amp;ADDRESS(1048576,_xlfn.XLOOKUP($A$18,$AS:$AS,$AU:$AU))),BDD!AP:AP,B29,BDD!AS:AS,B$2,BDD!AR:AR,RIGHT($B$1,4),
    INDIRECT("BDD!"&amp;ADDRESS(1,_xlfn.XLOOKUP($A$18,$AS:$AS,$AU:$AU))&amp;":"&amp;ADDRESS(1048576,_xlfn.XLOOKUP($A$18,$AS:$AS,$AU:$AU))),
    IF($A$20="*","&gt;"&amp;0,$A$20))</f>
        <v>0</v>
      </c>
      <c r="E29" s="134">
        <v>26</v>
      </c>
      <c r="F29" s="1" t="str">
        <f t="shared" si="5"/>
        <v>Lun</v>
      </c>
      <c r="G29" s="2">
        <f ca="1">SUMIFS(
    INDIRECT("BDD!"&amp;ADDRESS(1,_xlfn.XLOOKUP($A$18,$AS:$AS,$AU:$AU))&amp;":"&amp;ADDRESS(1048576,_xlfn.XLOOKUP($A$18,$AS:$AS,$AU:$AU))),BDD!$AP:$AP,E29,BDD!$AS:$AS,E$2,BDD!$AR:$AR,RIGHT($B$1,4),
    INDIRECT("BDD!"&amp;ADDRESS(1,_xlfn.XLOOKUP($A$18,$AS:$AS,$AU:$AU))&amp;":"&amp;ADDRESS(1048576,_xlfn.XLOOKUP($A$18,$AS:$AS,$AU:$AU))),
    IF($A$20="*","&gt;"&amp;0,$A$20))</f>
        <v>0</v>
      </c>
      <c r="H29" s="134">
        <v>26</v>
      </c>
      <c r="I29" s="1" t="str">
        <f t="shared" si="6"/>
        <v>Mar</v>
      </c>
      <c r="J29" s="2">
        <f ca="1">SUMIFS(
    INDIRECT("BDD!"&amp;ADDRESS(1,_xlfn.XLOOKUP($A$18,$AS:$AS,$AU:$AU))&amp;":"&amp;ADDRESS(1048576,_xlfn.XLOOKUP($A$18,$AS:$AS,$AU:$AU))),BDD!$AP:$AP,H29,BDD!$AS:$AS,H$2,BDD!$AR:$AR,RIGHT($B$1,4),
    INDIRECT("BDD!"&amp;ADDRESS(1,_xlfn.XLOOKUP($A$18,$AS:$AS,$AU:$AU))&amp;":"&amp;ADDRESS(1048576,_xlfn.XLOOKUP($A$18,$AS:$AS,$AU:$AU))),
    IF($A$20="*","&gt;"&amp;0,$A$20))</f>
        <v>0</v>
      </c>
      <c r="K29" s="134">
        <v>26</v>
      </c>
      <c r="L29" s="1" t="str">
        <f t="shared" si="7"/>
        <v>Ven</v>
      </c>
      <c r="M29" s="2">
        <f ca="1">SUMIFS(
    INDIRECT("BDD!"&amp;ADDRESS(1,_xlfn.XLOOKUP($A$18,$AS:$AS,$AU:$AU))&amp;":"&amp;ADDRESS(1048576,_xlfn.XLOOKUP($A$18,$AS:$AS,$AU:$AU))),BDD!$AP:$AP,K29,BDD!$AS:$AS,K$2,BDD!$AR:$AR,RIGHT($B$1,4),
    INDIRECT("BDD!"&amp;ADDRESS(1,_xlfn.XLOOKUP($A$18,$AS:$AS,$AU:$AU))&amp;":"&amp;ADDRESS(1048576,_xlfn.XLOOKUP($A$18,$AS:$AS,$AU:$AU))),
    IF($A$20="*","&gt;"&amp;0,$A$20))</f>
        <v>0</v>
      </c>
      <c r="N29" s="134">
        <v>26</v>
      </c>
      <c r="O29" s="1" t="str">
        <f t="shared" si="8"/>
        <v>Dim</v>
      </c>
      <c r="P29" s="2">
        <f ca="1">SUMIFS(
    INDIRECT("BDD!"&amp;ADDRESS(1,_xlfn.XLOOKUP($A$18,$AS:$AS,$AU:$AU))&amp;":"&amp;ADDRESS(1048576,_xlfn.XLOOKUP($A$18,$AS:$AS,$AU:$AU))),BDD!$AP:$AP,N29,BDD!$AS:$AS,N$2,BDD!$AR:$AR,RIGHT($B$1,4),
    INDIRECT("BDD!"&amp;ADDRESS(1,_xlfn.XLOOKUP($A$18,$AS:$AS,$AU:$AU))&amp;":"&amp;ADDRESS(1048576,_xlfn.XLOOKUP($A$18,$AS:$AS,$AU:$AU))),
    IF($A$20="*","&gt;"&amp;0,$A$20))</f>
        <v>0</v>
      </c>
      <c r="Q29" s="134">
        <v>26</v>
      </c>
      <c r="R29" s="1" t="str">
        <f t="shared" si="9"/>
        <v>Mer</v>
      </c>
      <c r="S29" s="2">
        <f ca="1">SUMIFS(
    INDIRECT("BDD!"&amp;ADDRESS(1,_xlfn.XLOOKUP($A$18,$AS:$AS,$AU:$AU))&amp;":"&amp;ADDRESS(1048576,_xlfn.XLOOKUP($A$18,$AS:$AS,$AU:$AU))),BDD!$AP:$AP,Q29,BDD!$AS:$AS,Q$2,BDD!$AR:$AR,RIGHT($B$1,4),
    INDIRECT("BDD!"&amp;ADDRESS(1,_xlfn.XLOOKUP($A$18,$AS:$AS,$AU:$AU))&amp;":"&amp;ADDRESS(1048576,_xlfn.XLOOKUP($A$18,$AS:$AS,$AU:$AU))),
    IF($A$20="*","&gt;"&amp;0,$A$20))</f>
        <v>0</v>
      </c>
      <c r="T29" s="134">
        <v>26</v>
      </c>
      <c r="U29" s="1" t="str">
        <f t="shared" si="10"/>
        <v>Ven</v>
      </c>
      <c r="V29" s="3">
        <f ca="1">SUMIFS(
    INDIRECT("BDD!"&amp;ADDRESS(1,_xlfn.XLOOKUP($A$18,$AS:$AS,$AU:$AU))&amp;":"&amp;ADDRESS(1048576,_xlfn.XLOOKUP($A$18,$AS:$AS,$AU:$AU))),BDD!$AP:$AP,T29,BDD!$AS:$AS,T$2,BDD!$AR:$AR,RIGHT($B$1,4),
    INDIRECT("BDD!"&amp;ADDRESS(1,_xlfn.XLOOKUP($A$18,$AS:$AS,$AU:$AU))&amp;":"&amp;ADDRESS(1048576,_xlfn.XLOOKUP($A$18,$AS:$AS,$AU:$AU))),
    IF($A$20="*","&gt;"&amp;0,$A$20))</f>
        <v>0</v>
      </c>
      <c r="W29" s="134">
        <v>26</v>
      </c>
      <c r="X29" s="1" t="str">
        <f t="shared" si="11"/>
        <v>Lun</v>
      </c>
      <c r="Y29" s="3">
        <f ca="1">SUMIFS(
    INDIRECT("BDD!"&amp;ADDRESS(1,_xlfn.XLOOKUP($A$18,$AS:$AS,$AU:$AU))&amp;":"&amp;ADDRESS(1048576,_xlfn.XLOOKUP($A$18,$AS:$AS,$AU:$AU))),BDD!$AP:$AP,W29,BDD!$AS:$AS,W$2,BDD!$AR:$AR,RIGHT($B$1,4),
    INDIRECT("BDD!"&amp;ADDRESS(1,_xlfn.XLOOKUP($A$18,$AS:$AS,$AU:$AU))&amp;":"&amp;ADDRESS(1048576,_xlfn.XLOOKUP($A$18,$AS:$AS,$AU:$AU))),
    IF($A$20="*","&gt;"&amp;0,$A$20))</f>
        <v>0</v>
      </c>
      <c r="Z29" s="134">
        <v>26</v>
      </c>
      <c r="AA29" s="1" t="str">
        <f t="shared" si="12"/>
        <v>Jeu</v>
      </c>
      <c r="AB29" s="3">
        <f ca="1">SUMIFS(
    INDIRECT("BDD!"&amp;ADDRESS(1,_xlfn.XLOOKUP($A$18,$AS:$AS,$AU:$AU))&amp;":"&amp;ADDRESS(1048576,_xlfn.XLOOKUP($A$18,$AS:$AS,$AU:$AU))),BDD!$AP:$AP,Z29,BDD!$AS:$AS,Z$2,BDD!$AR:$AR,RIGHT($B$1,4),
    INDIRECT("BDD!"&amp;ADDRESS(1,_xlfn.XLOOKUP($A$18,$AS:$AS,$AU:$AU))&amp;":"&amp;ADDRESS(1048576,_xlfn.XLOOKUP($A$18,$AS:$AS,$AU:$AU))),
    IF($A$20="*","&gt;"&amp;0,$A$20))</f>
        <v>0</v>
      </c>
      <c r="AC29" s="134">
        <v>26</v>
      </c>
      <c r="AD29" s="1" t="str">
        <f t="shared" si="13"/>
        <v>Sam</v>
      </c>
      <c r="AE29" s="3">
        <f ca="1">SUMIFS(
    INDIRECT("BDD!"&amp;ADDRESS(1,_xlfn.XLOOKUP($A$18,$AS:$AS,$AU:$AU))&amp;":"&amp;ADDRESS(1048576,_xlfn.XLOOKUP($A$18,$AS:$AS,$AU:$AU))),BDD!$AP:$AP,AC29,BDD!$AS:$AS,AC$2,BDD!$AR:$AR,RIGHT($B$1,4),
    INDIRECT("BDD!"&amp;ADDRESS(1,_xlfn.XLOOKUP($A$18,$AS:$AS,$AU:$AU))&amp;":"&amp;ADDRESS(1048576,_xlfn.XLOOKUP($A$18,$AS:$AS,$AU:$AU))),
    IF($A$20="*","&gt;"&amp;0,$A$20))</f>
        <v>0</v>
      </c>
      <c r="AF29" s="134">
        <v>26</v>
      </c>
      <c r="AG29" s="1" t="str">
        <f t="shared" si="14"/>
        <v>Mar</v>
      </c>
      <c r="AH29" s="3">
        <f ca="1">SUMIFS(
    INDIRECT("BDD!"&amp;ADDRESS(1,_xlfn.XLOOKUP($A$18,$AS:$AS,$AU:$AU))&amp;":"&amp;ADDRESS(1048576,_xlfn.XLOOKUP($A$18,$AS:$AS,$AU:$AU))),BDD!$AP:$AP,AF29,BDD!$AS:$AS,AF$2,BDD!$AR:$AR,RIGHT($B$1,4),
    INDIRECT("BDD!"&amp;ADDRESS(1,_xlfn.XLOOKUP($A$18,$AS:$AS,$AU:$AU))&amp;":"&amp;ADDRESS(1048576,_xlfn.XLOOKUP($A$18,$AS:$AS,$AU:$AU))),
    IF($A$20="*","&gt;"&amp;0,$A$20))</f>
        <v>0</v>
      </c>
      <c r="AI29" s="134">
        <v>26</v>
      </c>
      <c r="AJ29" s="1" t="str">
        <f t="shared" si="15"/>
        <v>Jeu</v>
      </c>
      <c r="AK29" s="4">
        <f ca="1">SUMIFS(
    INDIRECT("BDD!"&amp;ADDRESS(1,_xlfn.XLOOKUP($A$18,$AS:$AS,$AU:$AU))&amp;":"&amp;ADDRESS(1048576,_xlfn.XLOOKUP($A$18,$AS:$AS,$AU:$AU))),BDD!$AP:$AP,AI29,BDD!$AS:$AS,AI$2,BDD!$AR:$AR,RIGHT($B$1,4),
    INDIRECT("BDD!"&amp;ADDRESS(1,_xlfn.XLOOKUP($A$18,$AS:$AS,$AU:$AU))&amp;":"&amp;ADDRESS(1048576,_xlfn.XLOOKUP($A$18,$AS:$AS,$AU:$AU))),
    IF($A$20="*","&gt;"&amp;0,$A$20))</f>
        <v>0</v>
      </c>
      <c r="AL29" s="101"/>
      <c r="AQ29" s="24"/>
      <c r="AR29" s="26"/>
      <c r="AS29" s="19" t="str">
        <f ca="1"/>
        <v>lot5_numero</v>
      </c>
      <c r="AT29" s="20">
        <f t="shared" ca="1" si="3"/>
        <v>75</v>
      </c>
      <c r="AU29" s="19">
        <f t="shared" ca="1" si="16"/>
        <v>27</v>
      </c>
      <c r="AW29" s="19" t="str">
        <v>2019-521126</v>
      </c>
      <c r="AX29" s="19">
        <v>43546</v>
      </c>
      <c r="BA29" s="19">
        <v>440000</v>
      </c>
      <c r="BB29" s="19">
        <v>20</v>
      </c>
      <c r="BD29" s="19" t="str">
        <v>RUE JACQUES CASSARD</v>
      </c>
      <c r="BE29" s="19">
        <v>4610</v>
      </c>
      <c r="BL29" s="19" t="str">
        <v>35238000AC0580</v>
      </c>
      <c r="BO29" s="19">
        <v>54</v>
      </c>
      <c r="BP29" s="19" t="str">
        <v>217.25</v>
      </c>
      <c r="BQ29" s="19">
        <v>5</v>
      </c>
      <c r="BR29" s="19" t="str">
        <v>80.21</v>
      </c>
      <c r="BS29" s="19">
        <v>160</v>
      </c>
      <c r="BU29" s="19">
        <v>38</v>
      </c>
      <c r="CB29" s="19" t="str">
        <v>30.00</v>
      </c>
      <c r="CH29" s="19" t="str">
        <v>3.00</v>
      </c>
      <c r="CI29" s="19" t="str">
        <v>-1.6823630</v>
      </c>
      <c r="CJ29" s="19" t="str">
        <v>48.1111460</v>
      </c>
    </row>
    <row r="30" spans="1:88" x14ac:dyDescent="0.25">
      <c r="A30" s="102"/>
      <c r="B30" s="127">
        <v>27</v>
      </c>
      <c r="C30" s="1" t="str">
        <f t="shared" si="4"/>
        <v>Sam</v>
      </c>
      <c r="D30" s="2">
        <f ca="1">SUMIFS(
    INDIRECT("BDD!"&amp;ADDRESS(1,_xlfn.XLOOKUP($A$18,$AS:$AS,$AU:$AU))&amp;":"&amp;ADDRESS(1048576,_xlfn.XLOOKUP($A$18,$AS:$AS,$AU:$AU))),BDD!AP:AP,B30,BDD!AS:AS,B$2,BDD!AR:AR,RIGHT($B$1,4),
    INDIRECT("BDD!"&amp;ADDRESS(1,_xlfn.XLOOKUP($A$18,$AS:$AS,$AU:$AU))&amp;":"&amp;ADDRESS(1048576,_xlfn.XLOOKUP($A$18,$AS:$AS,$AU:$AU))),
    IF($A$20="*","&gt;"&amp;0,$A$20))</f>
        <v>0</v>
      </c>
      <c r="E30" s="134">
        <v>27</v>
      </c>
      <c r="F30" s="1" t="str">
        <f t="shared" si="5"/>
        <v>Mar</v>
      </c>
      <c r="G30" s="2">
        <f ca="1">SUMIFS(
    INDIRECT("BDD!"&amp;ADDRESS(1,_xlfn.XLOOKUP($A$18,$AS:$AS,$AU:$AU))&amp;":"&amp;ADDRESS(1048576,_xlfn.XLOOKUP($A$18,$AS:$AS,$AU:$AU))),BDD!$AP:$AP,E30,BDD!$AS:$AS,E$2,BDD!$AR:$AR,RIGHT($B$1,4),
    INDIRECT("BDD!"&amp;ADDRESS(1,_xlfn.XLOOKUP($A$18,$AS:$AS,$AU:$AU))&amp;":"&amp;ADDRESS(1048576,_xlfn.XLOOKUP($A$18,$AS:$AS,$AU:$AU))),
    IF($A$20="*","&gt;"&amp;0,$A$20))</f>
        <v>0</v>
      </c>
      <c r="H30" s="134">
        <v>27</v>
      </c>
      <c r="I30" s="1" t="str">
        <f t="shared" si="6"/>
        <v>Mer</v>
      </c>
      <c r="J30" s="2">
        <f ca="1">SUMIFS(
    INDIRECT("BDD!"&amp;ADDRESS(1,_xlfn.XLOOKUP($A$18,$AS:$AS,$AU:$AU))&amp;":"&amp;ADDRESS(1048576,_xlfn.XLOOKUP($A$18,$AS:$AS,$AU:$AU))),BDD!$AP:$AP,H30,BDD!$AS:$AS,H$2,BDD!$AR:$AR,RIGHT($B$1,4),
    INDIRECT("BDD!"&amp;ADDRESS(1,_xlfn.XLOOKUP($A$18,$AS:$AS,$AU:$AU))&amp;":"&amp;ADDRESS(1048576,_xlfn.XLOOKUP($A$18,$AS:$AS,$AU:$AU))),
    IF($A$20="*","&gt;"&amp;0,$A$20))</f>
        <v>0</v>
      </c>
      <c r="K30" s="134">
        <v>27</v>
      </c>
      <c r="L30" s="1" t="str">
        <f t="shared" si="7"/>
        <v>Sam</v>
      </c>
      <c r="M30" s="2">
        <f ca="1">SUMIFS(
    INDIRECT("BDD!"&amp;ADDRESS(1,_xlfn.XLOOKUP($A$18,$AS:$AS,$AU:$AU))&amp;":"&amp;ADDRESS(1048576,_xlfn.XLOOKUP($A$18,$AS:$AS,$AU:$AU))),BDD!$AP:$AP,K30,BDD!$AS:$AS,K$2,BDD!$AR:$AR,RIGHT($B$1,4),
    INDIRECT("BDD!"&amp;ADDRESS(1,_xlfn.XLOOKUP($A$18,$AS:$AS,$AU:$AU))&amp;":"&amp;ADDRESS(1048576,_xlfn.XLOOKUP($A$18,$AS:$AS,$AU:$AU))),
    IF($A$20="*","&gt;"&amp;0,$A$20))</f>
        <v>0</v>
      </c>
      <c r="N30" s="134">
        <v>27</v>
      </c>
      <c r="O30" s="1" t="str">
        <f t="shared" si="8"/>
        <v>Lun</v>
      </c>
      <c r="P30" s="2">
        <f ca="1">SUMIFS(
    INDIRECT("BDD!"&amp;ADDRESS(1,_xlfn.XLOOKUP($A$18,$AS:$AS,$AU:$AU))&amp;":"&amp;ADDRESS(1048576,_xlfn.XLOOKUP($A$18,$AS:$AS,$AU:$AU))),BDD!$AP:$AP,N30,BDD!$AS:$AS,N$2,BDD!$AR:$AR,RIGHT($B$1,4),
    INDIRECT("BDD!"&amp;ADDRESS(1,_xlfn.XLOOKUP($A$18,$AS:$AS,$AU:$AU))&amp;":"&amp;ADDRESS(1048576,_xlfn.XLOOKUP($A$18,$AS:$AS,$AU:$AU))),
    IF($A$20="*","&gt;"&amp;0,$A$20))</f>
        <v>0</v>
      </c>
      <c r="Q30" s="134">
        <v>27</v>
      </c>
      <c r="R30" s="1" t="str">
        <f t="shared" si="9"/>
        <v>Jeu</v>
      </c>
      <c r="S30" s="2">
        <f ca="1">SUMIFS(
    INDIRECT("BDD!"&amp;ADDRESS(1,_xlfn.XLOOKUP($A$18,$AS:$AS,$AU:$AU))&amp;":"&amp;ADDRESS(1048576,_xlfn.XLOOKUP($A$18,$AS:$AS,$AU:$AU))),BDD!$AP:$AP,Q30,BDD!$AS:$AS,Q$2,BDD!$AR:$AR,RIGHT($B$1,4),
    INDIRECT("BDD!"&amp;ADDRESS(1,_xlfn.XLOOKUP($A$18,$AS:$AS,$AU:$AU))&amp;":"&amp;ADDRESS(1048576,_xlfn.XLOOKUP($A$18,$AS:$AS,$AU:$AU))),
    IF($A$20="*","&gt;"&amp;0,$A$20))</f>
        <v>0</v>
      </c>
      <c r="T30" s="134">
        <v>27</v>
      </c>
      <c r="U30" s="1" t="str">
        <f t="shared" si="10"/>
        <v>Sam</v>
      </c>
      <c r="V30" s="3">
        <f ca="1">SUMIFS(
    INDIRECT("BDD!"&amp;ADDRESS(1,_xlfn.XLOOKUP($A$18,$AS:$AS,$AU:$AU))&amp;":"&amp;ADDRESS(1048576,_xlfn.XLOOKUP($A$18,$AS:$AS,$AU:$AU))),BDD!$AP:$AP,T30,BDD!$AS:$AS,T$2,BDD!$AR:$AR,RIGHT($B$1,4),
    INDIRECT("BDD!"&amp;ADDRESS(1,_xlfn.XLOOKUP($A$18,$AS:$AS,$AU:$AU))&amp;":"&amp;ADDRESS(1048576,_xlfn.XLOOKUP($A$18,$AS:$AS,$AU:$AU))),
    IF($A$20="*","&gt;"&amp;0,$A$20))</f>
        <v>0</v>
      </c>
      <c r="W30" s="134">
        <v>27</v>
      </c>
      <c r="X30" s="1" t="str">
        <f t="shared" si="11"/>
        <v>Mar</v>
      </c>
      <c r="Y30" s="3">
        <f ca="1">SUMIFS(
    INDIRECT("BDD!"&amp;ADDRESS(1,_xlfn.XLOOKUP($A$18,$AS:$AS,$AU:$AU))&amp;":"&amp;ADDRESS(1048576,_xlfn.XLOOKUP($A$18,$AS:$AS,$AU:$AU))),BDD!$AP:$AP,W30,BDD!$AS:$AS,W$2,BDD!$AR:$AR,RIGHT($B$1,4),
    INDIRECT("BDD!"&amp;ADDRESS(1,_xlfn.XLOOKUP($A$18,$AS:$AS,$AU:$AU))&amp;":"&amp;ADDRESS(1048576,_xlfn.XLOOKUP($A$18,$AS:$AS,$AU:$AU))),
    IF($A$20="*","&gt;"&amp;0,$A$20))</f>
        <v>0</v>
      </c>
      <c r="Z30" s="134">
        <v>27</v>
      </c>
      <c r="AA30" s="1" t="str">
        <f t="shared" si="12"/>
        <v>Ven</v>
      </c>
      <c r="AB30" s="3">
        <f ca="1">SUMIFS(
    INDIRECT("BDD!"&amp;ADDRESS(1,_xlfn.XLOOKUP($A$18,$AS:$AS,$AU:$AU))&amp;":"&amp;ADDRESS(1048576,_xlfn.XLOOKUP($A$18,$AS:$AS,$AU:$AU))),BDD!$AP:$AP,Z30,BDD!$AS:$AS,Z$2,BDD!$AR:$AR,RIGHT($B$1,4),
    INDIRECT("BDD!"&amp;ADDRESS(1,_xlfn.XLOOKUP($A$18,$AS:$AS,$AU:$AU))&amp;":"&amp;ADDRESS(1048576,_xlfn.XLOOKUP($A$18,$AS:$AS,$AU:$AU))),
    IF($A$20="*","&gt;"&amp;0,$A$20))</f>
        <v>0</v>
      </c>
      <c r="AC30" s="134">
        <v>27</v>
      </c>
      <c r="AD30" s="1" t="str">
        <f t="shared" si="13"/>
        <v>Dim</v>
      </c>
      <c r="AE30" s="3">
        <f ca="1">SUMIFS(
    INDIRECT("BDD!"&amp;ADDRESS(1,_xlfn.XLOOKUP($A$18,$AS:$AS,$AU:$AU))&amp;":"&amp;ADDRESS(1048576,_xlfn.XLOOKUP($A$18,$AS:$AS,$AU:$AU))),BDD!$AP:$AP,AC30,BDD!$AS:$AS,AC$2,BDD!$AR:$AR,RIGHT($B$1,4),
    INDIRECT("BDD!"&amp;ADDRESS(1,_xlfn.XLOOKUP($A$18,$AS:$AS,$AU:$AU))&amp;":"&amp;ADDRESS(1048576,_xlfn.XLOOKUP($A$18,$AS:$AS,$AU:$AU))),
    IF($A$20="*","&gt;"&amp;0,$A$20))</f>
        <v>0</v>
      </c>
      <c r="AF30" s="134">
        <v>27</v>
      </c>
      <c r="AG30" s="1" t="str">
        <f t="shared" si="14"/>
        <v>Mer</v>
      </c>
      <c r="AH30" s="3">
        <f ca="1">SUMIFS(
    INDIRECT("BDD!"&amp;ADDRESS(1,_xlfn.XLOOKUP($A$18,$AS:$AS,$AU:$AU))&amp;":"&amp;ADDRESS(1048576,_xlfn.XLOOKUP($A$18,$AS:$AS,$AU:$AU))),BDD!$AP:$AP,AF30,BDD!$AS:$AS,AF$2,BDD!$AR:$AR,RIGHT($B$1,4),
    INDIRECT("BDD!"&amp;ADDRESS(1,_xlfn.XLOOKUP($A$18,$AS:$AS,$AU:$AU))&amp;":"&amp;ADDRESS(1048576,_xlfn.XLOOKUP($A$18,$AS:$AS,$AU:$AU))),
    IF($A$20="*","&gt;"&amp;0,$A$20))</f>
        <v>0</v>
      </c>
      <c r="AI30" s="134">
        <v>27</v>
      </c>
      <c r="AJ30" s="1" t="str">
        <f t="shared" si="15"/>
        <v>Ven</v>
      </c>
      <c r="AK30" s="4">
        <f ca="1">SUMIFS(
    INDIRECT("BDD!"&amp;ADDRESS(1,_xlfn.XLOOKUP($A$18,$AS:$AS,$AU:$AU))&amp;":"&amp;ADDRESS(1048576,_xlfn.XLOOKUP($A$18,$AS:$AS,$AU:$AU))),BDD!$AP:$AP,AI30,BDD!$AS:$AS,AI$2,BDD!$AR:$AR,RIGHT($B$1,4),
    INDIRECT("BDD!"&amp;ADDRESS(1,_xlfn.XLOOKUP($A$18,$AS:$AS,$AU:$AU))&amp;":"&amp;ADDRESS(1048576,_xlfn.XLOOKUP($A$18,$AS:$AS,$AU:$AU))),
    IF($A$20="*","&gt;"&amp;0,$A$20))</f>
        <v>0</v>
      </c>
      <c r="AL30" s="20"/>
      <c r="AM30" s="25"/>
      <c r="AQ30" s="24"/>
      <c r="AR30" s="26"/>
      <c r="AS30" s="19" t="str">
        <f ca="1"/>
        <v>lot5_surface_carrez</v>
      </c>
      <c r="AT30" s="20">
        <f t="shared" ca="1" si="3"/>
        <v>76</v>
      </c>
      <c r="AU30" s="19">
        <f t="shared" ca="1" si="16"/>
        <v>28</v>
      </c>
      <c r="AW30" s="19" t="str">
        <v>2019-521239</v>
      </c>
      <c r="AX30" s="19">
        <v>43539</v>
      </c>
      <c r="BA30" s="19">
        <v>26752</v>
      </c>
      <c r="BB30" s="19">
        <v>13</v>
      </c>
      <c r="BD30" s="19" t="str">
        <v>PL SAINT MICHEL</v>
      </c>
      <c r="BE30" s="19">
        <v>8780</v>
      </c>
      <c r="BL30" s="19" t="str">
        <v>35238000AC0525</v>
      </c>
      <c r="BO30" s="19">
        <v>74</v>
      </c>
      <c r="BP30" s="19" t="str">
        <v>34.15</v>
      </c>
      <c r="BQ30" s="19">
        <v>115</v>
      </c>
      <c r="BR30" s="19" t="str">
        <v>112.12</v>
      </c>
      <c r="BS30" s="19">
        <v>110</v>
      </c>
      <c r="BU30" s="19">
        <v>93</v>
      </c>
      <c r="CB30" s="19" t="str">
        <v>130.00</v>
      </c>
      <c r="CH30" s="19" t="str">
        <v>91.00</v>
      </c>
      <c r="CI30" s="19" t="str">
        <v>-1.6806480</v>
      </c>
      <c r="CJ30" s="19" t="str">
        <v>48.1115050</v>
      </c>
    </row>
    <row r="31" spans="1:88" x14ac:dyDescent="0.25">
      <c r="A31" s="102"/>
      <c r="B31" s="127">
        <v>28</v>
      </c>
      <c r="C31" s="1" t="str">
        <f t="shared" si="4"/>
        <v>Dim</v>
      </c>
      <c r="D31" s="2">
        <f ca="1">SUMIFS(
    INDIRECT("BDD!"&amp;ADDRESS(1,_xlfn.XLOOKUP($A$18,$AS:$AS,$AU:$AU))&amp;":"&amp;ADDRESS(1048576,_xlfn.XLOOKUP($A$18,$AS:$AS,$AU:$AU))),BDD!AP:AP,B31,BDD!AS:AS,B$2,BDD!AR:AR,RIGHT($B$1,4),
    INDIRECT("BDD!"&amp;ADDRESS(1,_xlfn.XLOOKUP($A$18,$AS:$AS,$AU:$AU))&amp;":"&amp;ADDRESS(1048576,_xlfn.XLOOKUP($A$18,$AS:$AS,$AU:$AU))),
    IF($A$20="*","&gt;"&amp;0,$A$20))</f>
        <v>0</v>
      </c>
      <c r="E31" s="134">
        <v>28</v>
      </c>
      <c r="F31" s="1" t="str">
        <f t="shared" si="5"/>
        <v>Mer</v>
      </c>
      <c r="G31" s="2">
        <f ca="1">SUMIFS(
    INDIRECT("BDD!"&amp;ADDRESS(1,_xlfn.XLOOKUP($A$18,$AS:$AS,$AU:$AU))&amp;":"&amp;ADDRESS(1048576,_xlfn.XLOOKUP($A$18,$AS:$AS,$AU:$AU))),BDD!$AP:$AP,E31,BDD!$AS:$AS,E$2,BDD!$AR:$AR,RIGHT($B$1,4),
    INDIRECT("BDD!"&amp;ADDRESS(1,_xlfn.XLOOKUP($A$18,$AS:$AS,$AU:$AU))&amp;":"&amp;ADDRESS(1048576,_xlfn.XLOOKUP($A$18,$AS:$AS,$AU:$AU))),
    IF($A$20="*","&gt;"&amp;0,$A$20))</f>
        <v>0</v>
      </c>
      <c r="H31" s="134">
        <v>28</v>
      </c>
      <c r="I31" s="1" t="str">
        <f t="shared" si="6"/>
        <v>Jeu</v>
      </c>
      <c r="J31" s="2">
        <f ca="1">SUMIFS(
    INDIRECT("BDD!"&amp;ADDRESS(1,_xlfn.XLOOKUP($A$18,$AS:$AS,$AU:$AU))&amp;":"&amp;ADDRESS(1048576,_xlfn.XLOOKUP($A$18,$AS:$AS,$AU:$AU))),BDD!$AP:$AP,H31,BDD!$AS:$AS,H$2,BDD!$AR:$AR,RIGHT($B$1,4),
    INDIRECT("BDD!"&amp;ADDRESS(1,_xlfn.XLOOKUP($A$18,$AS:$AS,$AU:$AU))&amp;":"&amp;ADDRESS(1048576,_xlfn.XLOOKUP($A$18,$AS:$AS,$AU:$AU))),
    IF($A$20="*","&gt;"&amp;0,$A$20))</f>
        <v>0</v>
      </c>
      <c r="K31" s="134">
        <v>28</v>
      </c>
      <c r="L31" s="1" t="str">
        <f t="shared" si="7"/>
        <v>Dim</v>
      </c>
      <c r="M31" s="2">
        <f ca="1">SUMIFS(
    INDIRECT("BDD!"&amp;ADDRESS(1,_xlfn.XLOOKUP($A$18,$AS:$AS,$AU:$AU))&amp;":"&amp;ADDRESS(1048576,_xlfn.XLOOKUP($A$18,$AS:$AS,$AU:$AU))),BDD!$AP:$AP,K31,BDD!$AS:$AS,K$2,BDD!$AR:$AR,RIGHT($B$1,4),
    INDIRECT("BDD!"&amp;ADDRESS(1,_xlfn.XLOOKUP($A$18,$AS:$AS,$AU:$AU))&amp;":"&amp;ADDRESS(1048576,_xlfn.XLOOKUP($A$18,$AS:$AS,$AU:$AU))),
    IF($A$20="*","&gt;"&amp;0,$A$20))</f>
        <v>0</v>
      </c>
      <c r="N31" s="134">
        <v>28</v>
      </c>
      <c r="O31" s="1" t="str">
        <f t="shared" si="8"/>
        <v>Mar</v>
      </c>
      <c r="P31" s="2">
        <f ca="1">SUMIFS(
    INDIRECT("BDD!"&amp;ADDRESS(1,_xlfn.XLOOKUP($A$18,$AS:$AS,$AU:$AU))&amp;":"&amp;ADDRESS(1048576,_xlfn.XLOOKUP($A$18,$AS:$AS,$AU:$AU))),BDD!$AP:$AP,N31,BDD!$AS:$AS,N$2,BDD!$AR:$AR,RIGHT($B$1,4),
    INDIRECT("BDD!"&amp;ADDRESS(1,_xlfn.XLOOKUP($A$18,$AS:$AS,$AU:$AU))&amp;":"&amp;ADDRESS(1048576,_xlfn.XLOOKUP($A$18,$AS:$AS,$AU:$AU))),
    IF($A$20="*","&gt;"&amp;0,$A$20))</f>
        <v>0</v>
      </c>
      <c r="Q31" s="134">
        <v>28</v>
      </c>
      <c r="R31" s="1" t="str">
        <f t="shared" si="9"/>
        <v>Ven</v>
      </c>
      <c r="S31" s="2">
        <f ca="1">SUMIFS(
    INDIRECT("BDD!"&amp;ADDRESS(1,_xlfn.XLOOKUP($A$18,$AS:$AS,$AU:$AU))&amp;":"&amp;ADDRESS(1048576,_xlfn.XLOOKUP($A$18,$AS:$AS,$AU:$AU))),BDD!$AP:$AP,Q31,BDD!$AS:$AS,Q$2,BDD!$AR:$AR,RIGHT($B$1,4),
    INDIRECT("BDD!"&amp;ADDRESS(1,_xlfn.XLOOKUP($A$18,$AS:$AS,$AU:$AU))&amp;":"&amp;ADDRESS(1048576,_xlfn.XLOOKUP($A$18,$AS:$AS,$AU:$AU))),
    IF($A$20="*","&gt;"&amp;0,$A$20))</f>
        <v>0</v>
      </c>
      <c r="T31" s="134">
        <v>28</v>
      </c>
      <c r="U31" s="1" t="str">
        <f t="shared" si="10"/>
        <v>Dim</v>
      </c>
      <c r="V31" s="3">
        <f ca="1">SUMIFS(
    INDIRECT("BDD!"&amp;ADDRESS(1,_xlfn.XLOOKUP($A$18,$AS:$AS,$AU:$AU))&amp;":"&amp;ADDRESS(1048576,_xlfn.XLOOKUP($A$18,$AS:$AS,$AU:$AU))),BDD!$AP:$AP,T31,BDD!$AS:$AS,T$2,BDD!$AR:$AR,RIGHT($B$1,4),
    INDIRECT("BDD!"&amp;ADDRESS(1,_xlfn.XLOOKUP($A$18,$AS:$AS,$AU:$AU))&amp;":"&amp;ADDRESS(1048576,_xlfn.XLOOKUP($A$18,$AS:$AS,$AU:$AU))),
    IF($A$20="*","&gt;"&amp;0,$A$20))</f>
        <v>0</v>
      </c>
      <c r="W31" s="134">
        <v>28</v>
      </c>
      <c r="X31" s="1" t="str">
        <f t="shared" si="11"/>
        <v>Mer</v>
      </c>
      <c r="Y31" s="3">
        <f ca="1">SUMIFS(
    INDIRECT("BDD!"&amp;ADDRESS(1,_xlfn.XLOOKUP($A$18,$AS:$AS,$AU:$AU))&amp;":"&amp;ADDRESS(1048576,_xlfn.XLOOKUP($A$18,$AS:$AS,$AU:$AU))),BDD!$AP:$AP,W31,BDD!$AS:$AS,W$2,BDD!$AR:$AR,RIGHT($B$1,4),
    INDIRECT("BDD!"&amp;ADDRESS(1,_xlfn.XLOOKUP($A$18,$AS:$AS,$AU:$AU))&amp;":"&amp;ADDRESS(1048576,_xlfn.XLOOKUP($A$18,$AS:$AS,$AU:$AU))),
    IF($A$20="*","&gt;"&amp;0,$A$20))</f>
        <v>0</v>
      </c>
      <c r="Z31" s="134">
        <v>28</v>
      </c>
      <c r="AA31" s="1" t="str">
        <f t="shared" si="12"/>
        <v>Sam</v>
      </c>
      <c r="AB31" s="3">
        <f ca="1">SUMIFS(
    INDIRECT("BDD!"&amp;ADDRESS(1,_xlfn.XLOOKUP($A$18,$AS:$AS,$AU:$AU))&amp;":"&amp;ADDRESS(1048576,_xlfn.XLOOKUP($A$18,$AS:$AS,$AU:$AU))),BDD!$AP:$AP,Z31,BDD!$AS:$AS,Z$2,BDD!$AR:$AR,RIGHT($B$1,4),
    INDIRECT("BDD!"&amp;ADDRESS(1,_xlfn.XLOOKUP($A$18,$AS:$AS,$AU:$AU))&amp;":"&amp;ADDRESS(1048576,_xlfn.XLOOKUP($A$18,$AS:$AS,$AU:$AU))),
    IF($A$20="*","&gt;"&amp;0,$A$20))</f>
        <v>0</v>
      </c>
      <c r="AC31" s="134">
        <v>28</v>
      </c>
      <c r="AD31" s="1" t="str">
        <f t="shared" si="13"/>
        <v>Lun</v>
      </c>
      <c r="AE31" s="3">
        <f ca="1">SUMIFS(
    INDIRECT("BDD!"&amp;ADDRESS(1,_xlfn.XLOOKUP($A$18,$AS:$AS,$AU:$AU))&amp;":"&amp;ADDRESS(1048576,_xlfn.XLOOKUP($A$18,$AS:$AS,$AU:$AU))),BDD!$AP:$AP,AC31,BDD!$AS:$AS,AC$2,BDD!$AR:$AR,RIGHT($B$1,4),
    INDIRECT("BDD!"&amp;ADDRESS(1,_xlfn.XLOOKUP($A$18,$AS:$AS,$AU:$AU))&amp;":"&amp;ADDRESS(1048576,_xlfn.XLOOKUP($A$18,$AS:$AS,$AU:$AU))),
    IF($A$20="*","&gt;"&amp;0,$A$20))</f>
        <v>0</v>
      </c>
      <c r="AF31" s="134">
        <v>28</v>
      </c>
      <c r="AG31" s="1" t="str">
        <f t="shared" si="14"/>
        <v>Jeu</v>
      </c>
      <c r="AH31" s="3">
        <f ca="1">SUMIFS(
    INDIRECT("BDD!"&amp;ADDRESS(1,_xlfn.XLOOKUP($A$18,$AS:$AS,$AU:$AU))&amp;":"&amp;ADDRESS(1048576,_xlfn.XLOOKUP($A$18,$AS:$AS,$AU:$AU))),BDD!$AP:$AP,AF31,BDD!$AS:$AS,AF$2,BDD!$AR:$AR,RIGHT($B$1,4),
    INDIRECT("BDD!"&amp;ADDRESS(1,_xlfn.XLOOKUP($A$18,$AS:$AS,$AU:$AU))&amp;":"&amp;ADDRESS(1048576,_xlfn.XLOOKUP($A$18,$AS:$AS,$AU:$AU))),
    IF($A$20="*","&gt;"&amp;0,$A$20))</f>
        <v>0</v>
      </c>
      <c r="AI31" s="134">
        <v>28</v>
      </c>
      <c r="AJ31" s="1" t="str">
        <f t="shared" si="15"/>
        <v>Sam</v>
      </c>
      <c r="AK31" s="4">
        <f ca="1">SUMIFS(
    INDIRECT("BDD!"&amp;ADDRESS(1,_xlfn.XLOOKUP($A$18,$AS:$AS,$AU:$AU))&amp;":"&amp;ADDRESS(1048576,_xlfn.XLOOKUP($A$18,$AS:$AS,$AU:$AU))),BDD!$AP:$AP,AI31,BDD!$AS:$AS,AI$2,BDD!$AR:$AR,RIGHT($B$1,4),
    INDIRECT("BDD!"&amp;ADDRESS(1,_xlfn.XLOOKUP($A$18,$AS:$AS,$AU:$AU))&amp;":"&amp;ADDRESS(1048576,_xlfn.XLOOKUP($A$18,$AS:$AS,$AU:$AU))),
    IF($A$20="*","&gt;"&amp;0,$A$20))</f>
        <v>0</v>
      </c>
      <c r="AL31" s="20"/>
      <c r="AQ31" s="24"/>
      <c r="AR31" s="26"/>
      <c r="AS31" s="19" t="str">
        <f ca="1"/>
        <v>nombre_lots</v>
      </c>
      <c r="AT31" s="20">
        <f t="shared" ca="1" si="3"/>
        <v>77</v>
      </c>
      <c r="AU31" s="19">
        <f t="shared" ca="1" si="16"/>
        <v>29</v>
      </c>
      <c r="AW31" s="19" t="str">
        <v>2019-521251</v>
      </c>
      <c r="AX31" s="19">
        <v>43560</v>
      </c>
      <c r="BA31" s="19">
        <v>133000</v>
      </c>
      <c r="BB31" s="19">
        <v>31</v>
      </c>
      <c r="BD31" s="19" t="str">
        <v>RUE ROBELIN</v>
      </c>
      <c r="BE31" s="19">
        <v>8350</v>
      </c>
      <c r="BL31" s="19" t="str">
        <v>35238000AC1227</v>
      </c>
      <c r="BO31" s="19">
        <v>33</v>
      </c>
      <c r="BP31" s="19" t="str">
        <v>79.21</v>
      </c>
      <c r="BQ31" s="19">
        <v>136</v>
      </c>
      <c r="BR31" s="19" t="str">
        <v>61.50</v>
      </c>
      <c r="BS31" s="19">
        <v>128</v>
      </c>
      <c r="BU31" s="19">
        <v>91</v>
      </c>
      <c r="CB31" s="19" t="str">
        <v>86.00</v>
      </c>
      <c r="CH31" s="19" t="str">
        <v>42.00</v>
      </c>
      <c r="CI31" s="19" t="str">
        <v>-1.6851460</v>
      </c>
      <c r="CJ31" s="19" t="str">
        <v>48.1149090</v>
      </c>
    </row>
    <row r="32" spans="1:88" x14ac:dyDescent="0.25">
      <c r="A32" s="102"/>
      <c r="B32" s="127">
        <v>29</v>
      </c>
      <c r="C32" s="1" t="str">
        <f t="shared" si="4"/>
        <v>Lun</v>
      </c>
      <c r="D32" s="2">
        <f ca="1">SUMIFS(
    INDIRECT("BDD!"&amp;ADDRESS(1,_xlfn.XLOOKUP($A$18,$AS:$AS,$AU:$AU))&amp;":"&amp;ADDRESS(1048576,_xlfn.XLOOKUP($A$18,$AS:$AS,$AU:$AU))),BDD!AP:AP,B32,BDD!AS:AS,B$2,BDD!AR:AR,RIGHT($B$1,4),
    INDIRECT("BDD!"&amp;ADDRESS(1,_xlfn.XLOOKUP($A$18,$AS:$AS,$AU:$AU))&amp;":"&amp;ADDRESS(1048576,_xlfn.XLOOKUP($A$18,$AS:$AS,$AU:$AU))),
    IF($A$20="*","&gt;"&amp;0,$A$20))</f>
        <v>0</v>
      </c>
      <c r="E32" s="134">
        <f>IF(DATE(RIGHT(B1,4),2,29) = DATE(RIGHT(B1,4),3,1), "", 29)</f>
        <v>29</v>
      </c>
      <c r="F32" s="1" t="str">
        <f>IF(E32 = 29, _xlfn.XLOOKUP(
        MOD(_xlfn.XLOOKUP(F31,$AO$3:$AO$9,$AN$3:$AN$9),7)+1,
    $AN$3:$AN$9,$AO$3:$AO$9),"")</f>
        <v>Jeu</v>
      </c>
      <c r="G32" s="2">
        <f ca="1">SUMIFS(
    INDIRECT("BDD!"&amp;ADDRESS(1,_xlfn.XLOOKUP($A$18,$AS:$AS,$AU:$AU))&amp;":"&amp;ADDRESS(1048576,_xlfn.XLOOKUP($A$18,$AS:$AS,$AU:$AU))),BDD!$AP:$AP,E32,BDD!$AS:$AS,E$2,BDD!$AR:$AR,RIGHT($B$1,4),
    INDIRECT("BDD!"&amp;ADDRESS(1,_xlfn.XLOOKUP($A$18,$AS:$AS,$AU:$AU))&amp;":"&amp;ADDRESS(1048576,_xlfn.XLOOKUP($A$18,$AS:$AS,$AU:$AU))),
    IF($A$20="*","&gt;"&amp;0,$A$20))</f>
        <v>0</v>
      </c>
      <c r="H32" s="134">
        <v>29</v>
      </c>
      <c r="I32" s="1" t="str">
        <f t="shared" si="6"/>
        <v>Ven</v>
      </c>
      <c r="J32" s="2">
        <f ca="1">SUMIFS(
    INDIRECT("BDD!"&amp;ADDRESS(1,_xlfn.XLOOKUP($A$18,$AS:$AS,$AU:$AU))&amp;":"&amp;ADDRESS(1048576,_xlfn.XLOOKUP($A$18,$AS:$AS,$AU:$AU))),BDD!$AP:$AP,H32,BDD!$AS:$AS,H$2,BDD!$AR:$AR,RIGHT($B$1,4),
    INDIRECT("BDD!"&amp;ADDRESS(1,_xlfn.XLOOKUP($A$18,$AS:$AS,$AU:$AU))&amp;":"&amp;ADDRESS(1048576,_xlfn.XLOOKUP($A$18,$AS:$AS,$AU:$AU))),
    IF($A$20="*","&gt;"&amp;0,$A$20))</f>
        <v>0</v>
      </c>
      <c r="K32" s="134">
        <v>29</v>
      </c>
      <c r="L32" s="1" t="str">
        <f t="shared" si="7"/>
        <v>Lun</v>
      </c>
      <c r="M32" s="2">
        <f ca="1">SUMIFS(
    INDIRECT("BDD!"&amp;ADDRESS(1,_xlfn.XLOOKUP($A$18,$AS:$AS,$AU:$AU))&amp;":"&amp;ADDRESS(1048576,_xlfn.XLOOKUP($A$18,$AS:$AS,$AU:$AU))),BDD!$AP:$AP,K32,BDD!$AS:$AS,K$2,BDD!$AR:$AR,RIGHT($B$1,4),
    INDIRECT("BDD!"&amp;ADDRESS(1,_xlfn.XLOOKUP($A$18,$AS:$AS,$AU:$AU))&amp;":"&amp;ADDRESS(1048576,_xlfn.XLOOKUP($A$18,$AS:$AS,$AU:$AU))),
    IF($A$20="*","&gt;"&amp;0,$A$20))</f>
        <v>0</v>
      </c>
      <c r="N32" s="134">
        <v>29</v>
      </c>
      <c r="O32" s="1" t="str">
        <f t="shared" si="8"/>
        <v>Mer</v>
      </c>
      <c r="P32" s="2">
        <f ca="1">SUMIFS(
    INDIRECT("BDD!"&amp;ADDRESS(1,_xlfn.XLOOKUP($A$18,$AS:$AS,$AU:$AU))&amp;":"&amp;ADDRESS(1048576,_xlfn.XLOOKUP($A$18,$AS:$AS,$AU:$AU))),BDD!$AP:$AP,N32,BDD!$AS:$AS,N$2,BDD!$AR:$AR,RIGHT($B$1,4),
    INDIRECT("BDD!"&amp;ADDRESS(1,_xlfn.XLOOKUP($A$18,$AS:$AS,$AU:$AU))&amp;":"&amp;ADDRESS(1048576,_xlfn.XLOOKUP($A$18,$AS:$AS,$AU:$AU))),
    IF($A$20="*","&gt;"&amp;0,$A$20))</f>
        <v>0</v>
      </c>
      <c r="Q32" s="134">
        <v>29</v>
      </c>
      <c r="R32" s="1" t="str">
        <f t="shared" si="9"/>
        <v>Sam</v>
      </c>
      <c r="S32" s="2">
        <f ca="1">SUMIFS(
    INDIRECT("BDD!"&amp;ADDRESS(1,_xlfn.XLOOKUP($A$18,$AS:$AS,$AU:$AU))&amp;":"&amp;ADDRESS(1048576,_xlfn.XLOOKUP($A$18,$AS:$AS,$AU:$AU))),BDD!$AP:$AP,Q32,BDD!$AS:$AS,Q$2,BDD!$AR:$AR,RIGHT($B$1,4),
    INDIRECT("BDD!"&amp;ADDRESS(1,_xlfn.XLOOKUP($A$18,$AS:$AS,$AU:$AU))&amp;":"&amp;ADDRESS(1048576,_xlfn.XLOOKUP($A$18,$AS:$AS,$AU:$AU))),
    IF($A$20="*","&gt;"&amp;0,$A$20))</f>
        <v>0</v>
      </c>
      <c r="T32" s="134">
        <v>29</v>
      </c>
      <c r="U32" s="1" t="str">
        <f t="shared" si="10"/>
        <v>Lun</v>
      </c>
      <c r="V32" s="3">
        <f ca="1">SUMIFS(
    INDIRECT("BDD!"&amp;ADDRESS(1,_xlfn.XLOOKUP($A$18,$AS:$AS,$AU:$AU))&amp;":"&amp;ADDRESS(1048576,_xlfn.XLOOKUP($A$18,$AS:$AS,$AU:$AU))),BDD!$AP:$AP,T32,BDD!$AS:$AS,T$2,BDD!$AR:$AR,RIGHT($B$1,4),
    INDIRECT("BDD!"&amp;ADDRESS(1,_xlfn.XLOOKUP($A$18,$AS:$AS,$AU:$AU))&amp;":"&amp;ADDRESS(1048576,_xlfn.XLOOKUP($A$18,$AS:$AS,$AU:$AU))),
    IF($A$20="*","&gt;"&amp;0,$A$20))</f>
        <v>0</v>
      </c>
      <c r="W32" s="134">
        <v>29</v>
      </c>
      <c r="X32" s="1" t="str">
        <f t="shared" si="11"/>
        <v>Jeu</v>
      </c>
      <c r="Y32" s="3">
        <f ca="1">SUMIFS(
    INDIRECT("BDD!"&amp;ADDRESS(1,_xlfn.XLOOKUP($A$18,$AS:$AS,$AU:$AU))&amp;":"&amp;ADDRESS(1048576,_xlfn.XLOOKUP($A$18,$AS:$AS,$AU:$AU))),BDD!$AP:$AP,W32,BDD!$AS:$AS,W$2,BDD!$AR:$AR,RIGHT($B$1,4),
    INDIRECT("BDD!"&amp;ADDRESS(1,_xlfn.XLOOKUP($A$18,$AS:$AS,$AU:$AU))&amp;":"&amp;ADDRESS(1048576,_xlfn.XLOOKUP($A$18,$AS:$AS,$AU:$AU))),
    IF($A$20="*","&gt;"&amp;0,$A$20))</f>
        <v>0</v>
      </c>
      <c r="Z32" s="134">
        <v>29</v>
      </c>
      <c r="AA32" s="1" t="str">
        <f t="shared" si="12"/>
        <v>Dim</v>
      </c>
      <c r="AB32" s="3">
        <f ca="1">SUMIFS(
    INDIRECT("BDD!"&amp;ADDRESS(1,_xlfn.XLOOKUP($A$18,$AS:$AS,$AU:$AU))&amp;":"&amp;ADDRESS(1048576,_xlfn.XLOOKUP($A$18,$AS:$AS,$AU:$AU))),BDD!$AP:$AP,Z32,BDD!$AS:$AS,Z$2,BDD!$AR:$AR,RIGHT($B$1,4),
    INDIRECT("BDD!"&amp;ADDRESS(1,_xlfn.XLOOKUP($A$18,$AS:$AS,$AU:$AU))&amp;":"&amp;ADDRESS(1048576,_xlfn.XLOOKUP($A$18,$AS:$AS,$AU:$AU))),
    IF($A$20="*","&gt;"&amp;0,$A$20))</f>
        <v>0</v>
      </c>
      <c r="AC32" s="134">
        <v>29</v>
      </c>
      <c r="AD32" s="1" t="str">
        <f t="shared" si="13"/>
        <v>Mar</v>
      </c>
      <c r="AE32" s="3">
        <f ca="1">SUMIFS(
    INDIRECT("BDD!"&amp;ADDRESS(1,_xlfn.XLOOKUP($A$18,$AS:$AS,$AU:$AU))&amp;":"&amp;ADDRESS(1048576,_xlfn.XLOOKUP($A$18,$AS:$AS,$AU:$AU))),BDD!$AP:$AP,AC32,BDD!$AS:$AS,AC$2,BDD!$AR:$AR,RIGHT($B$1,4),
    INDIRECT("BDD!"&amp;ADDRESS(1,_xlfn.XLOOKUP($A$18,$AS:$AS,$AU:$AU))&amp;":"&amp;ADDRESS(1048576,_xlfn.XLOOKUP($A$18,$AS:$AS,$AU:$AU))),
    IF($A$20="*","&gt;"&amp;0,$A$20))</f>
        <v>0</v>
      </c>
      <c r="AF32" s="134">
        <v>29</v>
      </c>
      <c r="AG32" s="1" t="str">
        <f t="shared" si="14"/>
        <v>Ven</v>
      </c>
      <c r="AH32" s="3">
        <f ca="1">SUMIFS(
    INDIRECT("BDD!"&amp;ADDRESS(1,_xlfn.XLOOKUP($A$18,$AS:$AS,$AU:$AU))&amp;":"&amp;ADDRESS(1048576,_xlfn.XLOOKUP($A$18,$AS:$AS,$AU:$AU))),BDD!$AP:$AP,AF32,BDD!$AS:$AS,AF$2,BDD!$AR:$AR,RIGHT($B$1,4),
    INDIRECT("BDD!"&amp;ADDRESS(1,_xlfn.XLOOKUP($A$18,$AS:$AS,$AU:$AU))&amp;":"&amp;ADDRESS(1048576,_xlfn.XLOOKUP($A$18,$AS:$AS,$AU:$AU))),
    IF($A$20="*","&gt;"&amp;0,$A$20))</f>
        <v>0</v>
      </c>
      <c r="AI32" s="134">
        <v>29</v>
      </c>
      <c r="AJ32" s="1" t="str">
        <f t="shared" si="15"/>
        <v>Dim</v>
      </c>
      <c r="AK32" s="4">
        <f ca="1">SUMIFS(
    INDIRECT("BDD!"&amp;ADDRESS(1,_xlfn.XLOOKUP($A$18,$AS:$AS,$AU:$AU))&amp;":"&amp;ADDRESS(1048576,_xlfn.XLOOKUP($A$18,$AS:$AS,$AU:$AU))),BDD!$AP:$AP,AI32,BDD!$AS:$AS,AI$2,BDD!$AR:$AR,RIGHT($B$1,4),
    INDIRECT("BDD!"&amp;ADDRESS(1,_xlfn.XLOOKUP($A$18,$AS:$AS,$AU:$AU))&amp;":"&amp;ADDRESS(1048576,_xlfn.XLOOKUP($A$18,$AS:$AS,$AU:$AU))),
    IF($A$20="*","&gt;"&amp;0,$A$20))</f>
        <v>0</v>
      </c>
      <c r="AL32" s="20"/>
      <c r="AQ32" s="24"/>
      <c r="AR32" s="26"/>
      <c r="AS32" s="19" t="str">
        <f ca="1"/>
        <v>code_type_local</v>
      </c>
      <c r="AT32" s="20">
        <f t="shared" ca="1" si="3"/>
        <v>78</v>
      </c>
      <c r="AU32" s="19">
        <f t="shared" ca="1" si="16"/>
        <v>30</v>
      </c>
      <c r="AW32" s="19" t="str">
        <v>2019-521346</v>
      </c>
      <c r="AX32" s="19">
        <v>43556</v>
      </c>
      <c r="BA32" s="19">
        <v>14000</v>
      </c>
      <c r="BB32" s="19">
        <v>43</v>
      </c>
      <c r="BD32" s="19" t="str">
        <v>RUE DES DAMES</v>
      </c>
      <c r="BE32" s="19">
        <v>2340</v>
      </c>
      <c r="BL32" s="19" t="str">
        <v>35238000AC1096</v>
      </c>
      <c r="BO32" s="19">
        <v>31</v>
      </c>
      <c r="BP32" s="19" t="str">
        <v>68.41</v>
      </c>
      <c r="BQ32" s="19">
        <v>18</v>
      </c>
      <c r="BR32" s="19" t="str">
        <v>78.80</v>
      </c>
      <c r="BS32" s="19">
        <v>18</v>
      </c>
      <c r="BU32" s="19">
        <v>109</v>
      </c>
      <c r="CB32" s="19" t="str">
        <v>51.00</v>
      </c>
      <c r="CH32" s="19" t="str">
        <v>371.00</v>
      </c>
      <c r="CI32" s="19" t="str">
        <v>-1.6858440</v>
      </c>
      <c r="CJ32" s="19" t="str">
        <v>48.1114210</v>
      </c>
    </row>
    <row r="33" spans="1:88" x14ac:dyDescent="0.25">
      <c r="A33" s="102"/>
      <c r="B33" s="127">
        <v>30</v>
      </c>
      <c r="C33" s="1" t="str">
        <f t="shared" si="4"/>
        <v>Mar</v>
      </c>
      <c r="D33" s="2">
        <f ca="1">SUMIFS(
    INDIRECT("BDD!"&amp;ADDRESS(1,_xlfn.XLOOKUP($A$18,$AS:$AS,$AU:$AU))&amp;":"&amp;ADDRESS(1048576,_xlfn.XLOOKUP($A$18,$AS:$AS,$AU:$AU))),BDD!AP:AP,B33,BDD!AS:AS,B$2,BDD!AR:AR,RIGHT($B$1,4),
    INDIRECT("BDD!"&amp;ADDRESS(1,_xlfn.XLOOKUP($A$18,$AS:$AS,$AU:$AU))&amp;":"&amp;ADDRESS(1048576,_xlfn.XLOOKUP($A$18,$AS:$AS,$AU:$AU))),
    IF($A$20="*","&gt;"&amp;0,$A$20))</f>
        <v>0</v>
      </c>
      <c r="E33" s="5"/>
      <c r="F33" s="6"/>
      <c r="G33" s="6"/>
      <c r="H33" s="134">
        <v>30</v>
      </c>
      <c r="I33" s="1" t="str">
        <f t="shared" si="6"/>
        <v>Sam</v>
      </c>
      <c r="J33" s="2">
        <f ca="1">SUMIFS(
    INDIRECT("BDD!"&amp;ADDRESS(1,_xlfn.XLOOKUP($A$18,$AS:$AS,$AU:$AU))&amp;":"&amp;ADDRESS(1048576,_xlfn.XLOOKUP($A$18,$AS:$AS,$AU:$AU))),BDD!$AP:$AP,H33,BDD!$AS:$AS,H$2,BDD!$AR:$AR,RIGHT($B$1,4),
    INDIRECT("BDD!"&amp;ADDRESS(1,_xlfn.XLOOKUP($A$18,$AS:$AS,$AU:$AU))&amp;":"&amp;ADDRESS(1048576,_xlfn.XLOOKUP($A$18,$AS:$AS,$AU:$AU))),
    IF($A$20="*","&gt;"&amp;0,$A$20))</f>
        <v>0</v>
      </c>
      <c r="K33" s="134">
        <v>30</v>
      </c>
      <c r="L33" s="1" t="str">
        <f t="shared" si="7"/>
        <v>Mar</v>
      </c>
      <c r="M33" s="2">
        <f ca="1">SUMIFS(
    INDIRECT("BDD!"&amp;ADDRESS(1,_xlfn.XLOOKUP($A$18,$AS:$AS,$AU:$AU))&amp;":"&amp;ADDRESS(1048576,_xlfn.XLOOKUP($A$18,$AS:$AS,$AU:$AU))),BDD!$AP:$AP,K33,BDD!$AS:$AS,K$2,BDD!$AR:$AR,RIGHT($B$1,4),
    INDIRECT("BDD!"&amp;ADDRESS(1,_xlfn.XLOOKUP($A$18,$AS:$AS,$AU:$AU))&amp;":"&amp;ADDRESS(1048576,_xlfn.XLOOKUP($A$18,$AS:$AS,$AU:$AU))),
    IF($A$20="*","&gt;"&amp;0,$A$20))</f>
        <v>0</v>
      </c>
      <c r="N33" s="134">
        <v>30</v>
      </c>
      <c r="O33" s="1" t="str">
        <f t="shared" si="8"/>
        <v>Jeu</v>
      </c>
      <c r="P33" s="2">
        <f ca="1">SUMIFS(
    INDIRECT("BDD!"&amp;ADDRESS(1,_xlfn.XLOOKUP($A$18,$AS:$AS,$AU:$AU))&amp;":"&amp;ADDRESS(1048576,_xlfn.XLOOKUP($A$18,$AS:$AS,$AU:$AU))),BDD!$AP:$AP,N33,BDD!$AS:$AS,N$2,BDD!$AR:$AR,RIGHT($B$1,4),
    INDIRECT("BDD!"&amp;ADDRESS(1,_xlfn.XLOOKUP($A$18,$AS:$AS,$AU:$AU))&amp;":"&amp;ADDRESS(1048576,_xlfn.XLOOKUP($A$18,$AS:$AS,$AU:$AU))),
    IF($A$20="*","&gt;"&amp;0,$A$20))</f>
        <v>0</v>
      </c>
      <c r="Q33" s="134">
        <v>30</v>
      </c>
      <c r="R33" s="1" t="str">
        <f t="shared" si="9"/>
        <v>Dim</v>
      </c>
      <c r="S33" s="2">
        <f ca="1">SUMIFS(
    INDIRECT("BDD!"&amp;ADDRESS(1,_xlfn.XLOOKUP($A$18,$AS:$AS,$AU:$AU))&amp;":"&amp;ADDRESS(1048576,_xlfn.XLOOKUP($A$18,$AS:$AS,$AU:$AU))),BDD!$AP:$AP,Q33,BDD!$AS:$AS,Q$2,BDD!$AR:$AR,RIGHT($B$1,4),
    INDIRECT("BDD!"&amp;ADDRESS(1,_xlfn.XLOOKUP($A$18,$AS:$AS,$AU:$AU))&amp;":"&amp;ADDRESS(1048576,_xlfn.XLOOKUP($A$18,$AS:$AS,$AU:$AU))),
    IF($A$20="*","&gt;"&amp;0,$A$20))</f>
        <v>0</v>
      </c>
      <c r="T33" s="134">
        <v>30</v>
      </c>
      <c r="U33" s="1" t="str">
        <f t="shared" si="10"/>
        <v>Mar</v>
      </c>
      <c r="V33" s="3">
        <f ca="1">SUMIFS(
    INDIRECT("BDD!"&amp;ADDRESS(1,_xlfn.XLOOKUP($A$18,$AS:$AS,$AU:$AU))&amp;":"&amp;ADDRESS(1048576,_xlfn.XLOOKUP($A$18,$AS:$AS,$AU:$AU))),BDD!$AP:$AP,T33,BDD!$AS:$AS,T$2,BDD!$AR:$AR,RIGHT($B$1,4),
    INDIRECT("BDD!"&amp;ADDRESS(1,_xlfn.XLOOKUP($A$18,$AS:$AS,$AU:$AU))&amp;":"&amp;ADDRESS(1048576,_xlfn.XLOOKUP($A$18,$AS:$AS,$AU:$AU))),
    IF($A$20="*","&gt;"&amp;0,$A$20))</f>
        <v>0</v>
      </c>
      <c r="W33" s="134">
        <v>30</v>
      </c>
      <c r="X33" s="1" t="str">
        <f t="shared" si="11"/>
        <v>Ven</v>
      </c>
      <c r="Y33" s="3">
        <f ca="1">SUMIFS(
    INDIRECT("BDD!"&amp;ADDRESS(1,_xlfn.XLOOKUP($A$18,$AS:$AS,$AU:$AU))&amp;":"&amp;ADDRESS(1048576,_xlfn.XLOOKUP($A$18,$AS:$AS,$AU:$AU))),BDD!$AP:$AP,W33,BDD!$AS:$AS,W$2,BDD!$AR:$AR,RIGHT($B$1,4),
    INDIRECT("BDD!"&amp;ADDRESS(1,_xlfn.XLOOKUP($A$18,$AS:$AS,$AU:$AU))&amp;":"&amp;ADDRESS(1048576,_xlfn.XLOOKUP($A$18,$AS:$AS,$AU:$AU))),
    IF($A$20="*","&gt;"&amp;0,$A$20))</f>
        <v>0</v>
      </c>
      <c r="Z33" s="134">
        <v>30</v>
      </c>
      <c r="AA33" s="1" t="str">
        <f t="shared" si="12"/>
        <v>Lun</v>
      </c>
      <c r="AB33" s="3">
        <f ca="1">SUMIFS(
    INDIRECT("BDD!"&amp;ADDRESS(1,_xlfn.XLOOKUP($A$18,$AS:$AS,$AU:$AU))&amp;":"&amp;ADDRESS(1048576,_xlfn.XLOOKUP($A$18,$AS:$AS,$AU:$AU))),BDD!$AP:$AP,Z33,BDD!$AS:$AS,Z$2,BDD!$AR:$AR,RIGHT($B$1,4),
    INDIRECT("BDD!"&amp;ADDRESS(1,_xlfn.XLOOKUP($A$18,$AS:$AS,$AU:$AU))&amp;":"&amp;ADDRESS(1048576,_xlfn.XLOOKUP($A$18,$AS:$AS,$AU:$AU))),
    IF($A$20="*","&gt;"&amp;0,$A$20))</f>
        <v>0</v>
      </c>
      <c r="AC33" s="134">
        <v>30</v>
      </c>
      <c r="AD33" s="1" t="str">
        <f t="shared" si="13"/>
        <v>Mer</v>
      </c>
      <c r="AE33" s="3">
        <f ca="1">SUMIFS(
    INDIRECT("BDD!"&amp;ADDRESS(1,_xlfn.XLOOKUP($A$18,$AS:$AS,$AU:$AU))&amp;":"&amp;ADDRESS(1048576,_xlfn.XLOOKUP($A$18,$AS:$AS,$AU:$AU))),BDD!$AP:$AP,AC33,BDD!$AS:$AS,AC$2,BDD!$AR:$AR,RIGHT($B$1,4),
    INDIRECT("BDD!"&amp;ADDRESS(1,_xlfn.XLOOKUP($A$18,$AS:$AS,$AU:$AU))&amp;":"&amp;ADDRESS(1048576,_xlfn.XLOOKUP($A$18,$AS:$AS,$AU:$AU))),
    IF($A$20="*","&gt;"&amp;0,$A$20))</f>
        <v>0</v>
      </c>
      <c r="AF33" s="134">
        <v>30</v>
      </c>
      <c r="AG33" s="1" t="str">
        <f t="shared" si="14"/>
        <v>Sam</v>
      </c>
      <c r="AH33" s="3">
        <f ca="1">SUMIFS(
    INDIRECT("BDD!"&amp;ADDRESS(1,_xlfn.XLOOKUP($A$18,$AS:$AS,$AU:$AU))&amp;":"&amp;ADDRESS(1048576,_xlfn.XLOOKUP($A$18,$AS:$AS,$AU:$AU))),BDD!$AP:$AP,AF33,BDD!$AS:$AS,AF$2,BDD!$AR:$AR,RIGHT($B$1,4),
    INDIRECT("BDD!"&amp;ADDRESS(1,_xlfn.XLOOKUP($A$18,$AS:$AS,$AU:$AU))&amp;":"&amp;ADDRESS(1048576,_xlfn.XLOOKUP($A$18,$AS:$AS,$AU:$AU))),
    IF($A$20="*","&gt;"&amp;0,$A$20))</f>
        <v>0</v>
      </c>
      <c r="AI33" s="134">
        <v>30</v>
      </c>
      <c r="AJ33" s="1" t="str">
        <f t="shared" si="15"/>
        <v>Lun</v>
      </c>
      <c r="AK33" s="4">
        <f ca="1">SUMIFS(
    INDIRECT("BDD!"&amp;ADDRESS(1,_xlfn.XLOOKUP($A$18,$AS:$AS,$AU:$AU))&amp;":"&amp;ADDRESS(1048576,_xlfn.XLOOKUP($A$18,$AS:$AS,$AU:$AU))),BDD!$AP:$AP,AI33,BDD!$AS:$AS,AI$2,BDD!$AR:$AR,RIGHT($B$1,4),
    INDIRECT("BDD!"&amp;ADDRESS(1,_xlfn.XLOOKUP($A$18,$AS:$AS,$AU:$AU))&amp;":"&amp;ADDRESS(1048576,_xlfn.XLOOKUP($A$18,$AS:$AS,$AU:$AU))),
    IF($A$20="*","&gt;"&amp;0,$A$20))</f>
        <v>0</v>
      </c>
      <c r="AL33" s="100"/>
      <c r="AQ33" s="24"/>
      <c r="AR33" s="26"/>
      <c r="AS33" s="19" t="str">
        <f ca="1"/>
        <v>type_local</v>
      </c>
      <c r="AT33" s="20">
        <f t="shared" ca="1" si="3"/>
        <v>79</v>
      </c>
      <c r="AU33" s="19">
        <f t="shared" ca="1" si="16"/>
        <v>31</v>
      </c>
      <c r="AW33" s="19" t="str">
        <v>2019-521447</v>
      </c>
      <c r="AX33" s="19">
        <v>43554</v>
      </c>
      <c r="BA33" s="19">
        <v>135850</v>
      </c>
      <c r="BB33" s="19">
        <v>40</v>
      </c>
      <c r="BD33" s="19" t="str">
        <v>RUE DU CHAMP JACQUET</v>
      </c>
      <c r="BE33" s="19">
        <v>1570</v>
      </c>
      <c r="BL33" s="19" t="str">
        <v>35238000AC0594</v>
      </c>
      <c r="BO33" s="19">
        <v>41</v>
      </c>
      <c r="BP33" s="19" t="str">
        <v>93.64</v>
      </c>
      <c r="BQ33" s="19">
        <v>452</v>
      </c>
      <c r="BR33" s="19" t="str">
        <v>155.65</v>
      </c>
      <c r="BS33" s="19">
        <v>21</v>
      </c>
      <c r="BU33" s="19">
        <v>145</v>
      </c>
      <c r="CB33" s="19" t="str">
        <v>27.00</v>
      </c>
      <c r="CH33" s="19" t="str">
        <v>55.00</v>
      </c>
      <c r="CI33" s="19" t="str">
        <v>-1.6826340</v>
      </c>
      <c r="CJ33" s="19" t="str">
        <v>48.1116540</v>
      </c>
    </row>
    <row r="34" spans="1:88" x14ac:dyDescent="0.25">
      <c r="A34" s="102"/>
      <c r="B34" s="127">
        <v>31</v>
      </c>
      <c r="C34" s="7" t="str">
        <f t="shared" si="4"/>
        <v>Mer</v>
      </c>
      <c r="D34" s="8">
        <f ca="1">SUMIFS(
    INDIRECT("BDD!"&amp;ADDRESS(1,_xlfn.XLOOKUP($A$18,$AS:$AS,$AU:$AU))&amp;":"&amp;ADDRESS(1048576,_xlfn.XLOOKUP($A$18,$AS:$AS,$AU:$AU))),BDD!AP:AP,B34,BDD!AS:AS,B$2,BDD!AR:AR,RIGHT($B$1,4),
    INDIRECT("BDD!"&amp;ADDRESS(1,_xlfn.XLOOKUP($A$18,$AS:$AS,$AU:$AU))&amp;":"&amp;ADDRESS(1048576,_xlfn.XLOOKUP($A$18,$AS:$AS,$AU:$AU))),
    IF($A$20="*","&gt;"&amp;0,$A$20))</f>
        <v>0</v>
      </c>
      <c r="E34" s="9"/>
      <c r="F34" s="10"/>
      <c r="G34" s="10"/>
      <c r="H34" s="134">
        <v>31</v>
      </c>
      <c r="I34" s="7" t="str">
        <f t="shared" si="6"/>
        <v>Dim</v>
      </c>
      <c r="J34" s="8">
        <f ca="1">SUMIFS(
    INDIRECT("BDD!"&amp;ADDRESS(1,_xlfn.XLOOKUP($A$18,$AS:$AS,$AU:$AU))&amp;":"&amp;ADDRESS(1048576,_xlfn.XLOOKUP($A$18,$AS:$AS,$AU:$AU))),BDD!$AP:$AP,H34,BDD!$AS:$AS,H$2,BDD!$AR:$AR,RIGHT($B$1,4),
    INDIRECT("BDD!"&amp;ADDRESS(1,_xlfn.XLOOKUP($A$18,$AS:$AS,$AU:$AU))&amp;":"&amp;ADDRESS(1048576,_xlfn.XLOOKUP($A$18,$AS:$AS,$AU:$AU))),
    IF($A$20="*","&gt;"&amp;0,$A$20))</f>
        <v>0</v>
      </c>
      <c r="K34" s="9"/>
      <c r="L34" s="10"/>
      <c r="M34" s="10"/>
      <c r="N34" s="134">
        <v>31</v>
      </c>
      <c r="O34" s="7" t="str">
        <f t="shared" si="8"/>
        <v>Ven</v>
      </c>
      <c r="P34" s="8">
        <f ca="1">SUMIFS(
    INDIRECT("BDD!"&amp;ADDRESS(1,_xlfn.XLOOKUP($A$18,$AS:$AS,$AU:$AU))&amp;":"&amp;ADDRESS(1048576,_xlfn.XLOOKUP($A$18,$AS:$AS,$AU:$AU))),BDD!$AP:$AP,N34,BDD!$AS:$AS,N$2,BDD!$AR:$AR,RIGHT($B$1,4),
    INDIRECT("BDD!"&amp;ADDRESS(1,_xlfn.XLOOKUP($A$18,$AS:$AS,$AU:$AU))&amp;":"&amp;ADDRESS(1048576,_xlfn.XLOOKUP($A$18,$AS:$AS,$AU:$AU))),
    IF($A$20="*","&gt;"&amp;0,$A$20))</f>
        <v>0</v>
      </c>
      <c r="Q34" s="9"/>
      <c r="R34" s="10"/>
      <c r="S34" s="10"/>
      <c r="T34" s="134">
        <v>31</v>
      </c>
      <c r="U34" s="7" t="str">
        <f t="shared" si="10"/>
        <v>Mer</v>
      </c>
      <c r="V34" s="11">
        <f ca="1">SUMIFS(
    INDIRECT("BDD!"&amp;ADDRESS(1,_xlfn.XLOOKUP($A$18,$AS:$AS,$AU:$AU))&amp;":"&amp;ADDRESS(1048576,_xlfn.XLOOKUP($A$18,$AS:$AS,$AU:$AU))),BDD!$AP:$AP,T34,BDD!$AS:$AS,T$2,BDD!$AR:$AR,RIGHT($B$1,4),
    INDIRECT("BDD!"&amp;ADDRESS(1,_xlfn.XLOOKUP($A$18,$AS:$AS,$AU:$AU))&amp;":"&amp;ADDRESS(1048576,_xlfn.XLOOKUP($A$18,$AS:$AS,$AU:$AU))),
    IF($A$20="*","&gt;"&amp;0,$A$20))</f>
        <v>0</v>
      </c>
      <c r="W34" s="134">
        <v>31</v>
      </c>
      <c r="X34" s="7" t="str">
        <f t="shared" si="11"/>
        <v>Sam</v>
      </c>
      <c r="Y34" s="11">
        <f ca="1">SUMIFS(
    INDIRECT("BDD!"&amp;ADDRESS(1,_xlfn.XLOOKUP($A$18,$AS:$AS,$AU:$AU))&amp;":"&amp;ADDRESS(1048576,_xlfn.XLOOKUP($A$18,$AS:$AS,$AU:$AU))),BDD!$AP:$AP,W34,BDD!$AS:$AS,W$2,BDD!$AR:$AR,RIGHT($B$1,4),
    INDIRECT("BDD!"&amp;ADDRESS(1,_xlfn.XLOOKUP($A$18,$AS:$AS,$AU:$AU))&amp;":"&amp;ADDRESS(1048576,_xlfn.XLOOKUP($A$18,$AS:$AS,$AU:$AU))),
    IF($A$20="*","&gt;"&amp;0,$A$20))</f>
        <v>0</v>
      </c>
      <c r="Z34" s="9"/>
      <c r="AA34" s="10"/>
      <c r="AB34" s="10"/>
      <c r="AC34" s="134">
        <v>31</v>
      </c>
      <c r="AD34" s="7" t="str">
        <f t="shared" si="13"/>
        <v>Jeu</v>
      </c>
      <c r="AE34" s="11">
        <f ca="1">SUMIFS(
    INDIRECT("BDD!"&amp;ADDRESS(1,_xlfn.XLOOKUP($A$18,$AS:$AS,$AU:$AU))&amp;":"&amp;ADDRESS(1048576,_xlfn.XLOOKUP($A$18,$AS:$AS,$AU:$AU))),BDD!$AP:$AP,AC34,BDD!$AS:$AS,AC$2,BDD!$AR:$AR,RIGHT($B$1,4),
    INDIRECT("BDD!"&amp;ADDRESS(1,_xlfn.XLOOKUP($A$18,$AS:$AS,$AU:$AU))&amp;":"&amp;ADDRESS(1048576,_xlfn.XLOOKUP($A$18,$AS:$AS,$AU:$AU))),
    IF($A$20="*","&gt;"&amp;0,$A$20))</f>
        <v>0</v>
      </c>
      <c r="AF34" s="9"/>
      <c r="AG34" s="10"/>
      <c r="AH34" s="10"/>
      <c r="AI34" s="134">
        <v>31</v>
      </c>
      <c r="AJ34" s="7" t="str">
        <f t="shared" si="15"/>
        <v>Mar</v>
      </c>
      <c r="AK34" s="12">
        <f ca="1">SUMIFS(
    INDIRECT("BDD!"&amp;ADDRESS(1,_xlfn.XLOOKUP($A$18,$AS:$AS,$AU:$AU))&amp;":"&amp;ADDRESS(1048576,_xlfn.XLOOKUP($A$18,$AS:$AS,$AU:$AU))),BDD!$AP:$AP,AI34,BDD!$AS:$AS,AI$2,BDD!$AR:$AR,RIGHT($B$1,4),
    INDIRECT("BDD!"&amp;ADDRESS(1,_xlfn.XLOOKUP($A$18,$AS:$AS,$AU:$AU))&amp;":"&amp;ADDRESS(1048576,_xlfn.XLOOKUP($A$18,$AS:$AS,$AU:$AU))),
    IF($A$20="*","&gt;"&amp;0,$A$20))</f>
        <v>0</v>
      </c>
      <c r="AL34" s="20"/>
      <c r="AQ34" s="24"/>
      <c r="AR34" s="26"/>
      <c r="AS34" s="19" t="str">
        <f ca="1"/>
        <v>surface_reelle_bati</v>
      </c>
      <c r="AT34" s="20">
        <f t="shared" ca="1" si="3"/>
        <v>80</v>
      </c>
      <c r="AU34" s="19">
        <f t="shared" ca="1" si="16"/>
        <v>32</v>
      </c>
      <c r="AW34" s="19" t="str">
        <v>2019-521448</v>
      </c>
      <c r="AX34" s="19">
        <v>43669</v>
      </c>
      <c r="BA34" s="19">
        <v>102000</v>
      </c>
      <c r="BB34" s="19">
        <v>28</v>
      </c>
      <c r="BD34" s="19" t="str">
        <v>CAR JOUAUST</v>
      </c>
      <c r="BE34" s="19">
        <v>5070</v>
      </c>
      <c r="BL34" s="19" t="str">
        <v>35238000AC0316</v>
      </c>
      <c r="BO34" s="19">
        <v>130</v>
      </c>
      <c r="BP34" s="19" t="str">
        <v>59.45</v>
      </c>
      <c r="BQ34" s="19">
        <v>9</v>
      </c>
      <c r="BR34" s="19" t="str">
        <v>36.66</v>
      </c>
      <c r="BS34" s="19">
        <v>130</v>
      </c>
      <c r="BU34" s="19">
        <v>23</v>
      </c>
      <c r="CB34" s="19" t="str">
        <v>50.00</v>
      </c>
      <c r="CH34" s="19" t="str">
        <v>85.00</v>
      </c>
      <c r="CI34" s="19" t="str">
        <v>-1.6815900</v>
      </c>
      <c r="CJ34" s="19" t="str">
        <v>48.1141890</v>
      </c>
    </row>
    <row r="35" spans="1:88" ht="16.5" x14ac:dyDescent="0.3">
      <c r="A35" s="102"/>
      <c r="B35" s="13"/>
      <c r="C35" s="14"/>
      <c r="D35" s="15">
        <f ca="1">SUM(D4:D34)</f>
        <v>0</v>
      </c>
      <c r="E35" s="16"/>
      <c r="F35" s="14"/>
      <c r="G35" s="15">
        <f ca="1">SUM(G4:G34)</f>
        <v>0</v>
      </c>
      <c r="H35" s="16"/>
      <c r="I35" s="14"/>
      <c r="J35" s="15">
        <f ca="1">SUM(J4:J34)</f>
        <v>0</v>
      </c>
      <c r="K35" s="16"/>
      <c r="L35" s="14"/>
      <c r="M35" s="15">
        <f ca="1">SUM(M4:M34)</f>
        <v>0</v>
      </c>
      <c r="N35" s="16"/>
      <c r="O35" s="14"/>
      <c r="P35" s="15">
        <f ca="1">SUM(P4:P34)</f>
        <v>0</v>
      </c>
      <c r="Q35" s="16"/>
      <c r="R35" s="14"/>
      <c r="S35" s="15">
        <f ca="1">SUM(S4:S34)</f>
        <v>0</v>
      </c>
      <c r="T35" s="16"/>
      <c r="U35" s="14"/>
      <c r="V35" s="15">
        <f ca="1">SUM(V4:V34)</f>
        <v>0</v>
      </c>
      <c r="W35" s="16"/>
      <c r="X35" s="14"/>
      <c r="Y35" s="15">
        <f ca="1">SUM(Y4:Y34)</f>
        <v>0</v>
      </c>
      <c r="Z35" s="16"/>
      <c r="AA35" s="14"/>
      <c r="AB35" s="15">
        <f ca="1">SUM(AB4:AB34)</f>
        <v>0</v>
      </c>
      <c r="AC35" s="16"/>
      <c r="AD35" s="14"/>
      <c r="AE35" s="15">
        <f ca="1">SUM(AE4:AE34)</f>
        <v>0</v>
      </c>
      <c r="AF35" s="16"/>
      <c r="AG35" s="14"/>
      <c r="AH35" s="15">
        <f ca="1">SUM(AH4:AH34)</f>
        <v>0</v>
      </c>
      <c r="AI35" s="16"/>
      <c r="AJ35" s="14"/>
      <c r="AK35" s="17">
        <f ca="1">SUM(AK4:AK34)</f>
        <v>0</v>
      </c>
      <c r="AL35" s="31"/>
      <c r="AM35" s="29"/>
      <c r="AN35" s="29"/>
      <c r="AO35" s="29"/>
      <c r="AP35" s="29"/>
      <c r="AQ35" s="23"/>
      <c r="AR35" s="32"/>
      <c r="AS35" s="19" t="str">
        <f ca="1"/>
        <v>nombre_pieces_principales</v>
      </c>
      <c r="AT35" s="20">
        <f t="shared" ca="1" si="3"/>
        <v>81</v>
      </c>
      <c r="AU35" s="19">
        <f t="shared" ca="1" si="16"/>
        <v>33</v>
      </c>
      <c r="AW35" s="19" t="str">
        <v>2019-521550</v>
      </c>
      <c r="AX35" s="19">
        <v>43676</v>
      </c>
      <c r="BA35" s="19">
        <v>150000</v>
      </c>
      <c r="BB35" s="19">
        <v>26</v>
      </c>
      <c r="BD35" s="19" t="str">
        <v>QUAI SAINT CAST</v>
      </c>
      <c r="BE35" s="19">
        <v>8588</v>
      </c>
      <c r="BL35" s="19" t="str">
        <v>35238000AC1131</v>
      </c>
      <c r="BO35" s="19">
        <v>519</v>
      </c>
      <c r="BP35" s="19" t="str">
        <v>43.10</v>
      </c>
      <c r="BQ35" s="19">
        <v>34</v>
      </c>
      <c r="BR35" s="19" t="str">
        <v>106.05</v>
      </c>
      <c r="BS35" s="19">
        <v>131</v>
      </c>
      <c r="BU35" s="19">
        <v>123</v>
      </c>
      <c r="CB35" s="19" t="str">
        <v>39.00</v>
      </c>
      <c r="CH35" s="19" t="str">
        <v>1575.00</v>
      </c>
      <c r="CI35" s="19" t="str">
        <v>-1.6823130</v>
      </c>
      <c r="CJ35" s="19" t="str">
        <v>48.1146350</v>
      </c>
    </row>
    <row r="36" spans="1:88" x14ac:dyDescent="0.25">
      <c r="A36" s="27"/>
      <c r="B36" s="27"/>
      <c r="C36" s="28"/>
      <c r="D36" s="28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  <c r="AS36" s="19" t="str">
        <f ca="1"/>
        <v>code_nature_culture</v>
      </c>
      <c r="AT36" s="20">
        <f t="shared" ca="1" si="3"/>
        <v>82</v>
      </c>
      <c r="AU36" s="19">
        <f t="shared" ca="1" si="16"/>
        <v>34</v>
      </c>
      <c r="AW36" s="19" t="str">
        <v>2019-521593</v>
      </c>
      <c r="AX36" s="19">
        <v>43678</v>
      </c>
      <c r="BA36" s="19">
        <v>300000</v>
      </c>
      <c r="BB36" s="19">
        <v>18</v>
      </c>
      <c r="BD36" s="19" t="str">
        <v>RUE DE JUILLET</v>
      </c>
      <c r="BE36" s="19">
        <v>5090</v>
      </c>
      <c r="BL36" s="19" t="str">
        <v>35238000AC0065</v>
      </c>
      <c r="BO36" s="19">
        <v>39</v>
      </c>
      <c r="BP36" s="19" t="str">
        <v>23.70</v>
      </c>
      <c r="BQ36" s="19">
        <v>31</v>
      </c>
      <c r="BR36" s="19" t="str">
        <v>31.18</v>
      </c>
      <c r="BS36" s="19">
        <v>46</v>
      </c>
      <c r="BU36" s="19">
        <v>122</v>
      </c>
      <c r="CB36" s="19" t="str">
        <v>22.00</v>
      </c>
      <c r="CH36" s="19" t="str">
        <v>263.00</v>
      </c>
      <c r="CI36" s="19" t="str">
        <v>-1.6849290</v>
      </c>
      <c r="CJ36" s="19" t="str">
        <v>48.1124090</v>
      </c>
    </row>
    <row r="37" spans="1:88" x14ac:dyDescent="0.25">
      <c r="AS37" s="19" t="str">
        <f ca="1"/>
        <v>nature_culture</v>
      </c>
      <c r="AT37" s="20">
        <f t="shared" ca="1" si="3"/>
        <v>83</v>
      </c>
      <c r="AU37" s="19">
        <f t="shared" ca="1" si="16"/>
        <v>35</v>
      </c>
      <c r="AW37" s="19" t="str">
        <v>2019-521602</v>
      </c>
      <c r="AX37" s="19">
        <v>43675</v>
      </c>
      <c r="BA37" s="19">
        <v>70000</v>
      </c>
      <c r="BB37" s="19">
        <v>25</v>
      </c>
      <c r="BD37" s="19" t="str">
        <v>RUE DE CLISSON</v>
      </c>
      <c r="BE37" s="19">
        <v>1980</v>
      </c>
      <c r="BL37" s="19" t="str">
        <v>35238000AC0906</v>
      </c>
      <c r="BO37" s="19">
        <v>4</v>
      </c>
      <c r="BP37" s="19" t="str">
        <v>24.39</v>
      </c>
      <c r="BQ37" s="19">
        <v>141</v>
      </c>
      <c r="BR37" s="19" t="str">
        <v>67.64</v>
      </c>
      <c r="BS37" s="19">
        <v>22</v>
      </c>
      <c r="BU37" s="19">
        <v>221</v>
      </c>
      <c r="CB37" s="19" t="str">
        <v>43.00</v>
      </c>
      <c r="CH37" s="19" t="str">
        <v>195.00</v>
      </c>
      <c r="CI37" s="19" t="str">
        <v>-1.6856590</v>
      </c>
      <c r="CJ37" s="19" t="str">
        <v>48.1128460</v>
      </c>
    </row>
    <row r="38" spans="1:88" x14ac:dyDescent="0.25">
      <c r="A38" s="19" t="s">
        <v>2690</v>
      </c>
      <c r="AS38" s="19" t="str">
        <f ca="1"/>
        <v>code_nature_culture_speciale</v>
      </c>
      <c r="AT38" s="20">
        <f t="shared" ca="1" si="3"/>
        <v>84</v>
      </c>
      <c r="AU38" s="19">
        <f t="shared" ca="1" si="16"/>
        <v>36</v>
      </c>
      <c r="AW38" s="19" t="str">
        <v>2019-521634</v>
      </c>
      <c r="AX38" s="19">
        <v>43679</v>
      </c>
      <c r="BA38" s="19">
        <v>658550</v>
      </c>
      <c r="BB38" s="19">
        <v>24</v>
      </c>
      <c r="BD38" s="19" t="str">
        <v>RUE DE TOULOUSE</v>
      </c>
      <c r="BE38" s="19">
        <v>9290</v>
      </c>
      <c r="BL38" s="19" t="str">
        <v>35238000AC1206</v>
      </c>
      <c r="BO38" s="19">
        <v>16</v>
      </c>
      <c r="BP38" s="19" t="str">
        <v>38.15</v>
      </c>
      <c r="BQ38" s="19">
        <v>198</v>
      </c>
      <c r="BR38" s="19" t="str">
        <v>79.66</v>
      </c>
      <c r="BS38" s="19">
        <v>140</v>
      </c>
      <c r="BU38" s="19">
        <v>44</v>
      </c>
      <c r="CB38" s="19" t="str">
        <v>80.00</v>
      </c>
      <c r="CH38" s="19" t="str">
        <v>110.00</v>
      </c>
      <c r="CI38" s="19" t="str">
        <v>-1.6853190</v>
      </c>
      <c r="CJ38" s="19" t="str">
        <v>48.1116740</v>
      </c>
    </row>
    <row r="39" spans="1:88" x14ac:dyDescent="0.25">
      <c r="A39" s="19" t="s">
        <v>2691</v>
      </c>
      <c r="AS39" s="19" t="str">
        <f ca="1"/>
        <v>nature_culture_speciale</v>
      </c>
      <c r="AT39" s="20">
        <f t="shared" ca="1" si="3"/>
        <v>85</v>
      </c>
      <c r="AU39" s="19">
        <f t="shared" ca="1" si="16"/>
        <v>37</v>
      </c>
      <c r="AW39" s="19" t="str">
        <v>2019-521642</v>
      </c>
      <c r="AX39" s="19">
        <v>43696</v>
      </c>
      <c r="BA39" s="19">
        <v>238000</v>
      </c>
      <c r="BB39" s="19">
        <v>34</v>
      </c>
      <c r="BD39" s="19" t="str">
        <v>RUE LEPERDIT</v>
      </c>
      <c r="BE39" s="19">
        <v>5650</v>
      </c>
      <c r="BL39" s="19" t="str">
        <v>35238000AC0376</v>
      </c>
      <c r="BO39" s="19">
        <v>20</v>
      </c>
      <c r="BP39" s="19" t="str">
        <v>27.74</v>
      </c>
      <c r="BQ39" s="19">
        <v>13</v>
      </c>
      <c r="BR39" s="19" t="str">
        <v>25.39</v>
      </c>
      <c r="BS39" s="19">
        <v>31</v>
      </c>
      <c r="BU39" s="19">
        <v>92</v>
      </c>
      <c r="CB39" s="19" t="str">
        <v>225.00</v>
      </c>
      <c r="CH39" s="19" t="str">
        <v>75.00</v>
      </c>
      <c r="CI39" s="19" t="str">
        <v>-1.6811440</v>
      </c>
      <c r="CJ39" s="19" t="str">
        <v>48.1129060</v>
      </c>
    </row>
    <row r="40" spans="1:88" x14ac:dyDescent="0.25">
      <c r="A40" s="19" t="s">
        <v>2692</v>
      </c>
      <c r="AS40" s="19" t="str">
        <f ca="1"/>
        <v>surface_terrain</v>
      </c>
      <c r="AT40" s="20">
        <f t="shared" ca="1" si="3"/>
        <v>86</v>
      </c>
      <c r="AU40" s="19">
        <f t="shared" ca="1" si="16"/>
        <v>38</v>
      </c>
      <c r="AW40" s="19" t="str">
        <v>2019-521644</v>
      </c>
      <c r="AX40" s="19">
        <v>43691</v>
      </c>
      <c r="BA40" s="19">
        <v>170000</v>
      </c>
      <c r="BB40" s="19">
        <v>27</v>
      </c>
      <c r="BD40" s="19" t="str">
        <v>RUE GEORGES DOTTIN</v>
      </c>
      <c r="BE40" s="19">
        <v>3740</v>
      </c>
      <c r="BL40" s="19" t="str">
        <v>35238000AC0650</v>
      </c>
      <c r="BO40" s="19">
        <v>52</v>
      </c>
      <c r="BP40" s="19" t="str">
        <v>143.30</v>
      </c>
      <c r="BQ40" s="19">
        <v>49</v>
      </c>
      <c r="BR40" s="19" t="str">
        <v>140.44</v>
      </c>
      <c r="BS40" s="19">
        <v>26</v>
      </c>
      <c r="BU40" s="19" t="str">
        <v>*</v>
      </c>
      <c r="CB40" s="19" t="str">
        <v>38.00</v>
      </c>
      <c r="CH40" s="19" t="str">
        <v>36.00</v>
      </c>
      <c r="CI40" s="19" t="str">
        <v>-1.6843330</v>
      </c>
      <c r="CJ40" s="19" t="str">
        <v>48.1113380</v>
      </c>
    </row>
    <row r="41" spans="1:88" x14ac:dyDescent="0.25">
      <c r="A41" s="19" t="s">
        <v>2693</v>
      </c>
      <c r="AS41" s="19" t="str">
        <f ca="1"/>
        <v>longitude</v>
      </c>
      <c r="AT41" s="20">
        <f t="shared" ca="1" si="3"/>
        <v>87</v>
      </c>
      <c r="AU41" s="19">
        <f t="shared" ca="1" si="16"/>
        <v>39</v>
      </c>
      <c r="AW41" s="19" t="str">
        <v>2019-521800</v>
      </c>
      <c r="AX41" s="19">
        <v>43685</v>
      </c>
      <c r="BA41" s="19">
        <v>268700</v>
      </c>
      <c r="BB41" s="19">
        <v>23</v>
      </c>
      <c r="BD41" s="19" t="str">
        <v>RUE DE L HERMINE</v>
      </c>
      <c r="BE41" s="19">
        <v>4410</v>
      </c>
      <c r="BL41" s="19" t="str">
        <v>35238000AC0416</v>
      </c>
      <c r="BO41" s="19">
        <v>28</v>
      </c>
      <c r="BP41" s="19" t="str">
        <v>68.59</v>
      </c>
      <c r="BQ41" s="19">
        <v>123</v>
      </c>
      <c r="BR41" s="19" t="str">
        <v>82.03</v>
      </c>
      <c r="BS41" s="19">
        <v>2</v>
      </c>
      <c r="CB41" s="19" t="str">
        <v>77.00</v>
      </c>
      <c r="CH41" s="19" t="str">
        <v>87.00</v>
      </c>
      <c r="CI41" s="19" t="str">
        <v>-1.6806680</v>
      </c>
      <c r="CJ41" s="19" t="str">
        <v>48.1141150</v>
      </c>
    </row>
    <row r="42" spans="1:88" x14ac:dyDescent="0.25">
      <c r="AS42" s="19" t="str">
        <f ca="1"/>
        <v>latitude</v>
      </c>
      <c r="AT42" s="20">
        <f t="shared" ca="1" si="3"/>
        <v>88</v>
      </c>
      <c r="AU42" s="19">
        <f t="shared" ca="1" si="16"/>
        <v>40</v>
      </c>
      <c r="AW42" s="19" t="str">
        <v>2019-521845</v>
      </c>
      <c r="AX42" s="19">
        <v>43698</v>
      </c>
      <c r="BA42" s="19">
        <v>279740</v>
      </c>
      <c r="BB42" s="19">
        <v>37</v>
      </c>
      <c r="BD42" s="19" t="str">
        <v>RUE DE ROHAN</v>
      </c>
      <c r="BE42" s="19">
        <v>8490</v>
      </c>
      <c r="BL42" s="19" t="str">
        <v>35238000AC0192</v>
      </c>
      <c r="BO42" s="19">
        <v>30</v>
      </c>
      <c r="BP42" s="19" t="str">
        <v>110.60</v>
      </c>
      <c r="BQ42" s="19">
        <v>144</v>
      </c>
      <c r="BR42" s="19" t="str">
        <v>138.62</v>
      </c>
      <c r="BS42" s="19">
        <v>20</v>
      </c>
      <c r="CB42" s="19" t="str">
        <v>68.00</v>
      </c>
      <c r="CH42" s="19" t="str">
        <v>84.00</v>
      </c>
      <c r="CI42" s="19" t="str">
        <v>-1.6851970</v>
      </c>
      <c r="CJ42" s="19" t="str">
        <v>48.1159420</v>
      </c>
    </row>
    <row r="43" spans="1:88" x14ac:dyDescent="0.25">
      <c r="AS43" s="19" t="str">
        <f ca="1"/>
        <v>section_prefixe</v>
      </c>
      <c r="AT43" s="20">
        <f t="shared" ca="1" si="3"/>
        <v>89</v>
      </c>
      <c r="AU43" s="19">
        <f t="shared" ca="1" si="16"/>
        <v>41</v>
      </c>
      <c r="AW43" s="19" t="str">
        <v>2019-525428</v>
      </c>
      <c r="AX43" s="19">
        <v>43711</v>
      </c>
      <c r="BA43" s="19">
        <v>40000</v>
      </c>
      <c r="BB43" s="19">
        <v>51</v>
      </c>
      <c r="BD43" s="19" t="str">
        <v>RUE LA FAYETTE</v>
      </c>
      <c r="BE43" s="19">
        <v>5230</v>
      </c>
      <c r="BL43" s="19" t="str">
        <v>35238000AC0288</v>
      </c>
      <c r="BO43" s="19">
        <v>172</v>
      </c>
      <c r="BP43" s="19" t="str">
        <v>90.48</v>
      </c>
      <c r="BQ43" s="19">
        <v>77</v>
      </c>
      <c r="BR43" s="19" t="str">
        <v>112.42</v>
      </c>
      <c r="BS43" s="19">
        <v>33</v>
      </c>
      <c r="CB43" s="19" t="str">
        <v>88.00</v>
      </c>
      <c r="CH43" s="19" t="str">
        <v>7.00</v>
      </c>
      <c r="CI43" s="19" t="str">
        <v>-1.6818730</v>
      </c>
      <c r="CJ43" s="19" t="str">
        <v>48.1132700</v>
      </c>
    </row>
    <row r="44" spans="1:88" x14ac:dyDescent="0.25">
      <c r="AS44" s="19" t="str">
        <f ca="1"/>
        <v>Jour</v>
      </c>
      <c r="AT44" s="20">
        <f t="shared" ca="1" si="3"/>
        <v>90</v>
      </c>
      <c r="AU44" s="19">
        <f t="shared" ca="1" si="16"/>
        <v>42</v>
      </c>
      <c r="AW44" s="19" t="str">
        <v>2019-525456</v>
      </c>
      <c r="AX44" s="19">
        <v>43717</v>
      </c>
      <c r="BA44" s="19">
        <v>251800</v>
      </c>
      <c r="BB44" s="19">
        <v>41</v>
      </c>
      <c r="BD44" s="19" t="str">
        <v>RUE DE LA CORDELIERE</v>
      </c>
      <c r="BE44" s="19">
        <v>2140</v>
      </c>
      <c r="BL44" s="19" t="str">
        <v>35238000AC0211</v>
      </c>
      <c r="BO44" s="19">
        <v>95</v>
      </c>
      <c r="BP44" s="19" t="str">
        <v>133.83</v>
      </c>
      <c r="BQ44" s="19">
        <v>138</v>
      </c>
      <c r="BR44" s="19" t="str">
        <v>67.95</v>
      </c>
      <c r="BS44" s="19">
        <v>29</v>
      </c>
      <c r="CB44" s="19" t="str">
        <v>58.00</v>
      </c>
      <c r="CH44" s="19" t="str">
        <v>169.00</v>
      </c>
      <c r="CI44" s="19" t="str">
        <v>-1.6846920</v>
      </c>
      <c r="CJ44" s="19" t="str">
        <v>48.1163280</v>
      </c>
    </row>
    <row r="45" spans="1:88" x14ac:dyDescent="0.25">
      <c r="AS45" s="19" t="str">
        <f ca="1"/>
        <v>Mois</v>
      </c>
      <c r="AT45" s="20">
        <f t="shared" ca="1" si="3"/>
        <v>91</v>
      </c>
      <c r="AU45" s="19">
        <f t="shared" ca="1" si="16"/>
        <v>43</v>
      </c>
      <c r="AW45" s="19" t="str">
        <v>2019-525459</v>
      </c>
      <c r="AX45" s="19">
        <v>43699</v>
      </c>
      <c r="BA45" s="19">
        <v>235000</v>
      </c>
      <c r="BB45" s="19">
        <v>45</v>
      </c>
      <c r="BD45" s="19" t="str">
        <v>PL SAINTE ANNE</v>
      </c>
      <c r="BE45" s="19">
        <v>8870</v>
      </c>
      <c r="BL45" s="19" t="str">
        <v>35238000AC0719</v>
      </c>
      <c r="BO45" s="19">
        <v>99</v>
      </c>
      <c r="BP45" s="19" t="str">
        <v>86.53</v>
      </c>
      <c r="BQ45" s="19">
        <v>27</v>
      </c>
      <c r="BR45" s="19" t="str">
        <v>115.94</v>
      </c>
      <c r="BS45" s="19">
        <v>12</v>
      </c>
      <c r="CB45" s="19" t="str">
        <v>23.00</v>
      </c>
      <c r="CH45" s="19" t="str">
        <v>34.00</v>
      </c>
      <c r="CI45" s="19" t="str">
        <v>-1.6863270</v>
      </c>
      <c r="CJ45" s="19" t="str">
        <v>48.1156590</v>
      </c>
    </row>
    <row r="46" spans="1:88" x14ac:dyDescent="0.25">
      <c r="AS46" s="19" t="str">
        <f ca="1"/>
        <v>Annee</v>
      </c>
      <c r="AT46" s="20">
        <f t="shared" ca="1" si="3"/>
        <v>92</v>
      </c>
      <c r="AU46" s="19">
        <f t="shared" ca="1" si="16"/>
        <v>44</v>
      </c>
      <c r="AW46" s="19" t="str">
        <v>2019-525482</v>
      </c>
      <c r="AX46" s="19">
        <v>43705</v>
      </c>
      <c r="BA46" s="19">
        <v>78500</v>
      </c>
      <c r="BB46" s="19" t="str">
        <v>*</v>
      </c>
      <c r="BD46" s="19" t="str">
        <v>ALL JEAN GUIHERY</v>
      </c>
      <c r="BE46" s="19">
        <v>4717</v>
      </c>
      <c r="BL46" s="19" t="str">
        <v>35238000AC0648</v>
      </c>
      <c r="BO46" s="19">
        <v>208</v>
      </c>
      <c r="BP46" s="19" t="str">
        <v>46.00</v>
      </c>
      <c r="BQ46" s="19">
        <v>30</v>
      </c>
      <c r="BR46" s="19" t="str">
        <v>50.19</v>
      </c>
      <c r="BS46" s="19">
        <v>347</v>
      </c>
      <c r="CB46" s="19" t="str">
        <v>37.00</v>
      </c>
      <c r="CH46" s="19" t="str">
        <v>37.00</v>
      </c>
      <c r="CI46" s="19" t="str">
        <v>-1.6843380</v>
      </c>
      <c r="CJ46" s="19" t="str">
        <v>48.1108850</v>
      </c>
    </row>
    <row r="47" spans="1:88" x14ac:dyDescent="0.25">
      <c r="AS47" s="19" t="str">
        <f ca="1"/>
        <v>MoisTexte</v>
      </c>
      <c r="AT47" s="20">
        <f t="shared" ca="1" si="3"/>
        <v>93</v>
      </c>
      <c r="AU47" s="19">
        <f t="shared" ca="1" si="16"/>
        <v>45</v>
      </c>
      <c r="AW47" s="19" t="str">
        <v>2019-525544</v>
      </c>
      <c r="AX47" s="19">
        <v>43706</v>
      </c>
      <c r="BA47" s="19">
        <v>75000</v>
      </c>
      <c r="BD47" s="19" t="str">
        <v>RUE SAINT-MICHEL</v>
      </c>
      <c r="BE47" s="19">
        <v>8811</v>
      </c>
      <c r="BL47" s="19" t="str">
        <v>35238000AC1106</v>
      </c>
      <c r="BO47" s="19">
        <v>201</v>
      </c>
      <c r="BP47" s="19" t="str">
        <v>14.00</v>
      </c>
      <c r="BQ47" s="19">
        <v>66</v>
      </c>
      <c r="BR47" s="19" t="str">
        <v>30.19</v>
      </c>
      <c r="BS47" s="19">
        <v>309</v>
      </c>
      <c r="CB47" s="19" t="str">
        <v>148.00</v>
      </c>
      <c r="CH47" s="19" t="str">
        <v>21.00</v>
      </c>
      <c r="CI47" s="19" t="str">
        <v>-1.6806960</v>
      </c>
      <c r="CJ47" s="19" t="str">
        <v>48.1126960</v>
      </c>
    </row>
    <row r="48" spans="1:88" x14ac:dyDescent="0.25">
      <c r="AS48" s="19" t="str">
        <f ca="1"/>
        <v/>
      </c>
      <c r="AT48" s="20" t="str">
        <f t="shared" ca="1" si="3"/>
        <v/>
      </c>
      <c r="AU48" s="19" t="str">
        <f t="shared" ca="1" si="16"/>
        <v/>
      </c>
      <c r="AW48" s="19" t="str">
        <v>2019-525545</v>
      </c>
      <c r="AX48" s="19">
        <v>43720</v>
      </c>
      <c r="BA48" s="19">
        <v>169000</v>
      </c>
      <c r="BD48" s="19" t="str">
        <v>PL ST SAUVEUR</v>
      </c>
      <c r="BE48" s="19">
        <v>3090</v>
      </c>
      <c r="BL48" s="19" t="str">
        <v>35238000AC0079</v>
      </c>
      <c r="BO48" s="19">
        <v>199</v>
      </c>
      <c r="BP48" s="19" t="str">
        <v>32.00</v>
      </c>
      <c r="BQ48" s="19">
        <v>50</v>
      </c>
      <c r="BR48" s="19" t="str">
        <v>5.45</v>
      </c>
      <c r="BS48" s="19">
        <v>60</v>
      </c>
      <c r="CB48" s="19" t="str">
        <v>57.00</v>
      </c>
      <c r="CH48" s="19" t="str">
        <v>154.00</v>
      </c>
      <c r="CI48" s="19" t="str">
        <v>-1.6862030</v>
      </c>
      <c r="CJ48" s="19" t="str">
        <v>48.1126450</v>
      </c>
    </row>
    <row r="49" spans="46:88" x14ac:dyDescent="0.25">
      <c r="AT49" s="20" t="str">
        <f t="shared" si="3"/>
        <v/>
      </c>
      <c r="AU49" s="19" t="str">
        <f t="shared" si="16"/>
        <v/>
      </c>
      <c r="AW49" s="19" t="str">
        <v>2019-525568</v>
      </c>
      <c r="AX49" s="19">
        <v>43726</v>
      </c>
      <c r="BA49" s="19">
        <v>197500</v>
      </c>
      <c r="BD49" s="19" t="str">
        <v>RUE FERDINAND BUISSON</v>
      </c>
      <c r="BE49" s="19">
        <v>6980</v>
      </c>
      <c r="BL49" s="19" t="str">
        <v>35238000AC0366</v>
      </c>
      <c r="BO49" s="19">
        <v>200</v>
      </c>
      <c r="BP49" s="19" t="str">
        <v>11.63</v>
      </c>
      <c r="BQ49" s="19">
        <v>64</v>
      </c>
      <c r="BR49" s="19" t="str">
        <v>76.74</v>
      </c>
      <c r="BS49" s="19">
        <v>117</v>
      </c>
      <c r="CB49" s="19" t="str">
        <v>76.00</v>
      </c>
      <c r="CH49" s="19" t="str">
        <v>116.00</v>
      </c>
      <c r="CI49" s="19" t="str">
        <v>-1.6813790</v>
      </c>
      <c r="CJ49" s="19" t="str">
        <v>48.1133080</v>
      </c>
    </row>
    <row r="50" spans="46:88" x14ac:dyDescent="0.25">
      <c r="AT50" s="20" t="str">
        <f t="shared" si="3"/>
        <v/>
      </c>
      <c r="AU50" s="19" t="str">
        <f t="shared" si="16"/>
        <v/>
      </c>
      <c r="AW50" s="19" t="str">
        <v>2019-525613</v>
      </c>
      <c r="AX50" s="19">
        <v>43710</v>
      </c>
      <c r="BA50" s="19">
        <v>82000</v>
      </c>
      <c r="BD50" s="19" t="str">
        <v>RUE D ORLEANS</v>
      </c>
      <c r="BE50" s="19">
        <v>8112</v>
      </c>
      <c r="BL50" s="19" t="str">
        <v>35238000AC0308</v>
      </c>
      <c r="BO50" s="19">
        <v>198</v>
      </c>
      <c r="BP50" s="19" t="str">
        <v>72.22</v>
      </c>
      <c r="BQ50" s="19">
        <v>113</v>
      </c>
      <c r="BR50" s="19" t="str">
        <v>32.35</v>
      </c>
      <c r="BS50" s="19">
        <v>8</v>
      </c>
      <c r="CB50" s="19" t="str">
        <v>90.00</v>
      </c>
      <c r="CH50" s="19" t="str">
        <v>48.00</v>
      </c>
      <c r="CI50" s="19" t="str">
        <v>-1.6821950</v>
      </c>
      <c r="CJ50" s="19" t="str">
        <v>48.1138020</v>
      </c>
    </row>
    <row r="51" spans="46:88" x14ac:dyDescent="0.25">
      <c r="AT51" s="20" t="str">
        <f t="shared" si="3"/>
        <v/>
      </c>
      <c r="AU51" s="19" t="str">
        <f t="shared" si="16"/>
        <v/>
      </c>
      <c r="AW51" s="19" t="str">
        <v>2019-525630</v>
      </c>
      <c r="AX51" s="19">
        <v>43712</v>
      </c>
      <c r="BA51" s="19">
        <v>143000</v>
      </c>
      <c r="BD51" s="19" t="str">
        <v>RUE DE LA QUINTAINE</v>
      </c>
      <c r="BE51" s="19">
        <v>8660</v>
      </c>
      <c r="BL51" s="19" t="str">
        <v>35238000AC0309</v>
      </c>
      <c r="BO51" s="19">
        <v>182</v>
      </c>
      <c r="BP51" s="19" t="str">
        <v>46.51</v>
      </c>
      <c r="BQ51" s="19">
        <v>159</v>
      </c>
      <c r="BR51" s="19" t="str">
        <v>81.68</v>
      </c>
      <c r="BS51" s="19">
        <v>138</v>
      </c>
      <c r="CB51" s="19" t="str">
        <v>135.00</v>
      </c>
      <c r="CH51" s="19" t="str">
        <v>524.00</v>
      </c>
      <c r="CI51" s="19" t="str">
        <v>-1.6822730</v>
      </c>
      <c r="CJ51" s="19" t="str">
        <v>48.1138690</v>
      </c>
    </row>
    <row r="52" spans="46:88" x14ac:dyDescent="0.25">
      <c r="AT52" s="20" t="str">
        <f t="shared" si="3"/>
        <v/>
      </c>
      <c r="AU52" s="19" t="str">
        <f t="shared" si="16"/>
        <v/>
      </c>
      <c r="AW52" s="19" t="str">
        <v>2019-525724</v>
      </c>
      <c r="AX52" s="19">
        <v>43734</v>
      </c>
      <c r="BA52" s="19">
        <v>162750</v>
      </c>
      <c r="BD52" s="19" t="str">
        <v>RUE SAINT GUILLAUME</v>
      </c>
      <c r="BE52" s="19">
        <v>2980</v>
      </c>
      <c r="BL52" s="19" t="str">
        <v>35238000AC0236</v>
      </c>
      <c r="BO52" s="19">
        <v>181</v>
      </c>
      <c r="BP52" s="19" t="str">
        <v>54.78</v>
      </c>
      <c r="BQ52" s="19">
        <v>83</v>
      </c>
      <c r="BR52" s="19" t="str">
        <v>68.07</v>
      </c>
      <c r="BS52" s="19">
        <v>30</v>
      </c>
      <c r="CB52" s="19" t="str">
        <v>107.00</v>
      </c>
      <c r="CH52" s="19" t="str">
        <v>122.00</v>
      </c>
      <c r="CI52" s="19" t="str">
        <v>-1.6816550</v>
      </c>
      <c r="CJ52" s="19" t="str">
        <v>48.1146790</v>
      </c>
    </row>
    <row r="53" spans="46:88" x14ac:dyDescent="0.25">
      <c r="AT53" s="20" t="str">
        <f t="shared" si="3"/>
        <v/>
      </c>
      <c r="AU53" s="19" t="str">
        <f t="shared" si="16"/>
        <v/>
      </c>
      <c r="AW53" s="19" t="str">
        <v>2019-525839</v>
      </c>
      <c r="AX53" s="19">
        <v>43742</v>
      </c>
      <c r="BA53" s="19">
        <v>370000</v>
      </c>
      <c r="BD53" s="19" t="str">
        <v>RUE D ESTREES</v>
      </c>
      <c r="BE53" s="19">
        <v>5710</v>
      </c>
      <c r="BL53" s="19" t="str">
        <v>35238000AC0020</v>
      </c>
      <c r="BO53" s="19">
        <v>138</v>
      </c>
      <c r="BP53" s="19" t="str">
        <v>139.00</v>
      </c>
      <c r="BQ53" s="19">
        <v>102</v>
      </c>
      <c r="BR53" s="19" t="str">
        <v>35.91</v>
      </c>
      <c r="BS53" s="19">
        <v>14</v>
      </c>
      <c r="CB53" s="19" t="str">
        <v>46.00</v>
      </c>
      <c r="CH53" s="19" t="str">
        <v>100.00</v>
      </c>
      <c r="CI53" s="19" t="str">
        <v>-1.6862910</v>
      </c>
      <c r="CJ53" s="19" t="str">
        <v>48.1120900</v>
      </c>
    </row>
    <row r="54" spans="46:88" x14ac:dyDescent="0.25">
      <c r="AT54" s="20" t="str">
        <f t="shared" si="3"/>
        <v/>
      </c>
      <c r="AU54" s="19" t="str">
        <f t="shared" si="16"/>
        <v/>
      </c>
      <c r="AW54" s="19" t="str">
        <v>2019-525852</v>
      </c>
      <c r="AX54" s="19">
        <v>43731</v>
      </c>
      <c r="BA54" s="19">
        <v>236000</v>
      </c>
      <c r="BD54" s="19" t="str">
        <v>RUE PIERRE-GOURDEL</v>
      </c>
      <c r="BE54" s="19">
        <v>0</v>
      </c>
      <c r="BL54" s="19" t="str">
        <v>35238000AC0014</v>
      </c>
      <c r="BO54" s="19">
        <v>168</v>
      </c>
      <c r="BP54" s="19" t="str">
        <v>37.74</v>
      </c>
      <c r="BQ54" s="19">
        <v>16</v>
      </c>
      <c r="BR54" s="19" t="str">
        <v>115.72</v>
      </c>
      <c r="BS54" s="19">
        <v>65</v>
      </c>
      <c r="CB54" s="19" t="str">
        <v>67.00</v>
      </c>
      <c r="CH54" s="19" t="str">
        <v>8.00</v>
      </c>
      <c r="CI54" s="19" t="str">
        <v>-1.6858240</v>
      </c>
      <c r="CJ54" s="19" t="str">
        <v>48.1119260</v>
      </c>
    </row>
    <row r="55" spans="46:88" x14ac:dyDescent="0.25">
      <c r="AT55" s="20" t="str">
        <f t="shared" si="3"/>
        <v/>
      </c>
      <c r="AU55" s="19" t="str">
        <f t="shared" si="16"/>
        <v/>
      </c>
      <c r="AW55" s="19" t="str">
        <v>2019-525941</v>
      </c>
      <c r="AX55" s="19">
        <v>43727</v>
      </c>
      <c r="BA55" s="19">
        <v>156000</v>
      </c>
      <c r="BD55" s="19" t="str">
        <v>RUE JACQUES-CASSARD</v>
      </c>
      <c r="BE55" s="19">
        <v>8920</v>
      </c>
      <c r="BL55" s="19" t="str">
        <v>35238000AC0617</v>
      </c>
      <c r="BO55" s="19">
        <v>169</v>
      </c>
      <c r="BP55" s="19" t="str">
        <v>17.36</v>
      </c>
      <c r="BQ55" s="19">
        <v>108</v>
      </c>
      <c r="BR55" s="19" t="str">
        <v>143.03</v>
      </c>
      <c r="BS55" s="19">
        <v>34</v>
      </c>
      <c r="CB55" s="19" t="str">
        <v>12.00</v>
      </c>
      <c r="CH55" s="19" t="str">
        <v>244.00</v>
      </c>
      <c r="CI55" s="19" t="str">
        <v>-1.6836050</v>
      </c>
      <c r="CJ55" s="19" t="str">
        <v>48.1118820</v>
      </c>
    </row>
    <row r="56" spans="46:88" x14ac:dyDescent="0.25">
      <c r="AT56" s="20" t="str">
        <f t="shared" si="3"/>
        <v/>
      </c>
      <c r="AU56" s="19" t="str">
        <f t="shared" si="16"/>
        <v/>
      </c>
      <c r="AW56" s="19" t="str">
        <v>2019-526100</v>
      </c>
      <c r="AX56" s="19">
        <v>43738</v>
      </c>
      <c r="BA56" s="19">
        <v>215000</v>
      </c>
      <c r="BD56" s="19" t="str">
        <v>RUE DU CHAMP-JACQUET</v>
      </c>
      <c r="BE56" s="19">
        <v>8129</v>
      </c>
      <c r="BL56" s="19" t="str">
        <v>35238000AC0274</v>
      </c>
      <c r="BO56" s="19">
        <v>170</v>
      </c>
      <c r="BP56" s="19" t="str">
        <v>36.80</v>
      </c>
      <c r="BQ56" s="19">
        <v>12</v>
      </c>
      <c r="BR56" s="19" t="str">
        <v>13.13</v>
      </c>
      <c r="BS56" s="19">
        <v>52</v>
      </c>
      <c r="CB56" s="19" t="str">
        <v>72.00</v>
      </c>
      <c r="CH56" s="19" t="str">
        <v>167.00</v>
      </c>
      <c r="CI56" s="19" t="str">
        <v>-1.6840150</v>
      </c>
      <c r="CJ56" s="19" t="str">
        <v>48.1103340</v>
      </c>
    </row>
    <row r="57" spans="46:88" x14ac:dyDescent="0.25">
      <c r="AT57" s="20" t="str">
        <f t="shared" si="3"/>
        <v/>
      </c>
      <c r="AU57" s="19" t="str">
        <f t="shared" si="16"/>
        <v/>
      </c>
      <c r="AW57" s="19" t="str">
        <v>2019-526145</v>
      </c>
      <c r="AX57" s="19">
        <v>43745</v>
      </c>
      <c r="BA57" s="19">
        <v>95000</v>
      </c>
      <c r="BD57" s="19" t="str">
        <v>PL DES LICES</v>
      </c>
      <c r="BE57" s="19">
        <v>7800</v>
      </c>
      <c r="BL57" s="19" t="str">
        <v>35238000AC0875</v>
      </c>
      <c r="BO57" s="19">
        <v>171</v>
      </c>
      <c r="BP57" s="19" t="str">
        <v>59.02</v>
      </c>
      <c r="BQ57" s="19">
        <v>45</v>
      </c>
      <c r="BR57" s="19" t="str">
        <v>85.85</v>
      </c>
      <c r="BS57" s="19">
        <v>13</v>
      </c>
      <c r="CB57" s="19" t="str">
        <v>56.00</v>
      </c>
      <c r="CH57" s="19" t="str">
        <v>16.00</v>
      </c>
      <c r="CI57" s="19" t="str">
        <v>-1.6814910</v>
      </c>
      <c r="CJ57" s="19" t="str">
        <v>48.1132720</v>
      </c>
    </row>
    <row r="58" spans="46:88" x14ac:dyDescent="0.25">
      <c r="AT58" s="20" t="str">
        <f t="shared" si="3"/>
        <v/>
      </c>
      <c r="AU58" s="19" t="str">
        <f t="shared" si="16"/>
        <v/>
      </c>
      <c r="AW58" s="19" t="str">
        <v>2019-526208</v>
      </c>
      <c r="AX58" s="19">
        <v>43762</v>
      </c>
      <c r="BA58" s="19">
        <v>411000</v>
      </c>
      <c r="BD58" s="19">
        <v>0</v>
      </c>
      <c r="BE58" s="19">
        <v>9360</v>
      </c>
      <c r="BL58" s="19" t="str">
        <v>35238000AC0809</v>
      </c>
      <c r="BO58" s="19">
        <v>173</v>
      </c>
      <c r="BP58" s="19" t="str">
        <v>36.78</v>
      </c>
      <c r="BQ58" s="19">
        <v>7</v>
      </c>
      <c r="BR58" s="19" t="str">
        <v>51.30</v>
      </c>
      <c r="BS58" s="19">
        <v>39</v>
      </c>
      <c r="CB58" s="19" t="str">
        <v>183.00</v>
      </c>
      <c r="CH58" s="19" t="str">
        <v>*</v>
      </c>
      <c r="CI58" s="19" t="str">
        <v>-1.6802710</v>
      </c>
      <c r="CJ58" s="19" t="str">
        <v>48.1121050</v>
      </c>
    </row>
    <row r="59" spans="46:88" x14ac:dyDescent="0.25">
      <c r="AT59" s="20" t="str">
        <f t="shared" si="3"/>
        <v/>
      </c>
      <c r="AU59" s="19" t="str">
        <f t="shared" si="16"/>
        <v/>
      </c>
      <c r="AW59" s="19" t="str">
        <v>2019-526233</v>
      </c>
      <c r="AX59" s="19">
        <v>43756</v>
      </c>
      <c r="BA59" s="19">
        <v>410000</v>
      </c>
      <c r="BD59" s="19" t="str">
        <v>RUE DE LA SALLE VERTE</v>
      </c>
      <c r="BE59" s="19">
        <v>3940</v>
      </c>
      <c r="BL59" s="19" t="str">
        <v>35238000AC0501</v>
      </c>
      <c r="BO59" s="19">
        <v>174</v>
      </c>
      <c r="BP59" s="19" t="str">
        <v>52.53</v>
      </c>
      <c r="BQ59" s="19">
        <v>58</v>
      </c>
      <c r="BR59" s="19" t="str">
        <v>43.36</v>
      </c>
      <c r="BS59" s="19">
        <v>133</v>
      </c>
      <c r="CB59" s="19" t="str">
        <v>127.00</v>
      </c>
      <c r="CI59" s="19" t="str">
        <v>-1.6811680</v>
      </c>
      <c r="CJ59" s="19" t="str">
        <v>48.1122310</v>
      </c>
    </row>
    <row r="60" spans="46:88" x14ac:dyDescent="0.25">
      <c r="AT60" s="20" t="str">
        <f t="shared" si="3"/>
        <v/>
      </c>
      <c r="AU60" s="19" t="str">
        <f t="shared" si="16"/>
        <v/>
      </c>
      <c r="AW60" s="19" t="str">
        <v>2019-526303</v>
      </c>
      <c r="AX60" s="19">
        <v>43761</v>
      </c>
      <c r="BA60" s="19">
        <v>442000</v>
      </c>
      <c r="BD60" s="19" t="str">
        <v>ALL RALLIER DU BATY</v>
      </c>
      <c r="BE60" s="19">
        <v>4560</v>
      </c>
      <c r="BL60" s="19" t="str">
        <v>35238000AC0500</v>
      </c>
      <c r="BO60" s="19">
        <v>175</v>
      </c>
      <c r="BP60" s="19" t="str">
        <v>13.51</v>
      </c>
      <c r="BQ60" s="19">
        <v>164</v>
      </c>
      <c r="BR60" s="19" t="str">
        <v>73.02</v>
      </c>
      <c r="BS60" s="19">
        <v>241</v>
      </c>
      <c r="CB60" s="19" t="str">
        <v>402.00</v>
      </c>
      <c r="CI60" s="19" t="str">
        <v>-1.6811950</v>
      </c>
      <c r="CJ60" s="19" t="str">
        <v>48.1134030</v>
      </c>
    </row>
    <row r="61" spans="46:88" x14ac:dyDescent="0.25">
      <c r="AT61" s="20" t="str">
        <f t="shared" si="3"/>
        <v/>
      </c>
      <c r="AU61" s="19" t="str">
        <f t="shared" si="16"/>
        <v/>
      </c>
      <c r="AW61" s="19" t="str">
        <v>2019-526313</v>
      </c>
      <c r="AX61" s="19">
        <v>43768</v>
      </c>
      <c r="BA61" s="19">
        <v>390000</v>
      </c>
      <c r="BD61" s="19" t="str">
        <v>PL SAINTE-ANNE</v>
      </c>
      <c r="BE61" s="19">
        <v>450</v>
      </c>
      <c r="BL61" s="19" t="str">
        <v>35238000AC0925</v>
      </c>
      <c r="BO61" s="19">
        <v>15</v>
      </c>
      <c r="BP61" s="19" t="str">
        <v>30.13</v>
      </c>
      <c r="BQ61" s="19">
        <v>170</v>
      </c>
      <c r="BR61" s="19" t="str">
        <v>78.07</v>
      </c>
      <c r="BS61" s="19">
        <v>197</v>
      </c>
      <c r="CB61" s="19" t="str">
        <v>35.00</v>
      </c>
      <c r="CI61" s="19" t="str">
        <v>-1.6806150</v>
      </c>
      <c r="CJ61" s="19" t="str">
        <v>48.1110130</v>
      </c>
    </row>
    <row r="62" spans="46:88" x14ac:dyDescent="0.25">
      <c r="AT62" s="20" t="str">
        <f t="shared" si="3"/>
        <v/>
      </c>
      <c r="AU62" s="19" t="str">
        <f t="shared" si="16"/>
        <v/>
      </c>
      <c r="AW62" s="19" t="str">
        <v>2019-526365</v>
      </c>
      <c r="AX62" s="19">
        <v>43747</v>
      </c>
      <c r="BA62" s="19">
        <v>252500</v>
      </c>
      <c r="BD62" s="19" t="str">
        <v>RUE PONT-AUX-FOULONS</v>
      </c>
      <c r="BE62" s="19">
        <v>1487</v>
      </c>
      <c r="BL62" s="19" t="str">
        <v>35238000AC0562</v>
      </c>
      <c r="BO62" s="19">
        <v>27</v>
      </c>
      <c r="BP62" s="19" t="str">
        <v>24.86</v>
      </c>
      <c r="BQ62" s="19">
        <v>118</v>
      </c>
      <c r="BR62" s="19" t="str">
        <v>4.50</v>
      </c>
      <c r="BS62" s="19">
        <v>32</v>
      </c>
      <c r="CB62" s="19" t="str">
        <v>18.00</v>
      </c>
      <c r="CI62" s="19" t="str">
        <v>-1.6830140</v>
      </c>
      <c r="CJ62" s="19" t="str">
        <v>48.1120550</v>
      </c>
    </row>
    <row r="63" spans="46:88" x14ac:dyDescent="0.25">
      <c r="AT63" s="20" t="str">
        <f t="shared" si="3"/>
        <v/>
      </c>
      <c r="AU63" s="19" t="str">
        <f t="shared" si="16"/>
        <v/>
      </c>
      <c r="AW63" s="19" t="str">
        <v>2019-526388</v>
      </c>
      <c r="AX63" s="19">
        <v>43753</v>
      </c>
      <c r="BA63" s="19">
        <v>490000</v>
      </c>
      <c r="BD63" s="19" t="str">
        <v>RUE PONGERARD</v>
      </c>
      <c r="BE63" s="19">
        <v>1350</v>
      </c>
      <c r="BL63" s="19" t="str">
        <v>35238000AC0486</v>
      </c>
      <c r="BO63" s="19">
        <v>72</v>
      </c>
      <c r="BP63" s="19" t="str">
        <v>24.53</v>
      </c>
      <c r="BQ63" s="19">
        <v>21</v>
      </c>
      <c r="BR63" s="19" t="str">
        <v>27.19</v>
      </c>
      <c r="BS63" s="19">
        <v>27</v>
      </c>
      <c r="CB63" s="19" t="str">
        <v>25.00</v>
      </c>
      <c r="CI63" s="19" t="str">
        <v>-1.6796940</v>
      </c>
      <c r="CJ63" s="19" t="str">
        <v>48.1108570</v>
      </c>
    </row>
    <row r="64" spans="46:88" x14ac:dyDescent="0.25">
      <c r="AT64" s="20" t="str">
        <f t="shared" si="3"/>
        <v/>
      </c>
      <c r="AU64" s="19" t="str">
        <f t="shared" si="16"/>
        <v/>
      </c>
      <c r="AW64" s="19" t="str">
        <v>2019-526407</v>
      </c>
      <c r="AX64" s="19">
        <v>43763</v>
      </c>
      <c r="BA64" s="19">
        <v>34000</v>
      </c>
      <c r="BD64" s="19" t="str">
        <v>PL DE LA TRINITE</v>
      </c>
      <c r="BE64" s="19">
        <v>6600</v>
      </c>
      <c r="BL64" s="19" t="str">
        <v>35238000AC0628</v>
      </c>
      <c r="BO64" s="19">
        <v>11</v>
      </c>
      <c r="BP64" s="19" t="str">
        <v>89.82</v>
      </c>
      <c r="BQ64" s="19">
        <v>190</v>
      </c>
      <c r="BR64" s="19" t="str">
        <v>15.40</v>
      </c>
      <c r="BS64" s="19">
        <v>118</v>
      </c>
      <c r="CB64" s="19" t="str">
        <v>28.00</v>
      </c>
      <c r="CI64" s="19" t="str">
        <v>-1.6837910</v>
      </c>
      <c r="CJ64" s="19" t="str">
        <v>48.1107870</v>
      </c>
    </row>
    <row r="65" spans="46:88" x14ac:dyDescent="0.25">
      <c r="AT65" s="20" t="str">
        <f t="shared" si="3"/>
        <v/>
      </c>
      <c r="AU65" s="19" t="str">
        <f t="shared" si="16"/>
        <v/>
      </c>
      <c r="AW65" s="19" t="str">
        <v>2019-526418</v>
      </c>
      <c r="AX65" s="19">
        <v>43755</v>
      </c>
      <c r="BA65" s="19">
        <v>256000</v>
      </c>
      <c r="BD65" s="19" t="str">
        <v>RUE DU GRIFFON</v>
      </c>
      <c r="BE65" s="19" t="str">
        <v>*</v>
      </c>
      <c r="BL65" s="19" t="str">
        <v>35238000AC0527</v>
      </c>
      <c r="BO65" s="19">
        <v>65</v>
      </c>
      <c r="BP65" s="19" t="str">
        <v>68.81</v>
      </c>
      <c r="BQ65" s="19">
        <v>17</v>
      </c>
      <c r="BR65" s="19" t="str">
        <v>33.00</v>
      </c>
      <c r="BS65" s="19">
        <v>87</v>
      </c>
      <c r="CB65" s="19" t="str">
        <v>24.00</v>
      </c>
      <c r="CI65" s="19" t="str">
        <v>-1.6800280</v>
      </c>
      <c r="CJ65" s="19" t="str">
        <v>48.1117860</v>
      </c>
    </row>
    <row r="66" spans="46:88" x14ac:dyDescent="0.25">
      <c r="AT66" s="20" t="str">
        <f t="shared" si="3"/>
        <v/>
      </c>
      <c r="AU66" s="19" t="str">
        <f t="shared" si="16"/>
        <v/>
      </c>
      <c r="AW66" s="19" t="str">
        <v>2019-526421</v>
      </c>
      <c r="AX66" s="19">
        <v>43767</v>
      </c>
      <c r="BA66" s="19">
        <v>220000</v>
      </c>
      <c r="BD66" s="19" t="str">
        <v>RUE DES INNOCENTS</v>
      </c>
      <c r="BL66" s="19" t="str">
        <v>35238000AC0056</v>
      </c>
      <c r="BO66" s="19">
        <v>10</v>
      </c>
      <c r="BP66" s="19" t="str">
        <v>23.26</v>
      </c>
      <c r="BQ66" s="19">
        <v>189</v>
      </c>
      <c r="BR66" s="19" t="str">
        <v>39.00</v>
      </c>
      <c r="BS66" s="19">
        <v>89</v>
      </c>
      <c r="CB66" s="19" t="str">
        <v>73.00</v>
      </c>
      <c r="CI66" s="19" t="str">
        <v>-1.6843670</v>
      </c>
      <c r="CJ66" s="19" t="str">
        <v>48.1137750</v>
      </c>
    </row>
    <row r="67" spans="46:88" x14ac:dyDescent="0.25">
      <c r="AT67" s="20" t="str">
        <f t="shared" si="3"/>
        <v/>
      </c>
      <c r="AU67" s="19" t="str">
        <f t="shared" si="16"/>
        <v/>
      </c>
      <c r="AW67" s="19" t="str">
        <v>2019-526518</v>
      </c>
      <c r="AX67" s="19">
        <v>43784</v>
      </c>
      <c r="BA67" s="19">
        <v>140000</v>
      </c>
      <c r="BD67" s="19" t="str">
        <v>PL SAINT-MICHEL</v>
      </c>
      <c r="BL67" s="19" t="str">
        <v>35238000AC0353</v>
      </c>
      <c r="BO67" s="19">
        <v>37</v>
      </c>
      <c r="BP67" s="19" t="str">
        <v>55.13</v>
      </c>
      <c r="BQ67" s="19">
        <v>129</v>
      </c>
      <c r="BR67" s="19" t="str">
        <v>19.75</v>
      </c>
      <c r="BS67" s="19">
        <v>90</v>
      </c>
      <c r="CB67" s="19" t="str">
        <v>54.00</v>
      </c>
      <c r="CI67" s="19" t="str">
        <v>-1.6810150</v>
      </c>
      <c r="CJ67" s="19" t="str">
        <v>48.1128330</v>
      </c>
    </row>
    <row r="68" spans="46:88" x14ac:dyDescent="0.25">
      <c r="AT68" s="20" t="str">
        <f t="shared" ref="AT68:AT100" si="17">IF(AS68 &lt;&gt; "", AT67 +1, "")</f>
        <v/>
      </c>
      <c r="AU68" s="19" t="str">
        <f t="shared" ref="AU68:AU99" si="18">IF(AS68 &lt;&gt; "", AU67 +1, "")</f>
        <v/>
      </c>
      <c r="AW68" s="19" t="str">
        <v>2019-526756</v>
      </c>
      <c r="AX68" s="19">
        <v>43802</v>
      </c>
      <c r="BA68" s="19">
        <v>180000</v>
      </c>
      <c r="BD68" s="19" t="str">
        <v>RUE D ANTRAIN</v>
      </c>
      <c r="BL68" s="19" t="str">
        <v>35238000AC0472</v>
      </c>
      <c r="BO68" s="19">
        <v>113</v>
      </c>
      <c r="BP68" s="19" t="str">
        <v>37.10</v>
      </c>
      <c r="BQ68" s="19">
        <v>131</v>
      </c>
      <c r="BR68" s="19" t="str">
        <v>11.00</v>
      </c>
      <c r="BS68" s="19">
        <v>132</v>
      </c>
      <c r="CB68" s="19" t="str">
        <v>94.00</v>
      </c>
      <c r="CI68" s="19" t="str">
        <v>-1.6795440</v>
      </c>
      <c r="CJ68" s="19" t="str">
        <v>48.1125550</v>
      </c>
    </row>
    <row r="69" spans="46:88" x14ac:dyDescent="0.25">
      <c r="AT69" s="20" t="str">
        <f t="shared" si="17"/>
        <v/>
      </c>
      <c r="AU69" s="19" t="str">
        <f t="shared" si="18"/>
        <v/>
      </c>
      <c r="AW69" s="19" t="str">
        <v>2019-526762</v>
      </c>
      <c r="AX69" s="19">
        <v>43789</v>
      </c>
      <c r="BA69" s="19">
        <v>580400</v>
      </c>
      <c r="BD69" s="19" t="str">
        <v>RUE D'ECHANGE</v>
      </c>
      <c r="BL69" s="19" t="str">
        <v>35238000AC0479</v>
      </c>
      <c r="BO69" s="19">
        <v>81</v>
      </c>
      <c r="BP69" s="19" t="str">
        <v>86.00</v>
      </c>
      <c r="BQ69" s="19">
        <v>130</v>
      </c>
      <c r="BR69" s="19" t="str">
        <v>34.56</v>
      </c>
      <c r="BS69" s="19">
        <v>107</v>
      </c>
      <c r="CB69" s="19" t="str">
        <v>55.00</v>
      </c>
      <c r="CI69" s="19" t="str">
        <v>-1.6796230</v>
      </c>
      <c r="CJ69" s="19" t="str">
        <v>48.1137410</v>
      </c>
    </row>
    <row r="70" spans="46:88" x14ac:dyDescent="0.25">
      <c r="AT70" s="20" t="str">
        <f t="shared" si="17"/>
        <v/>
      </c>
      <c r="AU70" s="19" t="str">
        <f t="shared" si="18"/>
        <v/>
      </c>
      <c r="AW70" s="19" t="str">
        <v>2019-526828</v>
      </c>
      <c r="AX70" s="19">
        <v>43791</v>
      </c>
      <c r="BA70" s="19">
        <v>430000</v>
      </c>
      <c r="BD70" s="19" t="str">
        <v>CAR DE LA CATHEDRALE</v>
      </c>
      <c r="BL70" s="19" t="str">
        <v>35238000AC0354</v>
      </c>
      <c r="BO70" s="19">
        <v>116</v>
      </c>
      <c r="BP70" s="19" t="str">
        <v>13.30</v>
      </c>
      <c r="BQ70" s="19">
        <v>167</v>
      </c>
      <c r="BR70" s="19" t="str">
        <v>26.17</v>
      </c>
      <c r="BS70" s="19">
        <v>98</v>
      </c>
      <c r="CB70" s="19" t="str">
        <v>309.00</v>
      </c>
      <c r="CI70" s="19" t="str">
        <v>-1.6809920</v>
      </c>
      <c r="CJ70" s="19" t="str">
        <v>48.1120860</v>
      </c>
    </row>
    <row r="71" spans="46:88" x14ac:dyDescent="0.25">
      <c r="AT71" s="20" t="str">
        <f t="shared" si="17"/>
        <v/>
      </c>
      <c r="AU71" s="19" t="str">
        <f t="shared" si="18"/>
        <v/>
      </c>
      <c r="AW71" s="19" t="str">
        <v>2019-526860</v>
      </c>
      <c r="AX71" s="19">
        <v>43790</v>
      </c>
      <c r="BA71" s="19">
        <v>68500</v>
      </c>
      <c r="BD71" s="19" t="str">
        <v>RUE DU GUESCLIN</v>
      </c>
      <c r="BL71" s="19" t="str">
        <v>35238000AC0015</v>
      </c>
      <c r="BO71" s="19">
        <v>108</v>
      </c>
      <c r="BP71" s="19" t="str">
        <v>21.77</v>
      </c>
      <c r="BQ71" s="19">
        <v>111</v>
      </c>
      <c r="BR71" s="19" t="str">
        <v>32.01</v>
      </c>
      <c r="BS71" s="19">
        <v>141</v>
      </c>
      <c r="CB71" s="19" t="str">
        <v>53.00</v>
      </c>
      <c r="CI71" s="19" t="str">
        <v>-1.6857040</v>
      </c>
      <c r="CJ71" s="19" t="str">
        <v>48.1120940</v>
      </c>
    </row>
    <row r="72" spans="46:88" x14ac:dyDescent="0.25">
      <c r="AT72" s="20" t="str">
        <f t="shared" si="17"/>
        <v/>
      </c>
      <c r="AU72" s="19" t="str">
        <f t="shared" si="18"/>
        <v/>
      </c>
      <c r="AW72" s="19" t="str">
        <v>2019-526873</v>
      </c>
      <c r="AX72" s="19">
        <v>43801</v>
      </c>
      <c r="BA72" s="19">
        <v>10000</v>
      </c>
      <c r="BD72" s="19" t="str">
        <v>QUAI DUGUAY - TROUIN</v>
      </c>
      <c r="BL72" s="19" t="str">
        <v>35238000AC0729</v>
      </c>
      <c r="BO72" s="19">
        <v>176</v>
      </c>
      <c r="BP72" s="19" t="str">
        <v>72.19</v>
      </c>
      <c r="BQ72" s="19">
        <v>132</v>
      </c>
      <c r="BR72" s="19" t="str">
        <v>12.43</v>
      </c>
      <c r="BS72" s="19">
        <v>56</v>
      </c>
      <c r="CB72" s="19" t="str">
        <v>33.00</v>
      </c>
      <c r="CI72" s="19" t="str">
        <v>-1.6818920</v>
      </c>
      <c r="CJ72" s="19" t="str">
        <v>48.1138820</v>
      </c>
    </row>
    <row r="73" spans="46:88" x14ac:dyDescent="0.25">
      <c r="AT73" s="20" t="str">
        <f t="shared" si="17"/>
        <v/>
      </c>
      <c r="AU73" s="19" t="str">
        <f t="shared" si="18"/>
        <v/>
      </c>
      <c r="AW73" s="19" t="str">
        <v>2019-527011</v>
      </c>
      <c r="AX73" s="19">
        <v>43796</v>
      </c>
      <c r="BA73" s="19">
        <v>130000</v>
      </c>
      <c r="BD73" s="19" t="str">
        <v>PL DU CALVAIRE</v>
      </c>
      <c r="BL73" s="19" t="str">
        <v>35238000AC0689</v>
      </c>
      <c r="BO73" s="19">
        <v>19</v>
      </c>
      <c r="BP73" s="19" t="str">
        <v>23.50</v>
      </c>
      <c r="BQ73" s="19">
        <v>20</v>
      </c>
      <c r="BR73" s="19" t="str">
        <v>36.22</v>
      </c>
      <c r="BS73" s="19">
        <v>125</v>
      </c>
      <c r="CB73" s="19" t="str">
        <v>36.00</v>
      </c>
      <c r="CI73" s="19" t="str">
        <v>-1.6803090</v>
      </c>
      <c r="CJ73" s="19" t="str">
        <v>48.1139200</v>
      </c>
    </row>
    <row r="74" spans="46:88" x14ac:dyDescent="0.25">
      <c r="AT74" s="20" t="str">
        <f t="shared" si="17"/>
        <v/>
      </c>
      <c r="AU74" s="19" t="str">
        <f t="shared" si="18"/>
        <v/>
      </c>
      <c r="AW74" s="19" t="str">
        <v>2019-527020</v>
      </c>
      <c r="AX74" s="19">
        <v>43808</v>
      </c>
      <c r="BA74" s="19">
        <v>970000</v>
      </c>
      <c r="BD74" s="19" t="str">
        <v>RUE MICHEL-LE-NOBLETZ</v>
      </c>
      <c r="BL74" s="19" t="str">
        <v>35238000AC0877</v>
      </c>
      <c r="BO74" s="19">
        <v>18</v>
      </c>
      <c r="BP74" s="19" t="str">
        <v>33.72</v>
      </c>
      <c r="BQ74" s="19">
        <v>217</v>
      </c>
      <c r="BR74" s="19" t="str">
        <v>12.53</v>
      </c>
      <c r="BS74" s="19">
        <v>93</v>
      </c>
      <c r="CB74" s="19" t="str">
        <v>34.00</v>
      </c>
      <c r="CI74" s="19" t="str">
        <v>-1.6803330</v>
      </c>
      <c r="CJ74" s="19" t="str">
        <v>48.1140750</v>
      </c>
    </row>
    <row r="75" spans="46:88" x14ac:dyDescent="0.25">
      <c r="AT75" s="20" t="str">
        <f t="shared" si="17"/>
        <v/>
      </c>
      <c r="AU75" s="19" t="str">
        <f t="shared" si="18"/>
        <v/>
      </c>
      <c r="AW75" s="19" t="str">
        <v>2019-527067</v>
      </c>
      <c r="AX75" s="19">
        <v>43810</v>
      </c>
      <c r="BA75" s="19">
        <v>25000</v>
      </c>
      <c r="BD75" s="19" t="str">
        <v>RUE FERDINAND-BUISSON</v>
      </c>
      <c r="BL75" s="19" t="str">
        <v>35238000AC0945</v>
      </c>
      <c r="BO75" s="19">
        <v>109</v>
      </c>
      <c r="BP75" s="19" t="str">
        <v>20.73</v>
      </c>
      <c r="BQ75" s="19">
        <v>73</v>
      </c>
      <c r="BR75" s="19" t="str">
        <v>10.23</v>
      </c>
      <c r="BS75" s="19">
        <v>81</v>
      </c>
      <c r="CB75" s="19" t="str">
        <v>108.00</v>
      </c>
      <c r="CI75" s="19" t="str">
        <v>-1.6852880</v>
      </c>
      <c r="CJ75" s="19" t="str">
        <v>48.1139350</v>
      </c>
    </row>
    <row r="76" spans="46:88" x14ac:dyDescent="0.25">
      <c r="AT76" s="20" t="str">
        <f t="shared" si="17"/>
        <v/>
      </c>
      <c r="AU76" s="19" t="str">
        <f t="shared" si="18"/>
        <v/>
      </c>
      <c r="AW76" s="19" t="str">
        <v>2019-527069</v>
      </c>
      <c r="AX76" s="19">
        <v>43806</v>
      </c>
      <c r="BA76" s="19">
        <v>172000</v>
      </c>
      <c r="BD76" s="19" t="str">
        <v>*</v>
      </c>
      <c r="BL76" s="19" t="str">
        <v>35238000AC0339</v>
      </c>
      <c r="BO76" s="19">
        <v>147</v>
      </c>
      <c r="BP76" s="19" t="str">
        <v>27.78</v>
      </c>
      <c r="BQ76" s="19">
        <v>55</v>
      </c>
      <c r="BR76" s="19" t="str">
        <v>55.96</v>
      </c>
      <c r="BS76" s="19">
        <v>38</v>
      </c>
      <c r="CB76" s="19" t="str">
        <v>44.00</v>
      </c>
      <c r="CI76" s="19" t="str">
        <v>-1.6811930</v>
      </c>
      <c r="CJ76" s="19" t="str">
        <v>48.1162050</v>
      </c>
    </row>
    <row r="77" spans="46:88" x14ac:dyDescent="0.25">
      <c r="AT77" s="20" t="str">
        <f t="shared" si="17"/>
        <v/>
      </c>
      <c r="AU77" s="19" t="str">
        <f t="shared" si="18"/>
        <v/>
      </c>
      <c r="AW77" s="19" t="str">
        <v>2019-527129</v>
      </c>
      <c r="AX77" s="19">
        <v>43804</v>
      </c>
      <c r="BA77" s="19">
        <v>195000</v>
      </c>
      <c r="BL77" s="19" t="str">
        <v>35238000AC0216</v>
      </c>
      <c r="BO77" s="19">
        <v>702</v>
      </c>
      <c r="BP77" s="19" t="str">
        <v>20.71</v>
      </c>
      <c r="BQ77" s="19">
        <v>39</v>
      </c>
      <c r="BR77" s="19" t="str">
        <v>139.16</v>
      </c>
      <c r="BS77" s="19">
        <v>44</v>
      </c>
      <c r="CB77" s="19" t="str">
        <v>134.00</v>
      </c>
      <c r="CI77" s="19" t="str">
        <v>-1.6844030</v>
      </c>
      <c r="CJ77" s="19" t="str">
        <v>48.1111230</v>
      </c>
    </row>
    <row r="78" spans="46:88" x14ac:dyDescent="0.25">
      <c r="AT78" s="20" t="str">
        <f t="shared" si="17"/>
        <v/>
      </c>
      <c r="AU78" s="19" t="str">
        <f t="shared" si="18"/>
        <v/>
      </c>
      <c r="AW78" s="19" t="str">
        <v>2019-527207</v>
      </c>
      <c r="AX78" s="19">
        <v>43559</v>
      </c>
      <c r="BA78" s="19">
        <v>36000</v>
      </c>
      <c r="BL78" s="19" t="str">
        <v>35238000AC0649</v>
      </c>
      <c r="BO78" s="19">
        <v>124</v>
      </c>
      <c r="BP78" s="19" t="str">
        <v>93.85</v>
      </c>
      <c r="BQ78" s="19">
        <v>117</v>
      </c>
      <c r="BR78" s="19" t="str">
        <v>92.15</v>
      </c>
      <c r="BS78" s="19">
        <v>127</v>
      </c>
      <c r="CB78" s="19" t="str">
        <v>113.00</v>
      </c>
      <c r="CI78" s="19" t="str">
        <v>-1.6842980</v>
      </c>
      <c r="CJ78" s="19" t="str">
        <v>48.1120040</v>
      </c>
    </row>
    <row r="79" spans="46:88" x14ac:dyDescent="0.25">
      <c r="AT79" s="20" t="str">
        <f t="shared" si="17"/>
        <v/>
      </c>
      <c r="AU79" s="19" t="str">
        <f t="shared" si="18"/>
        <v/>
      </c>
      <c r="AW79" s="19" t="str">
        <v>2019-527319</v>
      </c>
      <c r="AX79" s="19">
        <v>43564</v>
      </c>
      <c r="BA79" s="19">
        <v>154000</v>
      </c>
      <c r="BL79" s="19" t="str">
        <v>35238000AC0600</v>
      </c>
      <c r="BO79" s="19">
        <v>17</v>
      </c>
      <c r="BP79" s="19" t="str">
        <v>28.70</v>
      </c>
      <c r="BQ79" s="19">
        <v>114</v>
      </c>
      <c r="BR79" s="19" t="str">
        <v>74.25</v>
      </c>
      <c r="BS79" s="19">
        <v>220</v>
      </c>
      <c r="CB79" s="19" t="str">
        <v>140.00</v>
      </c>
      <c r="CI79" s="19" t="str">
        <v>-1.6817610</v>
      </c>
      <c r="CJ79" s="19" t="str">
        <v>48.1149710</v>
      </c>
    </row>
    <row r="80" spans="46:88" x14ac:dyDescent="0.25">
      <c r="AT80" s="20" t="str">
        <f t="shared" si="17"/>
        <v/>
      </c>
      <c r="AU80" s="19" t="str">
        <f t="shared" si="18"/>
        <v/>
      </c>
      <c r="AW80" s="19" t="str">
        <v>2019-527411</v>
      </c>
      <c r="AX80" s="19">
        <v>43572</v>
      </c>
      <c r="BA80" s="19">
        <v>240077</v>
      </c>
      <c r="BL80" s="19" t="str">
        <v>35238000AC0150</v>
      </c>
      <c r="BO80" s="19">
        <v>24</v>
      </c>
      <c r="BP80" s="19" t="str">
        <v>24.01</v>
      </c>
      <c r="BQ80" s="19">
        <v>60</v>
      </c>
      <c r="BR80" s="19" t="str">
        <v>38.44</v>
      </c>
      <c r="BS80" s="19">
        <v>215</v>
      </c>
      <c r="CB80" s="19" t="str">
        <v>15.00</v>
      </c>
      <c r="CI80" s="19" t="str">
        <v>-1.6848730</v>
      </c>
      <c r="CJ80" s="19" t="str">
        <v>48.1109390</v>
      </c>
    </row>
    <row r="81" spans="46:88" x14ac:dyDescent="0.25">
      <c r="AT81" s="20" t="str">
        <f t="shared" si="17"/>
        <v/>
      </c>
      <c r="AU81" s="19" t="str">
        <f t="shared" si="18"/>
        <v/>
      </c>
      <c r="AW81" s="19" t="str">
        <v>2019-527490</v>
      </c>
      <c r="AX81" s="19">
        <v>43585</v>
      </c>
      <c r="BA81" s="19">
        <v>32000</v>
      </c>
      <c r="BL81" s="19" t="str">
        <v>35238000AC0003</v>
      </c>
      <c r="BO81" s="19">
        <v>451</v>
      </c>
      <c r="BP81" s="19" t="str">
        <v>29.76</v>
      </c>
      <c r="BQ81" s="19">
        <v>146</v>
      </c>
      <c r="BR81" s="19" t="str">
        <v>18.91</v>
      </c>
      <c r="BS81" s="19">
        <v>15</v>
      </c>
      <c r="CB81" s="19" t="str">
        <v>150.00</v>
      </c>
      <c r="CI81" s="19" t="str">
        <v>-1.6856120</v>
      </c>
      <c r="CJ81" s="19" t="str">
        <v>48.1148210</v>
      </c>
    </row>
    <row r="82" spans="46:88" x14ac:dyDescent="0.25">
      <c r="AT82" s="20" t="str">
        <f t="shared" si="17"/>
        <v/>
      </c>
      <c r="AU82" s="19" t="str">
        <f t="shared" si="18"/>
        <v/>
      </c>
      <c r="AW82" s="19" t="str">
        <v>2019-527619</v>
      </c>
      <c r="AX82" s="19">
        <v>43570</v>
      </c>
      <c r="BA82" s="19">
        <v>319</v>
      </c>
      <c r="BL82" s="19" t="str">
        <v>35238000AC1240</v>
      </c>
      <c r="BO82" s="19">
        <v>453</v>
      </c>
      <c r="BP82" s="19" t="str">
        <v>35.95</v>
      </c>
      <c r="BQ82" s="19">
        <v>142</v>
      </c>
      <c r="BR82" s="19" t="str">
        <v>61.26</v>
      </c>
      <c r="BS82" s="19">
        <v>37</v>
      </c>
      <c r="CB82" s="19" t="str">
        <v>196.00</v>
      </c>
      <c r="CI82" s="19" t="str">
        <v>-1.6853170</v>
      </c>
      <c r="CJ82" s="19" t="str">
        <v>48.1147480</v>
      </c>
    </row>
    <row r="83" spans="46:88" x14ac:dyDescent="0.25">
      <c r="AT83" s="20" t="str">
        <f t="shared" si="17"/>
        <v/>
      </c>
      <c r="AU83" s="19" t="str">
        <f t="shared" si="18"/>
        <v/>
      </c>
      <c r="AW83" s="19" t="str">
        <v>2019-527640</v>
      </c>
      <c r="AX83" s="19">
        <v>43579</v>
      </c>
      <c r="BA83" s="19">
        <v>183</v>
      </c>
      <c r="BL83" s="19" t="str">
        <v>35238000AC1229</v>
      </c>
      <c r="BO83" s="19">
        <v>401</v>
      </c>
      <c r="BP83" s="19" t="str">
        <v>36.14</v>
      </c>
      <c r="BQ83" s="19">
        <v>19</v>
      </c>
      <c r="BR83" s="19" t="str">
        <v>40.33</v>
      </c>
      <c r="BS83" s="19">
        <v>48</v>
      </c>
      <c r="CB83" s="19" t="str">
        <v>105.00</v>
      </c>
      <c r="CI83" s="19" t="str">
        <v>-1.6851740</v>
      </c>
      <c r="CJ83" s="19" t="str">
        <v>48.1147040</v>
      </c>
    </row>
    <row r="84" spans="46:88" x14ac:dyDescent="0.25">
      <c r="AT84" s="20" t="str">
        <f t="shared" si="17"/>
        <v/>
      </c>
      <c r="AU84" s="19" t="str">
        <f t="shared" si="18"/>
        <v/>
      </c>
      <c r="AW84" s="19" t="str">
        <v>2019-527655</v>
      </c>
      <c r="AX84" s="19">
        <v>43584</v>
      </c>
      <c r="BA84" s="19">
        <v>100000</v>
      </c>
      <c r="BL84" s="19" t="str">
        <v>35238000AC1232</v>
      </c>
      <c r="BO84" s="19">
        <v>454</v>
      </c>
      <c r="BP84" s="19" t="str">
        <v>103.54</v>
      </c>
      <c r="BQ84" s="19">
        <v>29</v>
      </c>
      <c r="BR84" s="19" t="str">
        <v>195.27</v>
      </c>
      <c r="BS84" s="19">
        <v>40</v>
      </c>
      <c r="CB84" s="19" t="str">
        <v>206.00</v>
      </c>
      <c r="CI84" s="19" t="str">
        <v>-1.6850050</v>
      </c>
      <c r="CJ84" s="19" t="str">
        <v>48.1140020</v>
      </c>
    </row>
    <row r="85" spans="46:88" x14ac:dyDescent="0.25">
      <c r="AT85" s="20" t="str">
        <f t="shared" si="17"/>
        <v/>
      </c>
      <c r="AU85" s="19" t="str">
        <f t="shared" si="18"/>
        <v/>
      </c>
      <c r="AW85" s="19" t="str">
        <v>2019-527707</v>
      </c>
      <c r="AX85" s="19">
        <v>43595</v>
      </c>
      <c r="BA85" s="19">
        <v>160000</v>
      </c>
      <c r="BL85" s="19" t="str">
        <v>35238000AC0325</v>
      </c>
      <c r="BO85" s="19">
        <v>501</v>
      </c>
      <c r="BP85" s="19" t="str">
        <v>58.80</v>
      </c>
      <c r="BQ85" s="19">
        <v>11</v>
      </c>
      <c r="BR85" s="19" t="str">
        <v>27.92</v>
      </c>
      <c r="BS85" s="19">
        <v>314</v>
      </c>
      <c r="CB85" s="19" t="str">
        <v>115.00</v>
      </c>
      <c r="CI85" s="19" t="str">
        <v>-1.6818810</v>
      </c>
      <c r="CJ85" s="19" t="str">
        <v>48.1139270</v>
      </c>
    </row>
    <row r="86" spans="46:88" x14ac:dyDescent="0.25">
      <c r="AT86" s="20" t="str">
        <f t="shared" si="17"/>
        <v/>
      </c>
      <c r="AU86" s="19" t="str">
        <f t="shared" si="18"/>
        <v/>
      </c>
      <c r="AW86" s="19" t="str">
        <v>2019-527723</v>
      </c>
      <c r="AX86" s="19">
        <v>43588</v>
      </c>
      <c r="BA86" s="19">
        <v>98000</v>
      </c>
      <c r="BL86" s="19" t="str">
        <v>35238000AC0326</v>
      </c>
      <c r="BO86" s="19">
        <v>107</v>
      </c>
      <c r="BP86" s="19" t="str">
        <v>21.40</v>
      </c>
      <c r="BQ86" s="19">
        <v>145</v>
      </c>
      <c r="BR86" s="19" t="str">
        <v>*</v>
      </c>
      <c r="BS86" s="19">
        <v>47</v>
      </c>
      <c r="CB86" s="19" t="str">
        <v>29.00</v>
      </c>
      <c r="CI86" s="19" t="str">
        <v>-1.6820480</v>
      </c>
      <c r="CJ86" s="19" t="str">
        <v>48.1132890</v>
      </c>
    </row>
    <row r="87" spans="46:88" x14ac:dyDescent="0.25">
      <c r="AT87" s="20" t="str">
        <f t="shared" si="17"/>
        <v/>
      </c>
      <c r="AU87" s="19" t="str">
        <f t="shared" si="18"/>
        <v/>
      </c>
      <c r="AW87" s="19" t="str">
        <v>2019-527734</v>
      </c>
      <c r="AX87" s="19">
        <v>43581</v>
      </c>
      <c r="BA87" s="19">
        <v>217000</v>
      </c>
      <c r="BL87" s="19" t="str">
        <v>35238000AC0700</v>
      </c>
      <c r="BO87" s="19">
        <v>178</v>
      </c>
      <c r="BP87" s="19" t="str">
        <v>69.58</v>
      </c>
      <c r="BQ87" s="19">
        <v>344</v>
      </c>
      <c r="BS87" s="19">
        <v>85</v>
      </c>
      <c r="CB87" s="19" t="str">
        <v>14.00</v>
      </c>
      <c r="CI87" s="19" t="str">
        <v>-1.6803960</v>
      </c>
      <c r="CJ87" s="19" t="str">
        <v>48.1154640</v>
      </c>
    </row>
    <row r="88" spans="46:88" x14ac:dyDescent="0.25">
      <c r="AT88" s="20" t="str">
        <f t="shared" si="17"/>
        <v/>
      </c>
      <c r="AU88" s="19" t="str">
        <f t="shared" si="18"/>
        <v/>
      </c>
      <c r="AW88" s="19" t="str">
        <v>2019-527785</v>
      </c>
      <c r="AX88" s="19">
        <v>43592</v>
      </c>
      <c r="BA88" s="19">
        <v>87500</v>
      </c>
      <c r="BL88" s="19" t="str">
        <v>35238000AC0784</v>
      </c>
      <c r="BO88" s="19">
        <v>48</v>
      </c>
      <c r="BP88" s="19" t="str">
        <v>13.21</v>
      </c>
      <c r="BQ88" s="19">
        <v>306</v>
      </c>
      <c r="BS88" s="19">
        <v>91</v>
      </c>
      <c r="CB88" s="19" t="str">
        <v>81.00</v>
      </c>
      <c r="CI88" s="19" t="str">
        <v>-1.6845770</v>
      </c>
      <c r="CJ88" s="19" t="str">
        <v>48.1154530</v>
      </c>
    </row>
    <row r="89" spans="46:88" x14ac:dyDescent="0.25">
      <c r="AT89" s="20" t="str">
        <f t="shared" si="17"/>
        <v/>
      </c>
      <c r="AU89" s="19" t="str">
        <f t="shared" si="18"/>
        <v/>
      </c>
      <c r="AW89" s="19" t="str">
        <v>2019-527805</v>
      </c>
      <c r="AX89" s="19">
        <v>43600</v>
      </c>
      <c r="BA89" s="19">
        <v>28000</v>
      </c>
      <c r="BL89" s="19" t="str">
        <v>35238000AC0224</v>
      </c>
      <c r="BO89" s="19">
        <v>158</v>
      </c>
      <c r="BP89" s="19" t="str">
        <v>79.47</v>
      </c>
      <c r="BQ89" s="19">
        <v>353</v>
      </c>
      <c r="BS89" s="19" t="str">
        <v>*</v>
      </c>
      <c r="CB89" s="19" t="str">
        <v>97.00</v>
      </c>
      <c r="CI89" s="19" t="str">
        <v>-1.6851940</v>
      </c>
      <c r="CJ89" s="19" t="str">
        <v>48.1116490</v>
      </c>
    </row>
    <row r="90" spans="46:88" x14ac:dyDescent="0.25">
      <c r="AT90" s="20" t="str">
        <f t="shared" si="17"/>
        <v/>
      </c>
      <c r="AU90" s="19" t="str">
        <f t="shared" si="18"/>
        <v/>
      </c>
      <c r="AW90" s="19" t="str">
        <v>2019-527824</v>
      </c>
      <c r="AX90" s="19">
        <v>43591</v>
      </c>
      <c r="BA90" s="19">
        <v>87000</v>
      </c>
      <c r="BL90" s="19" t="str">
        <v>35238000AC0512</v>
      </c>
      <c r="BO90" s="19">
        <v>117</v>
      </c>
      <c r="BP90" s="19" t="str">
        <v>31.58</v>
      </c>
      <c r="BQ90" s="19">
        <v>308</v>
      </c>
      <c r="CB90" s="19" t="str">
        <v>66.00</v>
      </c>
      <c r="CI90" s="19" t="str">
        <v>-1.6810680</v>
      </c>
      <c r="CJ90" s="19" t="str">
        <v>48.1122950</v>
      </c>
    </row>
    <row r="91" spans="46:88" x14ac:dyDescent="0.25">
      <c r="AT91" s="20" t="str">
        <f t="shared" si="17"/>
        <v/>
      </c>
      <c r="AU91" s="19" t="str">
        <f t="shared" si="18"/>
        <v/>
      </c>
      <c r="AW91" s="19" t="str">
        <v>2019-528031</v>
      </c>
      <c r="AX91" s="19">
        <v>43594</v>
      </c>
      <c r="BA91" s="19">
        <v>77500</v>
      </c>
      <c r="BL91" s="19" t="str">
        <v>35238000AC0480</v>
      </c>
      <c r="BO91" s="19">
        <v>106</v>
      </c>
      <c r="BP91" s="19" t="str">
        <v>52.96</v>
      </c>
      <c r="BQ91" s="19">
        <v>94</v>
      </c>
      <c r="CB91" s="19" t="str">
        <v>75.00</v>
      </c>
      <c r="CI91" s="19" t="str">
        <v>-1.6795590</v>
      </c>
      <c r="CJ91" s="19" t="str">
        <v>48.1107420</v>
      </c>
    </row>
    <row r="92" spans="46:88" x14ac:dyDescent="0.25">
      <c r="AT92" s="20" t="str">
        <f t="shared" si="17"/>
        <v/>
      </c>
      <c r="AU92" s="19" t="str">
        <f t="shared" si="18"/>
        <v/>
      </c>
      <c r="AW92" s="19" t="str">
        <v>2019-528175</v>
      </c>
      <c r="AX92" s="19">
        <v>43598</v>
      </c>
      <c r="BA92" s="19">
        <v>18000</v>
      </c>
      <c r="BL92" s="19" t="str">
        <v>35238000AC0788</v>
      </c>
      <c r="BO92" s="19">
        <v>115</v>
      </c>
      <c r="BP92" s="19" t="str">
        <v>55.34</v>
      </c>
      <c r="BQ92" s="19">
        <v>116</v>
      </c>
      <c r="CB92" s="19" t="str">
        <v>62.00</v>
      </c>
      <c r="CI92" s="19" t="str">
        <v>-1.6797000</v>
      </c>
      <c r="CJ92" s="19" t="str">
        <v>48.1136560</v>
      </c>
    </row>
    <row r="93" spans="46:88" x14ac:dyDescent="0.25">
      <c r="AT93" s="20" t="str">
        <f t="shared" si="17"/>
        <v/>
      </c>
      <c r="AU93" s="19" t="str">
        <f t="shared" si="18"/>
        <v/>
      </c>
      <c r="AW93" s="19" t="str">
        <v>2019-528299</v>
      </c>
      <c r="AX93" s="19">
        <v>43606</v>
      </c>
      <c r="BA93" s="19">
        <v>308000</v>
      </c>
      <c r="BL93" s="19" t="str">
        <v>35238000AC0357</v>
      </c>
      <c r="BO93" s="19">
        <v>197</v>
      </c>
      <c r="BP93" s="19" t="str">
        <v>28.31</v>
      </c>
      <c r="BQ93" s="19">
        <v>76</v>
      </c>
      <c r="CB93" s="19" t="str">
        <v>49.00</v>
      </c>
      <c r="CI93" s="19" t="str">
        <v>-1.6811140</v>
      </c>
      <c r="CJ93" s="19" t="str">
        <v>48.1137270</v>
      </c>
    </row>
    <row r="94" spans="46:88" x14ac:dyDescent="0.25">
      <c r="AT94" s="20" t="str">
        <f t="shared" si="17"/>
        <v/>
      </c>
      <c r="AU94" s="19" t="str">
        <f t="shared" si="18"/>
        <v/>
      </c>
      <c r="AW94" s="19" t="str">
        <v>2019-528545</v>
      </c>
      <c r="AX94" s="19">
        <v>43605</v>
      </c>
      <c r="BA94" s="19">
        <v>332320</v>
      </c>
      <c r="BL94" s="19" t="str">
        <v>35238000AC0360</v>
      </c>
      <c r="BO94" s="19">
        <v>196</v>
      </c>
      <c r="BP94" s="19" t="str">
        <v>36.31</v>
      </c>
      <c r="BQ94" s="19">
        <v>188</v>
      </c>
      <c r="CB94" s="19" t="str">
        <v>59.00</v>
      </c>
      <c r="CI94" s="19" t="str">
        <v>-1.6812000</v>
      </c>
      <c r="CJ94" s="19" t="str">
        <v>48.1153510</v>
      </c>
    </row>
    <row r="95" spans="46:88" x14ac:dyDescent="0.25">
      <c r="AT95" s="20" t="str">
        <f t="shared" si="17"/>
        <v/>
      </c>
      <c r="AU95" s="19" t="str">
        <f t="shared" si="18"/>
        <v/>
      </c>
      <c r="AW95" s="19" t="str">
        <v>2019-528651</v>
      </c>
      <c r="AX95" s="19">
        <v>43614</v>
      </c>
      <c r="BA95" s="19">
        <v>63000</v>
      </c>
      <c r="BL95" s="19" t="str">
        <v>35238000AC0684</v>
      </c>
      <c r="BO95" s="19">
        <v>195</v>
      </c>
      <c r="BP95" s="19" t="str">
        <v>31.56</v>
      </c>
      <c r="BQ95" s="19">
        <v>320</v>
      </c>
      <c r="CB95" s="19" t="str">
        <v>61.00</v>
      </c>
      <c r="CI95" s="19" t="str">
        <v>-1.6862890</v>
      </c>
      <c r="CJ95" s="19" t="str">
        <v>48.1112140</v>
      </c>
    </row>
    <row r="96" spans="46:88" x14ac:dyDescent="0.25">
      <c r="AT96" s="20" t="str">
        <f t="shared" si="17"/>
        <v/>
      </c>
      <c r="AU96" s="19" t="str">
        <f t="shared" si="18"/>
        <v/>
      </c>
      <c r="AW96" s="19" t="str">
        <v>2019-528676</v>
      </c>
      <c r="AX96" s="19">
        <v>43613</v>
      </c>
      <c r="BA96" s="19">
        <v>175550</v>
      </c>
      <c r="BL96" s="19" t="str">
        <v>35238000AC0583</v>
      </c>
      <c r="BO96" s="19">
        <v>194</v>
      </c>
      <c r="BP96" s="19" t="str">
        <v>61.26</v>
      </c>
      <c r="BQ96" s="19">
        <v>119</v>
      </c>
      <c r="CB96" s="19" t="str">
        <v>82.00</v>
      </c>
      <c r="CI96" s="19" t="str">
        <v>-1.6827500</v>
      </c>
      <c r="CJ96" s="19" t="str">
        <v>48.1106950</v>
      </c>
    </row>
    <row r="97" spans="46:88" x14ac:dyDescent="0.25">
      <c r="AT97" s="20" t="str">
        <f t="shared" si="17"/>
        <v/>
      </c>
      <c r="AU97" s="19" t="str">
        <f t="shared" si="18"/>
        <v/>
      </c>
      <c r="AW97" s="19" t="str">
        <v>2019-528738</v>
      </c>
      <c r="AX97" s="19">
        <v>43612</v>
      </c>
      <c r="BA97" s="19">
        <v>433000</v>
      </c>
      <c r="BL97" s="19" t="str">
        <v>35238000AC1028</v>
      </c>
      <c r="BO97" s="19">
        <v>193</v>
      </c>
      <c r="BP97" s="19" t="str">
        <v>13.13</v>
      </c>
      <c r="BQ97" s="19">
        <v>15</v>
      </c>
      <c r="CB97" s="19" t="str">
        <v>71.00</v>
      </c>
      <c r="CI97" s="19" t="str">
        <v>-1.6834150</v>
      </c>
      <c r="CJ97" s="19" t="str">
        <v>48.1132690</v>
      </c>
    </row>
    <row r="98" spans="46:88" x14ac:dyDescent="0.25">
      <c r="AT98" s="20" t="str">
        <f t="shared" si="17"/>
        <v/>
      </c>
      <c r="AU98" s="19" t="str">
        <f t="shared" si="18"/>
        <v/>
      </c>
      <c r="AW98" s="19" t="str">
        <v>2019-528742</v>
      </c>
      <c r="AX98" s="19">
        <v>43608</v>
      </c>
      <c r="BA98" s="19">
        <v>66500</v>
      </c>
      <c r="BL98" s="19" t="str">
        <v>35238000AC1097</v>
      </c>
      <c r="BO98" s="19">
        <v>192</v>
      </c>
      <c r="BP98" s="19" t="str">
        <v>29.10</v>
      </c>
      <c r="BQ98" s="19">
        <v>135</v>
      </c>
      <c r="CB98" s="19" t="str">
        <v>85.00</v>
      </c>
      <c r="CI98" s="19" t="str">
        <v>-1.6853280</v>
      </c>
      <c r="CJ98" s="19" t="str">
        <v>48.1110990</v>
      </c>
    </row>
    <row r="99" spans="46:88" x14ac:dyDescent="0.25">
      <c r="AT99" s="20" t="str">
        <f t="shared" si="17"/>
        <v/>
      </c>
      <c r="AU99" s="19" t="str">
        <f t="shared" si="18"/>
        <v/>
      </c>
      <c r="AW99" s="19" t="str">
        <v>2019-528749</v>
      </c>
      <c r="AX99" s="19">
        <v>43609</v>
      </c>
      <c r="BA99" s="19">
        <v>275000</v>
      </c>
      <c r="BL99" s="19" t="str">
        <v>35238000AC0522</v>
      </c>
      <c r="BO99" s="19">
        <v>191</v>
      </c>
      <c r="BP99" s="19" t="str">
        <v>14.41</v>
      </c>
      <c r="BQ99" s="19">
        <v>32</v>
      </c>
      <c r="CB99" s="19" t="str">
        <v>103.00</v>
      </c>
      <c r="CI99" s="19" t="str">
        <v>-1.6804150</v>
      </c>
      <c r="CJ99" s="19" t="str">
        <v>48.1104930</v>
      </c>
    </row>
    <row r="100" spans="46:88" x14ac:dyDescent="0.25">
      <c r="AT100" s="20" t="str">
        <f t="shared" si="17"/>
        <v/>
      </c>
      <c r="AU100" s="19" t="str">
        <f>IF(AS100 &lt;&gt; "", AU99 +1, "")</f>
        <v/>
      </c>
      <c r="AW100" s="19" t="str">
        <v>2019-528869</v>
      </c>
      <c r="AX100" s="19">
        <v>43630</v>
      </c>
      <c r="BA100" s="19">
        <v>165000</v>
      </c>
      <c r="BL100" s="19" t="str">
        <v>35238000AC1108</v>
      </c>
      <c r="BO100" s="19">
        <v>190</v>
      </c>
      <c r="BP100" s="19" t="str">
        <v>48.57</v>
      </c>
      <c r="BQ100" s="19">
        <v>8</v>
      </c>
      <c r="CB100" s="19" t="str">
        <v>95.00</v>
      </c>
      <c r="CI100" s="19" t="str">
        <v>-1.6834930</v>
      </c>
      <c r="CJ100" s="19" t="str">
        <v>48.1136690</v>
      </c>
    </row>
    <row r="101" spans="46:88" x14ac:dyDescent="0.25">
      <c r="AT101" s="20"/>
      <c r="AW101" s="19" t="str">
        <v>2019-528986</v>
      </c>
      <c r="AX101" s="19">
        <v>43619</v>
      </c>
      <c r="BA101" s="19">
        <v>72500</v>
      </c>
      <c r="BL101" s="19" t="str">
        <v>35238000AC1102</v>
      </c>
      <c r="BO101" s="19">
        <v>189</v>
      </c>
      <c r="BP101" s="19" t="str">
        <v>81.30</v>
      </c>
      <c r="BQ101" s="19">
        <v>57</v>
      </c>
      <c r="CB101" s="19" t="str">
        <v>10.00</v>
      </c>
      <c r="CI101" s="19" t="str">
        <v>-1.6810160</v>
      </c>
      <c r="CJ101" s="19" t="str">
        <v>48.1137920</v>
      </c>
    </row>
    <row r="102" spans="46:88" x14ac:dyDescent="0.25">
      <c r="AT102" s="20"/>
      <c r="AW102" s="19" t="str">
        <v>2019-528988</v>
      </c>
      <c r="AX102" s="19">
        <v>43634</v>
      </c>
      <c r="BA102" s="19">
        <v>135000</v>
      </c>
      <c r="BL102" s="19" t="str">
        <v>35238000AC1014</v>
      </c>
      <c r="BO102" s="19">
        <v>188</v>
      </c>
      <c r="BP102" s="19" t="str">
        <v>106.58</v>
      </c>
      <c r="BQ102" s="19">
        <v>53</v>
      </c>
      <c r="CB102" s="19" t="str">
        <v>87.00</v>
      </c>
      <c r="CI102" s="19" t="str">
        <v>-1.6870800</v>
      </c>
      <c r="CJ102" s="19" t="str">
        <v>48.1106310</v>
      </c>
    </row>
    <row r="103" spans="46:88" x14ac:dyDescent="0.25">
      <c r="AT103" s="20"/>
      <c r="AW103" s="19" t="str">
        <v>2019-529001</v>
      </c>
      <c r="AX103" s="19">
        <v>43633</v>
      </c>
      <c r="BA103" s="19">
        <v>96000</v>
      </c>
      <c r="BL103" s="19" t="str">
        <v>35238000AC1238</v>
      </c>
      <c r="BO103" s="19">
        <v>187</v>
      </c>
      <c r="BP103" s="19" t="str">
        <v>85.02</v>
      </c>
      <c r="BQ103" s="19">
        <v>237</v>
      </c>
      <c r="CB103" s="19" t="str">
        <v>21.00</v>
      </c>
      <c r="CI103" s="19" t="str">
        <v>-1.6798740</v>
      </c>
      <c r="CJ103" s="19" t="str">
        <v>48.1151520</v>
      </c>
    </row>
    <row r="104" spans="46:88" x14ac:dyDescent="0.25">
      <c r="AT104" s="20"/>
      <c r="AW104" s="19" t="str">
        <v>2019-529002</v>
      </c>
      <c r="AX104" s="19">
        <v>43642</v>
      </c>
      <c r="BA104" s="19">
        <v>186200</v>
      </c>
      <c r="BL104" s="19" t="str">
        <v>35238000AC0143</v>
      </c>
      <c r="BO104" s="19">
        <v>177</v>
      </c>
      <c r="BP104" s="19" t="str">
        <v>96.03</v>
      </c>
      <c r="BQ104" s="19">
        <v>238</v>
      </c>
      <c r="CB104" s="19" t="str">
        <v>160.00</v>
      </c>
      <c r="CI104" s="19" t="str">
        <v>-1.6860170</v>
      </c>
      <c r="CJ104" s="19" t="str">
        <v>48.1147170</v>
      </c>
    </row>
    <row r="105" spans="46:88" x14ac:dyDescent="0.25">
      <c r="AT105" s="20"/>
      <c r="AW105" s="19" t="str">
        <v>2019-529004</v>
      </c>
      <c r="AX105" s="19">
        <v>43631</v>
      </c>
      <c r="BA105" s="19">
        <v>450000</v>
      </c>
      <c r="BL105" s="19" t="str">
        <v>35238000AC1100</v>
      </c>
      <c r="BO105" s="19">
        <v>179</v>
      </c>
      <c r="BP105" s="19" t="str">
        <v>47.00</v>
      </c>
      <c r="BQ105" s="19">
        <v>52</v>
      </c>
      <c r="CB105" s="19" t="str">
        <v>104.00</v>
      </c>
      <c r="CI105" s="19" t="str">
        <v>-1.6872130</v>
      </c>
      <c r="CJ105" s="19" t="str">
        <v>48.1120420</v>
      </c>
    </row>
    <row r="106" spans="46:88" x14ac:dyDescent="0.25">
      <c r="AT106" s="20"/>
      <c r="AW106" s="19" t="str">
        <v>2019-522039</v>
      </c>
      <c r="AX106" s="19">
        <v>43654</v>
      </c>
      <c r="BA106" s="19">
        <v>167000</v>
      </c>
      <c r="BL106" s="19" t="str">
        <v>35238000AC0608</v>
      </c>
      <c r="BO106" s="19">
        <v>180</v>
      </c>
      <c r="BP106" s="19" t="str">
        <v>20.64</v>
      </c>
      <c r="BQ106" s="19">
        <v>14</v>
      </c>
      <c r="CB106" s="19" t="str">
        <v>114.00</v>
      </c>
      <c r="CI106" s="19" t="str">
        <v>-1.6826640</v>
      </c>
      <c r="CJ106" s="19" t="str">
        <v>48.1120710</v>
      </c>
    </row>
    <row r="107" spans="46:88" x14ac:dyDescent="0.25">
      <c r="AT107" s="20"/>
      <c r="AW107" s="19" t="str">
        <v>2019-522124</v>
      </c>
      <c r="AX107" s="19">
        <v>43637</v>
      </c>
      <c r="BA107" s="19">
        <v>66000</v>
      </c>
      <c r="BL107" s="19" t="str">
        <v>35238000AC0609</v>
      </c>
      <c r="BO107" s="19">
        <v>186</v>
      </c>
      <c r="BP107" s="19" t="str">
        <v>62.44</v>
      </c>
      <c r="BQ107" s="19">
        <v>226</v>
      </c>
      <c r="CB107" s="19" t="str">
        <v>17.00</v>
      </c>
      <c r="CI107" s="19" t="str">
        <v>-1.6800590</v>
      </c>
      <c r="CJ107" s="19" t="str">
        <v>48.1119700</v>
      </c>
    </row>
    <row r="108" spans="46:88" x14ac:dyDescent="0.25">
      <c r="AT108" s="20"/>
      <c r="AW108" s="19" t="str">
        <v>2019-522203</v>
      </c>
      <c r="AX108" s="19">
        <v>43641</v>
      </c>
      <c r="BA108" s="19">
        <v>330000</v>
      </c>
      <c r="BL108" s="19" t="str">
        <v>35238000AC0489</v>
      </c>
      <c r="BO108" s="19">
        <v>185</v>
      </c>
      <c r="BP108" s="19" t="str">
        <v>34.03</v>
      </c>
      <c r="BQ108" s="19">
        <v>56</v>
      </c>
      <c r="CB108" s="19" t="str">
        <v>125.00</v>
      </c>
      <c r="CI108" s="19" t="str">
        <v>-1.6840600</v>
      </c>
      <c r="CJ108" s="19" t="str">
        <v>48.1103350</v>
      </c>
    </row>
    <row r="109" spans="46:88" x14ac:dyDescent="0.25">
      <c r="AT109" s="20"/>
      <c r="AW109" s="19" t="str">
        <v>2019-522258</v>
      </c>
      <c r="AX109" s="19">
        <v>43647</v>
      </c>
      <c r="BA109" s="19">
        <v>2528300</v>
      </c>
      <c r="BL109" s="19" t="str">
        <v>35238000AC0643</v>
      </c>
      <c r="BO109" s="19">
        <v>184</v>
      </c>
      <c r="BP109" s="19" t="str">
        <v>38.45</v>
      </c>
      <c r="BQ109" s="19">
        <v>196</v>
      </c>
      <c r="CB109" s="19" t="str">
        <v>129.00</v>
      </c>
      <c r="CI109" s="19" t="str">
        <v>-1.6809620</v>
      </c>
      <c r="CJ109" s="19" t="str">
        <v>48.1135100</v>
      </c>
    </row>
    <row r="110" spans="46:88" x14ac:dyDescent="0.25">
      <c r="AT110" s="20"/>
      <c r="AW110" s="19" t="str">
        <v>2019-522332</v>
      </c>
      <c r="AX110" s="19">
        <v>43651</v>
      </c>
      <c r="BA110" s="19">
        <v>102035</v>
      </c>
      <c r="BL110" s="19" t="str">
        <v>35238000AC0754</v>
      </c>
      <c r="BO110" s="19">
        <v>183</v>
      </c>
      <c r="BP110" s="19" t="str">
        <v>18.65</v>
      </c>
      <c r="BQ110" s="19">
        <v>158</v>
      </c>
      <c r="CB110" s="19" t="str">
        <v>69.00</v>
      </c>
      <c r="CI110" s="19" t="str">
        <v>-1.6819440</v>
      </c>
      <c r="CJ110" s="19" t="str">
        <v>48.1138250</v>
      </c>
    </row>
    <row r="111" spans="46:88" x14ac:dyDescent="0.25">
      <c r="AT111" s="20"/>
      <c r="AW111" s="19" t="str">
        <v>2019-522338</v>
      </c>
      <c r="AX111" s="19">
        <v>43656</v>
      </c>
      <c r="BA111" s="19">
        <v>76000</v>
      </c>
      <c r="BL111" s="19" t="str">
        <v>35238000AC0307</v>
      </c>
      <c r="BO111" s="19">
        <v>62</v>
      </c>
      <c r="BP111" s="19" t="str">
        <v>79.00</v>
      </c>
      <c r="BQ111" s="19">
        <v>103</v>
      </c>
      <c r="CB111" s="19" t="str">
        <v>158.00</v>
      </c>
      <c r="CI111" s="19" t="str">
        <v>-1.6797950</v>
      </c>
      <c r="CJ111" s="19" t="str">
        <v>48.1134410</v>
      </c>
    </row>
    <row r="112" spans="46:88" x14ac:dyDescent="0.25">
      <c r="AT112" s="20"/>
      <c r="AW112" s="19" t="str">
        <v>2019-522385</v>
      </c>
      <c r="AX112" s="19">
        <v>43662</v>
      </c>
      <c r="BA112" s="19">
        <v>129000</v>
      </c>
      <c r="BL112" s="19" t="str">
        <v>35238000AC0464</v>
      </c>
      <c r="BO112" s="19">
        <v>132</v>
      </c>
      <c r="BP112" s="19" t="str">
        <v>13.55</v>
      </c>
      <c r="BQ112" s="19">
        <v>71</v>
      </c>
      <c r="CB112" s="19" t="str">
        <v>120.00</v>
      </c>
      <c r="CI112" s="19" t="str">
        <v>-1.6867390</v>
      </c>
      <c r="CJ112" s="19" t="str">
        <v>48.1154550</v>
      </c>
    </row>
    <row r="113" spans="46:88" x14ac:dyDescent="0.25">
      <c r="AT113" s="20"/>
      <c r="AW113" s="19" t="str">
        <v>2019-522434</v>
      </c>
      <c r="AX113" s="19">
        <v>43663</v>
      </c>
      <c r="BA113" s="19">
        <v>180550</v>
      </c>
      <c r="BL113" s="19" t="str">
        <v>35238000AC1101</v>
      </c>
      <c r="BO113" s="19">
        <v>61</v>
      </c>
      <c r="BP113" s="19" t="str">
        <v>92.47</v>
      </c>
      <c r="BQ113" s="19">
        <v>133</v>
      </c>
      <c r="CB113" s="19" t="str">
        <v>136.00</v>
      </c>
      <c r="CI113" s="19" t="str">
        <v>-1.6816240</v>
      </c>
      <c r="CJ113" s="19" t="str">
        <v>48.1121190</v>
      </c>
    </row>
    <row r="114" spans="46:88" x14ac:dyDescent="0.25">
      <c r="AT114" s="20"/>
      <c r="AW114" s="19" t="str">
        <v>2019-522454</v>
      </c>
      <c r="AX114" s="19">
        <v>43665</v>
      </c>
      <c r="BA114" s="19">
        <v>81000</v>
      </c>
      <c r="BL114" s="19" t="str">
        <v>35238000AC0731</v>
      </c>
      <c r="BO114" s="19">
        <v>57</v>
      </c>
      <c r="BP114" s="19" t="str">
        <v>26.49</v>
      </c>
      <c r="BQ114" s="19">
        <v>125</v>
      </c>
      <c r="CB114" s="19" t="str">
        <v>100.00</v>
      </c>
      <c r="CI114" s="19" t="str">
        <v>-1.6821000</v>
      </c>
      <c r="CJ114" s="19" t="str">
        <v>48.1103170</v>
      </c>
    </row>
    <row r="115" spans="46:88" x14ac:dyDescent="0.25">
      <c r="AT115" s="20"/>
      <c r="AW115" s="19" t="str">
        <v>2019-522496</v>
      </c>
      <c r="AX115" s="19">
        <v>43668</v>
      </c>
      <c r="BA115" s="19">
        <v>115000</v>
      </c>
      <c r="BL115" s="19" t="str">
        <v>35238000AC0548</v>
      </c>
      <c r="BO115" s="19">
        <v>126</v>
      </c>
      <c r="BP115" s="19" t="str">
        <v>34.54</v>
      </c>
      <c r="BQ115" s="19">
        <v>143</v>
      </c>
      <c r="CB115" s="19" t="str">
        <v>117.00</v>
      </c>
      <c r="CI115" s="19" t="str">
        <v>-1.6843060</v>
      </c>
      <c r="CJ115" s="19" t="str">
        <v>48.1118770</v>
      </c>
    </row>
    <row r="116" spans="46:88" x14ac:dyDescent="0.25">
      <c r="AT116" s="20"/>
      <c r="AW116" s="19" t="str">
        <v>2019-522635</v>
      </c>
      <c r="AX116" s="19">
        <v>43670</v>
      </c>
      <c r="BA116" s="19">
        <v>125000</v>
      </c>
      <c r="BL116" s="19" t="str">
        <v>35238000AC0057</v>
      </c>
      <c r="BO116" s="19">
        <v>29</v>
      </c>
      <c r="BP116" s="19" t="str">
        <v>31.61</v>
      </c>
      <c r="BQ116" s="19">
        <v>105</v>
      </c>
      <c r="CB116" s="19" t="str">
        <v>276.00</v>
      </c>
      <c r="CI116" s="19" t="str">
        <v>-1.6857690</v>
      </c>
      <c r="CJ116" s="19" t="str">
        <v>48.1166510</v>
      </c>
    </row>
    <row r="117" spans="46:88" x14ac:dyDescent="0.25">
      <c r="AT117" s="20"/>
      <c r="AW117" s="19" t="str">
        <v>2019-522688</v>
      </c>
      <c r="AX117" s="19">
        <v>43677</v>
      </c>
      <c r="BA117" s="19">
        <v>617700</v>
      </c>
      <c r="BL117" s="19" t="str">
        <v>35238000AC0202</v>
      </c>
      <c r="BO117" s="19">
        <v>36</v>
      </c>
      <c r="BP117" s="19" t="str">
        <v>20.41</v>
      </c>
      <c r="BQ117" s="19">
        <v>128</v>
      </c>
      <c r="CB117" s="19" t="str">
        <v>215.00</v>
      </c>
      <c r="CI117" s="19" t="str">
        <v>-1.6811530</v>
      </c>
      <c r="CJ117" s="19" t="str">
        <v>48.1142690</v>
      </c>
    </row>
    <row r="118" spans="46:88" x14ac:dyDescent="0.25">
      <c r="AT118" s="20"/>
      <c r="AW118" s="19" t="str">
        <v>2019-522726</v>
      </c>
      <c r="AX118" s="19">
        <v>43658</v>
      </c>
      <c r="BA118" s="19">
        <v>165300</v>
      </c>
      <c r="BL118" s="19" t="str">
        <v>35238000AC0344</v>
      </c>
      <c r="BO118" s="19">
        <v>128</v>
      </c>
      <c r="BP118" s="19" t="str">
        <v>103.21</v>
      </c>
      <c r="BQ118" s="19">
        <v>62</v>
      </c>
      <c r="CB118" s="19" t="str">
        <v>178.00</v>
      </c>
      <c r="CI118" s="19" t="str">
        <v>-1.6795570</v>
      </c>
      <c r="CJ118" s="19" t="str">
        <v>48.1120950</v>
      </c>
    </row>
    <row r="119" spans="46:88" x14ac:dyDescent="0.25">
      <c r="AT119" s="20"/>
      <c r="AW119" s="19" t="str">
        <v>2019-522780</v>
      </c>
      <c r="AX119" s="19">
        <v>43672</v>
      </c>
      <c r="BA119" s="19">
        <v>173000</v>
      </c>
      <c r="BL119" s="19" t="str">
        <v>35238000AC0482</v>
      </c>
      <c r="BO119" s="19">
        <v>91</v>
      </c>
      <c r="BP119" s="19" t="str">
        <v>43.50</v>
      </c>
      <c r="BQ119" s="19">
        <v>126</v>
      </c>
      <c r="CB119" s="19" t="str">
        <v>167.00</v>
      </c>
      <c r="CI119" s="19" t="str">
        <v>-1.6802320</v>
      </c>
      <c r="CJ119" s="19" t="str">
        <v>48.1115770</v>
      </c>
    </row>
    <row r="120" spans="46:88" x14ac:dyDescent="0.25">
      <c r="AT120" s="20"/>
      <c r="AW120" s="19" t="str">
        <v>2019-522784</v>
      </c>
      <c r="AX120" s="19">
        <v>43671</v>
      </c>
      <c r="BA120" s="19">
        <v>740000</v>
      </c>
      <c r="BL120" s="19" t="str">
        <v>35238000AC0776</v>
      </c>
      <c r="BO120" s="19">
        <v>34</v>
      </c>
      <c r="BP120" s="19" t="str">
        <v>11.23</v>
      </c>
      <c r="BQ120" s="19">
        <v>88</v>
      </c>
      <c r="CB120" s="19" t="str">
        <v>154.00</v>
      </c>
      <c r="CI120" s="19" t="str">
        <v>-1.6805820</v>
      </c>
      <c r="CJ120" s="19" t="str">
        <v>48.1110840</v>
      </c>
    </row>
    <row r="121" spans="46:88" x14ac:dyDescent="0.25">
      <c r="AT121" s="20"/>
      <c r="AW121" s="19" t="str">
        <v>2019-522817</v>
      </c>
      <c r="AX121" s="19">
        <v>45085</v>
      </c>
      <c r="BA121" s="19">
        <v>21849</v>
      </c>
      <c r="BL121" s="19" t="str">
        <v>35238000AC0509</v>
      </c>
      <c r="BO121" s="19">
        <v>40</v>
      </c>
      <c r="BP121" s="19" t="str">
        <v>16.69</v>
      </c>
      <c r="BQ121" s="19">
        <v>140</v>
      </c>
      <c r="CB121" s="19" t="str">
        <v>78.00</v>
      </c>
      <c r="CI121" s="19" t="str">
        <v>-1.6804850</v>
      </c>
      <c r="CJ121" s="19" t="str">
        <v>48.1111170</v>
      </c>
    </row>
    <row r="122" spans="46:88" x14ac:dyDescent="0.25">
      <c r="AT122" s="20"/>
      <c r="AW122" s="19" t="str">
        <v>2019-522827</v>
      </c>
      <c r="AX122" s="19">
        <v>43811</v>
      </c>
      <c r="BA122" s="19">
        <v>14500</v>
      </c>
      <c r="BL122" s="19" t="str">
        <v>35238000AC0521</v>
      </c>
      <c r="BO122" s="19">
        <v>51</v>
      </c>
      <c r="BP122" s="19" t="str">
        <v>68.70</v>
      </c>
      <c r="BQ122" s="19">
        <v>147</v>
      </c>
      <c r="CB122" s="19" t="str">
        <v>347.00</v>
      </c>
      <c r="CI122" s="19" t="str">
        <v>-1.6807140</v>
      </c>
      <c r="CJ122" s="19" t="str">
        <v>48.1133920</v>
      </c>
    </row>
    <row r="123" spans="46:88" x14ac:dyDescent="0.25">
      <c r="AT123" s="20"/>
      <c r="AW123" s="19" t="str">
        <v>2019-522828</v>
      </c>
      <c r="AX123" s="19">
        <v>43819</v>
      </c>
      <c r="BA123" s="19">
        <v>525000</v>
      </c>
      <c r="BL123" s="19" t="str">
        <v>35238000AC0519</v>
      </c>
      <c r="BO123" s="19">
        <v>2</v>
      </c>
      <c r="BP123" s="19" t="str">
        <v>128.02</v>
      </c>
      <c r="BQ123" s="19">
        <v>134</v>
      </c>
      <c r="CB123" s="19" t="str">
        <v>11.00</v>
      </c>
      <c r="CI123" s="19" t="str">
        <v>-1.6832410</v>
      </c>
      <c r="CJ123" s="19" t="str">
        <v>48.1112260</v>
      </c>
    </row>
    <row r="124" spans="46:88" x14ac:dyDescent="0.25">
      <c r="AT124" s="20"/>
      <c r="AW124" s="19" t="str">
        <v>2019-522833</v>
      </c>
      <c r="AX124" s="19">
        <v>43822</v>
      </c>
      <c r="BA124" s="19">
        <v>189000</v>
      </c>
      <c r="BL124" s="19" t="str">
        <v>35238000AC0268</v>
      </c>
      <c r="BO124" s="19">
        <v>42</v>
      </c>
      <c r="BP124" s="19" t="str">
        <v>17.15</v>
      </c>
      <c r="BQ124" s="19">
        <v>37</v>
      </c>
      <c r="CB124" s="19" t="str">
        <v>48.00</v>
      </c>
      <c r="CI124" s="19" t="str">
        <v>-1.6826450</v>
      </c>
      <c r="CJ124" s="19" t="str">
        <v>48.1142190</v>
      </c>
    </row>
    <row r="125" spans="46:88" x14ac:dyDescent="0.25">
      <c r="AT125" s="20"/>
      <c r="AW125" s="19" t="str">
        <v>2019-522870</v>
      </c>
      <c r="AX125" s="19">
        <v>43809</v>
      </c>
      <c r="BA125" s="19">
        <v>73000</v>
      </c>
      <c r="BL125" s="19" t="str">
        <v>35238000AC0582</v>
      </c>
      <c r="BO125" s="19">
        <v>232</v>
      </c>
      <c r="BP125" s="19" t="str">
        <v>23.39</v>
      </c>
      <c r="BQ125" s="19">
        <v>168</v>
      </c>
      <c r="CB125" s="19" t="str">
        <v>210.00</v>
      </c>
      <c r="CI125" s="19" t="str">
        <v>-1.6811050</v>
      </c>
      <c r="CJ125" s="19" t="str">
        <v>48.1107740</v>
      </c>
    </row>
    <row r="126" spans="46:88" x14ac:dyDescent="0.25">
      <c r="AT126" s="20"/>
      <c r="AW126" s="19" t="str">
        <v>2019-522880</v>
      </c>
      <c r="AX126" s="19">
        <v>43825</v>
      </c>
      <c r="BA126" s="19">
        <v>174000</v>
      </c>
      <c r="BL126" s="19" t="str">
        <v>35238000AC0343</v>
      </c>
      <c r="BO126" s="19">
        <v>104</v>
      </c>
      <c r="BP126" s="19" t="str">
        <v>12.00</v>
      </c>
      <c r="BQ126" s="19">
        <v>120</v>
      </c>
      <c r="CB126" s="19" t="str">
        <v>89.00</v>
      </c>
      <c r="CI126" s="19" t="str">
        <v>-1.6837460</v>
      </c>
      <c r="CJ126" s="19" t="str">
        <v>48.1135090</v>
      </c>
    </row>
    <row r="127" spans="46:88" x14ac:dyDescent="0.25">
      <c r="AT127" s="20"/>
      <c r="AW127" s="19" t="str">
        <v>2019-522934</v>
      </c>
      <c r="AX127" s="19">
        <v>43830</v>
      </c>
      <c r="BA127" s="19">
        <v>460000</v>
      </c>
      <c r="BL127" s="19" t="str">
        <v>35238000AC0629</v>
      </c>
      <c r="BO127" s="19">
        <v>156</v>
      </c>
      <c r="BP127" s="19" t="str">
        <v>40.08</v>
      </c>
      <c r="BQ127" s="19">
        <v>6</v>
      </c>
      <c r="CB127" s="19" t="str">
        <v>91.00</v>
      </c>
      <c r="CI127" s="19" t="str">
        <v>-1.6838560</v>
      </c>
      <c r="CJ127" s="19" t="str">
        <v>48.1133480</v>
      </c>
    </row>
    <row r="128" spans="46:88" x14ac:dyDescent="0.25">
      <c r="AT128" s="20"/>
      <c r="AW128" s="19" t="str">
        <v>2019-522936</v>
      </c>
      <c r="AX128" s="19">
        <v>43829</v>
      </c>
      <c r="BA128" s="19">
        <v>61000</v>
      </c>
      <c r="BL128" s="19" t="str">
        <v>35238000AC0249</v>
      </c>
      <c r="BO128" s="19">
        <v>3</v>
      </c>
      <c r="BP128" s="19" t="str">
        <v>16.09</v>
      </c>
      <c r="BQ128" s="19">
        <v>110</v>
      </c>
      <c r="CB128" s="19" t="str">
        <v>83.00</v>
      </c>
      <c r="CI128" s="19" t="str">
        <v>-1.6807740</v>
      </c>
      <c r="CJ128" s="19" t="str">
        <v>48.1136280</v>
      </c>
    </row>
    <row r="129" spans="46:88" x14ac:dyDescent="0.25">
      <c r="AT129" s="20"/>
      <c r="AW129" s="19" t="str">
        <v>2019-522958</v>
      </c>
      <c r="AX129" s="19">
        <v>44567</v>
      </c>
      <c r="BA129" s="19">
        <v>599000</v>
      </c>
      <c r="BL129" s="19" t="str">
        <v>35238000AC1107</v>
      </c>
      <c r="BO129" s="19">
        <v>103</v>
      </c>
      <c r="BP129" s="19" t="str">
        <v>178.73</v>
      </c>
      <c r="BQ129" s="19">
        <v>219</v>
      </c>
      <c r="CB129" s="19" t="str">
        <v>142.00</v>
      </c>
      <c r="CI129" s="19" t="str">
        <v>-1.6806170</v>
      </c>
      <c r="CJ129" s="19" t="str">
        <v>48.1123030</v>
      </c>
    </row>
    <row r="130" spans="46:88" x14ac:dyDescent="0.25">
      <c r="AT130" s="20"/>
      <c r="AW130" s="19" t="str">
        <v>2019-523016</v>
      </c>
      <c r="AX130" s="19">
        <v>44566</v>
      </c>
      <c r="BA130" s="19">
        <v>60000</v>
      </c>
      <c r="BL130" s="19" t="str">
        <v>35238000AC0410</v>
      </c>
      <c r="BO130" s="19">
        <v>82</v>
      </c>
      <c r="BP130" s="19" t="str">
        <v>63.52</v>
      </c>
      <c r="BQ130" s="19">
        <v>124</v>
      </c>
      <c r="CB130" s="19" t="str">
        <v>106.00</v>
      </c>
      <c r="CI130" s="19" t="str">
        <v>-1.6805160</v>
      </c>
      <c r="CJ130" s="19" t="str">
        <v>48.1155260</v>
      </c>
    </row>
    <row r="131" spans="46:88" x14ac:dyDescent="0.25">
      <c r="AT131" s="20"/>
      <c r="AW131" s="19" t="str">
        <v>2019-523053</v>
      </c>
      <c r="AX131" s="19">
        <v>44572</v>
      </c>
      <c r="BA131" s="19">
        <v>270000</v>
      </c>
      <c r="BL131" s="19" t="str">
        <v>35238000AC0496</v>
      </c>
      <c r="BO131" s="19">
        <v>101</v>
      </c>
      <c r="BP131" s="19" t="str">
        <v>50.99</v>
      </c>
      <c r="BQ131" s="19">
        <v>91</v>
      </c>
      <c r="CB131" s="19" t="str">
        <v>93.00</v>
      </c>
      <c r="CI131" s="19" t="str">
        <v>-1.6856670</v>
      </c>
      <c r="CJ131" s="19" t="str">
        <v>48.1111750</v>
      </c>
    </row>
    <row r="132" spans="46:88" x14ac:dyDescent="0.25">
      <c r="AT132" s="20"/>
      <c r="AW132" s="19" t="str">
        <v>2019-523060</v>
      </c>
      <c r="AX132" s="19">
        <v>44575</v>
      </c>
      <c r="BA132" s="19">
        <v>222000</v>
      </c>
      <c r="BL132" s="19" t="str">
        <v>35238000AC0173</v>
      </c>
      <c r="BO132" s="19">
        <v>110</v>
      </c>
      <c r="BP132" s="19" t="str">
        <v>44.02</v>
      </c>
      <c r="BQ132" s="19">
        <v>74</v>
      </c>
      <c r="CB132" s="19" t="str">
        <v>519.00</v>
      </c>
      <c r="CI132" s="19" t="str">
        <v>-1.6824960</v>
      </c>
      <c r="CJ132" s="19" t="str">
        <v>48.1133010</v>
      </c>
    </row>
    <row r="133" spans="46:88" x14ac:dyDescent="0.25">
      <c r="AT133" s="20"/>
      <c r="AW133" s="19" t="str">
        <v>2019-523160</v>
      </c>
      <c r="AX133" s="19">
        <v>44573</v>
      </c>
      <c r="BA133" s="19">
        <v>180190</v>
      </c>
      <c r="BL133" s="19" t="str">
        <v>35238000AC0581</v>
      </c>
      <c r="BO133" s="19">
        <v>38</v>
      </c>
      <c r="BP133" s="19" t="str">
        <v>107.62</v>
      </c>
      <c r="BQ133" s="19">
        <v>516</v>
      </c>
      <c r="CB133" s="19" t="str">
        <v>813.00</v>
      </c>
      <c r="CI133" s="19" t="str">
        <v>-1.6820340</v>
      </c>
      <c r="CJ133" s="19" t="str">
        <v>48.1138680</v>
      </c>
    </row>
    <row r="134" spans="46:88" x14ac:dyDescent="0.25">
      <c r="AT134" s="20"/>
      <c r="AW134" s="19" t="str">
        <v>2019-523268</v>
      </c>
      <c r="AX134" s="19">
        <v>44564</v>
      </c>
      <c r="BA134" s="19">
        <v>204000</v>
      </c>
      <c r="BL134" s="19" t="str">
        <v>35238000AC0919</v>
      </c>
      <c r="BO134" s="19">
        <v>166</v>
      </c>
      <c r="BP134" s="19" t="str">
        <v>12.92</v>
      </c>
      <c r="BQ134" s="19">
        <v>211</v>
      </c>
      <c r="CB134" s="19" t="str">
        <v>64.00</v>
      </c>
      <c r="CI134" s="19" t="str">
        <v>-1.6810710</v>
      </c>
      <c r="CJ134" s="19" t="str">
        <v>48.1140100</v>
      </c>
    </row>
    <row r="135" spans="46:88" x14ac:dyDescent="0.25">
      <c r="AT135" s="20"/>
      <c r="AW135" s="19" t="str">
        <v>2019-523340</v>
      </c>
      <c r="AX135" s="19">
        <v>44571</v>
      </c>
      <c r="BA135" s="19">
        <v>340000</v>
      </c>
      <c r="BL135" s="19" t="str">
        <v>35238000AC0351</v>
      </c>
      <c r="BO135" s="19">
        <v>92</v>
      </c>
      <c r="BP135" s="19" t="str">
        <v>22.49</v>
      </c>
      <c r="BQ135" s="19">
        <v>227</v>
      </c>
      <c r="CB135" s="19" t="str">
        <v>200.00</v>
      </c>
      <c r="CI135" s="19" t="str">
        <v>-1.6811540</v>
      </c>
      <c r="CJ135" s="19" t="str">
        <v>48.1113350</v>
      </c>
    </row>
    <row r="136" spans="46:88" x14ac:dyDescent="0.25">
      <c r="AT136" s="20"/>
      <c r="AW136" s="19" t="str">
        <v>2019-523352</v>
      </c>
      <c r="AX136" s="19">
        <v>44579</v>
      </c>
      <c r="BA136" s="19">
        <v>142000</v>
      </c>
      <c r="BL136" s="19" t="str">
        <v>35238000AC0340</v>
      </c>
      <c r="BO136" s="19">
        <v>53</v>
      </c>
      <c r="BP136" s="19" t="str">
        <v>21.71</v>
      </c>
      <c r="BQ136" s="19">
        <v>36</v>
      </c>
      <c r="CB136" s="19" t="str">
        <v>193.00</v>
      </c>
      <c r="CI136" s="19" t="str">
        <v>-1.6853760</v>
      </c>
      <c r="CJ136" s="19" t="str">
        <v>48.1120010</v>
      </c>
    </row>
    <row r="137" spans="46:88" x14ac:dyDescent="0.25">
      <c r="AT137" s="20"/>
      <c r="AW137" s="19" t="str">
        <v>2019-523366</v>
      </c>
      <c r="AX137" s="19">
        <v>44589</v>
      </c>
      <c r="BA137" s="19">
        <v>10200</v>
      </c>
      <c r="BL137" s="19" t="str">
        <v>35238000AC1209</v>
      </c>
      <c r="BO137" s="19">
        <v>309</v>
      </c>
      <c r="BP137" s="19" t="str">
        <v>37.94</v>
      </c>
      <c r="BQ137" s="19">
        <v>44</v>
      </c>
      <c r="CB137" s="19" t="str">
        <v>220.00</v>
      </c>
      <c r="CI137" s="19" t="str">
        <v>-1.6809280</v>
      </c>
      <c r="CJ137" s="19" t="str">
        <v>48.1130560</v>
      </c>
    </row>
    <row r="138" spans="46:88" x14ac:dyDescent="0.25">
      <c r="AT138" s="20"/>
      <c r="AW138" s="19" t="str">
        <v>2019-523394</v>
      </c>
      <c r="AX138" s="19">
        <v>44593</v>
      </c>
      <c r="BA138" s="19">
        <v>336000</v>
      </c>
      <c r="BL138" s="19" t="str">
        <v>35238000AC0503</v>
      </c>
      <c r="BO138" s="19">
        <v>98</v>
      </c>
      <c r="BP138" s="19" t="str">
        <v>57.70</v>
      </c>
      <c r="BQ138" s="19">
        <v>139</v>
      </c>
      <c r="CB138" s="19" t="str">
        <v>170.00</v>
      </c>
      <c r="CI138" s="19" t="str">
        <v>-1.6796760</v>
      </c>
      <c r="CJ138" s="19" t="str">
        <v>48.1118240</v>
      </c>
    </row>
    <row r="139" spans="46:88" x14ac:dyDescent="0.25">
      <c r="AT139" s="20"/>
      <c r="AW139" s="19" t="str">
        <v>2019-523427</v>
      </c>
      <c r="AX139" s="19">
        <v>44600</v>
      </c>
      <c r="BA139" s="19">
        <v>147500</v>
      </c>
      <c r="BL139" s="19" t="str">
        <v>35238000AC0738</v>
      </c>
      <c r="BO139" s="19">
        <v>32</v>
      </c>
      <c r="BP139" s="19" t="str">
        <v>89.20</v>
      </c>
      <c r="BQ139" s="19">
        <v>311</v>
      </c>
      <c r="CB139" s="19" t="str">
        <v>92.00</v>
      </c>
      <c r="CI139" s="19" t="str">
        <v>-1.6858600</v>
      </c>
      <c r="CJ139" s="19" t="str">
        <v>48.1136700</v>
      </c>
    </row>
    <row r="140" spans="46:88" x14ac:dyDescent="0.25">
      <c r="AT140" s="20"/>
      <c r="AW140" s="19" t="str">
        <v>2019-523467</v>
      </c>
      <c r="AX140" s="19">
        <v>44603</v>
      </c>
      <c r="BA140" s="19">
        <v>1500000</v>
      </c>
      <c r="BL140" s="19" t="str">
        <v>35238000AC1099</v>
      </c>
      <c r="BO140" s="19">
        <v>162</v>
      </c>
      <c r="BP140" s="19" t="str">
        <v>49.50</v>
      </c>
      <c r="BQ140" s="19">
        <v>99</v>
      </c>
      <c r="CB140" s="19" t="str">
        <v>149.00</v>
      </c>
      <c r="CI140" s="19" t="str">
        <v>-1.6818280</v>
      </c>
      <c r="CJ140" s="19" t="str">
        <v>48.1122190</v>
      </c>
    </row>
    <row r="141" spans="46:88" x14ac:dyDescent="0.25">
      <c r="AT141" s="20"/>
      <c r="AW141" s="19" t="str">
        <v>2019-523489</v>
      </c>
      <c r="AX141" s="19">
        <v>44586</v>
      </c>
      <c r="BA141" s="19">
        <v>144000</v>
      </c>
      <c r="BL141" s="19" t="str">
        <v>35238000AC0301</v>
      </c>
      <c r="BO141" s="19">
        <v>105</v>
      </c>
      <c r="BP141" s="19" t="str">
        <v>118.34</v>
      </c>
      <c r="BQ141" s="19">
        <v>65</v>
      </c>
      <c r="CB141" s="19" t="str">
        <v>122.00</v>
      </c>
      <c r="CI141" s="19" t="str">
        <v>-1.6800100</v>
      </c>
      <c r="CJ141" s="19" t="str">
        <v>48.1122560</v>
      </c>
    </row>
    <row r="142" spans="46:88" x14ac:dyDescent="0.25">
      <c r="AT142" s="20"/>
      <c r="AW142" s="19" t="str">
        <v>2019-523632</v>
      </c>
      <c r="AX142" s="19">
        <v>44613</v>
      </c>
      <c r="BA142" s="19">
        <v>620000</v>
      </c>
      <c r="BL142" s="19" t="str">
        <v>35238000AC0493</v>
      </c>
      <c r="BO142" s="19">
        <v>77</v>
      </c>
      <c r="BP142" s="19" t="str">
        <v>155.65</v>
      </c>
      <c r="BQ142" s="19">
        <v>90</v>
      </c>
      <c r="CB142" s="19" t="str">
        <v>207.00</v>
      </c>
      <c r="CI142" s="19" t="str">
        <v>-1.6800120</v>
      </c>
      <c r="CJ142" s="19" t="str">
        <v>48.1146020</v>
      </c>
    </row>
    <row r="143" spans="46:88" x14ac:dyDescent="0.25">
      <c r="AT143" s="20"/>
      <c r="AW143" s="19" t="str">
        <v>2019-523882</v>
      </c>
      <c r="AX143" s="19">
        <v>44614</v>
      </c>
      <c r="BA143" s="19">
        <v>152000</v>
      </c>
      <c r="BL143" s="19" t="str">
        <v>35238000AC0492</v>
      </c>
      <c r="BO143" s="19">
        <v>67</v>
      </c>
      <c r="BP143" s="19" t="str">
        <v>49.58</v>
      </c>
      <c r="BQ143" s="19" t="str">
        <v>*</v>
      </c>
      <c r="CB143" s="19" t="str">
        <v>132.00</v>
      </c>
      <c r="CI143" s="19" t="str">
        <v>-1.6815610</v>
      </c>
      <c r="CJ143" s="19" t="str">
        <v>48.1112590</v>
      </c>
    </row>
    <row r="144" spans="46:88" x14ac:dyDescent="0.25">
      <c r="AT144" s="20"/>
      <c r="AW144" s="19" t="str">
        <v>2019-523897</v>
      </c>
      <c r="AX144" s="19">
        <v>44587</v>
      </c>
      <c r="BA144" s="19">
        <v>880000</v>
      </c>
      <c r="BL144" s="19" t="str">
        <v>35238000AC0921</v>
      </c>
      <c r="BO144" s="19">
        <v>43</v>
      </c>
      <c r="BP144" s="19" t="str">
        <v>46.57</v>
      </c>
      <c r="CB144" s="19" t="str">
        <v>182.00</v>
      </c>
      <c r="CI144" s="19" t="str">
        <v>-1.6828800</v>
      </c>
      <c r="CJ144" s="19" t="str">
        <v>48.1120220</v>
      </c>
    </row>
    <row r="145" spans="46:88" x14ac:dyDescent="0.25">
      <c r="AT145" s="20"/>
      <c r="AW145" s="19" t="str">
        <v>2019-524025</v>
      </c>
      <c r="AX145" s="19">
        <v>44620</v>
      </c>
      <c r="BA145" s="19">
        <v>289000</v>
      </c>
      <c r="BL145" s="19" t="str">
        <v>35238000AC0587</v>
      </c>
      <c r="BO145" s="19">
        <v>112</v>
      </c>
      <c r="BP145" s="19" t="str">
        <v>18.38</v>
      </c>
      <c r="CB145" s="19" t="str">
        <v>121.00</v>
      </c>
      <c r="CI145" s="19" t="str">
        <v>-1.6814000</v>
      </c>
      <c r="CJ145" s="19" t="str">
        <v>48.1126710</v>
      </c>
    </row>
    <row r="146" spans="46:88" x14ac:dyDescent="0.25">
      <c r="AT146" s="20"/>
      <c r="AW146" s="19" t="str">
        <v>2019-524057</v>
      </c>
      <c r="AX146" s="19">
        <v>44601</v>
      </c>
      <c r="BA146" s="19">
        <v>67500</v>
      </c>
      <c r="BL146" s="19" t="str">
        <v>35238000AC0364</v>
      </c>
      <c r="BO146" s="19">
        <v>137</v>
      </c>
      <c r="BP146" s="19" t="str">
        <v>28.21</v>
      </c>
      <c r="CB146" s="19" t="str">
        <v>255.00</v>
      </c>
      <c r="CI146" s="19" t="str">
        <v>-1.6859020</v>
      </c>
      <c r="CJ146" s="19" t="str">
        <v>48.1112090</v>
      </c>
    </row>
    <row r="147" spans="46:88" x14ac:dyDescent="0.25">
      <c r="AT147" s="20"/>
      <c r="AW147" s="19" t="str">
        <v>2019-524078</v>
      </c>
      <c r="AX147" s="19">
        <v>44621</v>
      </c>
      <c r="BA147" s="19">
        <v>41900</v>
      </c>
      <c r="BL147" s="19" t="str">
        <v>35238000AC0016</v>
      </c>
      <c r="BO147" s="19">
        <v>239</v>
      </c>
      <c r="BP147" s="19" t="str">
        <v>73.09</v>
      </c>
      <c r="CB147" s="19" t="str">
        <v>202.00</v>
      </c>
      <c r="CI147" s="19" t="str">
        <v>-1.6816410</v>
      </c>
      <c r="CJ147" s="19" t="str">
        <v>48.1134540</v>
      </c>
    </row>
    <row r="148" spans="46:88" x14ac:dyDescent="0.25">
      <c r="AT148" s="20"/>
      <c r="AW148" s="19" t="str">
        <v>2019-524092</v>
      </c>
      <c r="AX148" s="19">
        <v>44607</v>
      </c>
      <c r="BA148" s="19">
        <v>162250</v>
      </c>
      <c r="BL148" s="19" t="str">
        <v>35238000AC0284</v>
      </c>
      <c r="BO148" s="19">
        <v>114</v>
      </c>
      <c r="BP148" s="19" t="str">
        <v>34.30</v>
      </c>
      <c r="CB148" s="19" t="str">
        <v>13.00</v>
      </c>
      <c r="CI148" s="19" t="str">
        <v>-1.6806540</v>
      </c>
      <c r="CJ148" s="19" t="str">
        <v>48.1108910</v>
      </c>
    </row>
    <row r="149" spans="46:88" x14ac:dyDescent="0.25">
      <c r="AT149" s="20"/>
      <c r="AW149" s="19" t="str">
        <v>2019-524227</v>
      </c>
      <c r="AX149" s="19">
        <v>44599</v>
      </c>
      <c r="BA149" s="19">
        <v>76500</v>
      </c>
      <c r="BL149" s="19" t="str">
        <v>35238000AC0523</v>
      </c>
      <c r="BO149" s="19">
        <v>129</v>
      </c>
      <c r="BP149" s="19" t="str">
        <v>33.73</v>
      </c>
      <c r="CB149" s="19" t="str">
        <v>79.00</v>
      </c>
      <c r="CI149" s="19" t="str">
        <v>-1.6830900</v>
      </c>
      <c r="CJ149" s="19" t="str">
        <v>48.1125510</v>
      </c>
    </row>
    <row r="150" spans="46:88" x14ac:dyDescent="0.25">
      <c r="AT150" s="20"/>
      <c r="AW150" s="19" t="str">
        <v>2019-524316</v>
      </c>
      <c r="AX150" s="19">
        <v>44623</v>
      </c>
      <c r="BA150" s="19">
        <v>268120</v>
      </c>
      <c r="BL150" s="19" t="str">
        <v>35238000AC0269</v>
      </c>
      <c r="BO150" s="19">
        <v>159</v>
      </c>
      <c r="BP150" s="19" t="str">
        <v>27.70</v>
      </c>
      <c r="CB150" s="19" t="str">
        <v>138.00</v>
      </c>
      <c r="CI150" s="19" t="str">
        <v>-1.6823530</v>
      </c>
      <c r="CJ150" s="19" t="str">
        <v>48.1128950</v>
      </c>
    </row>
    <row r="151" spans="46:88" x14ac:dyDescent="0.25">
      <c r="AT151" s="20"/>
      <c r="AW151" s="19" t="str">
        <v>2019-524359</v>
      </c>
      <c r="AX151" s="19">
        <v>44624</v>
      </c>
      <c r="BA151" s="19">
        <v>152700</v>
      </c>
      <c r="BL151" s="19" t="str">
        <v>35238000AC0568</v>
      </c>
      <c r="BO151" s="19">
        <v>152</v>
      </c>
      <c r="BP151" s="19" t="str">
        <v>114.44</v>
      </c>
      <c r="CB151" s="19" t="str">
        <v>184.00</v>
      </c>
      <c r="CI151" s="19" t="str">
        <v>-1.6807750</v>
      </c>
      <c r="CJ151" s="19" t="str">
        <v>48.1115640</v>
      </c>
    </row>
    <row r="152" spans="46:88" x14ac:dyDescent="0.25">
      <c r="AT152" s="20"/>
      <c r="AW152" s="19" t="str">
        <v>2019-524362</v>
      </c>
      <c r="AX152" s="19">
        <v>44628</v>
      </c>
      <c r="BA152" s="19">
        <v>163000</v>
      </c>
      <c r="BL152" s="19" t="str">
        <v>35238000AC0806</v>
      </c>
      <c r="BO152" s="19">
        <v>55</v>
      </c>
      <c r="BP152" s="19" t="str">
        <v>80.35</v>
      </c>
      <c r="CB152" s="19" t="str">
        <v>169.00</v>
      </c>
      <c r="CI152" s="19" t="str">
        <v>-1.6846030</v>
      </c>
      <c r="CJ152" s="19" t="str">
        <v>48.1119820</v>
      </c>
    </row>
    <row r="153" spans="46:88" x14ac:dyDescent="0.25">
      <c r="AT153" s="20"/>
      <c r="AW153" s="19" t="str">
        <v>2019-524424</v>
      </c>
      <c r="AX153" s="19">
        <v>44631</v>
      </c>
      <c r="BA153" s="19">
        <v>210000</v>
      </c>
      <c r="BL153" s="19" t="str">
        <v>35238000AC0263</v>
      </c>
      <c r="BO153" s="19">
        <v>121</v>
      </c>
      <c r="BP153" s="19" t="str">
        <v>85.28</v>
      </c>
      <c r="CB153" s="19" t="str">
        <v>171.00</v>
      </c>
      <c r="CI153" s="19" t="str">
        <v>-1.6824140</v>
      </c>
      <c r="CJ153" s="19" t="str">
        <v>48.1126040</v>
      </c>
    </row>
    <row r="154" spans="46:88" x14ac:dyDescent="0.25">
      <c r="AT154" s="20"/>
      <c r="AW154" s="19" t="str">
        <v>2019-524451</v>
      </c>
      <c r="AX154" s="19">
        <v>44659</v>
      </c>
      <c r="BA154" s="19">
        <v>3000</v>
      </c>
      <c r="BL154" s="19" t="str">
        <v>35238000AC0591</v>
      </c>
      <c r="BO154" s="19">
        <v>215</v>
      </c>
      <c r="BP154" s="19" t="str">
        <v>37.78</v>
      </c>
      <c r="CB154" s="19" t="str">
        <v>156.00</v>
      </c>
      <c r="CI154" s="19" t="str">
        <v>-1.6832020</v>
      </c>
      <c r="CJ154" s="19" t="str">
        <v>48.1103610</v>
      </c>
    </row>
    <row r="155" spans="46:88" x14ac:dyDescent="0.25">
      <c r="AT155" s="20"/>
      <c r="AW155" s="19" t="str">
        <v>2019-524501</v>
      </c>
      <c r="AX155" s="19">
        <v>44637</v>
      </c>
      <c r="BA155" s="19">
        <v>424562</v>
      </c>
      <c r="BL155" s="19" t="str">
        <v>35238000AC0616</v>
      </c>
      <c r="BO155" s="19">
        <v>204</v>
      </c>
      <c r="BP155" s="19" t="str">
        <v>32.97</v>
      </c>
      <c r="CB155" s="19" t="str">
        <v>533.00</v>
      </c>
      <c r="CI155" s="19" t="str">
        <v>-1.6800380</v>
      </c>
      <c r="CJ155" s="19" t="str">
        <v>48.1108730</v>
      </c>
    </row>
    <row r="156" spans="46:88" x14ac:dyDescent="0.25">
      <c r="AT156" s="20"/>
      <c r="AW156" s="19" t="str">
        <v>2019-524509</v>
      </c>
      <c r="AX156" s="19">
        <v>44651</v>
      </c>
      <c r="BA156" s="19">
        <v>551250</v>
      </c>
      <c r="BL156" s="19" t="str">
        <v>35238000AC0476</v>
      </c>
      <c r="BO156" s="19">
        <v>56</v>
      </c>
      <c r="BP156" s="19" t="str">
        <v>21.37</v>
      </c>
      <c r="CB156" s="19" t="str">
        <v>174.00</v>
      </c>
      <c r="CI156" s="19" t="str">
        <v>-1.6799060</v>
      </c>
      <c r="CJ156" s="19" t="str">
        <v>48.1127220</v>
      </c>
    </row>
    <row r="157" spans="46:88" x14ac:dyDescent="0.25">
      <c r="AT157" s="20"/>
      <c r="AW157" s="19" t="str">
        <v>2019-524560</v>
      </c>
      <c r="AX157" s="19">
        <v>44652</v>
      </c>
      <c r="BA157" s="19">
        <v>299000</v>
      </c>
      <c r="BL157" s="19" t="str">
        <v>35238000AC0536</v>
      </c>
      <c r="BO157" s="19">
        <v>127</v>
      </c>
      <c r="BP157" s="19" t="str">
        <v>32.10</v>
      </c>
      <c r="CB157" s="19" t="str">
        <v>190.00</v>
      </c>
      <c r="CI157" s="19" t="str">
        <v>-1.6821920</v>
      </c>
      <c r="CJ157" s="19" t="str">
        <v>48.1126030</v>
      </c>
    </row>
    <row r="158" spans="46:88" x14ac:dyDescent="0.25">
      <c r="AT158" s="20"/>
      <c r="AW158" s="19" t="str">
        <v>2019-524584</v>
      </c>
      <c r="AX158" s="19">
        <v>44666</v>
      </c>
      <c r="BA158" s="19">
        <v>0</v>
      </c>
      <c r="BL158" s="19" t="str">
        <v>35238000AC0570</v>
      </c>
      <c r="BO158" s="19">
        <v>146</v>
      </c>
      <c r="BP158" s="19" t="str">
        <v>52.12</v>
      </c>
      <c r="CB158" s="19" t="str">
        <v>99.00</v>
      </c>
      <c r="CI158" s="19" t="str">
        <v>-1.6812090</v>
      </c>
      <c r="CJ158" s="19" t="str">
        <v>48.1142150</v>
      </c>
    </row>
    <row r="159" spans="46:88" x14ac:dyDescent="0.25">
      <c r="AT159" s="20"/>
      <c r="AW159" s="19" t="str">
        <v>2019-524613</v>
      </c>
      <c r="AX159" s="19">
        <v>44678</v>
      </c>
      <c r="BA159" s="19">
        <v>94050</v>
      </c>
      <c r="BL159" s="19" t="str">
        <v>35238000AC0380</v>
      </c>
      <c r="BO159" s="19">
        <v>157</v>
      </c>
      <c r="BP159" s="19" t="str">
        <v>27.64</v>
      </c>
      <c r="CB159" s="19" t="str">
        <v>180.00</v>
      </c>
      <c r="CI159" s="19" t="str">
        <v>-1.6798450</v>
      </c>
      <c r="CJ159" s="19" t="str">
        <v>48.1139180</v>
      </c>
    </row>
    <row r="160" spans="46:88" x14ac:dyDescent="0.25">
      <c r="AT160" s="20"/>
      <c r="AW160" s="19" t="str">
        <v>2019-524615</v>
      </c>
      <c r="AX160" s="19">
        <v>44670</v>
      </c>
      <c r="BA160" s="19">
        <v>185000</v>
      </c>
      <c r="BL160" s="19" t="str">
        <v>35238000AC0477</v>
      </c>
      <c r="BO160" s="19">
        <v>102</v>
      </c>
      <c r="BP160" s="19" t="str">
        <v>53.11</v>
      </c>
      <c r="CB160" s="19" t="str">
        <v>159.00</v>
      </c>
      <c r="CI160" s="19" t="str">
        <v>-1.6798490</v>
      </c>
      <c r="CJ160" s="19" t="str">
        <v>48.1121870</v>
      </c>
    </row>
    <row r="161" spans="46:88" x14ac:dyDescent="0.25">
      <c r="AT161" s="20"/>
      <c r="AW161" s="19" t="str">
        <v>2019-524672</v>
      </c>
      <c r="AX161" s="19">
        <v>44672</v>
      </c>
      <c r="BA161" s="19">
        <v>205000</v>
      </c>
      <c r="BL161" s="19" t="str">
        <v>35238000AC0434</v>
      </c>
      <c r="BO161" s="19">
        <v>320</v>
      </c>
      <c r="BP161" s="19" t="str">
        <v>37.76</v>
      </c>
      <c r="CB161" s="19" t="str">
        <v>239.00</v>
      </c>
      <c r="CI161" s="19" t="str">
        <v>-1.6806950</v>
      </c>
      <c r="CJ161" s="19" t="str">
        <v>48.1120030</v>
      </c>
    </row>
    <row r="162" spans="46:88" x14ac:dyDescent="0.25">
      <c r="AT162" s="20"/>
      <c r="AW162" s="19" t="str">
        <v>2019-524735</v>
      </c>
      <c r="AX162" s="19">
        <v>44662</v>
      </c>
      <c r="BA162" s="19">
        <v>118000</v>
      </c>
      <c r="BL162" s="19" t="str">
        <v>35238000AC0412</v>
      </c>
      <c r="BO162" s="19">
        <v>100</v>
      </c>
      <c r="BP162" s="19" t="str">
        <v>19.07</v>
      </c>
      <c r="CB162" s="19" t="str">
        <v>188.00</v>
      </c>
      <c r="CI162" s="19" t="str">
        <v>-1.6797450</v>
      </c>
      <c r="CJ162" s="19" t="str">
        <v>48.1107850</v>
      </c>
    </row>
    <row r="163" spans="46:88" x14ac:dyDescent="0.25">
      <c r="AT163" s="20"/>
      <c r="AW163" s="19" t="str">
        <v>2019-524826</v>
      </c>
      <c r="AX163" s="19">
        <v>44679</v>
      </c>
      <c r="BA163" s="19">
        <v>285000</v>
      </c>
      <c r="BL163" s="19" t="str">
        <v>35238000AC0491</v>
      </c>
      <c r="BO163" s="19">
        <v>131</v>
      </c>
      <c r="BP163" s="19" t="str">
        <v>64.47</v>
      </c>
      <c r="CB163" s="19" t="str">
        <v>131.00</v>
      </c>
      <c r="CI163" s="19" t="str">
        <v>-1.6810580</v>
      </c>
      <c r="CJ163" s="19" t="str">
        <v>48.1118610</v>
      </c>
    </row>
    <row r="164" spans="46:88" x14ac:dyDescent="0.25">
      <c r="AT164" s="20"/>
      <c r="AW164" s="19" t="str">
        <v>2019-524842</v>
      </c>
      <c r="AX164" s="19">
        <v>44690</v>
      </c>
      <c r="BA164" s="19">
        <v>291355</v>
      </c>
      <c r="BL164" s="19" t="str">
        <v>35238000AC0502</v>
      </c>
      <c r="BO164" s="19">
        <v>338</v>
      </c>
      <c r="BP164" s="19" t="str">
        <v>78.64</v>
      </c>
      <c r="CB164" s="19" t="str">
        <v>144.00</v>
      </c>
      <c r="CI164" s="19" t="str">
        <v>-1.6804810</v>
      </c>
      <c r="CJ164" s="19" t="str">
        <v>48.1136480</v>
      </c>
    </row>
    <row r="165" spans="46:88" x14ac:dyDescent="0.25">
      <c r="AT165" s="20"/>
      <c r="AW165" s="19" t="str">
        <v>2019-524908</v>
      </c>
      <c r="AX165" s="19">
        <v>44686</v>
      </c>
      <c r="BA165" s="19">
        <v>91000</v>
      </c>
      <c r="BL165" s="19" t="str">
        <v>35238000AC1103</v>
      </c>
      <c r="BO165" s="19">
        <v>305</v>
      </c>
      <c r="BP165" s="19" t="str">
        <v>23.92</v>
      </c>
      <c r="CB165" s="19" t="str">
        <v>247.00</v>
      </c>
      <c r="CI165" s="19" t="str">
        <v>-1.6800650</v>
      </c>
      <c r="CJ165" s="19" t="str">
        <v>48.1129370</v>
      </c>
    </row>
    <row r="166" spans="46:88" x14ac:dyDescent="0.25">
      <c r="AT166" s="20"/>
      <c r="AW166" s="19" t="str">
        <v>2019-524959</v>
      </c>
      <c r="AX166" s="19">
        <v>44680</v>
      </c>
      <c r="BA166" s="19">
        <v>65000</v>
      </c>
      <c r="BL166" s="19" t="str">
        <v>35238000AC0488</v>
      </c>
      <c r="BO166" s="19">
        <v>351</v>
      </c>
      <c r="BP166" s="19" t="str">
        <v>24.25</v>
      </c>
      <c r="CB166" s="19" t="str">
        <v>145.00</v>
      </c>
      <c r="CI166" s="19" t="str">
        <v>-1.6799040</v>
      </c>
      <c r="CJ166" s="19" t="str">
        <v>48.1132650</v>
      </c>
    </row>
    <row r="167" spans="46:88" x14ac:dyDescent="0.25">
      <c r="AT167" s="20"/>
      <c r="AW167" s="19" t="str">
        <v>2019-525000</v>
      </c>
      <c r="AX167" s="19">
        <v>44697</v>
      </c>
      <c r="BA167" s="19">
        <v>360000</v>
      </c>
      <c r="BL167" s="19" t="str">
        <v>35238000AC0421</v>
      </c>
      <c r="BO167" s="19">
        <v>307</v>
      </c>
      <c r="BP167" s="19" t="str">
        <v>33.42</v>
      </c>
      <c r="CB167" s="19" t="str">
        <v>213.00</v>
      </c>
      <c r="CI167" s="19" t="str">
        <v>-1.6808390</v>
      </c>
      <c r="CJ167" s="19" t="str">
        <v>48.1122170</v>
      </c>
    </row>
    <row r="168" spans="46:88" x14ac:dyDescent="0.25">
      <c r="AT168" s="20"/>
      <c r="AW168" s="19" t="str">
        <v>2019-525045</v>
      </c>
      <c r="AX168" s="19">
        <v>44694</v>
      </c>
      <c r="BA168" s="19">
        <v>178880</v>
      </c>
      <c r="BL168" s="19" t="str">
        <v>35238000AC0391</v>
      </c>
      <c r="BO168" s="19">
        <v>119</v>
      </c>
      <c r="BP168" s="19" t="str">
        <v>22.96</v>
      </c>
      <c r="CB168" s="19" t="str">
        <v>2.00</v>
      </c>
      <c r="CI168" s="19" t="str">
        <v>-1.6812740</v>
      </c>
      <c r="CJ168" s="19" t="str">
        <v>48.1152610</v>
      </c>
    </row>
    <row r="169" spans="46:88" x14ac:dyDescent="0.25">
      <c r="AT169" s="20"/>
      <c r="AW169" s="19" t="str">
        <v>2019-525058</v>
      </c>
      <c r="AX169" s="19">
        <v>44683</v>
      </c>
      <c r="BA169" s="19">
        <v>169050</v>
      </c>
      <c r="BL169" s="19" t="str">
        <v>35238000AC0367</v>
      </c>
      <c r="BO169" s="19">
        <v>68</v>
      </c>
      <c r="BP169" s="19" t="str">
        <v>13.58</v>
      </c>
      <c r="CB169" s="19" t="str">
        <v>*</v>
      </c>
      <c r="CI169" s="19" t="str">
        <v>-1.6850860</v>
      </c>
      <c r="CJ169" s="19" t="str">
        <v>48.1125490</v>
      </c>
    </row>
    <row r="170" spans="46:88" x14ac:dyDescent="0.25">
      <c r="AT170" s="20"/>
      <c r="AW170" s="19" t="str">
        <v>2019-525165</v>
      </c>
      <c r="AX170" s="19">
        <v>44685</v>
      </c>
      <c r="BA170" s="19">
        <v>164300</v>
      </c>
      <c r="BL170" s="19" t="str">
        <v>35238000AC0062</v>
      </c>
      <c r="BO170" s="19">
        <v>84</v>
      </c>
      <c r="BP170" s="19" t="str">
        <v>26.31</v>
      </c>
      <c r="CI170" s="19" t="str">
        <v>-1.6855040</v>
      </c>
      <c r="CJ170" s="19" t="str">
        <v>48.1161360</v>
      </c>
    </row>
    <row r="171" spans="46:88" x14ac:dyDescent="0.25">
      <c r="AT171" s="20"/>
      <c r="AW171" s="19" t="str">
        <v>2019-525211</v>
      </c>
      <c r="AX171" s="19">
        <v>44705</v>
      </c>
      <c r="BA171" s="19">
        <v>112000</v>
      </c>
      <c r="BL171" s="19" t="str">
        <v>35238000AC0159</v>
      </c>
      <c r="BO171" s="19">
        <v>63</v>
      </c>
      <c r="BP171" s="19" t="str">
        <v>18.00</v>
      </c>
      <c r="CI171" s="19" t="str">
        <v>-1.6816420</v>
      </c>
      <c r="CJ171" s="19" t="str">
        <v>48.1162160</v>
      </c>
    </row>
    <row r="172" spans="46:88" x14ac:dyDescent="0.25">
      <c r="AT172" s="20"/>
      <c r="AW172" s="19" t="str">
        <v>2019-525229</v>
      </c>
      <c r="AX172" s="19">
        <v>44699</v>
      </c>
      <c r="BA172" s="19">
        <v>200189.38</v>
      </c>
      <c r="BL172" s="19" t="str">
        <v>35238000AC0283</v>
      </c>
      <c r="BO172" s="19">
        <v>165</v>
      </c>
      <c r="BP172" s="19" t="str">
        <v>11.52</v>
      </c>
      <c r="CI172" s="19" t="str">
        <v>-1.6846160</v>
      </c>
      <c r="CJ172" s="19" t="str">
        <v>48.1129220</v>
      </c>
    </row>
    <row r="173" spans="46:88" x14ac:dyDescent="0.25">
      <c r="AT173" s="20"/>
      <c r="AW173" s="19" t="str">
        <v>2019-525337</v>
      </c>
      <c r="AX173" s="19">
        <v>44648</v>
      </c>
      <c r="BA173" s="19">
        <v>93000</v>
      </c>
      <c r="BL173" s="19" t="str">
        <v>35238000AC0214</v>
      </c>
      <c r="BO173" s="19">
        <v>71</v>
      </c>
      <c r="BP173" s="19" t="str">
        <v>328.63</v>
      </c>
      <c r="CI173" s="19" t="str">
        <v>-1.6845730</v>
      </c>
      <c r="CJ173" s="19" t="str">
        <v>48.1119750</v>
      </c>
    </row>
    <row r="174" spans="46:88" x14ac:dyDescent="0.25">
      <c r="AT174" s="20"/>
      <c r="AW174" s="19" t="str">
        <v>2023-476867</v>
      </c>
      <c r="AX174" s="19">
        <v>44700</v>
      </c>
      <c r="BA174" s="19">
        <v>375000</v>
      </c>
      <c r="BL174" s="19" t="str">
        <v>35238000AC0948</v>
      </c>
      <c r="BO174" s="19">
        <v>125</v>
      </c>
      <c r="BP174" s="19" t="str">
        <v>52.00</v>
      </c>
      <c r="CI174" s="19" t="str">
        <v>-1.6796620</v>
      </c>
      <c r="CJ174" s="19" t="str">
        <v>48.1125840</v>
      </c>
    </row>
    <row r="175" spans="46:88" x14ac:dyDescent="0.25">
      <c r="AT175" s="20"/>
      <c r="AW175" s="19" t="str">
        <v>2019-529176</v>
      </c>
      <c r="AX175" s="19">
        <v>44701</v>
      </c>
      <c r="BA175" s="19">
        <v>350000</v>
      </c>
      <c r="BL175" s="19" t="str">
        <v>35238000AC0471</v>
      </c>
      <c r="BO175" s="19">
        <v>47</v>
      </c>
      <c r="BP175" s="19" t="str">
        <v>15.24</v>
      </c>
      <c r="CI175" s="19" t="str">
        <v>-1.6805200</v>
      </c>
      <c r="CJ175" s="19" t="str">
        <v>48.1115400</v>
      </c>
    </row>
    <row r="176" spans="46:88" x14ac:dyDescent="0.25">
      <c r="AT176" s="20"/>
      <c r="AW176" s="19" t="str">
        <v>2019-529206</v>
      </c>
      <c r="AX176" s="19">
        <v>44712</v>
      </c>
      <c r="BA176" s="19">
        <v>5000</v>
      </c>
      <c r="BL176" s="19" t="str">
        <v>35238000AC0507</v>
      </c>
      <c r="BO176" s="19">
        <v>319</v>
      </c>
      <c r="BP176" s="19" t="str">
        <v>47.21</v>
      </c>
      <c r="CI176" s="19" t="str">
        <v>-1.6806060</v>
      </c>
      <c r="CJ176" s="19" t="str">
        <v>48.1162240</v>
      </c>
    </row>
    <row r="177" spans="46:88" x14ac:dyDescent="0.25">
      <c r="AT177" s="20"/>
      <c r="AW177" s="19" t="str">
        <v>2019-529210</v>
      </c>
      <c r="AX177" s="19">
        <v>44698</v>
      </c>
      <c r="BA177" s="19">
        <v>2500</v>
      </c>
      <c r="BL177" s="19" t="str">
        <v>35238000AC0385</v>
      </c>
      <c r="BO177" s="19">
        <v>231</v>
      </c>
      <c r="BP177" s="19" t="str">
        <v>48.40</v>
      </c>
      <c r="CI177" s="19" t="str">
        <v>-1.6853650</v>
      </c>
      <c r="CJ177" s="19" t="str">
        <v>48.1158470</v>
      </c>
    </row>
    <row r="178" spans="46:88" x14ac:dyDescent="0.25">
      <c r="AT178" s="20"/>
      <c r="AW178" s="19" t="str">
        <v>2019-529220</v>
      </c>
      <c r="AX178" s="19">
        <v>44721</v>
      </c>
      <c r="BA178" s="19">
        <v>272000</v>
      </c>
      <c r="BL178" s="19" t="str">
        <v>35238000AC0042</v>
      </c>
      <c r="BO178" s="19">
        <v>73</v>
      </c>
      <c r="BP178" s="19" t="str">
        <v>9.68</v>
      </c>
      <c r="CI178" s="19" t="str">
        <v>-1.6847780</v>
      </c>
      <c r="CJ178" s="19" t="str">
        <v>48.1122570</v>
      </c>
    </row>
    <row r="179" spans="46:88" x14ac:dyDescent="0.25">
      <c r="AT179" s="20"/>
      <c r="AW179" s="19" t="str">
        <v>2019-529355</v>
      </c>
      <c r="AX179" s="19">
        <v>44711</v>
      </c>
      <c r="BA179" s="19">
        <v>106000</v>
      </c>
      <c r="BL179" s="19" t="str">
        <v>35238000AC0212</v>
      </c>
      <c r="BO179" s="19">
        <v>76</v>
      </c>
      <c r="BP179" s="19" t="str">
        <v>207.00</v>
      </c>
      <c r="CI179" s="19" t="str">
        <v>-1.6845340</v>
      </c>
      <c r="CJ179" s="19" t="str">
        <v>48.1144380</v>
      </c>
    </row>
    <row r="180" spans="46:88" x14ac:dyDescent="0.25">
      <c r="AW180" s="19" t="str">
        <v>2019-529606</v>
      </c>
      <c r="AX180" s="19">
        <v>44713</v>
      </c>
      <c r="BA180" s="19">
        <v>590000</v>
      </c>
      <c r="BL180" s="19" t="str">
        <v>35238000AC0217</v>
      </c>
      <c r="BO180" s="19">
        <v>69</v>
      </c>
      <c r="BP180" s="19" t="str">
        <v>25.99</v>
      </c>
      <c r="CI180" s="19" t="str">
        <v>-1.6819010</v>
      </c>
      <c r="CJ180" s="19" t="str">
        <v>48.1161720</v>
      </c>
    </row>
    <row r="181" spans="46:88" x14ac:dyDescent="0.25">
      <c r="AW181" s="19" t="str">
        <v>2019-529663</v>
      </c>
      <c r="AX181" s="19">
        <v>44720</v>
      </c>
      <c r="BA181" s="19">
        <v>234000</v>
      </c>
      <c r="BL181" s="19" t="str">
        <v>35238000AC0604</v>
      </c>
      <c r="BO181" s="19">
        <v>161</v>
      </c>
      <c r="BP181" s="19" t="str">
        <v>68.44</v>
      </c>
      <c r="CI181" s="19" t="str">
        <v>-1.6818170</v>
      </c>
      <c r="CJ181" s="19" t="str">
        <v>48.1130150</v>
      </c>
    </row>
    <row r="182" spans="46:88" x14ac:dyDescent="0.25">
      <c r="AW182" s="19" t="str">
        <v>2019-529856</v>
      </c>
      <c r="AX182" s="19">
        <v>44714</v>
      </c>
      <c r="BA182" s="19">
        <v>265345</v>
      </c>
      <c r="BL182" s="19" t="str">
        <v>35238000AC0242</v>
      </c>
      <c r="BO182" s="19">
        <v>154</v>
      </c>
      <c r="BP182" s="19" t="str">
        <v>82.22</v>
      </c>
      <c r="CI182" s="19" t="str">
        <v>-1.6847170</v>
      </c>
      <c r="CJ182" s="19" t="str">
        <v>48.1125730</v>
      </c>
    </row>
    <row r="183" spans="46:88" x14ac:dyDescent="0.25">
      <c r="AW183" s="19" t="str">
        <v>2019-529888</v>
      </c>
      <c r="AX183" s="19">
        <v>44727</v>
      </c>
      <c r="BA183" s="19">
        <v>9013</v>
      </c>
      <c r="BL183" s="19" t="str">
        <v>35238000AC0213</v>
      </c>
      <c r="BO183" s="19">
        <v>250</v>
      </c>
      <c r="BP183" s="19" t="str">
        <v>24.20</v>
      </c>
      <c r="CI183" s="19" t="str">
        <v>-1.6797840</v>
      </c>
      <c r="CJ183" s="19" t="str">
        <v>48.1140220</v>
      </c>
    </row>
    <row r="184" spans="46:88" x14ac:dyDescent="0.25">
      <c r="AW184" s="19" t="str">
        <v>2019-529995</v>
      </c>
      <c r="AX184" s="19">
        <v>44729</v>
      </c>
      <c r="BA184" s="19">
        <v>188000</v>
      </c>
      <c r="BL184" s="19" t="str">
        <v>35238000AC0737</v>
      </c>
      <c r="BO184" s="19">
        <v>322</v>
      </c>
      <c r="BP184" s="19" t="str">
        <v>3.00</v>
      </c>
      <c r="CI184" s="19" t="str">
        <v>-1.6864490</v>
      </c>
      <c r="CJ184" s="19" t="str">
        <v>48.1122110</v>
      </c>
    </row>
    <row r="185" spans="46:88" x14ac:dyDescent="0.25">
      <c r="AW185" s="19" t="str">
        <v>2022-580614</v>
      </c>
      <c r="AX185" s="19">
        <v>44726</v>
      </c>
      <c r="BA185" s="19">
        <v>255500</v>
      </c>
      <c r="BL185" s="19" t="str">
        <v>35238000AC0082</v>
      </c>
      <c r="BO185" s="19">
        <v>58</v>
      </c>
      <c r="BP185" s="19" t="str">
        <v>40.18</v>
      </c>
      <c r="CI185" s="19" t="str">
        <v>-1.6810130</v>
      </c>
      <c r="CJ185" s="19" t="str">
        <v>48.1135430</v>
      </c>
    </row>
    <row r="186" spans="46:88" x14ac:dyDescent="0.25">
      <c r="AW186" s="19" t="str">
        <v>2022-580631</v>
      </c>
      <c r="AX186" s="19">
        <v>44706</v>
      </c>
      <c r="BA186" s="19">
        <v>737500</v>
      </c>
      <c r="BL186" s="19" t="str">
        <v>35238000AC0349</v>
      </c>
      <c r="BO186" s="19">
        <v>230</v>
      </c>
      <c r="BP186" s="19" t="str">
        <v>45.12</v>
      </c>
      <c r="CI186" s="19" t="str">
        <v>-1.6837240</v>
      </c>
      <c r="CJ186" s="19" t="str">
        <v>48.1133170</v>
      </c>
    </row>
    <row r="187" spans="46:88" x14ac:dyDescent="0.25">
      <c r="AW187" s="19" t="str">
        <v>2022-580643</v>
      </c>
      <c r="AX187" s="19">
        <v>44733</v>
      </c>
      <c r="BA187" s="19">
        <v>175000</v>
      </c>
      <c r="BL187" s="19" t="str">
        <v>35238000AC0277</v>
      </c>
      <c r="BO187" s="19">
        <v>511</v>
      </c>
      <c r="BP187" s="19" t="str">
        <v>190.35</v>
      </c>
      <c r="CI187" s="19" t="str">
        <v>-1.6806880</v>
      </c>
      <c r="CJ187" s="19" t="str">
        <v>48.1129130</v>
      </c>
    </row>
    <row r="188" spans="46:88" x14ac:dyDescent="0.25">
      <c r="AW188" s="19" t="str">
        <v>2022-580660</v>
      </c>
      <c r="AX188" s="19">
        <v>44719</v>
      </c>
      <c r="BA188" s="19">
        <v>571250</v>
      </c>
      <c r="BL188" s="19" t="str">
        <v>35238000AC0407</v>
      </c>
      <c r="BO188" s="19">
        <v>123</v>
      </c>
      <c r="BP188" s="19" t="str">
        <v>20.90</v>
      </c>
      <c r="CI188" s="19" t="str">
        <v>-1.6834270</v>
      </c>
      <c r="CJ188" s="19" t="str">
        <v>48.1140090</v>
      </c>
    </row>
    <row r="189" spans="46:88" x14ac:dyDescent="0.25">
      <c r="AW189" s="19" t="str">
        <v>2022-580713</v>
      </c>
      <c r="AX189" s="19">
        <v>44664</v>
      </c>
      <c r="BA189" s="19">
        <v>8750</v>
      </c>
      <c r="BL189" s="19" t="str">
        <v>35238000AC0267</v>
      </c>
      <c r="BO189" s="19">
        <v>223</v>
      </c>
      <c r="BP189" s="19" t="str">
        <v>14.60</v>
      </c>
      <c r="CI189" s="19" t="str">
        <v>-1.6798210</v>
      </c>
      <c r="CJ189" s="19" t="str">
        <v>48.1120250</v>
      </c>
    </row>
    <row r="190" spans="46:88" x14ac:dyDescent="0.25">
      <c r="AW190" s="19" t="str">
        <v>2022-580725</v>
      </c>
      <c r="AX190" s="19">
        <v>44740</v>
      </c>
      <c r="BA190" s="19">
        <v>99000</v>
      </c>
      <c r="BL190" s="19" t="str">
        <v>35238000AC0470</v>
      </c>
      <c r="BO190" s="19">
        <v>207</v>
      </c>
      <c r="BP190" s="19" t="str">
        <v>53.52</v>
      </c>
      <c r="CI190" s="19" t="str">
        <v>-1.6805400</v>
      </c>
      <c r="CJ190" s="19" t="str">
        <v>48.1103100</v>
      </c>
    </row>
    <row r="191" spans="46:88" x14ac:dyDescent="0.25">
      <c r="AW191" s="19" t="str">
        <v>2022-580728</v>
      </c>
      <c r="AX191" s="19">
        <v>44750</v>
      </c>
      <c r="BA191" s="19">
        <v>434000</v>
      </c>
      <c r="BL191" s="19" t="str">
        <v>35238000AC0881</v>
      </c>
      <c r="BO191" s="19">
        <v>134</v>
      </c>
      <c r="BP191" s="19" t="str">
        <v>22.46</v>
      </c>
      <c r="CI191" s="19" t="str">
        <v>-1.6824550</v>
      </c>
      <c r="CJ191" s="19" t="str">
        <v>48.1109530</v>
      </c>
    </row>
    <row r="192" spans="46:88" x14ac:dyDescent="0.25">
      <c r="AW192" s="19" t="str">
        <v>2022-580768</v>
      </c>
      <c r="AX192" s="19">
        <v>44742</v>
      </c>
      <c r="BA192" s="19">
        <v>273000</v>
      </c>
      <c r="BL192" s="19" t="str">
        <v>35238000AC0607</v>
      </c>
      <c r="BO192" s="19">
        <v>59</v>
      </c>
      <c r="BP192" s="19" t="str">
        <v>82.78</v>
      </c>
      <c r="CI192" s="19" t="str">
        <v>-1.6801230</v>
      </c>
      <c r="CJ192" s="19" t="str">
        <v>48.1119290</v>
      </c>
    </row>
    <row r="193" spans="49:88" x14ac:dyDescent="0.25">
      <c r="AW193" s="19" t="str">
        <v>2022-580820</v>
      </c>
      <c r="AX193" s="19">
        <v>44735</v>
      </c>
      <c r="BA193" s="19">
        <v>384750</v>
      </c>
      <c r="BL193" s="19" t="str">
        <v>35238000AC0430</v>
      </c>
      <c r="BO193" s="19">
        <v>136</v>
      </c>
      <c r="BP193" s="19" t="str">
        <v>44.85</v>
      </c>
      <c r="CI193" s="19" t="str">
        <v>-1.6843690</v>
      </c>
      <c r="CJ193" s="19" t="str">
        <v>48.1119160</v>
      </c>
    </row>
    <row r="194" spans="49:88" x14ac:dyDescent="0.25">
      <c r="AW194" s="19" t="str">
        <v>2022-581032</v>
      </c>
      <c r="AX194" s="19">
        <v>44748</v>
      </c>
      <c r="BA194" s="19">
        <v>750</v>
      </c>
      <c r="BL194" s="19" t="str">
        <v>35238000AC0644</v>
      </c>
      <c r="BO194" s="19">
        <v>122</v>
      </c>
      <c r="BP194" s="19" t="str">
        <v>41.16</v>
      </c>
      <c r="CI194" s="19" t="str">
        <v>-1.6824320</v>
      </c>
      <c r="CJ194" s="19" t="str">
        <v>48.1119640</v>
      </c>
    </row>
    <row r="195" spans="49:88" x14ac:dyDescent="0.25">
      <c r="AW195" s="19" t="str">
        <v>2022-581066</v>
      </c>
      <c r="AX195" s="19">
        <v>44760</v>
      </c>
      <c r="BA195" s="19">
        <v>510000</v>
      </c>
      <c r="BL195" s="19" t="str">
        <v>35238000AC0735</v>
      </c>
      <c r="BO195" s="19">
        <v>50</v>
      </c>
      <c r="BP195" s="19" t="str">
        <v>64.10</v>
      </c>
      <c r="CI195" s="19" t="str">
        <v>-1.6795370</v>
      </c>
      <c r="CJ195" s="19" t="str">
        <v>48.1112250</v>
      </c>
    </row>
    <row r="196" spans="49:88" x14ac:dyDescent="0.25">
      <c r="AW196" s="19" t="str">
        <v>2022-581196</v>
      </c>
      <c r="AX196" s="19">
        <v>44739</v>
      </c>
      <c r="BA196" s="19">
        <v>105000</v>
      </c>
      <c r="BL196" s="19" t="str">
        <v>35238000AC0483</v>
      </c>
      <c r="BO196" s="19">
        <v>135</v>
      </c>
      <c r="BP196" s="19" t="str">
        <v>79.40</v>
      </c>
      <c r="CI196" s="19" t="str">
        <v>-1.6825400</v>
      </c>
      <c r="CJ196" s="19" t="str">
        <v>48.1132210</v>
      </c>
    </row>
    <row r="197" spans="49:88" x14ac:dyDescent="0.25">
      <c r="AW197" s="19" t="str">
        <v>2022-581316</v>
      </c>
      <c r="AX197" s="19">
        <v>44747</v>
      </c>
      <c r="BA197" s="19">
        <v>258500</v>
      </c>
      <c r="BL197" s="19" t="str">
        <v>35238000AC0596</v>
      </c>
      <c r="BO197" s="19">
        <v>80</v>
      </c>
      <c r="BP197" s="19" t="str">
        <v>10.94</v>
      </c>
      <c r="CI197" s="19" t="str">
        <v>-1.6853390</v>
      </c>
      <c r="CJ197" s="19" t="str">
        <v>48.1151600</v>
      </c>
    </row>
    <row r="198" spans="49:88" x14ac:dyDescent="0.25">
      <c r="AW198" s="19" t="str">
        <v>2022-581371</v>
      </c>
      <c r="AX198" s="19">
        <v>44722</v>
      </c>
      <c r="BA198" s="19">
        <v>340300</v>
      </c>
      <c r="BL198" s="19" t="str">
        <v>35238000AC0653</v>
      </c>
      <c r="BO198" s="19">
        <v>70</v>
      </c>
      <c r="BP198" s="19" t="str">
        <v>39.07</v>
      </c>
      <c r="CI198" s="19" t="str">
        <v>-1.6838670</v>
      </c>
      <c r="CJ198" s="19" t="str">
        <v>48.1111820</v>
      </c>
    </row>
    <row r="199" spans="49:88" x14ac:dyDescent="0.25">
      <c r="AW199" s="19" t="str">
        <v>2022-581510</v>
      </c>
      <c r="AX199" s="19">
        <v>44743</v>
      </c>
      <c r="BA199" s="19">
        <v>187680</v>
      </c>
      <c r="BL199" s="19" t="str">
        <v>35238000AC1116</v>
      </c>
      <c r="BO199" s="19">
        <v>509</v>
      </c>
      <c r="BP199" s="19" t="str">
        <v>11.00</v>
      </c>
      <c r="CI199" s="19" t="str">
        <v>-1.6836620</v>
      </c>
      <c r="CJ199" s="19" t="str">
        <v>48.1111530</v>
      </c>
    </row>
    <row r="200" spans="49:88" x14ac:dyDescent="0.25">
      <c r="AW200" s="19" t="str">
        <v>2022-581537</v>
      </c>
      <c r="AX200" s="19">
        <v>44761</v>
      </c>
      <c r="BA200" s="19">
        <v>90000</v>
      </c>
      <c r="BL200" s="19" t="str">
        <v>35238000AC0266</v>
      </c>
      <c r="BO200" s="19">
        <v>160</v>
      </c>
      <c r="BP200" s="19" t="str">
        <v>60.06</v>
      </c>
      <c r="CI200" s="19" t="str">
        <v>-1.6849720</v>
      </c>
      <c r="CJ200" s="19" t="str">
        <v>48.1121970</v>
      </c>
    </row>
    <row r="201" spans="49:88" x14ac:dyDescent="0.25">
      <c r="AW201" s="19" t="str">
        <v>2022-581543</v>
      </c>
      <c r="AX201" s="19">
        <v>44732</v>
      </c>
      <c r="BA201" s="19">
        <v>50000</v>
      </c>
      <c r="BL201" s="19" t="str">
        <v>35238000AC0155</v>
      </c>
      <c r="BO201" s="19">
        <v>66</v>
      </c>
      <c r="BP201" s="19" t="str">
        <v>24.60</v>
      </c>
      <c r="CI201" s="19" t="str">
        <v>-1.6852270</v>
      </c>
      <c r="CJ201" s="19" t="str">
        <v>48.1121910</v>
      </c>
    </row>
    <row r="202" spans="49:88" x14ac:dyDescent="0.25">
      <c r="AW202" s="19" t="str">
        <v>2022-581567</v>
      </c>
      <c r="AX202" s="19">
        <v>44768</v>
      </c>
      <c r="BA202" s="19">
        <v>277500</v>
      </c>
      <c r="BL202" s="19" t="str">
        <v>35238000AC1156</v>
      </c>
      <c r="BO202" s="19">
        <v>149</v>
      </c>
      <c r="BP202" s="19" t="str">
        <v>84.47</v>
      </c>
      <c r="CI202" s="19" t="str">
        <v>-1.6808190</v>
      </c>
      <c r="CJ202" s="19" t="str">
        <v>48.1127470</v>
      </c>
    </row>
    <row r="203" spans="49:88" x14ac:dyDescent="0.25">
      <c r="AW203" s="19" t="str">
        <v>2022-581669</v>
      </c>
      <c r="AX203" s="19">
        <v>44770</v>
      </c>
      <c r="BA203" s="19">
        <v>290000</v>
      </c>
      <c r="BL203" s="19" t="str">
        <v>35238000AC1254</v>
      </c>
      <c r="BO203" s="19">
        <v>406</v>
      </c>
      <c r="BP203" s="19" t="str">
        <v>25.34</v>
      </c>
      <c r="CI203" s="19" t="str">
        <v>-1.6809700</v>
      </c>
      <c r="CJ203" s="19" t="str">
        <v>48.1104900</v>
      </c>
    </row>
    <row r="204" spans="49:88" x14ac:dyDescent="0.25">
      <c r="AW204" s="19" t="str">
        <v>2022-581688</v>
      </c>
      <c r="AX204" s="19">
        <v>44749</v>
      </c>
      <c r="BA204" s="19">
        <v>230000</v>
      </c>
      <c r="BL204" s="19" t="str">
        <v>35238000AC0497</v>
      </c>
      <c r="BO204" s="19">
        <v>96</v>
      </c>
      <c r="BP204" s="19" t="str">
        <v>20.00</v>
      </c>
      <c r="CI204" s="19" t="str">
        <v>-1.6798390</v>
      </c>
      <c r="CJ204" s="19" t="str">
        <v>48.1136750</v>
      </c>
    </row>
    <row r="205" spans="49:88" x14ac:dyDescent="0.25">
      <c r="AW205" s="19" t="str">
        <v>2022-581691</v>
      </c>
      <c r="AX205" s="19">
        <v>44784</v>
      </c>
      <c r="BA205" s="19">
        <v>116000</v>
      </c>
      <c r="BL205" s="19" t="str">
        <v>35238000AC0499</v>
      </c>
      <c r="BO205" s="19">
        <v>87</v>
      </c>
      <c r="BP205" s="19" t="str">
        <v>32.32</v>
      </c>
      <c r="CI205" s="19" t="str">
        <v>-1.6824490</v>
      </c>
      <c r="CJ205" s="19" t="str">
        <v>48.1109560</v>
      </c>
    </row>
    <row r="206" spans="49:88" x14ac:dyDescent="0.25">
      <c r="AW206" s="19" t="str">
        <v>2022-581700</v>
      </c>
      <c r="AX206" s="19">
        <v>44778</v>
      </c>
      <c r="BA206" s="19">
        <v>238500</v>
      </c>
      <c r="BL206" s="19" t="str">
        <v>35238000AC0473</v>
      </c>
      <c r="BO206" s="19">
        <v>403</v>
      </c>
      <c r="BP206" s="19" t="str">
        <v>22.95</v>
      </c>
      <c r="CI206" s="19" t="str">
        <v>-1.6822560</v>
      </c>
      <c r="CJ206" s="19" t="str">
        <v>48.1148550</v>
      </c>
    </row>
    <row r="207" spans="49:88" x14ac:dyDescent="0.25">
      <c r="AW207" s="19" t="str">
        <v>2022-581723</v>
      </c>
      <c r="AX207" s="19">
        <v>44776</v>
      </c>
      <c r="BA207" s="19">
        <v>101800</v>
      </c>
      <c r="BL207" s="19" t="str">
        <v>35238000AC0532</v>
      </c>
      <c r="BO207" s="19">
        <v>118</v>
      </c>
      <c r="BP207" s="19" t="str">
        <v>21.85</v>
      </c>
      <c r="CI207" s="19" t="str">
        <v>-1.6852820</v>
      </c>
      <c r="CJ207" s="19" t="str">
        <v>48.1161210</v>
      </c>
    </row>
    <row r="208" spans="49:88" x14ac:dyDescent="0.25">
      <c r="AW208" s="19" t="str">
        <v>2022-581733</v>
      </c>
      <c r="AX208" s="19">
        <v>44764</v>
      </c>
      <c r="BA208" s="19">
        <v>153000</v>
      </c>
      <c r="BL208" s="19" t="str">
        <v>35238000AC1179</v>
      </c>
      <c r="BO208" s="19">
        <v>229</v>
      </c>
      <c r="BP208" s="19" t="str">
        <v>27.61</v>
      </c>
      <c r="CI208" s="19" t="str">
        <v>-1.6810360</v>
      </c>
      <c r="CJ208" s="19" t="str">
        <v>48.1112120</v>
      </c>
    </row>
    <row r="209" spans="49:88" x14ac:dyDescent="0.25">
      <c r="AW209" s="19" t="str">
        <v>2022-581766</v>
      </c>
      <c r="AX209" s="19">
        <v>44767</v>
      </c>
      <c r="BA209" s="19">
        <v>157000</v>
      </c>
      <c r="BL209" s="19" t="str">
        <v>35238000AC0569</v>
      </c>
      <c r="BO209" s="19">
        <v>217</v>
      </c>
      <c r="BP209" s="19" t="str">
        <v>77.35</v>
      </c>
      <c r="CI209" s="19" t="str">
        <v>-1.6861930</v>
      </c>
      <c r="CJ209" s="19" t="str">
        <v>48.1138060</v>
      </c>
    </row>
    <row r="210" spans="49:88" x14ac:dyDescent="0.25">
      <c r="AW210" s="19" t="str">
        <v>2022-581828</v>
      </c>
      <c r="AX210" s="19">
        <v>44798</v>
      </c>
      <c r="BA210" s="19">
        <v>600000</v>
      </c>
      <c r="BL210" s="19" t="str">
        <v>35238000AC1084</v>
      </c>
      <c r="BO210" s="19">
        <v>218</v>
      </c>
      <c r="BP210" s="19" t="str">
        <v>22.59</v>
      </c>
      <c r="CI210" s="19" t="str">
        <v>-1.6832670</v>
      </c>
      <c r="CJ210" s="19" t="str">
        <v>48.1138860</v>
      </c>
    </row>
    <row r="211" spans="49:88" x14ac:dyDescent="0.25">
      <c r="AW211" s="19" t="str">
        <v>2022-581833</v>
      </c>
      <c r="AX211" s="19">
        <v>44796</v>
      </c>
      <c r="BA211" s="19">
        <v>395000</v>
      </c>
      <c r="BL211" s="19" t="str">
        <v>35238000AC0352</v>
      </c>
      <c r="BO211" s="19">
        <v>205</v>
      </c>
      <c r="BP211" s="19" t="str">
        <v>43.07</v>
      </c>
      <c r="CI211" s="19" t="str">
        <v>-1.6800300</v>
      </c>
      <c r="CJ211" s="19" t="str">
        <v>48.1121950</v>
      </c>
    </row>
    <row r="212" spans="49:88" x14ac:dyDescent="0.25">
      <c r="AW212" s="19" t="str">
        <v>2022-581847</v>
      </c>
      <c r="AX212" s="19">
        <v>44774</v>
      </c>
      <c r="BA212" s="19">
        <v>314000</v>
      </c>
      <c r="BL212" s="19" t="str">
        <v>35238000AC0184</v>
      </c>
      <c r="BO212" s="19">
        <v>133</v>
      </c>
      <c r="BP212" s="19" t="str">
        <v>30.09</v>
      </c>
      <c r="CI212" s="19" t="str">
        <v>-1.6816980</v>
      </c>
      <c r="CJ212" s="19" t="str">
        <v>48.1140250</v>
      </c>
    </row>
    <row r="213" spans="49:88" x14ac:dyDescent="0.25">
      <c r="AW213" s="19" t="str">
        <v>2022-581850</v>
      </c>
      <c r="AX213" s="19">
        <v>44802</v>
      </c>
      <c r="BA213" s="19">
        <v>908800</v>
      </c>
      <c r="BL213" s="19" t="str">
        <v>35238000AC0624</v>
      </c>
      <c r="BO213" s="19">
        <v>144</v>
      </c>
      <c r="BP213" s="19" t="str">
        <v>29.46</v>
      </c>
      <c r="CI213" s="19" t="str">
        <v>-1.6795810</v>
      </c>
      <c r="CJ213" s="19" t="str">
        <v>48.1107020</v>
      </c>
    </row>
    <row r="214" spans="49:88" x14ac:dyDescent="0.25">
      <c r="AW214" s="19" t="str">
        <v>2022-581876</v>
      </c>
      <c r="AX214" s="19">
        <v>44791</v>
      </c>
      <c r="BA214" s="19">
        <v>214830</v>
      </c>
      <c r="BL214" s="19" t="str">
        <v>35238000AC0427</v>
      </c>
      <c r="BO214" s="19">
        <v>405</v>
      </c>
      <c r="BP214" s="19" t="str">
        <v>13.11</v>
      </c>
      <c r="CI214" s="19" t="str">
        <v>-1.6821280</v>
      </c>
      <c r="CJ214" s="19" t="str">
        <v>48.1105300</v>
      </c>
    </row>
    <row r="215" spans="49:88" x14ac:dyDescent="0.25">
      <c r="AW215" s="19" t="str">
        <v>2022-581892</v>
      </c>
      <c r="AX215" s="19">
        <v>44804</v>
      </c>
      <c r="BA215" s="19">
        <v>242000</v>
      </c>
      <c r="BL215" s="19" t="str">
        <v>35238000AC0331</v>
      </c>
      <c r="BO215" s="19">
        <v>155</v>
      </c>
      <c r="BP215" s="19" t="str">
        <v>15.08</v>
      </c>
      <c r="CI215" s="19" t="str">
        <v>-1.6806930</v>
      </c>
      <c r="CJ215" s="19" t="str">
        <v>48.1103710</v>
      </c>
    </row>
    <row r="216" spans="49:88" x14ac:dyDescent="0.25">
      <c r="AW216" s="19" t="str">
        <v>2022-582144</v>
      </c>
      <c r="AX216" s="19">
        <v>44792</v>
      </c>
      <c r="BA216" s="19">
        <v>680000</v>
      </c>
      <c r="BL216" s="19" t="str">
        <v>35238000AC0677</v>
      </c>
      <c r="BO216" s="19">
        <v>90</v>
      </c>
      <c r="BP216" s="19" t="str">
        <v>30.51</v>
      </c>
      <c r="CI216" s="19" t="str">
        <v>-1.6837770</v>
      </c>
      <c r="CJ216" s="19" t="str">
        <v>48.1122830</v>
      </c>
    </row>
    <row r="217" spans="49:88" x14ac:dyDescent="0.25">
      <c r="AW217" s="19" t="str">
        <v>2022-582286</v>
      </c>
      <c r="AX217" s="19">
        <v>44797</v>
      </c>
      <c r="BA217" s="19">
        <v>780550</v>
      </c>
      <c r="BL217" s="19" t="str">
        <v>35238000AC0781</v>
      </c>
      <c r="BO217" s="19">
        <v>150</v>
      </c>
      <c r="BP217" s="19" t="str">
        <v>24.81</v>
      </c>
      <c r="CI217" s="19" t="str">
        <v>-1.6818150</v>
      </c>
      <c r="CJ217" s="19" t="str">
        <v>48.1138490</v>
      </c>
    </row>
    <row r="218" spans="49:88" x14ac:dyDescent="0.25">
      <c r="AW218" s="19" t="str">
        <v>2022-582526</v>
      </c>
      <c r="AX218" s="19">
        <v>44809</v>
      </c>
      <c r="BA218" s="19">
        <v>347400</v>
      </c>
      <c r="BL218" s="19" t="str">
        <v>35238000AC0541</v>
      </c>
      <c r="BO218" s="19">
        <v>705</v>
      </c>
      <c r="BP218" s="19" t="str">
        <v>22.56</v>
      </c>
      <c r="CI218" s="19" t="str">
        <v>-1.6816020</v>
      </c>
      <c r="CJ218" s="19" t="str">
        <v>48.1147960</v>
      </c>
    </row>
    <row r="219" spans="49:88" x14ac:dyDescent="0.25">
      <c r="AW219" s="19" t="str">
        <v>2022-583081</v>
      </c>
      <c r="AX219" s="19">
        <v>44811</v>
      </c>
      <c r="BA219" s="19">
        <v>570000</v>
      </c>
      <c r="BL219" s="19" t="str">
        <v>35238000AC1124</v>
      </c>
      <c r="BO219" s="19">
        <v>94</v>
      </c>
      <c r="BP219" s="19" t="str">
        <v>24.11</v>
      </c>
      <c r="CI219" s="19" t="str">
        <v>-1.6800920</v>
      </c>
      <c r="CJ219" s="19" t="str">
        <v>48.1125020</v>
      </c>
    </row>
    <row r="220" spans="49:88" x14ac:dyDescent="0.25">
      <c r="AW220" s="19" t="str">
        <v>2022-583223</v>
      </c>
      <c r="AX220" s="19">
        <v>44806</v>
      </c>
      <c r="BA220" s="19">
        <v>117050</v>
      </c>
      <c r="BL220" s="19" t="str">
        <v>35238000AC0547</v>
      </c>
      <c r="BO220" s="19">
        <v>86</v>
      </c>
      <c r="BP220" s="19" t="str">
        <v>52.04</v>
      </c>
      <c r="CI220" s="19" t="str">
        <v>-1.6795550</v>
      </c>
      <c r="CJ220" s="19" t="str">
        <v>48.1116010</v>
      </c>
    </row>
    <row r="221" spans="49:88" x14ac:dyDescent="0.25">
      <c r="AW221" s="19" t="str">
        <v>2022-584023</v>
      </c>
      <c r="AX221" s="19">
        <v>44812</v>
      </c>
      <c r="BA221" s="19">
        <v>295000</v>
      </c>
      <c r="BL221" s="19" t="str">
        <v>35238000AC0602</v>
      </c>
      <c r="BO221" s="19">
        <v>510</v>
      </c>
      <c r="BP221" s="19" t="str">
        <v>35.90</v>
      </c>
      <c r="CI221" s="19" t="str">
        <v>-1.6816310</v>
      </c>
      <c r="CJ221" s="19" t="str">
        <v>48.1122120</v>
      </c>
    </row>
    <row r="222" spans="49:88" x14ac:dyDescent="0.25">
      <c r="AW222" s="19" t="str">
        <v>2022-584042</v>
      </c>
      <c r="AX222" s="19">
        <v>44823</v>
      </c>
      <c r="BA222" s="19">
        <v>670000</v>
      </c>
      <c r="BL222" s="19" t="str">
        <v>35238000AC0691</v>
      </c>
      <c r="BO222" s="19">
        <v>421</v>
      </c>
      <c r="BP222" s="19" t="str">
        <v>12.32</v>
      </c>
      <c r="CI222" s="19" t="str">
        <v>-1.6808150</v>
      </c>
      <c r="CJ222" s="19" t="str">
        <v>48.1146550</v>
      </c>
    </row>
    <row r="223" spans="49:88" x14ac:dyDescent="0.25">
      <c r="AW223" s="19" t="str">
        <v>2022-584324</v>
      </c>
      <c r="AX223" s="19">
        <v>44818</v>
      </c>
      <c r="BA223" s="19">
        <v>109500</v>
      </c>
      <c r="BL223" s="19" t="str">
        <v>35238000AC0440</v>
      </c>
      <c r="BO223" s="19">
        <v>311</v>
      </c>
      <c r="BP223" s="19" t="str">
        <v>73.93</v>
      </c>
      <c r="CI223" s="19" t="str">
        <v>-1.6810000</v>
      </c>
      <c r="CJ223" s="19" t="str">
        <v>48.1112560</v>
      </c>
    </row>
    <row r="224" spans="49:88" x14ac:dyDescent="0.25">
      <c r="AW224" s="19" t="str">
        <v>2022-584427</v>
      </c>
      <c r="AX224" s="19">
        <v>44805</v>
      </c>
      <c r="BA224" s="19">
        <v>129350</v>
      </c>
      <c r="BL224" s="19" t="str">
        <v>35238000AC0282</v>
      </c>
      <c r="BO224" s="19">
        <v>306</v>
      </c>
      <c r="BP224" s="19" t="str">
        <v>13.40</v>
      </c>
      <c r="CI224" s="19" t="str">
        <v>-1.6845750</v>
      </c>
      <c r="CJ224" s="19" t="str">
        <v>48.1113110</v>
      </c>
    </row>
    <row r="225" spans="49:88" x14ac:dyDescent="0.25">
      <c r="AW225" s="19" t="str">
        <v>2022-584478</v>
      </c>
      <c r="AX225" s="19">
        <v>44819</v>
      </c>
      <c r="BA225" s="19">
        <v>88000</v>
      </c>
      <c r="BL225" s="19" t="str">
        <v>35238000AC0510</v>
      </c>
      <c r="BO225" s="19">
        <v>85</v>
      </c>
      <c r="BP225" s="19" t="str">
        <v>74.89</v>
      </c>
      <c r="CI225" s="19" t="str">
        <v>-1.6837030</v>
      </c>
      <c r="CJ225" s="19" t="str">
        <v>48.1122370</v>
      </c>
    </row>
    <row r="226" spans="49:88" x14ac:dyDescent="0.25">
      <c r="AW226" s="19" t="str">
        <v>2022-584484</v>
      </c>
      <c r="AX226" s="19">
        <v>44820</v>
      </c>
      <c r="BA226" s="19">
        <v>477000</v>
      </c>
      <c r="BL226" s="19" t="str">
        <v>35238000AC0498</v>
      </c>
      <c r="BO226" s="19">
        <v>202</v>
      </c>
      <c r="BP226" s="19" t="str">
        <v>16.54</v>
      </c>
      <c r="CI226" s="19" t="str">
        <v>-1.6836110</v>
      </c>
      <c r="CJ226" s="19" t="str">
        <v>48.1133870</v>
      </c>
    </row>
    <row r="227" spans="49:88" x14ac:dyDescent="0.25">
      <c r="AW227" s="19" t="str">
        <v>2022-584565</v>
      </c>
      <c r="AX227" s="19">
        <v>44830</v>
      </c>
      <c r="BA227" s="19">
        <v>598779</v>
      </c>
      <c r="BL227" s="19" t="str">
        <v>35238000AC1158</v>
      </c>
      <c r="BO227" s="19">
        <v>214</v>
      </c>
      <c r="BP227" s="19" t="str">
        <v>36.47</v>
      </c>
      <c r="CI227" s="19" t="str">
        <v>-1.6817400</v>
      </c>
      <c r="CJ227" s="19" t="str">
        <v>48.1122520</v>
      </c>
    </row>
    <row r="228" spans="49:88" x14ac:dyDescent="0.25">
      <c r="AW228" s="19" t="str">
        <v>2022-584767</v>
      </c>
      <c r="AX228" s="19">
        <v>44813</v>
      </c>
      <c r="BA228" s="19">
        <v>472320</v>
      </c>
      <c r="BL228" s="19" t="str">
        <v>35238000AC1117</v>
      </c>
      <c r="BO228" s="19">
        <v>310</v>
      </c>
      <c r="BP228" s="19" t="str">
        <v>166.46</v>
      </c>
      <c r="CI228" s="19" t="str">
        <v>-1.6811900</v>
      </c>
      <c r="CJ228" s="19" t="str">
        <v>48.1116310</v>
      </c>
    </row>
    <row r="229" spans="49:88" x14ac:dyDescent="0.25">
      <c r="AW229" s="19" t="str">
        <v>2022-584859</v>
      </c>
      <c r="AX229" s="19">
        <v>44831</v>
      </c>
      <c r="BA229" s="19">
        <v>190000</v>
      </c>
      <c r="BL229" s="19" t="str">
        <v>35238000AC1118</v>
      </c>
      <c r="BO229" s="19">
        <v>704</v>
      </c>
      <c r="BP229" s="19" t="str">
        <v>43.52</v>
      </c>
      <c r="CI229" s="19" t="str">
        <v>-1.6852990</v>
      </c>
      <c r="CJ229" s="19" t="str">
        <v>48.1115940</v>
      </c>
    </row>
    <row r="230" spans="49:88" x14ac:dyDescent="0.25">
      <c r="AW230" s="19" t="str">
        <v>2022-585165</v>
      </c>
      <c r="AX230" s="19">
        <v>44816</v>
      </c>
      <c r="BA230" s="19">
        <v>577500</v>
      </c>
      <c r="BL230" s="19" t="str">
        <v>35238000AC0603</v>
      </c>
      <c r="BO230" s="19">
        <v>79</v>
      </c>
      <c r="BP230" s="19" t="str">
        <v>41.55</v>
      </c>
      <c r="CI230" s="19" t="str">
        <v>-1.6859050</v>
      </c>
      <c r="CJ230" s="19" t="str">
        <v>48.1137670</v>
      </c>
    </row>
    <row r="231" spans="49:88" x14ac:dyDescent="0.25">
      <c r="AW231" s="19" t="str">
        <v>2022-585303</v>
      </c>
      <c r="AX231" s="19">
        <v>44825</v>
      </c>
      <c r="BA231" s="19">
        <v>463570</v>
      </c>
      <c r="BL231" s="19" t="str">
        <v>35238000AC0370</v>
      </c>
      <c r="BO231" s="19">
        <v>213</v>
      </c>
      <c r="BP231" s="19" t="str">
        <v>26.47</v>
      </c>
      <c r="CI231" s="19" t="str">
        <v>-1.6825950</v>
      </c>
      <c r="CJ231" s="19" t="str">
        <v>48.1132070</v>
      </c>
    </row>
    <row r="232" spans="49:88" x14ac:dyDescent="0.25">
      <c r="AW232" s="19" t="str">
        <v>2022-585865</v>
      </c>
      <c r="AX232" s="19">
        <v>44827</v>
      </c>
      <c r="BA232" s="19">
        <v>20000</v>
      </c>
      <c r="BL232" s="19" t="str">
        <v>35238000AC0036</v>
      </c>
      <c r="BO232" s="19">
        <v>88</v>
      </c>
      <c r="BP232" s="19" t="str">
        <v>126.75</v>
      </c>
      <c r="CI232" s="19" t="str">
        <v>-1.6812240</v>
      </c>
      <c r="CJ232" s="19" t="str">
        <v>48.1151550</v>
      </c>
    </row>
    <row r="233" spans="49:88" x14ac:dyDescent="0.25">
      <c r="AW233" s="19" t="str">
        <v>2022-585895</v>
      </c>
      <c r="AX233" s="19">
        <v>44839</v>
      </c>
      <c r="BA233" s="19">
        <v>310000</v>
      </c>
      <c r="BL233" s="19" t="str">
        <v>35238000AC0350</v>
      </c>
      <c r="BO233" s="19">
        <v>514</v>
      </c>
      <c r="BP233" s="19" t="str">
        <v>111.30</v>
      </c>
      <c r="CI233" s="19" t="str">
        <v>-1.6846550</v>
      </c>
      <c r="CJ233" s="19" t="str">
        <v>48.1111880</v>
      </c>
    </row>
    <row r="234" spans="49:88" x14ac:dyDescent="0.25">
      <c r="AW234" s="19" t="str">
        <v>2022-586010</v>
      </c>
      <c r="AX234" s="19">
        <v>44848</v>
      </c>
      <c r="BA234" s="19">
        <v>4900</v>
      </c>
      <c r="BL234" s="19" t="str">
        <v>35238000AC0954</v>
      </c>
      <c r="BO234" s="19" t="str">
        <v>*</v>
      </c>
      <c r="BP234" s="19" t="str">
        <v>48.09</v>
      </c>
      <c r="CI234" s="19" t="str">
        <v>-1.6847240</v>
      </c>
      <c r="CJ234" s="19" t="str">
        <v>48.1157140</v>
      </c>
    </row>
    <row r="235" spans="49:88" x14ac:dyDescent="0.25">
      <c r="AW235" s="19" t="str">
        <v>2022-586073</v>
      </c>
      <c r="AX235" s="19">
        <v>44851</v>
      </c>
      <c r="BA235" s="19">
        <v>205500</v>
      </c>
      <c r="BL235" s="19" t="str">
        <v>35238000AC0593</v>
      </c>
      <c r="BP235" s="19" t="str">
        <v>26.55</v>
      </c>
      <c r="CI235" s="19" t="str">
        <v>-1.6849850</v>
      </c>
      <c r="CJ235" s="19" t="str">
        <v>48.1151900</v>
      </c>
    </row>
    <row r="236" spans="49:88" x14ac:dyDescent="0.25">
      <c r="AW236" s="19" t="str">
        <v>2022-586074</v>
      </c>
      <c r="AX236" s="19">
        <v>44854</v>
      </c>
      <c r="BA236" s="19">
        <v>400000</v>
      </c>
      <c r="BL236" s="19" t="str">
        <v>35238000AC0827</v>
      </c>
      <c r="BP236" s="19" t="str">
        <v>36.30</v>
      </c>
      <c r="CI236" s="19" t="str">
        <v>-1.6864810</v>
      </c>
      <c r="CJ236" s="19" t="str">
        <v>48.1122280</v>
      </c>
    </row>
    <row r="237" spans="49:88" x14ac:dyDescent="0.25">
      <c r="AW237" s="19" t="str">
        <v>2022-586220</v>
      </c>
      <c r="AX237" s="19">
        <v>44844</v>
      </c>
      <c r="BA237" s="19">
        <v>401200</v>
      </c>
      <c r="BL237" s="19" t="str">
        <v>35238000AC0254</v>
      </c>
      <c r="BP237" s="19" t="str">
        <v>9.03</v>
      </c>
      <c r="CI237" s="19" t="str">
        <v>-1.6867640</v>
      </c>
      <c r="CJ237" s="19" t="str">
        <v>48.1115350</v>
      </c>
    </row>
    <row r="238" spans="49:88" x14ac:dyDescent="0.25">
      <c r="AW238" s="19" t="str">
        <v>2022-586276</v>
      </c>
      <c r="AX238" s="19">
        <v>44855</v>
      </c>
      <c r="BA238" s="19">
        <v>153850</v>
      </c>
      <c r="BL238" s="19" t="str">
        <v>35238000AC0152</v>
      </c>
      <c r="BP238" s="19" t="str">
        <v>127.15</v>
      </c>
      <c r="CI238" s="19" t="str">
        <v>-1.6856630</v>
      </c>
      <c r="CJ238" s="19" t="str">
        <v>48.1130960</v>
      </c>
    </row>
    <row r="239" spans="49:88" x14ac:dyDescent="0.25">
      <c r="AW239" s="19" t="str">
        <v>2022-586350</v>
      </c>
      <c r="AX239" s="19">
        <v>44853</v>
      </c>
      <c r="BA239" s="19">
        <v>655000</v>
      </c>
      <c r="BL239" s="19" t="str">
        <v>35238000AC1255</v>
      </c>
      <c r="BP239" s="19" t="str">
        <v>52.82</v>
      </c>
      <c r="CI239" s="19" t="str">
        <v>-1.6847490</v>
      </c>
      <c r="CJ239" s="19" t="str">
        <v>48.1106220</v>
      </c>
    </row>
    <row r="240" spans="49:88" x14ac:dyDescent="0.25">
      <c r="AW240" s="19" t="str">
        <v>2022-586494</v>
      </c>
      <c r="AX240" s="19">
        <v>44865</v>
      </c>
      <c r="BA240" s="19">
        <v>500</v>
      </c>
      <c r="BL240" s="19" t="str">
        <v>35238000AC0168</v>
      </c>
      <c r="BP240" s="19" t="str">
        <v>76.38</v>
      </c>
      <c r="CI240" s="19" t="str">
        <v>-1.6810200</v>
      </c>
      <c r="CJ240" s="19" t="str">
        <v>48.1134620</v>
      </c>
    </row>
    <row r="241" spans="49:88" x14ac:dyDescent="0.25">
      <c r="AW241" s="19" t="str">
        <v>2022-586531</v>
      </c>
      <c r="AX241" s="19">
        <v>44872</v>
      </c>
      <c r="BA241" s="19">
        <v>202750</v>
      </c>
      <c r="BL241" s="19" t="str">
        <v>35238000AC1045</v>
      </c>
      <c r="BP241" s="19" t="str">
        <v>72.26</v>
      </c>
      <c r="CI241" s="19" t="str">
        <v>-1.6799910</v>
      </c>
      <c r="CJ241" s="19" t="str">
        <v>48.1126390</v>
      </c>
    </row>
    <row r="242" spans="49:88" x14ac:dyDescent="0.25">
      <c r="AW242" s="19" t="str">
        <v>2022-586590</v>
      </c>
      <c r="AX242" s="19">
        <v>44880</v>
      </c>
      <c r="BA242" s="19">
        <v>598600</v>
      </c>
      <c r="BL242" s="19" t="str">
        <v>35238000AC0028</v>
      </c>
      <c r="BP242" s="19" t="str">
        <v>31.19</v>
      </c>
      <c r="CI242" s="19" t="str">
        <v>-1.6813070</v>
      </c>
      <c r="CJ242" s="19" t="str">
        <v>48.1126840</v>
      </c>
    </row>
    <row r="243" spans="49:88" x14ac:dyDescent="0.25">
      <c r="AW243" s="19" t="str">
        <v>2022-586908</v>
      </c>
      <c r="AX243" s="19">
        <v>44930</v>
      </c>
      <c r="BA243" s="19">
        <v>262000</v>
      </c>
      <c r="BL243" s="19" t="str">
        <v>35238000AC0048</v>
      </c>
      <c r="BP243" s="19" t="str">
        <v>62.19</v>
      </c>
      <c r="CI243" s="19" t="str">
        <v>-1.6864540</v>
      </c>
      <c r="CJ243" s="19" t="str">
        <v>48.1141020</v>
      </c>
    </row>
    <row r="244" spans="49:88" x14ac:dyDescent="0.25">
      <c r="AW244" s="19" t="str">
        <v>2022-586928</v>
      </c>
      <c r="AX244" s="19">
        <v>44932</v>
      </c>
      <c r="BA244" s="19">
        <v>81800</v>
      </c>
      <c r="BL244" s="19" t="str">
        <v>35238000AC0372</v>
      </c>
      <c r="BP244" s="19" t="str">
        <v>35.02</v>
      </c>
      <c r="CI244" s="19" t="str">
        <v>-1.6865080</v>
      </c>
      <c r="CJ244" s="19" t="str">
        <v>48.1148480</v>
      </c>
    </row>
    <row r="245" spans="49:88" x14ac:dyDescent="0.25">
      <c r="AW245" s="19" t="str">
        <v>2022-587057</v>
      </c>
      <c r="AX245" s="19">
        <v>44943</v>
      </c>
      <c r="BA245" s="19">
        <v>274900</v>
      </c>
      <c r="BL245" s="19" t="str">
        <v>35238000AC0538</v>
      </c>
      <c r="BP245" s="19" t="str">
        <v>61.65</v>
      </c>
      <c r="CI245" s="19" t="str">
        <v>-1.6824990</v>
      </c>
      <c r="CJ245" s="19" t="str">
        <v>48.1110140</v>
      </c>
    </row>
    <row r="246" spans="49:88" x14ac:dyDescent="0.25">
      <c r="AW246" s="19" t="str">
        <v>2022-587216</v>
      </c>
      <c r="AX246" s="19">
        <v>44949</v>
      </c>
      <c r="BA246" s="19">
        <v>440270</v>
      </c>
      <c r="BL246" s="19" t="str">
        <v>35238000AC0369</v>
      </c>
      <c r="BP246" s="19" t="str">
        <v>66.67</v>
      </c>
      <c r="CI246" s="19" t="str">
        <v>-1.6849410</v>
      </c>
      <c r="CJ246" s="19" t="str">
        <v>48.1112890</v>
      </c>
    </row>
    <row r="247" spans="49:88" x14ac:dyDescent="0.25">
      <c r="AW247" s="19" t="str">
        <v>2022-587253</v>
      </c>
      <c r="AX247" s="19">
        <v>44944</v>
      </c>
      <c r="BA247" s="19">
        <v>75100</v>
      </c>
      <c r="BL247" s="19" t="str">
        <v>35238000AC0085</v>
      </c>
      <c r="BP247" s="19" t="str">
        <v>36.06</v>
      </c>
      <c r="CI247" s="19" t="str">
        <v>-1.6828830</v>
      </c>
      <c r="CJ247" s="19" t="str">
        <v>48.1114650</v>
      </c>
    </row>
    <row r="248" spans="49:88" x14ac:dyDescent="0.25">
      <c r="AW248" s="19" t="str">
        <v>2022-587368</v>
      </c>
      <c r="AX248" s="19">
        <v>44960</v>
      </c>
      <c r="BA248" s="19">
        <v>630000</v>
      </c>
      <c r="BL248" s="19" t="str">
        <v>35238000AC0086</v>
      </c>
      <c r="BP248" s="19" t="str">
        <v>29.23</v>
      </c>
      <c r="CI248" s="19" t="str">
        <v>-1.6816790</v>
      </c>
      <c r="CJ248" s="19" t="str">
        <v>48.1132170</v>
      </c>
    </row>
    <row r="249" spans="49:88" x14ac:dyDescent="0.25">
      <c r="AW249" s="19" t="str">
        <v>2022-587528</v>
      </c>
      <c r="AX249" s="19">
        <v>44964</v>
      </c>
      <c r="BA249" s="19">
        <v>147000</v>
      </c>
      <c r="BL249" s="19" t="str">
        <v>35238000AC0243</v>
      </c>
      <c r="BP249" s="19" t="str">
        <v>30.68</v>
      </c>
      <c r="CI249" s="19" t="str">
        <v>-1.6827330</v>
      </c>
      <c r="CJ249" s="19" t="str">
        <v>48.1136590</v>
      </c>
    </row>
    <row r="250" spans="49:88" x14ac:dyDescent="0.25">
      <c r="AW250" s="19" t="str">
        <v>2022-587535</v>
      </c>
      <c r="AX250" s="19">
        <v>44958</v>
      </c>
      <c r="BA250" s="19">
        <v>211300</v>
      </c>
      <c r="BL250" s="19" t="str">
        <v>35238000AC1230</v>
      </c>
      <c r="BP250" s="19" t="str">
        <v>28.90</v>
      </c>
      <c r="CI250" s="19" t="str">
        <v>-1.6826080</v>
      </c>
      <c r="CJ250" s="19" t="str">
        <v>48.1154110</v>
      </c>
    </row>
    <row r="251" spans="49:88" x14ac:dyDescent="0.25">
      <c r="AW251" s="19" t="str">
        <v>2022-587536</v>
      </c>
      <c r="AX251" s="19">
        <v>44950</v>
      </c>
      <c r="BA251" s="19">
        <v>30000</v>
      </c>
      <c r="BL251" s="19" t="str">
        <v>35238000AC0563</v>
      </c>
      <c r="BP251" s="19" t="str">
        <v>8.90</v>
      </c>
      <c r="CI251" s="19" t="str">
        <v>-1.6803480</v>
      </c>
      <c r="CJ251" s="19" t="str">
        <v>48.1154050</v>
      </c>
    </row>
    <row r="252" spans="49:88" x14ac:dyDescent="0.25">
      <c r="AW252" s="19" t="str">
        <v>2022-587578</v>
      </c>
      <c r="AX252" s="19">
        <v>44973</v>
      </c>
      <c r="BA252" s="19">
        <v>7500</v>
      </c>
      <c r="BL252" s="19" t="str">
        <v>35238000AC0332</v>
      </c>
      <c r="BP252" s="19" t="str">
        <v>74.84</v>
      </c>
      <c r="CI252" s="19" t="str">
        <v>-1.6833990</v>
      </c>
      <c r="CJ252" s="19" t="str">
        <v>48.1130490</v>
      </c>
    </row>
    <row r="253" spans="49:88" x14ac:dyDescent="0.25">
      <c r="AW253" s="19" t="str">
        <v>2022-588128</v>
      </c>
      <c r="AX253" s="19">
        <v>45205</v>
      </c>
      <c r="BA253" s="19">
        <v>388000</v>
      </c>
      <c r="BL253" s="19" t="str">
        <v>35238000AC0588</v>
      </c>
      <c r="BP253" s="19" t="str">
        <v>23.10</v>
      </c>
      <c r="CI253" s="19" t="str">
        <v>-1.6817380</v>
      </c>
      <c r="CJ253" s="19" t="str">
        <v>48.1136770</v>
      </c>
    </row>
    <row r="254" spans="49:88" x14ac:dyDescent="0.25">
      <c r="AW254" s="19" t="str">
        <v>2022-588296</v>
      </c>
      <c r="AX254" s="19">
        <v>44879</v>
      </c>
      <c r="BA254" s="19">
        <v>122000</v>
      </c>
      <c r="BL254" s="19" t="str">
        <v>35238000AC0993</v>
      </c>
      <c r="BP254" s="19" t="str">
        <v>28.55</v>
      </c>
      <c r="CI254" s="19" t="str">
        <v>-1.6849020</v>
      </c>
      <c r="CJ254" s="19" t="str">
        <v>48.1120670</v>
      </c>
    </row>
    <row r="255" spans="49:88" x14ac:dyDescent="0.25">
      <c r="AW255" s="19" t="str">
        <v>2022-588435</v>
      </c>
      <c r="AX255" s="19">
        <v>44874</v>
      </c>
      <c r="BA255" s="19">
        <v>46440</v>
      </c>
      <c r="BL255" s="19" t="str">
        <v>35238000AC0701</v>
      </c>
      <c r="BP255" s="19" t="str">
        <v>45.73</v>
      </c>
      <c r="CI255" s="19" t="str">
        <v>-1.6848240</v>
      </c>
      <c r="CJ255" s="19" t="str">
        <v>48.1109280</v>
      </c>
    </row>
    <row r="256" spans="49:88" x14ac:dyDescent="0.25">
      <c r="AW256" s="19" t="str">
        <v>2022-588466</v>
      </c>
      <c r="AX256" s="19">
        <v>44868</v>
      </c>
      <c r="BA256" s="19">
        <v>1600000</v>
      </c>
      <c r="BL256" s="19" t="str">
        <v>35238000AC0247</v>
      </c>
      <c r="BP256" s="19" t="str">
        <v>82.41</v>
      </c>
      <c r="CI256" s="19" t="str">
        <v>-1.6866770</v>
      </c>
      <c r="CJ256" s="19" t="str">
        <v>48.1134970</v>
      </c>
    </row>
    <row r="257" spans="49:88" x14ac:dyDescent="0.25">
      <c r="AW257" s="19" t="str">
        <v>2022-588478</v>
      </c>
      <c r="AX257" s="19">
        <v>44897</v>
      </c>
      <c r="BA257" s="19">
        <v>452400</v>
      </c>
      <c r="BL257" s="19" t="str">
        <v>35238000AC0730</v>
      </c>
      <c r="BP257" s="19" t="str">
        <v>66.64</v>
      </c>
      <c r="CI257" s="19" t="str">
        <v>-1.6812080</v>
      </c>
      <c r="CJ257" s="19" t="str">
        <v>48.1147670</v>
      </c>
    </row>
    <row r="258" spans="49:88" x14ac:dyDescent="0.25">
      <c r="AW258" s="19" t="str">
        <v>2022-588604</v>
      </c>
      <c r="AX258" s="19">
        <v>44881</v>
      </c>
      <c r="BA258" s="19">
        <v>325000</v>
      </c>
      <c r="BL258" s="19" t="str">
        <v>35238000AC0226</v>
      </c>
      <c r="BP258" s="19" t="str">
        <v>31.59</v>
      </c>
      <c r="CI258" s="19" t="str">
        <v>-1.6805360</v>
      </c>
      <c r="CJ258" s="19" t="str">
        <v>48.1134070</v>
      </c>
    </row>
    <row r="259" spans="49:88" x14ac:dyDescent="0.25">
      <c r="AW259" s="19" t="str">
        <v>2022-588649</v>
      </c>
      <c r="AX259" s="19">
        <v>44893</v>
      </c>
      <c r="BA259" s="19">
        <v>290013</v>
      </c>
      <c r="BL259" s="19" t="str">
        <v>35238000AC1155</v>
      </c>
      <c r="BP259" s="19" t="str">
        <v>24.61</v>
      </c>
      <c r="CI259" s="19" t="str">
        <v>-1.6825810</v>
      </c>
      <c r="CJ259" s="19" t="str">
        <v>48.1109870</v>
      </c>
    </row>
    <row r="260" spans="49:88" x14ac:dyDescent="0.25">
      <c r="AW260" s="19" t="str">
        <v>2022-588677</v>
      </c>
      <c r="AX260" s="19">
        <v>44887</v>
      </c>
      <c r="BA260" s="19">
        <v>100205</v>
      </c>
      <c r="BL260" s="19" t="str">
        <v>35238000AC0930</v>
      </c>
      <c r="BP260" s="19" t="str">
        <v>26.95</v>
      </c>
      <c r="CI260" s="19" t="str">
        <v>-1.6818800</v>
      </c>
      <c r="CJ260" s="19" t="str">
        <v>48.1130140</v>
      </c>
    </row>
    <row r="261" spans="49:88" x14ac:dyDescent="0.25">
      <c r="AW261" s="19" t="str">
        <v>2022-589039</v>
      </c>
      <c r="AX261" s="19">
        <v>44895</v>
      </c>
      <c r="BA261" s="19">
        <v>94800</v>
      </c>
      <c r="BL261" s="19" t="str">
        <v>35238000AC0361</v>
      </c>
      <c r="BP261" s="19" t="str">
        <v>31.11</v>
      </c>
      <c r="CI261" s="19" t="str">
        <v>-1.6795820</v>
      </c>
      <c r="CJ261" s="19" t="str">
        <v>48.1131650</v>
      </c>
    </row>
    <row r="262" spans="49:88" x14ac:dyDescent="0.25">
      <c r="AW262" s="19" t="str">
        <v>2022-589051</v>
      </c>
      <c r="AX262" s="19">
        <v>44902</v>
      </c>
      <c r="BA262" s="19">
        <v>183000</v>
      </c>
      <c r="BL262" s="19" t="str">
        <v>35238000AC0506</v>
      </c>
      <c r="BP262" s="19" t="str">
        <v>66.87</v>
      </c>
      <c r="CI262" s="19" t="str">
        <v>-1.6856990</v>
      </c>
      <c r="CJ262" s="19" t="str">
        <v>48.1112830</v>
      </c>
    </row>
    <row r="263" spans="49:88" x14ac:dyDescent="0.25">
      <c r="AW263" s="19" t="str">
        <v>2022-589112</v>
      </c>
      <c r="AX263" s="19">
        <v>44896</v>
      </c>
      <c r="BA263" s="19">
        <v>260000</v>
      </c>
      <c r="BL263" s="19" t="str">
        <v>35238000AC0566</v>
      </c>
      <c r="BP263" s="19" t="str">
        <v>74.36</v>
      </c>
      <c r="CI263" s="19" t="str">
        <v>-1.6810910</v>
      </c>
      <c r="CJ263" s="19" t="str">
        <v>48.1135340</v>
      </c>
    </row>
    <row r="264" spans="49:88" x14ac:dyDescent="0.25">
      <c r="AW264" s="19" t="str">
        <v>2022-589152</v>
      </c>
      <c r="AX264" s="19">
        <v>44894</v>
      </c>
      <c r="BA264" s="19">
        <v>80000</v>
      </c>
      <c r="BL264" s="19" t="str">
        <v>35238000AC0295</v>
      </c>
      <c r="BP264" s="19" t="str">
        <v>10.40</v>
      </c>
      <c r="CI264" s="19" t="str">
        <v>-1.6809560</v>
      </c>
      <c r="CJ264" s="19" t="str">
        <v>48.1141270</v>
      </c>
    </row>
    <row r="265" spans="49:88" x14ac:dyDescent="0.25">
      <c r="AW265" s="19" t="str">
        <v>2022-589307</v>
      </c>
      <c r="AX265" s="19">
        <v>44908</v>
      </c>
      <c r="BA265" s="19">
        <v>790000</v>
      </c>
      <c r="BL265" s="19" t="str">
        <v>35238000AC0235</v>
      </c>
      <c r="BP265" s="19" t="str">
        <v>19.60</v>
      </c>
      <c r="CI265" s="19" t="str">
        <v>-1.6825250</v>
      </c>
      <c r="CJ265" s="19" t="str">
        <v>48.1131670</v>
      </c>
    </row>
    <row r="266" spans="49:88" x14ac:dyDescent="0.25">
      <c r="AW266" s="19" t="str">
        <v>2022-589314</v>
      </c>
      <c r="AX266" s="19">
        <v>44903</v>
      </c>
      <c r="BA266" s="19">
        <v>109000</v>
      </c>
      <c r="BL266" s="19" t="str">
        <v>35238000AC0458</v>
      </c>
      <c r="BP266" s="19" t="str">
        <v>32.46</v>
      </c>
      <c r="CI266" s="19" t="str">
        <v>-1.6829110</v>
      </c>
      <c r="CJ266" s="19" t="str">
        <v>48.1132130</v>
      </c>
    </row>
    <row r="267" spans="49:88" x14ac:dyDescent="0.25">
      <c r="AW267" s="19" t="str">
        <v>2022-589475</v>
      </c>
      <c r="AX267" s="19">
        <v>44904</v>
      </c>
      <c r="BA267" s="19">
        <v>301000</v>
      </c>
      <c r="BL267" s="19" t="str">
        <v>35238000AC0004</v>
      </c>
      <c r="BP267" s="19" t="str">
        <v>34.29</v>
      </c>
      <c r="CI267" s="19" t="str">
        <v>-1.6819460</v>
      </c>
      <c r="CJ267" s="19" t="str">
        <v>48.1142060</v>
      </c>
    </row>
    <row r="268" spans="49:88" x14ac:dyDescent="0.25">
      <c r="AW268" s="19" t="str">
        <v>2022-590090</v>
      </c>
      <c r="AX268" s="19">
        <v>44910</v>
      </c>
      <c r="BA268" s="19">
        <v>85200</v>
      </c>
      <c r="BL268" s="19" t="str">
        <v>35238000AC0373</v>
      </c>
      <c r="BP268" s="19" t="str">
        <v>65.85</v>
      </c>
      <c r="CI268" s="19" t="str">
        <v>-1.6804700</v>
      </c>
      <c r="CJ268" s="19" t="str">
        <v>48.1149450</v>
      </c>
    </row>
    <row r="269" spans="49:88" x14ac:dyDescent="0.25">
      <c r="AW269" s="19" t="str">
        <v>2022-590206</v>
      </c>
      <c r="AX269" s="19">
        <v>44922</v>
      </c>
      <c r="BA269" s="19">
        <v>94300</v>
      </c>
      <c r="BL269" s="19" t="str">
        <v>35238000AC0371</v>
      </c>
      <c r="BP269" s="19" t="str">
        <v>52.27</v>
      </c>
      <c r="CI269" s="19" t="str">
        <v>-1.6820080</v>
      </c>
      <c r="CJ269" s="19" t="str">
        <v>48.1160150</v>
      </c>
    </row>
    <row r="270" spans="49:88" x14ac:dyDescent="0.25">
      <c r="AW270" s="19" t="str">
        <v>2022-590620</v>
      </c>
      <c r="AX270" s="19">
        <v>44909</v>
      </c>
      <c r="BA270" s="19">
        <v>138000</v>
      </c>
      <c r="BL270" s="19" t="str">
        <v>35238000AC0589</v>
      </c>
      <c r="BP270" s="19" t="str">
        <v>69.41</v>
      </c>
      <c r="CI270" s="19" t="str">
        <v>-1.6818190</v>
      </c>
      <c r="CJ270" s="19" t="str">
        <v>48.1132450</v>
      </c>
    </row>
    <row r="271" spans="49:88" x14ac:dyDescent="0.25">
      <c r="AW271" s="19" t="str">
        <v>2022-591078</v>
      </c>
      <c r="AX271" s="19">
        <v>44914</v>
      </c>
      <c r="BA271" s="19">
        <v>23000</v>
      </c>
      <c r="BL271" s="19" t="str">
        <v>35238000AC0270</v>
      </c>
      <c r="BP271" s="19" t="str">
        <v>21.97</v>
      </c>
      <c r="CI271" s="19" t="str">
        <v>-1.6855630</v>
      </c>
      <c r="CJ271" s="19" t="str">
        <v>48.1121010</v>
      </c>
    </row>
    <row r="272" spans="49:88" x14ac:dyDescent="0.25">
      <c r="AW272" s="19" t="str">
        <v>2022-591095</v>
      </c>
      <c r="AX272" s="19">
        <v>44915</v>
      </c>
      <c r="BA272" s="19">
        <v>191925</v>
      </c>
      <c r="BL272" s="19" t="str">
        <v>35238000AC1098</v>
      </c>
      <c r="BP272" s="19" t="str">
        <v>80.02</v>
      </c>
      <c r="CI272" s="19" t="str">
        <v>-1.6864030</v>
      </c>
      <c r="CJ272" s="19" t="str">
        <v>48.1120730</v>
      </c>
    </row>
    <row r="273" spans="49:88" x14ac:dyDescent="0.25">
      <c r="AW273" s="19" t="str">
        <v>2022-591131</v>
      </c>
      <c r="AX273" s="19">
        <v>44916</v>
      </c>
      <c r="BA273" s="19">
        <v>201912</v>
      </c>
      <c r="BL273" s="19" t="str">
        <v>35238000AC0396</v>
      </c>
      <c r="BP273" s="19" t="str">
        <v>30.74</v>
      </c>
      <c r="CI273" s="19" t="str">
        <v>-1.6836400</v>
      </c>
      <c r="CJ273" s="19" t="str">
        <v>48.1120620</v>
      </c>
    </row>
    <row r="274" spans="49:88" x14ac:dyDescent="0.25">
      <c r="AW274" s="19" t="str">
        <v>2022-591226</v>
      </c>
      <c r="AX274" s="19">
        <v>44917</v>
      </c>
      <c r="BA274" s="19">
        <v>565000</v>
      </c>
      <c r="BL274" s="19" t="str">
        <v>35238000AC0289</v>
      </c>
      <c r="BP274" s="19" t="str">
        <v>19.28</v>
      </c>
      <c r="CI274" s="19" t="str">
        <v>-1.6821690</v>
      </c>
      <c r="CJ274" s="19" t="str">
        <v>48.1128730</v>
      </c>
    </row>
    <row r="275" spans="49:88" x14ac:dyDescent="0.25">
      <c r="AW275" s="19" t="str">
        <v>2022-591331</v>
      </c>
      <c r="AX275" s="19">
        <v>44918</v>
      </c>
      <c r="BA275" s="19">
        <v>750200</v>
      </c>
      <c r="BL275" s="19" t="str">
        <v>35238000AC0312</v>
      </c>
      <c r="BP275" s="19" t="str">
        <v>26.00</v>
      </c>
      <c r="CI275" s="19" t="str">
        <v>-1.6853470</v>
      </c>
      <c r="CJ275" s="19" t="str">
        <v>48.1152000</v>
      </c>
    </row>
    <row r="276" spans="49:88" x14ac:dyDescent="0.25">
      <c r="AW276" s="19" t="str">
        <v>2022-591460</v>
      </c>
      <c r="AX276" s="19">
        <v>44925</v>
      </c>
      <c r="BA276" s="19">
        <v>1990000</v>
      </c>
      <c r="BL276" s="19" t="str">
        <v>35238000AC1064</v>
      </c>
      <c r="BP276" s="19" t="str">
        <v>30.00</v>
      </c>
      <c r="CI276" s="19" t="str">
        <v>-1.6852870</v>
      </c>
      <c r="CJ276" s="19" t="str">
        <v>48.1122210</v>
      </c>
    </row>
    <row r="277" spans="49:88" x14ac:dyDescent="0.25">
      <c r="AW277" s="19" t="str">
        <v>2022-591462</v>
      </c>
      <c r="AX277" s="19">
        <v>44924</v>
      </c>
      <c r="BA277" s="19">
        <v>134000</v>
      </c>
      <c r="BL277" s="19" t="str">
        <v>35238000AC0182</v>
      </c>
      <c r="BP277" s="19" t="str">
        <v>25.52</v>
      </c>
      <c r="CI277" s="19" t="str">
        <v>-1.6853010</v>
      </c>
      <c r="CJ277" s="19" t="str">
        <v>48.1146620</v>
      </c>
    </row>
    <row r="278" spans="49:88" x14ac:dyDescent="0.25">
      <c r="AW278" s="19" t="str">
        <v>2022-591483</v>
      </c>
      <c r="AX278" s="19">
        <v>44965</v>
      </c>
      <c r="BA278" s="19">
        <v>111100</v>
      </c>
      <c r="BL278" s="19" t="str">
        <v>35238000AC0638</v>
      </c>
      <c r="BP278" s="19" t="str">
        <v>29.37</v>
      </c>
      <c r="CI278" s="19" t="str">
        <v>-1.6818970</v>
      </c>
      <c r="CJ278" s="19" t="str">
        <v>48.1148200</v>
      </c>
    </row>
    <row r="279" spans="49:88" x14ac:dyDescent="0.25">
      <c r="AW279" s="19" t="str">
        <v>2022-591507</v>
      </c>
      <c r="AX279" s="19">
        <v>44963</v>
      </c>
      <c r="BA279" s="19">
        <v>394710</v>
      </c>
      <c r="BL279" s="19" t="str">
        <v>35238000AC0291</v>
      </c>
      <c r="BP279" s="19" t="str">
        <v>43.65</v>
      </c>
      <c r="CI279" s="19" t="str">
        <v>-1.6850940</v>
      </c>
      <c r="CJ279" s="19" t="str">
        <v>48.1153810</v>
      </c>
    </row>
    <row r="280" spans="49:88" x14ac:dyDescent="0.25">
      <c r="AW280" s="19" t="str">
        <v>2022-591508</v>
      </c>
      <c r="AX280" s="19">
        <v>44966</v>
      </c>
      <c r="BA280" s="19">
        <v>280000</v>
      </c>
      <c r="BL280" s="19" t="str">
        <v>35238000AC0849</v>
      </c>
      <c r="BP280" s="19" t="str">
        <v>68.14</v>
      </c>
      <c r="CI280" s="19" t="str">
        <v>-1.6805130</v>
      </c>
      <c r="CJ280" s="19" t="str">
        <v>48.1135210</v>
      </c>
    </row>
    <row r="281" spans="49:88" x14ac:dyDescent="0.25">
      <c r="AW281" s="19" t="str">
        <v>2022-592021</v>
      </c>
      <c r="AX281" s="19">
        <v>44981</v>
      </c>
      <c r="BA281" s="19">
        <v>413700</v>
      </c>
      <c r="BL281" s="19" t="str">
        <v>35238000AC1211</v>
      </c>
      <c r="BP281" s="19" t="str">
        <v>36.00</v>
      </c>
      <c r="CI281" s="19" t="str">
        <v>-1.6798680</v>
      </c>
      <c r="CJ281" s="19" t="str">
        <v>48.1134980</v>
      </c>
    </row>
    <row r="282" spans="49:88" x14ac:dyDescent="0.25">
      <c r="AW282" s="19" t="str">
        <v>2022-592062</v>
      </c>
      <c r="AX282" s="19">
        <v>45112</v>
      </c>
      <c r="BA282" s="19">
        <v>254000</v>
      </c>
      <c r="BL282" s="19" t="str">
        <v>35238000AC1212</v>
      </c>
      <c r="BP282" s="19" t="str">
        <v>40.88</v>
      </c>
      <c r="CI282" s="19" t="str">
        <v>-1.6798300</v>
      </c>
      <c r="CJ282" s="19" t="str">
        <v>48.1108640</v>
      </c>
    </row>
    <row r="283" spans="49:88" x14ac:dyDescent="0.25">
      <c r="AW283" s="19" t="str">
        <v>2022-592114</v>
      </c>
      <c r="AX283" s="19">
        <v>45100</v>
      </c>
      <c r="BA283" s="19">
        <v>189791.25</v>
      </c>
      <c r="BL283" s="19" t="str">
        <v>35238000AC0285</v>
      </c>
      <c r="BP283" s="19" t="str">
        <v>18.70</v>
      </c>
      <c r="CI283" s="19" t="str">
        <v>-1.6797230</v>
      </c>
      <c r="CJ283" s="19" t="str">
        <v>48.1105190</v>
      </c>
    </row>
    <row r="284" spans="49:88" x14ac:dyDescent="0.25">
      <c r="AW284" s="19" t="str">
        <v>2022-592259</v>
      </c>
      <c r="AX284" s="19">
        <v>45103</v>
      </c>
      <c r="BA284" s="19">
        <v>146000</v>
      </c>
      <c r="BL284" s="19" t="str">
        <v>35238000AC0156</v>
      </c>
      <c r="BP284" s="19" t="str">
        <v>37.19</v>
      </c>
      <c r="CI284" s="19" t="str">
        <v>-1.6846400</v>
      </c>
      <c r="CJ284" s="19" t="str">
        <v>48.1146110</v>
      </c>
    </row>
    <row r="285" spans="49:88" x14ac:dyDescent="0.25">
      <c r="AW285" s="19" t="str">
        <v>2022-592384</v>
      </c>
      <c r="AX285" s="19">
        <v>45092</v>
      </c>
      <c r="BA285" s="19">
        <v>9350</v>
      </c>
      <c r="BL285" s="19" t="str">
        <v>35238000AC0505</v>
      </c>
      <c r="BP285" s="19" t="str">
        <v>39.00</v>
      </c>
      <c r="CI285" s="19" t="str">
        <v>-1.6797130</v>
      </c>
      <c r="CJ285" s="19" t="str">
        <v>48.1106230</v>
      </c>
    </row>
    <row r="286" spans="49:88" x14ac:dyDescent="0.25">
      <c r="AW286" s="19" t="str">
        <v>2022-593059</v>
      </c>
      <c r="AX286" s="19">
        <v>45098</v>
      </c>
      <c r="BA286" s="19">
        <v>24600</v>
      </c>
      <c r="BL286" s="19" t="str">
        <v>35238000AC0487</v>
      </c>
      <c r="BP286" s="19" t="str">
        <v>75.22</v>
      </c>
      <c r="CI286" s="19" t="str">
        <v>-1.6807810</v>
      </c>
      <c r="CJ286" s="19" t="str">
        <v>48.1143150</v>
      </c>
    </row>
    <row r="287" spans="49:88" x14ac:dyDescent="0.25">
      <c r="AW287" s="19" t="str">
        <v>2022-593174</v>
      </c>
      <c r="AX287" s="19">
        <v>45107</v>
      </c>
      <c r="BA287" s="19">
        <v>429390</v>
      </c>
      <c r="BL287" s="19" t="str">
        <v>35238000AC1242</v>
      </c>
      <c r="BP287" s="19" t="str">
        <v>50.15</v>
      </c>
      <c r="CI287" s="19" t="str">
        <v>-1.6816540</v>
      </c>
      <c r="CJ287" s="19" t="str">
        <v>48.1107400</v>
      </c>
    </row>
    <row r="288" spans="49:88" x14ac:dyDescent="0.25">
      <c r="AW288" s="19" t="str">
        <v>2022-593488</v>
      </c>
      <c r="AX288" s="19">
        <v>45099</v>
      </c>
      <c r="BA288" s="19">
        <v>343000</v>
      </c>
      <c r="BL288" s="19" t="str">
        <v>35238000AC1245</v>
      </c>
      <c r="BP288" s="19" t="str">
        <v>76.18</v>
      </c>
      <c r="CI288" s="19" t="str">
        <v>-1.6833980</v>
      </c>
      <c r="CJ288" s="19" t="str">
        <v>48.1136620</v>
      </c>
    </row>
    <row r="289" spans="49:88" x14ac:dyDescent="0.25">
      <c r="AW289" s="19" t="str">
        <v>2022-593554</v>
      </c>
      <c r="AX289" s="19">
        <v>45113</v>
      </c>
      <c r="BA289" s="19">
        <v>25767</v>
      </c>
      <c r="BL289" s="19" t="str">
        <v>35238000AC1154</v>
      </c>
      <c r="BP289" s="19" t="str">
        <v>25.38</v>
      </c>
      <c r="CI289" s="19" t="str">
        <v>-1.6814640</v>
      </c>
      <c r="CJ289" s="19" t="str">
        <v>48.1137420</v>
      </c>
    </row>
    <row r="290" spans="49:88" x14ac:dyDescent="0.25">
      <c r="AW290" s="19" t="str">
        <v>2022-593883</v>
      </c>
      <c r="AX290" s="19">
        <v>45127</v>
      </c>
      <c r="BA290" s="19">
        <v>5300</v>
      </c>
      <c r="BL290" s="19" t="str">
        <v>35238000AC0463</v>
      </c>
      <c r="BP290" s="19" t="str">
        <v>26.29</v>
      </c>
      <c r="CI290" s="19" t="str">
        <v>-1.6842080</v>
      </c>
      <c r="CJ290" s="19" t="str">
        <v>48.1137760</v>
      </c>
    </row>
    <row r="291" spans="49:88" x14ac:dyDescent="0.25">
      <c r="AW291" s="19" t="str">
        <v>2022-593990</v>
      </c>
      <c r="AX291" s="19">
        <v>45124</v>
      </c>
      <c r="BA291" s="19">
        <v>24662</v>
      </c>
      <c r="BL291" s="19" t="str">
        <v>35238000AC0406</v>
      </c>
      <c r="BP291" s="19" t="str">
        <v>94.44</v>
      </c>
      <c r="CI291" s="19" t="str">
        <v>-1.6811030</v>
      </c>
      <c r="CJ291" s="19" t="str">
        <v>48.1137970</v>
      </c>
    </row>
    <row r="292" spans="49:88" x14ac:dyDescent="0.25">
      <c r="AW292" s="19" t="str">
        <v>2022-594111</v>
      </c>
      <c r="AX292" s="19">
        <v>45126</v>
      </c>
      <c r="BA292" s="19">
        <v>691550</v>
      </c>
      <c r="BL292" s="19" t="str">
        <v>35238000AC0573</v>
      </c>
      <c r="BP292" s="19" t="str">
        <v>35.35</v>
      </c>
      <c r="CI292" s="19" t="str">
        <v>-1.6822250</v>
      </c>
      <c r="CJ292" s="19" t="str">
        <v>48.1137380</v>
      </c>
    </row>
    <row r="293" spans="49:88" x14ac:dyDescent="0.25">
      <c r="AW293" s="19" t="str">
        <v>2022-594153</v>
      </c>
      <c r="AX293" s="19">
        <v>45132</v>
      </c>
      <c r="BA293" s="19">
        <v>138150</v>
      </c>
      <c r="BL293" s="19" t="str">
        <v>35238000AC1104</v>
      </c>
      <c r="BP293" s="19" t="str">
        <v>32.13</v>
      </c>
      <c r="CI293" s="19" t="str">
        <v>-1.6820020</v>
      </c>
      <c r="CJ293" s="19" t="str">
        <v>48.1136950</v>
      </c>
    </row>
    <row r="294" spans="49:88" x14ac:dyDescent="0.25">
      <c r="AW294" s="19" t="str">
        <v>2022-594232</v>
      </c>
      <c r="AX294" s="19">
        <v>45133</v>
      </c>
      <c r="BA294" s="19">
        <v>90300</v>
      </c>
      <c r="BL294" s="19" t="str">
        <v>35238000AC0239</v>
      </c>
      <c r="BP294" s="19" t="str">
        <v>28.97</v>
      </c>
      <c r="CI294" s="19" t="str">
        <v>-1.6819920</v>
      </c>
      <c r="CJ294" s="19" t="str">
        <v>48.1153280</v>
      </c>
    </row>
    <row r="295" spans="49:88" x14ac:dyDescent="0.25">
      <c r="AW295" s="19" t="str">
        <v>2022-594271</v>
      </c>
      <c r="AX295" s="19">
        <v>45114</v>
      </c>
      <c r="BA295" s="19">
        <v>136700</v>
      </c>
      <c r="BL295" s="19" t="str">
        <v>35238000AC0826</v>
      </c>
      <c r="BP295" s="19" t="str">
        <v>10.52</v>
      </c>
      <c r="CI295" s="19" t="str">
        <v>-1.6819120</v>
      </c>
      <c r="CJ295" s="19" t="str">
        <v>48.1121510</v>
      </c>
    </row>
    <row r="296" spans="49:88" x14ac:dyDescent="0.25">
      <c r="AW296" s="19" t="str">
        <v>2022-594424</v>
      </c>
      <c r="AX296" s="19">
        <v>45117</v>
      </c>
      <c r="BA296" s="19">
        <v>376000</v>
      </c>
      <c r="BL296" s="19" t="str">
        <v>35238000AC0345</v>
      </c>
      <c r="BP296" s="19" t="str">
        <v>45.28</v>
      </c>
      <c r="CI296" s="19" t="str">
        <v>-1.6817030</v>
      </c>
      <c r="CJ296" s="19" t="str">
        <v>48.1121130</v>
      </c>
    </row>
    <row r="297" spans="49:88" x14ac:dyDescent="0.25">
      <c r="AW297" s="19" t="str">
        <v>2022-594433</v>
      </c>
      <c r="AX297" s="19">
        <v>45145</v>
      </c>
      <c r="BA297" s="19">
        <v>530500</v>
      </c>
      <c r="BL297" s="19" t="str">
        <v>35238000AC0555</v>
      </c>
      <c r="BP297" s="19" t="str">
        <v>16.80</v>
      </c>
      <c r="CI297" s="19" t="str">
        <v>-1.6816910</v>
      </c>
      <c r="CJ297" s="19" t="str">
        <v>48.1134760</v>
      </c>
    </row>
    <row r="298" spans="49:88" x14ac:dyDescent="0.25">
      <c r="AW298" s="19" t="str">
        <v>2022-594557</v>
      </c>
      <c r="AX298" s="19">
        <v>45120</v>
      </c>
      <c r="BA298" s="19">
        <v>3500</v>
      </c>
      <c r="BL298" s="19" t="str">
        <v>35238000AC0302</v>
      </c>
      <c r="BP298" s="19" t="str">
        <v>20.75</v>
      </c>
      <c r="CI298" s="19" t="str">
        <v>-1.6858690</v>
      </c>
      <c r="CJ298" s="19" t="str">
        <v>48.1135600</v>
      </c>
    </row>
    <row r="299" spans="49:88" x14ac:dyDescent="0.25">
      <c r="AW299" s="19" t="str">
        <v>2022-594567</v>
      </c>
      <c r="AX299" s="19">
        <v>45135</v>
      </c>
      <c r="BA299" s="19">
        <v>188100</v>
      </c>
      <c r="BL299" s="19" t="str">
        <v>35238000AC0305</v>
      </c>
      <c r="BP299" s="19" t="str">
        <v>26.35</v>
      </c>
      <c r="CI299" s="19" t="str">
        <v>-1.6822580</v>
      </c>
      <c r="CJ299" s="19" t="str">
        <v>48.1126130</v>
      </c>
    </row>
    <row r="300" spans="49:88" x14ac:dyDescent="0.25">
      <c r="AW300" s="19" t="str">
        <v>2022-594698</v>
      </c>
      <c r="AX300" s="19">
        <v>45162</v>
      </c>
      <c r="BA300" s="19">
        <v>345000</v>
      </c>
      <c r="BL300" s="19" t="str">
        <v>35238000AC0306</v>
      </c>
      <c r="BP300" s="19" t="str">
        <v>12.80</v>
      </c>
      <c r="CI300" s="19" t="str">
        <v>-1.6830110</v>
      </c>
      <c r="CJ300" s="19" t="str">
        <v>48.1107070</v>
      </c>
    </row>
    <row r="301" spans="49:88" x14ac:dyDescent="0.25">
      <c r="AW301" s="19" t="str">
        <v>2022-594721</v>
      </c>
      <c r="AX301" s="19">
        <v>45139</v>
      </c>
      <c r="BA301" s="19">
        <v>650000</v>
      </c>
      <c r="BL301" s="19" t="str">
        <v>35238000AC0692</v>
      </c>
      <c r="BP301" s="19" t="str">
        <v>46.48</v>
      </c>
      <c r="CI301" s="19" t="str">
        <v>-1.6796630</v>
      </c>
      <c r="CJ301" s="19" t="str">
        <v>48.1140620</v>
      </c>
    </row>
    <row r="302" spans="49:88" x14ac:dyDescent="0.25">
      <c r="AW302" s="19" t="str">
        <v>2022-594809</v>
      </c>
      <c r="AX302" s="19">
        <v>45154</v>
      </c>
      <c r="BA302" s="19">
        <v>250000</v>
      </c>
      <c r="BL302" s="19" t="str">
        <v>35238000AC0693</v>
      </c>
      <c r="BP302" s="19" t="str">
        <v>105.38</v>
      </c>
      <c r="CI302" s="19" t="str">
        <v>-1.6796390</v>
      </c>
      <c r="CJ302" s="19" t="str">
        <v>48.1111980</v>
      </c>
    </row>
    <row r="303" spans="49:88" x14ac:dyDescent="0.25">
      <c r="AW303" s="19" t="str">
        <v>2022-594933</v>
      </c>
      <c r="AX303" s="19">
        <v>45168</v>
      </c>
      <c r="BA303" s="19">
        <v>113550</v>
      </c>
      <c r="BL303" s="19" t="str">
        <v>35238000AC1224</v>
      </c>
      <c r="BP303" s="19" t="str">
        <v>54.40</v>
      </c>
      <c r="CI303" s="19" t="str">
        <v>-1.6865640</v>
      </c>
      <c r="CJ303" s="19" t="str">
        <v>48.1129890</v>
      </c>
    </row>
    <row r="304" spans="49:88" x14ac:dyDescent="0.25">
      <c r="AW304" s="19" t="str">
        <v>2022-595028</v>
      </c>
      <c r="AX304" s="19">
        <v>45169</v>
      </c>
      <c r="BA304" s="19">
        <v>182380</v>
      </c>
      <c r="BL304" s="19" t="str">
        <v>35238000AC0161</v>
      </c>
      <c r="BP304" s="19" t="str">
        <v>89.97</v>
      </c>
      <c r="CI304" s="19" t="str">
        <v>-1.6836210</v>
      </c>
      <c r="CJ304" s="19" t="str">
        <v>48.1124530</v>
      </c>
    </row>
    <row r="305" spans="49:88" x14ac:dyDescent="0.25">
      <c r="AW305" s="19" t="str">
        <v>2022-595317</v>
      </c>
      <c r="AX305" s="19">
        <v>45167</v>
      </c>
      <c r="BA305" s="19">
        <v>131300</v>
      </c>
      <c r="BL305" s="19" t="str">
        <v>35238000AC0606</v>
      </c>
      <c r="BP305" s="19" t="str">
        <v>56.70</v>
      </c>
      <c r="CI305" s="19" t="str">
        <v>-1.6816230</v>
      </c>
      <c r="CJ305" s="19" t="str">
        <v>48.1141170</v>
      </c>
    </row>
    <row r="306" spans="49:88" x14ac:dyDescent="0.25">
      <c r="AW306" s="19" t="str">
        <v>2022-595399</v>
      </c>
      <c r="AX306" s="19">
        <v>45170</v>
      </c>
      <c r="BA306" s="19">
        <v>540000</v>
      </c>
      <c r="BL306" s="19" t="str">
        <v>35238000AC0696</v>
      </c>
      <c r="BP306" s="19" t="str">
        <v>70.63</v>
      </c>
      <c r="CI306" s="19" t="str">
        <v>-1.6817130</v>
      </c>
      <c r="CJ306" s="19" t="str">
        <v>48.1153770</v>
      </c>
    </row>
    <row r="307" spans="49:88" x14ac:dyDescent="0.25">
      <c r="AW307" s="19" t="str">
        <v>2022-595523</v>
      </c>
      <c r="AX307" s="19">
        <v>45182</v>
      </c>
      <c r="BA307" s="19">
        <v>14850</v>
      </c>
      <c r="BL307" s="19" t="str">
        <v>35238000AC0461</v>
      </c>
      <c r="BP307" s="19" t="str">
        <v>73.46</v>
      </c>
      <c r="CI307" s="19" t="str">
        <v>-1.6797280</v>
      </c>
      <c r="CJ307" s="19" t="str">
        <v>48.1139460</v>
      </c>
    </row>
    <row r="308" spans="49:88" x14ac:dyDescent="0.25">
      <c r="AW308" s="19" t="str">
        <v>2022-595706</v>
      </c>
      <c r="AX308" s="19">
        <v>45176</v>
      </c>
      <c r="BA308" s="19">
        <v>3100000</v>
      </c>
      <c r="BL308" s="19" t="str">
        <v>35238000AC0462</v>
      </c>
      <c r="BP308" s="19" t="str">
        <v>34.22</v>
      </c>
      <c r="CI308" s="19" t="str">
        <v>-1.6831600</v>
      </c>
      <c r="CJ308" s="19" t="str">
        <v>48.1139130</v>
      </c>
    </row>
    <row r="309" spans="49:88" x14ac:dyDescent="0.25">
      <c r="AW309" s="19" t="str">
        <v>2022-595758</v>
      </c>
      <c r="AX309" s="19">
        <v>45175</v>
      </c>
      <c r="BA309" s="19">
        <v>177335</v>
      </c>
      <c r="BL309" s="19" t="str">
        <v>35238000AC0083</v>
      </c>
      <c r="BP309" s="19" t="str">
        <v>113.48</v>
      </c>
      <c r="CI309" s="19" t="str">
        <v>-1.6810090</v>
      </c>
      <c r="CJ309" s="19" t="str">
        <v>48.1155960</v>
      </c>
    </row>
    <row r="310" spans="49:88" x14ac:dyDescent="0.25">
      <c r="AW310" s="19" t="str">
        <v>2022-595778</v>
      </c>
      <c r="AX310" s="19">
        <v>45187</v>
      </c>
      <c r="BA310" s="19">
        <v>317000</v>
      </c>
      <c r="BL310" s="19" t="str">
        <v>35238000AC0630</v>
      </c>
      <c r="BP310" s="19" t="str">
        <v>10.20</v>
      </c>
      <c r="CI310" s="19" t="str">
        <v>-1.6797980</v>
      </c>
      <c r="CJ310" s="19" t="str">
        <v>48.1131870</v>
      </c>
    </row>
    <row r="311" spans="49:88" x14ac:dyDescent="0.25">
      <c r="AW311" s="19" t="str">
        <v>2022-595892</v>
      </c>
      <c r="AX311" s="19">
        <v>45195</v>
      </c>
      <c r="BA311" s="19">
        <v>118500</v>
      </c>
      <c r="BL311" s="19" t="str">
        <v>35238000AC1105</v>
      </c>
      <c r="BP311" s="19" t="str">
        <v>67.71</v>
      </c>
      <c r="CI311" s="19" t="str">
        <v>-1.6798440</v>
      </c>
      <c r="CJ311" s="19" t="str">
        <v>48.1141230</v>
      </c>
    </row>
    <row r="312" spans="49:88" x14ac:dyDescent="0.25">
      <c r="AW312" s="19" t="str">
        <v>2022-595961</v>
      </c>
      <c r="AX312" s="19">
        <v>45181</v>
      </c>
      <c r="BA312" s="19">
        <v>25188.47</v>
      </c>
      <c r="BL312" s="19" t="str">
        <v>35238000AC0923</v>
      </c>
      <c r="BP312" s="19" t="str">
        <v>22.99</v>
      </c>
      <c r="CI312" s="19" t="str">
        <v>-1.6847260</v>
      </c>
      <c r="CJ312" s="19" t="str">
        <v>48.1141350</v>
      </c>
    </row>
    <row r="313" spans="49:88" x14ac:dyDescent="0.25">
      <c r="AW313" s="19" t="str">
        <v>2022-596032</v>
      </c>
      <c r="AX313" s="19">
        <v>45198</v>
      </c>
      <c r="BA313" s="19">
        <v>503000</v>
      </c>
      <c r="BL313" s="19" t="str">
        <v>35238000AC0740</v>
      </c>
      <c r="BP313" s="19" t="str">
        <v>231.69</v>
      </c>
      <c r="CI313" s="19" t="str">
        <v>-1.6803980</v>
      </c>
      <c r="CJ313" s="19">
        <v>0</v>
      </c>
    </row>
    <row r="314" spans="49:88" x14ac:dyDescent="0.25">
      <c r="AW314" s="19" t="str">
        <v>2022-596095</v>
      </c>
      <c r="AX314" s="19">
        <v>45203</v>
      </c>
      <c r="BA314" s="19">
        <v>99503.81</v>
      </c>
      <c r="BL314" s="19" t="str">
        <v>35238000AC0278</v>
      </c>
      <c r="BP314" s="19" t="str">
        <v>19.45</v>
      </c>
      <c r="CI314" s="19" t="str">
        <v>-1.6815810</v>
      </c>
      <c r="CJ314" s="19" t="str">
        <v>*</v>
      </c>
    </row>
    <row r="315" spans="49:88" x14ac:dyDescent="0.25">
      <c r="AW315" s="19" t="str">
        <v>2022-596533</v>
      </c>
      <c r="AX315" s="19">
        <v>45208</v>
      </c>
      <c r="BA315" s="19">
        <v>1150000</v>
      </c>
      <c r="BL315" s="19" t="str">
        <v>35238000AC0348</v>
      </c>
      <c r="BP315" s="19" t="str">
        <v>52.58</v>
      </c>
      <c r="CI315" s="19" t="str">
        <v>-1.6817440</v>
      </c>
    </row>
    <row r="316" spans="49:88" x14ac:dyDescent="0.25">
      <c r="AW316" s="19" t="str">
        <v>2022-596657</v>
      </c>
      <c r="AX316" s="19">
        <v>45210</v>
      </c>
      <c r="BA316" s="19">
        <v>305000</v>
      </c>
      <c r="BL316" s="19" t="str">
        <v>35238000AC0231</v>
      </c>
      <c r="BP316" s="19" t="str">
        <v>48.27</v>
      </c>
      <c r="CI316" s="19">
        <v>0</v>
      </c>
    </row>
    <row r="317" spans="49:88" x14ac:dyDescent="0.25">
      <c r="AW317" s="19" t="str">
        <v>2022-596663</v>
      </c>
      <c r="AX317" s="19">
        <v>45202</v>
      </c>
      <c r="BA317" s="19">
        <v>177000</v>
      </c>
      <c r="BL317" s="19" t="str">
        <v>35238000AC0451</v>
      </c>
      <c r="BP317" s="19" t="str">
        <v>70.80</v>
      </c>
      <c r="CI317" s="19" t="str">
        <v>*</v>
      </c>
    </row>
    <row r="318" spans="49:88" x14ac:dyDescent="0.25">
      <c r="AW318" s="19" t="str">
        <v>2022-597020</v>
      </c>
      <c r="AX318" s="19">
        <v>45218</v>
      </c>
      <c r="BA318" s="19">
        <v>114000</v>
      </c>
      <c r="BL318" s="19" t="str">
        <v>35238000AC0452</v>
      </c>
      <c r="BP318" s="19" t="str">
        <v>26.97</v>
      </c>
    </row>
    <row r="319" spans="49:88" x14ac:dyDescent="0.25">
      <c r="AW319" s="19" t="str">
        <v>2022-597035</v>
      </c>
      <c r="AX319" s="19">
        <v>45212</v>
      </c>
      <c r="BA319" s="19">
        <v>202800</v>
      </c>
      <c r="BL319" s="19" t="str">
        <v>35238000AC0928</v>
      </c>
      <c r="BP319" s="19" t="str">
        <v>32.69</v>
      </c>
    </row>
    <row r="320" spans="49:88" x14ac:dyDescent="0.25">
      <c r="AW320" s="19" t="str">
        <v>2022-597116</v>
      </c>
      <c r="AX320" s="19">
        <v>45211</v>
      </c>
      <c r="BA320" s="19">
        <v>125285</v>
      </c>
      <c r="BL320" s="19" t="str">
        <v>35238000AC0397</v>
      </c>
      <c r="BP320" s="19" t="str">
        <v>32.95</v>
      </c>
    </row>
    <row r="321" spans="49:68" x14ac:dyDescent="0.25">
      <c r="AW321" s="19" t="str">
        <v>2022-597284</v>
      </c>
      <c r="AX321" s="19">
        <v>44439</v>
      </c>
      <c r="BA321" s="19">
        <v>33000</v>
      </c>
      <c r="BL321" s="19" t="str">
        <v>35238000AC0318</v>
      </c>
      <c r="BP321" s="19" t="str">
        <v>25.20</v>
      </c>
    </row>
    <row r="322" spans="49:68" x14ac:dyDescent="0.25">
      <c r="AW322" s="19" t="str">
        <v>2022-597348</v>
      </c>
      <c r="AX322" s="19">
        <v>45225</v>
      </c>
      <c r="BA322" s="19">
        <v>138400</v>
      </c>
      <c r="BL322" s="19" t="str">
        <v>35238000AC0673</v>
      </c>
      <c r="BP322" s="19" t="str">
        <v>17.76</v>
      </c>
    </row>
    <row r="323" spans="49:68" x14ac:dyDescent="0.25">
      <c r="AW323" s="19" t="str">
        <v>2022-597497</v>
      </c>
      <c r="AX323" s="19">
        <v>45216</v>
      </c>
      <c r="BA323" s="19">
        <v>780000</v>
      </c>
      <c r="BL323" s="19">
        <v>0</v>
      </c>
      <c r="BP323" s="19" t="str">
        <v>29.68</v>
      </c>
    </row>
    <row r="324" spans="49:68" x14ac:dyDescent="0.25">
      <c r="AW324" s="19" t="str">
        <v>2022-597565</v>
      </c>
      <c r="AX324" s="19">
        <v>45217</v>
      </c>
      <c r="BA324" s="19">
        <v>1250000</v>
      </c>
      <c r="BL324" s="19" t="str">
        <v>*</v>
      </c>
      <c r="BP324" s="19" t="str">
        <v>55.07</v>
      </c>
    </row>
    <row r="325" spans="49:68" x14ac:dyDescent="0.25">
      <c r="AW325" s="19" t="str">
        <v>2022-597608</v>
      </c>
      <c r="AX325" s="19">
        <v>45219</v>
      </c>
      <c r="BA325" s="19">
        <v>355000</v>
      </c>
      <c r="BP325" s="19" t="str">
        <v>17.00</v>
      </c>
    </row>
    <row r="326" spans="49:68" x14ac:dyDescent="0.25">
      <c r="AW326" s="19" t="str">
        <v>2022-597619</v>
      </c>
      <c r="AX326" s="19">
        <v>45226</v>
      </c>
      <c r="BA326" s="19">
        <v>45000</v>
      </c>
      <c r="BP326" s="19" t="str">
        <v>28.19</v>
      </c>
    </row>
    <row r="327" spans="49:68" x14ac:dyDescent="0.25">
      <c r="AW327" s="19" t="str">
        <v>2022-597899</v>
      </c>
      <c r="AX327" s="19">
        <v>45254</v>
      </c>
      <c r="BA327" s="19">
        <v>633000</v>
      </c>
      <c r="BP327" s="19" t="str">
        <v>32.41</v>
      </c>
    </row>
    <row r="328" spans="49:68" x14ac:dyDescent="0.25">
      <c r="AW328" s="19" t="str">
        <v>2022-598082</v>
      </c>
      <c r="AX328" s="19">
        <v>45246</v>
      </c>
      <c r="BA328" s="19">
        <v>462000</v>
      </c>
      <c r="BP328" s="19" t="str">
        <v>73.61</v>
      </c>
    </row>
    <row r="329" spans="49:68" x14ac:dyDescent="0.25">
      <c r="AW329" s="19" t="str">
        <v>2022-598091</v>
      </c>
      <c r="AX329" s="19">
        <v>45257</v>
      </c>
      <c r="BA329" s="19">
        <v>37850</v>
      </c>
      <c r="BP329" s="19" t="str">
        <v>72.06</v>
      </c>
    </row>
    <row r="330" spans="49:68" x14ac:dyDescent="0.25">
      <c r="AW330" s="19" t="str">
        <v>2022-598113</v>
      </c>
      <c r="AX330" s="19">
        <v>45264</v>
      </c>
      <c r="BA330" s="19">
        <v>149635</v>
      </c>
      <c r="BP330" s="19" t="str">
        <v>53.24</v>
      </c>
    </row>
    <row r="331" spans="49:68" x14ac:dyDescent="0.25">
      <c r="AW331" s="19" t="str">
        <v>2022-598210</v>
      </c>
      <c r="AX331" s="19">
        <v>45266</v>
      </c>
      <c r="BA331" s="19">
        <v>179425</v>
      </c>
      <c r="BP331" s="19" t="str">
        <v>57.57</v>
      </c>
    </row>
    <row r="332" spans="49:68" x14ac:dyDescent="0.25">
      <c r="AW332" s="19" t="str">
        <v>2022-598481</v>
      </c>
      <c r="AX332" s="19">
        <v>45282</v>
      </c>
      <c r="BA332" s="19">
        <v>545000</v>
      </c>
      <c r="BP332" s="19" t="str">
        <v>9.97</v>
      </c>
    </row>
    <row r="333" spans="49:68" x14ac:dyDescent="0.25">
      <c r="AW333" s="19" t="str">
        <v>2022-598598</v>
      </c>
      <c r="AX333" s="19">
        <v>45274</v>
      </c>
      <c r="BA333" s="19">
        <v>55980</v>
      </c>
      <c r="BP333" s="19" t="str">
        <v>27.50</v>
      </c>
    </row>
    <row r="334" spans="49:68" x14ac:dyDescent="0.25">
      <c r="AW334" s="19" t="str">
        <v>2022-598939</v>
      </c>
      <c r="AX334" s="19">
        <v>45278</v>
      </c>
      <c r="BA334" s="19">
        <v>536820</v>
      </c>
      <c r="BP334" s="19" t="str">
        <v>56.60</v>
      </c>
    </row>
    <row r="335" spans="49:68" x14ac:dyDescent="0.25">
      <c r="AW335" s="19" t="str">
        <v>2022-599219</v>
      </c>
      <c r="AX335" s="19">
        <v>45273</v>
      </c>
      <c r="BA335" s="19">
        <v>231300</v>
      </c>
      <c r="BP335" s="19" t="str">
        <v>42.34</v>
      </c>
    </row>
    <row r="336" spans="49:68" x14ac:dyDescent="0.25">
      <c r="AW336" s="19" t="str">
        <v>2022-599414</v>
      </c>
      <c r="AX336" s="19">
        <v>45280</v>
      </c>
      <c r="BA336" s="19">
        <v>64172</v>
      </c>
      <c r="BP336" s="19" t="str">
        <v>29.55</v>
      </c>
    </row>
    <row r="337" spans="49:68" x14ac:dyDescent="0.25">
      <c r="AW337" s="19" t="str">
        <v>2022-599496</v>
      </c>
      <c r="AX337" s="19">
        <v>45271</v>
      </c>
      <c r="BA337" s="19">
        <v>12000</v>
      </c>
      <c r="BP337" s="19" t="str">
        <v>21.94</v>
      </c>
    </row>
    <row r="338" spans="49:68" x14ac:dyDescent="0.25">
      <c r="AW338" s="19" t="str">
        <v>2022-599598</v>
      </c>
      <c r="AX338" s="19">
        <v>45281</v>
      </c>
      <c r="BA338" s="19">
        <v>8000</v>
      </c>
      <c r="BP338" s="19" t="str">
        <v>34.27</v>
      </c>
    </row>
    <row r="339" spans="49:68" x14ac:dyDescent="0.25">
      <c r="AW339" s="19" t="str">
        <v>2022-599824</v>
      </c>
      <c r="AX339" s="19">
        <v>45288</v>
      </c>
      <c r="BA339" s="19">
        <v>535000</v>
      </c>
      <c r="BP339" s="19" t="str">
        <v>81.00</v>
      </c>
    </row>
    <row r="340" spans="49:68" x14ac:dyDescent="0.25">
      <c r="AW340" s="19" t="str">
        <v>2022-600585</v>
      </c>
      <c r="AX340" s="19">
        <v>45289</v>
      </c>
      <c r="BA340" s="19">
        <v>225000</v>
      </c>
      <c r="BP340" s="19" t="str">
        <v>56.51</v>
      </c>
    </row>
    <row r="341" spans="49:68" x14ac:dyDescent="0.25">
      <c r="AW341" s="19" t="str">
        <v>2022-600653</v>
      </c>
      <c r="AX341" s="19">
        <v>43837</v>
      </c>
      <c r="BA341" s="19">
        <v>700000</v>
      </c>
      <c r="BP341" s="19" t="str">
        <v>130.07</v>
      </c>
    </row>
    <row r="342" spans="49:68" x14ac:dyDescent="0.25">
      <c r="AW342" s="19" t="str">
        <v>2022-600716</v>
      </c>
      <c r="AX342" s="19">
        <v>43844</v>
      </c>
      <c r="BA342" s="19">
        <v>685000</v>
      </c>
      <c r="BP342" s="19" t="str">
        <v>198.40</v>
      </c>
    </row>
    <row r="343" spans="49:68" x14ac:dyDescent="0.25">
      <c r="AW343" s="19" t="str">
        <v>2022-600859</v>
      </c>
      <c r="AX343" s="19">
        <v>43839</v>
      </c>
      <c r="BA343" s="19">
        <v>172325</v>
      </c>
      <c r="BP343" s="19" t="str">
        <v>142.13</v>
      </c>
    </row>
    <row r="344" spans="49:68" x14ac:dyDescent="0.25">
      <c r="AW344" s="19" t="str">
        <v>2022-601046</v>
      </c>
      <c r="AX344" s="19">
        <v>43847</v>
      </c>
      <c r="BA344" s="19">
        <v>168000</v>
      </c>
      <c r="BP344" s="19" t="str">
        <v>45.51</v>
      </c>
    </row>
    <row r="345" spans="49:68" x14ac:dyDescent="0.25">
      <c r="AW345" s="19" t="str">
        <v>2022-601212</v>
      </c>
      <c r="AX345" s="19">
        <v>43836</v>
      </c>
      <c r="BA345" s="19">
        <v>80400</v>
      </c>
      <c r="BP345" s="19" t="str">
        <v>15.67</v>
      </c>
    </row>
    <row r="346" spans="49:68" x14ac:dyDescent="0.25">
      <c r="AW346" s="19" t="str">
        <v>2022-601266</v>
      </c>
      <c r="AX346" s="19">
        <v>43846</v>
      </c>
      <c r="BA346" s="19">
        <v>38000</v>
      </c>
      <c r="BP346" s="19" t="str">
        <v>33.00</v>
      </c>
    </row>
    <row r="347" spans="49:68" x14ac:dyDescent="0.25">
      <c r="AW347" s="19" t="str">
        <v>2022-601343</v>
      </c>
      <c r="AX347" s="19">
        <v>43854</v>
      </c>
      <c r="BA347" s="19">
        <v>331340</v>
      </c>
      <c r="BP347" s="19" t="str">
        <v>44.47</v>
      </c>
    </row>
    <row r="348" spans="49:68" x14ac:dyDescent="0.25">
      <c r="AW348" s="19" t="str">
        <v>2023-465487</v>
      </c>
      <c r="AX348" s="19">
        <v>43867</v>
      </c>
      <c r="BA348" s="19">
        <v>457500</v>
      </c>
      <c r="BP348" s="19" t="str">
        <v>62.27</v>
      </c>
    </row>
    <row r="349" spans="49:68" x14ac:dyDescent="0.25">
      <c r="AW349" s="19" t="str">
        <v>2023-465701</v>
      </c>
      <c r="AX349" s="19">
        <v>43851</v>
      </c>
      <c r="BA349" s="19">
        <v>187000</v>
      </c>
      <c r="BP349" s="19" t="str">
        <v>66.88</v>
      </c>
    </row>
    <row r="350" spans="49:68" x14ac:dyDescent="0.25">
      <c r="AW350" s="19" t="str">
        <v>2023-466091</v>
      </c>
      <c r="AX350" s="19">
        <v>43860</v>
      </c>
      <c r="BA350" s="19">
        <v>496500</v>
      </c>
      <c r="BP350" s="19" t="str">
        <v>21.95</v>
      </c>
    </row>
    <row r="351" spans="49:68" x14ac:dyDescent="0.25">
      <c r="AW351" s="19" t="str">
        <v>2023-466209</v>
      </c>
      <c r="AX351" s="19">
        <v>43871</v>
      </c>
      <c r="BA351" s="19">
        <v>200700</v>
      </c>
      <c r="BP351" s="19" t="str">
        <v>20.61</v>
      </c>
    </row>
    <row r="352" spans="49:68" x14ac:dyDescent="0.25">
      <c r="AW352" s="19" t="str">
        <v>2023-466221</v>
      </c>
      <c r="AX352" s="19">
        <v>43866</v>
      </c>
      <c r="BA352" s="19">
        <v>256500</v>
      </c>
      <c r="BP352" s="19" t="str">
        <v>18.24</v>
      </c>
    </row>
    <row r="353" spans="49:68" x14ac:dyDescent="0.25">
      <c r="AW353" s="19" t="str">
        <v>2023-466228</v>
      </c>
      <c r="AX353" s="19">
        <v>43886</v>
      </c>
      <c r="BA353" s="19">
        <v>368500</v>
      </c>
      <c r="BP353" s="19" t="str">
        <v>69.00</v>
      </c>
    </row>
    <row r="354" spans="49:68" x14ac:dyDescent="0.25">
      <c r="AW354" s="19" t="str">
        <v>2023-466792</v>
      </c>
      <c r="AX354" s="19">
        <v>43878</v>
      </c>
      <c r="BA354" s="19">
        <v>312000</v>
      </c>
      <c r="BP354" s="19" t="str">
        <v>76.89</v>
      </c>
    </row>
    <row r="355" spans="49:68" x14ac:dyDescent="0.25">
      <c r="AW355" s="19" t="str">
        <v>2023-467003</v>
      </c>
      <c r="AX355" s="19">
        <v>43889</v>
      </c>
      <c r="BA355" s="19">
        <v>365400</v>
      </c>
      <c r="BP355" s="19" t="str">
        <v>92.15</v>
      </c>
    </row>
    <row r="356" spans="49:68" x14ac:dyDescent="0.25">
      <c r="AW356" s="19" t="str">
        <v>2023-467254</v>
      </c>
      <c r="AX356" s="19">
        <v>43885</v>
      </c>
      <c r="BA356" s="19">
        <v>252000</v>
      </c>
      <c r="BP356" s="19" t="str">
        <v>27.49</v>
      </c>
    </row>
    <row r="357" spans="49:68" x14ac:dyDescent="0.25">
      <c r="AW357" s="19" t="str">
        <v>2023-467391</v>
      </c>
      <c r="AX357" s="19">
        <v>43893</v>
      </c>
      <c r="BA357" s="19">
        <v>199000</v>
      </c>
      <c r="BP357" s="19" t="str">
        <v>42.02</v>
      </c>
    </row>
    <row r="358" spans="49:68" x14ac:dyDescent="0.25">
      <c r="AW358" s="19" t="str">
        <v>2023-467588</v>
      </c>
      <c r="AX358" s="19">
        <v>43881</v>
      </c>
      <c r="BA358" s="19">
        <v>155500</v>
      </c>
      <c r="BP358" s="19" t="str">
        <v>27.04</v>
      </c>
    </row>
    <row r="359" spans="49:68" x14ac:dyDescent="0.25">
      <c r="AW359" s="19" t="str">
        <v>2023-467765</v>
      </c>
      <c r="AX359" s="19">
        <v>43887</v>
      </c>
      <c r="BA359" s="19">
        <v>282417</v>
      </c>
      <c r="BP359" s="19" t="str">
        <v>16.93</v>
      </c>
    </row>
    <row r="360" spans="49:68" x14ac:dyDescent="0.25">
      <c r="AW360" s="19" t="str">
        <v>2023-467935</v>
      </c>
      <c r="AX360" s="19">
        <v>43895</v>
      </c>
      <c r="BA360" s="19">
        <v>84000</v>
      </c>
      <c r="BP360" s="19" t="str">
        <v>25.55</v>
      </c>
    </row>
    <row r="361" spans="49:68" x14ac:dyDescent="0.25">
      <c r="AW361" s="19" t="str">
        <v>2023-484879</v>
      </c>
      <c r="AX361" s="19">
        <v>43901</v>
      </c>
      <c r="BA361" s="19">
        <v>124000</v>
      </c>
      <c r="BP361" s="19" t="str">
        <v>48.92</v>
      </c>
    </row>
    <row r="362" spans="49:68" x14ac:dyDescent="0.25">
      <c r="AW362" s="19" t="str">
        <v>2022-601652</v>
      </c>
      <c r="AX362" s="19">
        <v>43894</v>
      </c>
      <c r="BA362" s="19">
        <v>427000</v>
      </c>
      <c r="BP362" s="19" t="str">
        <v>164.29</v>
      </c>
    </row>
    <row r="363" spans="49:68" x14ac:dyDescent="0.25">
      <c r="AW363" s="19" t="str">
        <v>2022-601685</v>
      </c>
      <c r="AX363" s="19">
        <v>43896</v>
      </c>
      <c r="BA363" s="19">
        <v>158500</v>
      </c>
      <c r="BP363" s="19" t="str">
        <v>132.63</v>
      </c>
    </row>
    <row r="364" spans="49:68" x14ac:dyDescent="0.25">
      <c r="AW364" s="19" t="str">
        <v>2022-601729</v>
      </c>
      <c r="AX364" s="19">
        <v>43892</v>
      </c>
      <c r="BA364" s="19">
        <v>703000</v>
      </c>
      <c r="BP364" s="19" t="str">
        <v>62.82</v>
      </c>
    </row>
    <row r="365" spans="49:68" x14ac:dyDescent="0.25">
      <c r="AW365" s="19" t="str">
        <v>2022-601813</v>
      </c>
      <c r="AX365" s="19">
        <v>43907</v>
      </c>
      <c r="BA365" s="19">
        <v>330550</v>
      </c>
      <c r="BP365" s="19" t="str">
        <v>53.49</v>
      </c>
    </row>
    <row r="366" spans="49:68" x14ac:dyDescent="0.25">
      <c r="AW366" s="19" t="str">
        <v>2022-602268</v>
      </c>
      <c r="AX366" s="19">
        <v>43917</v>
      </c>
      <c r="BA366" s="19">
        <v>363000</v>
      </c>
      <c r="BP366" s="19" t="str">
        <v>38.44</v>
      </c>
    </row>
    <row r="367" spans="49:68" x14ac:dyDescent="0.25">
      <c r="AW367" s="19" t="str">
        <v>2022-603143</v>
      </c>
      <c r="AX367" s="19">
        <v>43928</v>
      </c>
      <c r="BA367" s="19">
        <v>142200</v>
      </c>
      <c r="BP367" s="19" t="str">
        <v>26.05</v>
      </c>
    </row>
    <row r="368" spans="49:68" x14ac:dyDescent="0.25">
      <c r="AW368" s="19" t="str">
        <v>2022-603218</v>
      </c>
      <c r="AX368" s="19">
        <v>43903</v>
      </c>
      <c r="BA368" s="19">
        <v>161975</v>
      </c>
      <c r="BP368" s="19" t="str">
        <v>23.55</v>
      </c>
    </row>
    <row r="369" spans="49:68" x14ac:dyDescent="0.25">
      <c r="AW369" s="19" t="str">
        <v>2022-603310</v>
      </c>
      <c r="AX369" s="19">
        <v>43913</v>
      </c>
      <c r="BA369" s="19">
        <v>248000</v>
      </c>
      <c r="BP369" s="19" t="str">
        <v>22.00</v>
      </c>
    </row>
    <row r="370" spans="49:68" x14ac:dyDescent="0.25">
      <c r="AW370" s="19" t="str">
        <v>2022-603313</v>
      </c>
      <c r="AX370" s="19">
        <v>43906</v>
      </c>
      <c r="BA370" s="19">
        <v>119500</v>
      </c>
      <c r="BP370" s="19" t="str">
        <v>158.75</v>
      </c>
    </row>
    <row r="371" spans="49:68" x14ac:dyDescent="0.25">
      <c r="AW371" s="19" t="str">
        <v>2022-603371</v>
      </c>
      <c r="AX371" s="19">
        <v>43920</v>
      </c>
      <c r="BA371" s="19">
        <v>39500</v>
      </c>
      <c r="BP371" s="19" t="str">
        <v>16.03</v>
      </c>
    </row>
    <row r="372" spans="49:68" x14ac:dyDescent="0.25">
      <c r="AW372" s="19" t="str">
        <v>2022-603644</v>
      </c>
      <c r="AX372" s="19">
        <v>43938</v>
      </c>
      <c r="BA372" s="19">
        <v>327300</v>
      </c>
      <c r="BP372" s="19" t="str">
        <v>18.49</v>
      </c>
    </row>
    <row r="373" spans="49:68" x14ac:dyDescent="0.25">
      <c r="AW373" s="19" t="str">
        <v>2022-603755</v>
      </c>
      <c r="AX373" s="19">
        <v>43931</v>
      </c>
      <c r="BA373" s="19">
        <v>1000000</v>
      </c>
      <c r="BP373" s="19" t="str">
        <v>54.00</v>
      </c>
    </row>
    <row r="374" spans="49:68" x14ac:dyDescent="0.25">
      <c r="AW374" s="19" t="str">
        <v>2022-603893</v>
      </c>
      <c r="AX374" s="19">
        <v>43936</v>
      </c>
      <c r="BA374" s="19">
        <v>35551</v>
      </c>
      <c r="BP374" s="19" t="str">
        <v>23.93</v>
      </c>
    </row>
    <row r="375" spans="49:68" x14ac:dyDescent="0.25">
      <c r="AW375" s="19" t="str">
        <v>2022-603908</v>
      </c>
      <c r="AX375" s="19">
        <v>43951</v>
      </c>
      <c r="BA375" s="19">
        <v>98120</v>
      </c>
      <c r="BP375" s="19" t="str">
        <v>50.97</v>
      </c>
    </row>
    <row r="376" spans="49:68" x14ac:dyDescent="0.25">
      <c r="AW376" s="19" t="str">
        <v>2022-603970</v>
      </c>
      <c r="AX376" s="19">
        <v>43958</v>
      </c>
      <c r="BA376" s="19">
        <v>51000</v>
      </c>
      <c r="BP376" s="19" t="str">
        <v>78.47</v>
      </c>
    </row>
    <row r="377" spans="49:68" x14ac:dyDescent="0.25">
      <c r="AW377" s="19" t="str">
        <v>2022-604032</v>
      </c>
      <c r="AX377" s="19">
        <v>43966</v>
      </c>
      <c r="BA377" s="19">
        <v>473650</v>
      </c>
      <c r="BP377" s="19" t="str">
        <v>28.47</v>
      </c>
    </row>
    <row r="378" spans="49:68" x14ac:dyDescent="0.25">
      <c r="AW378" s="19" t="str">
        <v>2022-604076</v>
      </c>
      <c r="AX378" s="19">
        <v>43971</v>
      </c>
      <c r="BA378" s="19">
        <v>624900</v>
      </c>
      <c r="BP378" s="19" t="str">
        <v>246.08</v>
      </c>
    </row>
    <row r="379" spans="49:68" x14ac:dyDescent="0.25">
      <c r="AW379" s="19" t="str">
        <v>2022-604392</v>
      </c>
      <c r="AX379" s="19">
        <v>43964</v>
      </c>
      <c r="BA379" s="19">
        <v>580000</v>
      </c>
      <c r="BP379" s="19" t="str">
        <v>53.00</v>
      </c>
    </row>
    <row r="380" spans="49:68" x14ac:dyDescent="0.25">
      <c r="AW380" s="19" t="str">
        <v>2022-604656</v>
      </c>
      <c r="AX380" s="19">
        <v>43969</v>
      </c>
      <c r="BA380" s="19">
        <v>98500</v>
      </c>
      <c r="BP380" s="19" t="str">
        <v>187.21</v>
      </c>
    </row>
    <row r="381" spans="49:68" x14ac:dyDescent="0.25">
      <c r="AW381" s="19" t="str">
        <v>2022-604751</v>
      </c>
      <c r="AX381" s="19">
        <v>43965</v>
      </c>
      <c r="BA381" s="19">
        <v>103000</v>
      </c>
      <c r="BP381" s="19" t="str">
        <v>16.27</v>
      </c>
    </row>
    <row r="382" spans="49:68" x14ac:dyDescent="0.25">
      <c r="AW382" s="19" t="str">
        <v>2022-604863</v>
      </c>
      <c r="AX382" s="19">
        <v>43976</v>
      </c>
      <c r="BA382" s="19">
        <v>171000</v>
      </c>
      <c r="BP382" s="19" t="str">
        <v>35.58</v>
      </c>
    </row>
    <row r="383" spans="49:68" x14ac:dyDescent="0.25">
      <c r="AW383" s="19" t="str">
        <v>2022-604871</v>
      </c>
      <c r="AX383" s="19">
        <v>43984</v>
      </c>
      <c r="BA383" s="19">
        <v>28200</v>
      </c>
      <c r="BP383" s="19" t="str">
        <v>21.00</v>
      </c>
    </row>
    <row r="384" spans="49:68" x14ac:dyDescent="0.25">
      <c r="AW384" s="19" t="str">
        <v>2022-604971</v>
      </c>
      <c r="AX384" s="19">
        <v>43979</v>
      </c>
      <c r="BA384" s="19">
        <v>32900</v>
      </c>
      <c r="BP384" s="19" t="str">
        <v>42.00</v>
      </c>
    </row>
    <row r="385" spans="49:68" x14ac:dyDescent="0.25">
      <c r="AW385" s="19" t="str">
        <v>2022-604973</v>
      </c>
      <c r="AX385" s="19">
        <v>43963</v>
      </c>
      <c r="BA385" s="19">
        <v>145273.01999999999</v>
      </c>
      <c r="BP385" s="19" t="str">
        <v>39.23</v>
      </c>
    </row>
    <row r="386" spans="49:68" x14ac:dyDescent="0.25">
      <c r="AW386" s="19" t="str">
        <v>2022-605068</v>
      </c>
      <c r="AX386" s="19">
        <v>43993</v>
      </c>
      <c r="BA386" s="19">
        <v>685033</v>
      </c>
      <c r="BP386" s="19" t="str">
        <v>35.96</v>
      </c>
    </row>
    <row r="387" spans="49:68" x14ac:dyDescent="0.25">
      <c r="AW387" s="19" t="str">
        <v>2022-605103</v>
      </c>
      <c r="AX387" s="19">
        <v>43986</v>
      </c>
      <c r="BA387" s="19">
        <v>24900</v>
      </c>
      <c r="BP387" s="19" t="str">
        <v>105.31</v>
      </c>
    </row>
    <row r="388" spans="49:68" x14ac:dyDescent="0.25">
      <c r="AW388" s="19" t="str">
        <v>2022-605387</v>
      </c>
      <c r="AX388" s="19">
        <v>43973</v>
      </c>
      <c r="BA388" s="19">
        <v>97500</v>
      </c>
      <c r="BP388" s="19" t="str">
        <v>15.79</v>
      </c>
    </row>
    <row r="389" spans="49:68" x14ac:dyDescent="0.25">
      <c r="AW389" s="19" t="str">
        <v>2022-605391</v>
      </c>
      <c r="AX389" s="19">
        <v>43980</v>
      </c>
      <c r="BA389" s="19">
        <v>127000</v>
      </c>
      <c r="BP389" s="19" t="str">
        <v>36.73</v>
      </c>
    </row>
    <row r="390" spans="49:68" x14ac:dyDescent="0.25">
      <c r="AW390" s="19" t="str">
        <v>2022-605613</v>
      </c>
      <c r="AX390" s="19">
        <v>43992</v>
      </c>
      <c r="BA390" s="19">
        <v>53000</v>
      </c>
      <c r="BP390" s="19" t="str">
        <v>14.69</v>
      </c>
    </row>
    <row r="391" spans="49:68" x14ac:dyDescent="0.25">
      <c r="AW391" s="19" t="str">
        <v>2022-606479</v>
      </c>
      <c r="AX391" s="19">
        <v>43987</v>
      </c>
      <c r="BA391" s="19">
        <v>142900</v>
      </c>
      <c r="BP391" s="19" t="str">
        <v>40.76</v>
      </c>
    </row>
    <row r="392" spans="49:68" x14ac:dyDescent="0.25">
      <c r="AW392" s="19" t="str">
        <v>2022-606645</v>
      </c>
      <c r="AX392" s="19">
        <v>43998</v>
      </c>
      <c r="BA392" s="19">
        <v>23500</v>
      </c>
      <c r="BP392" s="19" t="str">
        <v>33.51</v>
      </c>
    </row>
    <row r="393" spans="49:68" x14ac:dyDescent="0.25">
      <c r="AW393" s="19" t="str">
        <v>2022-606673</v>
      </c>
      <c r="AX393" s="19">
        <v>43999</v>
      </c>
      <c r="BA393" s="19">
        <v>72000</v>
      </c>
      <c r="BP393" s="19" t="str">
        <v>12.83</v>
      </c>
    </row>
    <row r="394" spans="49:68" x14ac:dyDescent="0.25">
      <c r="AW394" s="19" t="str">
        <v>2022-606855</v>
      </c>
      <c r="AX394" s="19">
        <v>44011</v>
      </c>
      <c r="BA394" s="19">
        <v>405000</v>
      </c>
      <c r="BP394" s="19" t="str">
        <v>47.28</v>
      </c>
    </row>
    <row r="395" spans="49:68" x14ac:dyDescent="0.25">
      <c r="AW395" s="19" t="str">
        <v>2022-606981</v>
      </c>
      <c r="AX395" s="19">
        <v>44008</v>
      </c>
      <c r="BA395" s="19">
        <v>950000</v>
      </c>
      <c r="BP395" s="19" t="str">
        <v>51.40</v>
      </c>
    </row>
    <row r="396" spans="49:68" x14ac:dyDescent="0.25">
      <c r="AW396" s="19" t="str">
        <v>2022-606985</v>
      </c>
      <c r="AX396" s="19">
        <v>44020</v>
      </c>
      <c r="BA396" s="19">
        <v>82500</v>
      </c>
      <c r="BP396" s="19" t="str">
        <v>27.73</v>
      </c>
    </row>
    <row r="397" spans="49:68" x14ac:dyDescent="0.25">
      <c r="AW397" s="19" t="str">
        <v>2022-607107</v>
      </c>
      <c r="AX397" s="19">
        <v>44015</v>
      </c>
      <c r="BA397" s="19">
        <v>155000</v>
      </c>
      <c r="BP397" s="19" t="str">
        <v>33.16</v>
      </c>
    </row>
    <row r="398" spans="49:68" x14ac:dyDescent="0.25">
      <c r="AW398" s="19" t="str">
        <v>2022-607145</v>
      </c>
      <c r="AX398" s="19">
        <v>44013</v>
      </c>
      <c r="BA398" s="19">
        <v>11750</v>
      </c>
      <c r="BP398" s="19" t="str">
        <v>19.30</v>
      </c>
    </row>
    <row r="399" spans="49:68" x14ac:dyDescent="0.25">
      <c r="AW399" s="19" t="str">
        <v>2022-607147</v>
      </c>
      <c r="AX399" s="19">
        <v>44001</v>
      </c>
      <c r="BA399" s="19">
        <v>581490</v>
      </c>
      <c r="BP399" s="19" t="str">
        <v>54.01</v>
      </c>
    </row>
    <row r="400" spans="49:68" x14ac:dyDescent="0.25">
      <c r="AW400" s="19" t="str">
        <v>2022-607166</v>
      </c>
      <c r="AX400" s="19">
        <v>44012</v>
      </c>
      <c r="BA400" s="19">
        <v>332500</v>
      </c>
      <c r="BP400" s="19" t="str">
        <v>46.74</v>
      </c>
    </row>
    <row r="401" spans="49:68" x14ac:dyDescent="0.25">
      <c r="AW401" s="19" t="str">
        <v>2022-607211</v>
      </c>
      <c r="AX401" s="19">
        <v>44027</v>
      </c>
      <c r="BA401" s="19">
        <v>307000</v>
      </c>
      <c r="BP401" s="19" t="str">
        <v>40.95</v>
      </c>
    </row>
    <row r="402" spans="49:68" x14ac:dyDescent="0.25">
      <c r="AW402" s="19" t="str">
        <v>2023-468019</v>
      </c>
      <c r="AX402" s="19">
        <v>44028</v>
      </c>
      <c r="BA402" s="19">
        <v>352000</v>
      </c>
      <c r="BP402" s="19" t="str">
        <v>27.92</v>
      </c>
    </row>
    <row r="403" spans="49:68" x14ac:dyDescent="0.25">
      <c r="AW403" s="19" t="str">
        <v>2023-468036</v>
      </c>
      <c r="AX403" s="19">
        <v>44021</v>
      </c>
      <c r="BA403" s="19">
        <v>427995</v>
      </c>
      <c r="BP403" s="19" t="str">
        <v>34.48</v>
      </c>
    </row>
    <row r="404" spans="49:68" x14ac:dyDescent="0.25">
      <c r="AW404" s="19" t="str">
        <v>2023-468093</v>
      </c>
      <c r="AX404" s="19">
        <v>44032</v>
      </c>
      <c r="BA404" s="19">
        <v>90655</v>
      </c>
      <c r="BP404" s="19" t="str">
        <v>45.22</v>
      </c>
    </row>
    <row r="405" spans="49:68" x14ac:dyDescent="0.25">
      <c r="AW405" s="19" t="str">
        <v>2023-468107</v>
      </c>
      <c r="AX405" s="19">
        <v>44034</v>
      </c>
      <c r="BA405" s="19">
        <v>1800</v>
      </c>
      <c r="BP405" s="19" t="str">
        <v>38.36</v>
      </c>
    </row>
    <row r="406" spans="49:68" x14ac:dyDescent="0.25">
      <c r="AW406" s="19" t="str">
        <v>2023-468156</v>
      </c>
      <c r="AX406" s="19">
        <v>44036</v>
      </c>
      <c r="BA406" s="19">
        <v>719000</v>
      </c>
      <c r="BP406" s="19" t="str">
        <v>36.74</v>
      </c>
    </row>
    <row r="407" spans="49:68" x14ac:dyDescent="0.25">
      <c r="AW407" s="19" t="str">
        <v>2023-468355</v>
      </c>
      <c r="AX407" s="19">
        <v>44039</v>
      </c>
      <c r="BA407" s="19">
        <v>205970</v>
      </c>
      <c r="BP407" s="19" t="str">
        <v>61.83</v>
      </c>
    </row>
    <row r="408" spans="49:68" x14ac:dyDescent="0.25">
      <c r="AW408" s="19" t="str">
        <v>2023-468552</v>
      </c>
      <c r="AX408" s="19">
        <v>44018</v>
      </c>
      <c r="BA408" s="19">
        <v>245000</v>
      </c>
      <c r="BP408" s="19" t="str">
        <v>217.00</v>
      </c>
    </row>
    <row r="409" spans="49:68" x14ac:dyDescent="0.25">
      <c r="AW409" s="19" t="str">
        <v>2023-476888</v>
      </c>
      <c r="AX409" s="19">
        <v>44048</v>
      </c>
      <c r="BA409" s="19">
        <v>149000</v>
      </c>
      <c r="BP409" s="19" t="str">
        <v>27.93</v>
      </c>
    </row>
    <row r="410" spans="49:68" x14ac:dyDescent="0.25">
      <c r="AW410" s="19" t="str">
        <v>2023-476926</v>
      </c>
      <c r="AX410" s="19">
        <v>44050</v>
      </c>
      <c r="BA410" s="19">
        <v>130800</v>
      </c>
      <c r="BP410" s="19" t="str">
        <v>23.94</v>
      </c>
    </row>
    <row r="411" spans="49:68" x14ac:dyDescent="0.25">
      <c r="AW411" s="19" t="str">
        <v>2023-477137</v>
      </c>
      <c r="AX411" s="19">
        <v>44035</v>
      </c>
      <c r="BA411" s="19">
        <v>495000</v>
      </c>
      <c r="BP411" s="19" t="str">
        <v>17.67</v>
      </c>
    </row>
    <row r="412" spans="49:68" x14ac:dyDescent="0.25">
      <c r="AW412" s="19" t="str">
        <v>2023-477198</v>
      </c>
      <c r="AX412" s="19">
        <v>44041</v>
      </c>
      <c r="BA412" s="19">
        <v>50632.25</v>
      </c>
      <c r="BP412" s="19" t="str">
        <v>*</v>
      </c>
    </row>
    <row r="413" spans="49:68" x14ac:dyDescent="0.25">
      <c r="AW413" s="19" t="str">
        <v>2023-477204</v>
      </c>
      <c r="AX413" s="19">
        <v>44049</v>
      </c>
      <c r="BA413" s="19">
        <v>125294</v>
      </c>
    </row>
    <row r="414" spans="49:68" x14ac:dyDescent="0.25">
      <c r="AW414" s="19" t="str">
        <v>2023-477338</v>
      </c>
      <c r="AX414" s="19">
        <v>44043</v>
      </c>
      <c r="BA414" s="19">
        <v>261817</v>
      </c>
    </row>
    <row r="415" spans="49:68" x14ac:dyDescent="0.25">
      <c r="AW415" s="19" t="str">
        <v>2023-477421</v>
      </c>
      <c r="AX415" s="19">
        <v>44042</v>
      </c>
      <c r="BA415" s="19">
        <v>120008</v>
      </c>
    </row>
    <row r="416" spans="49:68" x14ac:dyDescent="0.25">
      <c r="AW416" s="19" t="str">
        <v>2023-477706</v>
      </c>
      <c r="AX416" s="19">
        <v>44033</v>
      </c>
      <c r="BA416" s="19">
        <v>148950</v>
      </c>
    </row>
    <row r="417" spans="49:53" x14ac:dyDescent="0.25">
      <c r="AW417" s="19" t="str">
        <v>2023-477862</v>
      </c>
      <c r="AX417" s="19">
        <v>44054</v>
      </c>
      <c r="BA417" s="19">
        <v>535650</v>
      </c>
    </row>
    <row r="418" spans="49:53" x14ac:dyDescent="0.25">
      <c r="AW418" s="19" t="str">
        <v>2023-478024</v>
      </c>
      <c r="AX418" s="19">
        <v>44040</v>
      </c>
      <c r="BA418" s="19">
        <v>6000</v>
      </c>
    </row>
    <row r="419" spans="49:53" x14ac:dyDescent="0.25">
      <c r="AW419" s="19" t="str">
        <v>2023-478311</v>
      </c>
      <c r="AX419" s="19">
        <v>44070</v>
      </c>
      <c r="BA419" s="19">
        <v>1048000</v>
      </c>
    </row>
    <row r="420" spans="49:53" x14ac:dyDescent="0.25">
      <c r="AW420" s="19" t="str">
        <v>2023-478375</v>
      </c>
      <c r="AX420" s="19">
        <v>44068</v>
      </c>
      <c r="BA420" s="19">
        <v>280780</v>
      </c>
    </row>
    <row r="421" spans="49:53" x14ac:dyDescent="0.25">
      <c r="AW421" s="19" t="str">
        <v>2023-478509</v>
      </c>
      <c r="AX421" s="19">
        <v>44071</v>
      </c>
      <c r="BA421" s="19">
        <v>111600</v>
      </c>
    </row>
    <row r="422" spans="49:53" x14ac:dyDescent="0.25">
      <c r="AW422" s="19" t="str">
        <v>2023-478510</v>
      </c>
      <c r="AX422" s="19">
        <v>44062</v>
      </c>
      <c r="BA422" s="19">
        <v>35000</v>
      </c>
    </row>
    <row r="423" spans="49:53" x14ac:dyDescent="0.25">
      <c r="AW423" s="19" t="str">
        <v>2023-479394</v>
      </c>
      <c r="AX423" s="19">
        <v>44082</v>
      </c>
      <c r="BA423" s="19">
        <v>2098802.2000000002</v>
      </c>
    </row>
    <row r="424" spans="49:53" x14ac:dyDescent="0.25">
      <c r="AW424" s="19" t="str">
        <v>2023-479454</v>
      </c>
      <c r="AX424" s="19">
        <v>44074</v>
      </c>
      <c r="BA424" s="19">
        <v>98140</v>
      </c>
    </row>
    <row r="425" spans="49:53" x14ac:dyDescent="0.25">
      <c r="AW425" s="19" t="str">
        <v>2023-479620</v>
      </c>
      <c r="AX425" s="19">
        <v>44089</v>
      </c>
      <c r="BA425" s="19">
        <v>403000</v>
      </c>
    </row>
    <row r="426" spans="49:53" x14ac:dyDescent="0.25">
      <c r="AW426" s="19" t="str">
        <v>2023-479632</v>
      </c>
      <c r="AX426" s="19">
        <v>44092</v>
      </c>
      <c r="BA426" s="19">
        <v>95500</v>
      </c>
    </row>
    <row r="427" spans="49:53" x14ac:dyDescent="0.25">
      <c r="AW427" s="19" t="str">
        <v>2023-479702</v>
      </c>
      <c r="AX427" s="19">
        <v>44099</v>
      </c>
      <c r="BA427" s="19">
        <v>1965000</v>
      </c>
    </row>
    <row r="428" spans="49:53" x14ac:dyDescent="0.25">
      <c r="AW428" s="19" t="str">
        <v>2023-479774</v>
      </c>
      <c r="AX428" s="19">
        <v>44085</v>
      </c>
      <c r="BA428" s="19">
        <v>132500</v>
      </c>
    </row>
    <row r="429" spans="49:53" x14ac:dyDescent="0.25">
      <c r="AW429" s="19" t="str">
        <v>2023-479935</v>
      </c>
      <c r="AX429" s="19">
        <v>44102</v>
      </c>
      <c r="BA429" s="19">
        <v>155250</v>
      </c>
    </row>
    <row r="430" spans="49:53" x14ac:dyDescent="0.25">
      <c r="AW430" s="19" t="str">
        <v>2023-480230</v>
      </c>
      <c r="AX430" s="19">
        <v>44104</v>
      </c>
      <c r="BA430" s="19">
        <v>23700</v>
      </c>
    </row>
    <row r="431" spans="49:53" x14ac:dyDescent="0.25">
      <c r="AW431" s="19" t="str">
        <v>2023-480695</v>
      </c>
      <c r="AX431" s="19">
        <v>44110</v>
      </c>
      <c r="BA431" s="19">
        <v>259000</v>
      </c>
    </row>
    <row r="432" spans="49:53" x14ac:dyDescent="0.25">
      <c r="AW432" s="19" t="str">
        <v>2023-480824</v>
      </c>
      <c r="AX432" s="19">
        <v>44103</v>
      </c>
      <c r="BA432" s="19">
        <v>9100</v>
      </c>
    </row>
    <row r="433" spans="49:53" x14ac:dyDescent="0.25">
      <c r="AW433" s="19" t="str">
        <v>2023-480844</v>
      </c>
      <c r="AX433" s="19">
        <v>44120</v>
      </c>
      <c r="BA433" s="19">
        <v>79000</v>
      </c>
    </row>
    <row r="434" spans="49:53" x14ac:dyDescent="0.25">
      <c r="AW434" s="19" t="str">
        <v>2023-480952</v>
      </c>
      <c r="AX434" s="19">
        <v>44106</v>
      </c>
      <c r="BA434" s="19">
        <v>224670</v>
      </c>
    </row>
    <row r="435" spans="49:53" x14ac:dyDescent="0.25">
      <c r="AW435" s="19" t="str">
        <v>2023-481193</v>
      </c>
      <c r="AX435" s="19">
        <v>44116</v>
      </c>
      <c r="BA435" s="19">
        <v>164500</v>
      </c>
    </row>
    <row r="436" spans="49:53" x14ac:dyDescent="0.25">
      <c r="AW436" s="19" t="str">
        <v>2023-481260</v>
      </c>
      <c r="AX436" s="19">
        <v>44132</v>
      </c>
      <c r="BA436" s="19">
        <v>2000</v>
      </c>
    </row>
    <row r="437" spans="49:53" x14ac:dyDescent="0.25">
      <c r="AW437" s="19" t="str">
        <v>2023-481261</v>
      </c>
      <c r="AX437" s="19">
        <v>44112</v>
      </c>
      <c r="BA437" s="19">
        <v>240615</v>
      </c>
    </row>
    <row r="438" spans="49:53" x14ac:dyDescent="0.25">
      <c r="AW438" s="19" t="str">
        <v>2023-481514</v>
      </c>
      <c r="AX438" s="19">
        <v>44137</v>
      </c>
      <c r="BA438" s="19">
        <v>265000</v>
      </c>
    </row>
    <row r="439" spans="49:53" x14ac:dyDescent="0.25">
      <c r="AW439" s="19" t="str">
        <v>2023-481922</v>
      </c>
      <c r="AX439" s="19">
        <v>44134</v>
      </c>
      <c r="BA439" s="19">
        <v>9500</v>
      </c>
    </row>
    <row r="440" spans="49:53" x14ac:dyDescent="0.25">
      <c r="AW440" s="19" t="str">
        <v>2023-482055</v>
      </c>
      <c r="AX440" s="19">
        <v>44133</v>
      </c>
      <c r="BA440" s="19">
        <v>26000</v>
      </c>
    </row>
    <row r="441" spans="49:53" x14ac:dyDescent="0.25">
      <c r="AW441" s="19" t="str">
        <v>2023-482183</v>
      </c>
      <c r="AX441" s="19">
        <v>44125</v>
      </c>
      <c r="BA441" s="19">
        <v>7000</v>
      </c>
    </row>
    <row r="442" spans="49:53" x14ac:dyDescent="0.25">
      <c r="AW442" s="19" t="str">
        <v>2023-482341</v>
      </c>
      <c r="AX442" s="19">
        <v>44124</v>
      </c>
      <c r="BA442" s="19">
        <v>470000</v>
      </c>
    </row>
    <row r="443" spans="49:53" x14ac:dyDescent="0.25">
      <c r="AW443" s="19" t="str">
        <v>2023-482500</v>
      </c>
      <c r="AX443" s="19">
        <v>44131</v>
      </c>
      <c r="BA443" s="19">
        <v>180500</v>
      </c>
    </row>
    <row r="444" spans="49:53" x14ac:dyDescent="0.25">
      <c r="AW444" s="19" t="str">
        <v>2023-482618</v>
      </c>
      <c r="AX444" s="19">
        <v>44141</v>
      </c>
      <c r="BA444" s="19">
        <v>16455</v>
      </c>
    </row>
    <row r="445" spans="49:53" x14ac:dyDescent="0.25">
      <c r="AW445" s="19" t="str">
        <v>2023-482621</v>
      </c>
      <c r="AX445" s="19">
        <v>44144</v>
      </c>
      <c r="BA445" s="19">
        <v>579633</v>
      </c>
    </row>
    <row r="446" spans="49:53" x14ac:dyDescent="0.25">
      <c r="AW446" s="19" t="str">
        <v>2023-482690</v>
      </c>
      <c r="AX446" s="19">
        <v>44130</v>
      </c>
      <c r="BA446" s="19">
        <v>333000</v>
      </c>
    </row>
    <row r="447" spans="49:53" x14ac:dyDescent="0.25">
      <c r="AW447" s="19" t="str">
        <v>2023-482859</v>
      </c>
      <c r="AX447" s="19">
        <v>44147</v>
      </c>
      <c r="BA447" s="19">
        <v>438000</v>
      </c>
    </row>
    <row r="448" spans="49:53" x14ac:dyDescent="0.25">
      <c r="AW448" s="19" t="str">
        <v>2023-482873</v>
      </c>
      <c r="AX448" s="19">
        <v>44140</v>
      </c>
      <c r="BA448" s="19">
        <v>157219</v>
      </c>
    </row>
    <row r="449" spans="49:53" x14ac:dyDescent="0.25">
      <c r="AW449" s="19" t="str">
        <v>2023-483266</v>
      </c>
      <c r="AX449" s="19">
        <v>44145</v>
      </c>
      <c r="BA449" s="19">
        <v>625000</v>
      </c>
    </row>
    <row r="450" spans="49:53" x14ac:dyDescent="0.25">
      <c r="AW450" s="19" t="str">
        <v>2023-483312</v>
      </c>
      <c r="AX450" s="19">
        <v>44148</v>
      </c>
      <c r="BA450" s="19">
        <v>227000</v>
      </c>
    </row>
    <row r="451" spans="49:53" x14ac:dyDescent="0.25">
      <c r="AW451" s="19" t="str">
        <v>2023-483335</v>
      </c>
      <c r="AX451" s="19">
        <v>44155</v>
      </c>
      <c r="BA451" s="19">
        <v>820000</v>
      </c>
    </row>
    <row r="452" spans="49:53" x14ac:dyDescent="0.25">
      <c r="AW452" s="19" t="str">
        <v>2023-483383</v>
      </c>
      <c r="AX452" s="19">
        <v>44162</v>
      </c>
      <c r="BA452" s="19">
        <v>249046</v>
      </c>
    </row>
    <row r="453" spans="49:53" x14ac:dyDescent="0.25">
      <c r="AW453" s="19" t="str">
        <v>2023-483629</v>
      </c>
      <c r="AX453" s="19">
        <v>44168</v>
      </c>
      <c r="BA453" s="19">
        <v>446340</v>
      </c>
    </row>
    <row r="454" spans="49:53" x14ac:dyDescent="0.25">
      <c r="AW454" s="19" t="str">
        <v>2023-483632</v>
      </c>
      <c r="AX454" s="19">
        <v>44172</v>
      </c>
      <c r="BA454" s="19">
        <v>1300000</v>
      </c>
    </row>
    <row r="455" spans="49:53" x14ac:dyDescent="0.25">
      <c r="AW455" s="19" t="str">
        <v>2023-484145</v>
      </c>
      <c r="AX455" s="19">
        <v>44174</v>
      </c>
      <c r="BA455" s="19">
        <v>226000</v>
      </c>
    </row>
    <row r="456" spans="49:53" x14ac:dyDescent="0.25">
      <c r="AW456" s="19" t="str">
        <v>2023-484275</v>
      </c>
      <c r="AX456" s="19">
        <v>44173</v>
      </c>
      <c r="BA456" s="19">
        <v>627700</v>
      </c>
    </row>
    <row r="457" spans="49:53" x14ac:dyDescent="0.25">
      <c r="AW457" s="19" t="str">
        <v>2023-484313</v>
      </c>
      <c r="AX457" s="19">
        <v>44176</v>
      </c>
      <c r="BA457" s="19">
        <v>136450</v>
      </c>
    </row>
    <row r="458" spans="49:53" x14ac:dyDescent="0.25">
      <c r="AW458" s="19" t="str">
        <v>2023-484378</v>
      </c>
      <c r="AX458" s="19">
        <v>44167</v>
      </c>
      <c r="BA458" s="19">
        <v>332000</v>
      </c>
    </row>
    <row r="459" spans="49:53" x14ac:dyDescent="0.25">
      <c r="AW459" s="19" t="str">
        <v>2023-484427</v>
      </c>
      <c r="AX459" s="19">
        <v>44166</v>
      </c>
      <c r="BA459" s="19">
        <v>151718</v>
      </c>
    </row>
    <row r="460" spans="49:53" x14ac:dyDescent="0.25">
      <c r="AW460" s="19" t="str">
        <v>2023-484792</v>
      </c>
      <c r="AX460" s="19">
        <v>44183</v>
      </c>
      <c r="BA460" s="19">
        <v>560000</v>
      </c>
    </row>
    <row r="461" spans="49:53" x14ac:dyDescent="0.25">
      <c r="AW461" s="19" t="str">
        <v>2021-598909</v>
      </c>
      <c r="AX461" s="19">
        <v>44181</v>
      </c>
      <c r="BA461" s="19">
        <v>131000</v>
      </c>
    </row>
    <row r="462" spans="49:53" x14ac:dyDescent="0.25">
      <c r="AW462" s="19" t="str">
        <v>2023-484993</v>
      </c>
      <c r="AX462" s="19">
        <v>44179</v>
      </c>
      <c r="BA462" s="19">
        <v>118860</v>
      </c>
    </row>
    <row r="463" spans="49:53" x14ac:dyDescent="0.25">
      <c r="AW463" s="19" t="str">
        <v>2023-485129</v>
      </c>
      <c r="AX463" s="19">
        <v>44195</v>
      </c>
      <c r="BA463" s="19">
        <v>357000</v>
      </c>
    </row>
    <row r="464" spans="49:53" x14ac:dyDescent="0.25">
      <c r="AW464" s="19" t="str">
        <v>2023-485440</v>
      </c>
      <c r="AX464" s="19">
        <v>44180</v>
      </c>
      <c r="BA464" s="19">
        <v>264678</v>
      </c>
    </row>
    <row r="465" spans="49:53" x14ac:dyDescent="0.25">
      <c r="AW465" s="19" t="str">
        <v>2023-485542</v>
      </c>
      <c r="AX465" s="19">
        <v>44193</v>
      </c>
      <c r="BA465" s="19">
        <v>425000</v>
      </c>
    </row>
    <row r="466" spans="49:53" x14ac:dyDescent="0.25">
      <c r="AW466" s="19" t="str">
        <v>2023-485552</v>
      </c>
      <c r="AX466" s="19">
        <v>44202</v>
      </c>
      <c r="BA466" s="19">
        <v>10500</v>
      </c>
    </row>
    <row r="467" spans="49:53" x14ac:dyDescent="0.25">
      <c r="AW467" s="19" t="str">
        <v>2023-485593</v>
      </c>
      <c r="AX467" s="19">
        <v>44207</v>
      </c>
      <c r="BA467" s="19">
        <v>720000</v>
      </c>
    </row>
    <row r="468" spans="49:53" x14ac:dyDescent="0.25">
      <c r="AW468" s="19" t="str">
        <v>2023-485962</v>
      </c>
      <c r="AX468" s="19">
        <v>44214</v>
      </c>
      <c r="BA468" s="19">
        <v>471000</v>
      </c>
    </row>
    <row r="469" spans="49:53" x14ac:dyDescent="0.25">
      <c r="AW469" s="19" t="str">
        <v>2023-486093</v>
      </c>
      <c r="AX469" s="19">
        <v>44230</v>
      </c>
      <c r="BA469" s="19">
        <v>3450000</v>
      </c>
    </row>
    <row r="470" spans="49:53" x14ac:dyDescent="0.25">
      <c r="AW470" s="19" t="str">
        <v>2023-486678</v>
      </c>
      <c r="AX470" s="19">
        <v>44228</v>
      </c>
      <c r="BA470" s="19">
        <v>247000</v>
      </c>
    </row>
    <row r="471" spans="49:53" x14ac:dyDescent="0.25">
      <c r="AW471" s="19" t="str">
        <v>2023-487060</v>
      </c>
      <c r="AX471" s="19">
        <v>44218</v>
      </c>
      <c r="BA471" s="19">
        <v>267500</v>
      </c>
    </row>
    <row r="472" spans="49:53" x14ac:dyDescent="0.25">
      <c r="AW472" s="19" t="str">
        <v>2023-487273</v>
      </c>
      <c r="AX472" s="19">
        <v>44243</v>
      </c>
      <c r="BA472" s="19">
        <v>101000</v>
      </c>
    </row>
    <row r="473" spans="49:53" x14ac:dyDescent="0.25">
      <c r="AW473" s="19" t="str">
        <v>2023-487671</v>
      </c>
      <c r="AX473" s="19">
        <v>44200</v>
      </c>
      <c r="BA473" s="19">
        <v>201700</v>
      </c>
    </row>
    <row r="474" spans="49:53" x14ac:dyDescent="0.25">
      <c r="AW474" s="19" t="str">
        <v>2023-487701</v>
      </c>
      <c r="AX474" s="19">
        <v>44237</v>
      </c>
      <c r="BA474" s="19">
        <v>709000</v>
      </c>
    </row>
    <row r="475" spans="49:53" x14ac:dyDescent="0.25">
      <c r="AW475" s="19" t="str">
        <v>2023-487728</v>
      </c>
      <c r="AX475" s="19">
        <v>44225</v>
      </c>
      <c r="BA475" s="19">
        <v>638500</v>
      </c>
    </row>
    <row r="476" spans="49:53" x14ac:dyDescent="0.25">
      <c r="AW476" s="19" t="str">
        <v>2023-487954</v>
      </c>
      <c r="AX476" s="19">
        <v>44242</v>
      </c>
      <c r="BA476" s="19">
        <v>90495</v>
      </c>
    </row>
    <row r="477" spans="49:53" x14ac:dyDescent="0.25">
      <c r="AW477" s="19" t="str">
        <v>2023-488507</v>
      </c>
      <c r="AX477" s="19">
        <v>44239</v>
      </c>
      <c r="BA477" s="19">
        <v>1680000</v>
      </c>
    </row>
    <row r="478" spans="49:53" x14ac:dyDescent="0.25">
      <c r="AW478" s="19" t="str">
        <v>2023-488527</v>
      </c>
      <c r="AX478" s="19">
        <v>44246</v>
      </c>
      <c r="BA478" s="19">
        <v>46000</v>
      </c>
    </row>
    <row r="479" spans="49:53" x14ac:dyDescent="0.25">
      <c r="AW479" s="19" t="str">
        <v>2023-488584</v>
      </c>
      <c r="AX479" s="19">
        <v>44250</v>
      </c>
      <c r="BA479" s="19">
        <v>110500</v>
      </c>
    </row>
    <row r="480" spans="49:53" x14ac:dyDescent="0.25">
      <c r="AW480" s="19" t="str">
        <v>2023-488597</v>
      </c>
      <c r="AX480" s="19">
        <v>44245</v>
      </c>
      <c r="BA480" s="19">
        <v>645000</v>
      </c>
    </row>
    <row r="481" spans="49:53" x14ac:dyDescent="0.25">
      <c r="AW481" s="19" t="str">
        <v>2023-488893</v>
      </c>
      <c r="AX481" s="19">
        <v>44229</v>
      </c>
      <c r="BA481" s="19">
        <v>125300</v>
      </c>
    </row>
    <row r="482" spans="49:53" x14ac:dyDescent="0.25">
      <c r="AW482" s="19" t="str">
        <v>2023-488894</v>
      </c>
      <c r="AX482" s="19">
        <v>44253</v>
      </c>
      <c r="BA482" s="19">
        <v>69000</v>
      </c>
    </row>
    <row r="483" spans="49:53" x14ac:dyDescent="0.25">
      <c r="AW483" s="19" t="str">
        <v>2023-488919</v>
      </c>
      <c r="AX483" s="19">
        <v>44267</v>
      </c>
      <c r="BA483" s="19">
        <v>124661</v>
      </c>
    </row>
    <row r="484" spans="49:53" x14ac:dyDescent="0.25">
      <c r="AW484" s="19" t="str">
        <v>2023-489057</v>
      </c>
      <c r="AX484" s="19">
        <v>44264</v>
      </c>
      <c r="BA484" s="19">
        <v>449000</v>
      </c>
    </row>
    <row r="485" spans="49:53" x14ac:dyDescent="0.25">
      <c r="AW485" s="19" t="str">
        <v>2023-489317</v>
      </c>
      <c r="AX485" s="19">
        <v>44265</v>
      </c>
      <c r="BA485" s="19">
        <v>607000</v>
      </c>
    </row>
    <row r="486" spans="49:53" x14ac:dyDescent="0.25">
      <c r="AW486" s="19" t="str">
        <v>2023-489370</v>
      </c>
      <c r="AX486" s="19">
        <v>44249</v>
      </c>
      <c r="BA486" s="19">
        <v>239000</v>
      </c>
    </row>
    <row r="487" spans="49:53" x14ac:dyDescent="0.25">
      <c r="AW487" s="19" t="str">
        <v>2023-489432</v>
      </c>
      <c r="AX487" s="19">
        <v>44259</v>
      </c>
      <c r="BA487" s="19">
        <v>206929</v>
      </c>
    </row>
    <row r="488" spans="49:53" x14ac:dyDescent="0.25">
      <c r="AW488" s="19" t="str">
        <v>2023-489585</v>
      </c>
      <c r="AX488" s="19">
        <v>44270</v>
      </c>
      <c r="BA488" s="19">
        <v>280620</v>
      </c>
    </row>
    <row r="489" spans="49:53" x14ac:dyDescent="0.25">
      <c r="AW489" s="19" t="str">
        <v>2023-489732</v>
      </c>
      <c r="AX489" s="19">
        <v>44271</v>
      </c>
      <c r="BA489" s="19">
        <v>423000</v>
      </c>
    </row>
    <row r="490" spans="49:53" x14ac:dyDescent="0.25">
      <c r="AW490" s="19" t="str">
        <v>2020-496404</v>
      </c>
      <c r="AX490" s="19">
        <v>44266</v>
      </c>
      <c r="BA490" s="19">
        <v>136800</v>
      </c>
    </row>
    <row r="491" spans="49:53" x14ac:dyDescent="0.25">
      <c r="AW491" s="19" t="str">
        <v>2020-496434</v>
      </c>
      <c r="AX491" s="19">
        <v>44263</v>
      </c>
      <c r="BA491" s="19">
        <v>306000</v>
      </c>
    </row>
    <row r="492" spans="49:53" x14ac:dyDescent="0.25">
      <c r="AW492" s="19" t="str">
        <v>2020-496459</v>
      </c>
      <c r="AX492" s="19">
        <v>44281</v>
      </c>
      <c r="BA492" s="19">
        <v>1077950</v>
      </c>
    </row>
    <row r="493" spans="49:53" x14ac:dyDescent="0.25">
      <c r="AW493" s="19" t="str">
        <v>2020-496508</v>
      </c>
      <c r="AX493" s="19">
        <v>44285</v>
      </c>
      <c r="BA493" s="19">
        <v>339500</v>
      </c>
    </row>
    <row r="494" spans="49:53" x14ac:dyDescent="0.25">
      <c r="AW494" s="19" t="str">
        <v>2020-496593</v>
      </c>
      <c r="AX494" s="19">
        <v>44286</v>
      </c>
      <c r="BA494" s="19">
        <v>684500</v>
      </c>
    </row>
    <row r="495" spans="49:53" x14ac:dyDescent="0.25">
      <c r="AW495" s="19" t="str">
        <v>2020-496609</v>
      </c>
      <c r="AX495" s="19">
        <v>44295</v>
      </c>
      <c r="BA495" s="19">
        <v>475000</v>
      </c>
    </row>
    <row r="496" spans="49:53" x14ac:dyDescent="0.25">
      <c r="AW496" s="19" t="str">
        <v>2020-496832</v>
      </c>
      <c r="AX496" s="19">
        <v>44287</v>
      </c>
      <c r="BA496" s="19">
        <v>77000</v>
      </c>
    </row>
    <row r="497" spans="49:53" x14ac:dyDescent="0.25">
      <c r="AW497" s="19" t="str">
        <v>2020-496890</v>
      </c>
      <c r="AX497" s="19">
        <v>44300</v>
      </c>
      <c r="BA497" s="19">
        <v>240000</v>
      </c>
    </row>
    <row r="498" spans="49:53" x14ac:dyDescent="0.25">
      <c r="AW498" s="19" t="str">
        <v>2020-496897</v>
      </c>
      <c r="AX498" s="19">
        <v>44301</v>
      </c>
      <c r="BA498" s="19">
        <v>148500</v>
      </c>
    </row>
    <row r="499" spans="49:53" x14ac:dyDescent="0.25">
      <c r="AW499" s="19" t="str">
        <v>2020-496902</v>
      </c>
      <c r="AX499" s="19">
        <v>44313</v>
      </c>
      <c r="BA499" s="19">
        <v>194000</v>
      </c>
    </row>
    <row r="500" spans="49:53" x14ac:dyDescent="0.25">
      <c r="AW500" s="19" t="str">
        <v>2020-497007</v>
      </c>
      <c r="AX500" s="19">
        <v>44288</v>
      </c>
      <c r="BA500" s="19">
        <v>65900000</v>
      </c>
    </row>
    <row r="501" spans="49:53" x14ac:dyDescent="0.25">
      <c r="AW501" s="19" t="str">
        <v>2020-497026</v>
      </c>
      <c r="AX501" s="19">
        <v>44302</v>
      </c>
      <c r="BA501" s="19">
        <v>294000</v>
      </c>
    </row>
    <row r="502" spans="49:53" x14ac:dyDescent="0.25">
      <c r="AW502" s="19" t="str">
        <v>2020-497049</v>
      </c>
      <c r="AX502" s="19">
        <v>44315</v>
      </c>
      <c r="BA502" s="19">
        <v>223000</v>
      </c>
    </row>
    <row r="503" spans="49:53" x14ac:dyDescent="0.25">
      <c r="AW503" s="19" t="str">
        <v>2020-497162</v>
      </c>
      <c r="AX503" s="19">
        <v>44320</v>
      </c>
      <c r="BA503" s="19">
        <v>101500</v>
      </c>
    </row>
    <row r="504" spans="49:53" x14ac:dyDescent="0.25">
      <c r="AW504" s="19" t="str">
        <v>2020-497213</v>
      </c>
      <c r="AX504" s="19">
        <v>44322</v>
      </c>
      <c r="BA504" s="19">
        <v>575000</v>
      </c>
    </row>
    <row r="505" spans="49:53" x14ac:dyDescent="0.25">
      <c r="AW505" s="19" t="str">
        <v>2020-497300</v>
      </c>
      <c r="AX505" s="19">
        <v>44306</v>
      </c>
      <c r="BA505" s="19">
        <v>92000</v>
      </c>
    </row>
    <row r="506" spans="49:53" x14ac:dyDescent="0.25">
      <c r="AW506" s="19" t="str">
        <v>2020-497301</v>
      </c>
      <c r="AX506" s="19">
        <v>44341</v>
      </c>
      <c r="BA506" s="19">
        <v>191660</v>
      </c>
    </row>
    <row r="507" spans="49:53" x14ac:dyDescent="0.25">
      <c r="AW507" s="19" t="str">
        <v>2020-497324</v>
      </c>
      <c r="AX507" s="19">
        <v>44342</v>
      </c>
      <c r="BA507" s="19">
        <v>169500</v>
      </c>
    </row>
    <row r="508" spans="49:53" x14ac:dyDescent="0.25">
      <c r="AW508" s="19" t="str">
        <v>2020-497353</v>
      </c>
      <c r="AX508" s="19">
        <v>44335</v>
      </c>
      <c r="BA508" s="19">
        <v>667000</v>
      </c>
    </row>
    <row r="509" spans="49:53" x14ac:dyDescent="0.25">
      <c r="AW509" s="19" t="str">
        <v>2020-497431</v>
      </c>
      <c r="AX509" s="19">
        <v>44337</v>
      </c>
      <c r="BA509" s="19">
        <v>178000</v>
      </c>
    </row>
    <row r="510" spans="49:53" x14ac:dyDescent="0.25">
      <c r="AW510" s="19" t="str">
        <v>2020-497478</v>
      </c>
      <c r="AX510" s="19">
        <v>44347</v>
      </c>
      <c r="BA510" s="19">
        <v>83000</v>
      </c>
    </row>
    <row r="511" spans="49:53" x14ac:dyDescent="0.25">
      <c r="AW511" s="19" t="str">
        <v>2020-497517</v>
      </c>
      <c r="AX511" s="19">
        <v>44336</v>
      </c>
      <c r="BA511" s="19">
        <v>298500</v>
      </c>
    </row>
    <row r="512" spans="49:53" x14ac:dyDescent="0.25">
      <c r="AW512" s="19" t="str">
        <v>2020-497621</v>
      </c>
      <c r="AX512" s="19">
        <v>44328</v>
      </c>
      <c r="BA512" s="19">
        <v>192000</v>
      </c>
    </row>
    <row r="513" spans="49:53" x14ac:dyDescent="0.25">
      <c r="AW513" s="19" t="str">
        <v>2020-497639</v>
      </c>
      <c r="AX513" s="19">
        <v>44356</v>
      </c>
      <c r="BA513" s="19">
        <v>315000</v>
      </c>
    </row>
    <row r="514" spans="49:53" x14ac:dyDescent="0.25">
      <c r="AW514" s="19" t="str">
        <v>2020-497640</v>
      </c>
      <c r="AX514" s="19">
        <v>44363</v>
      </c>
      <c r="BA514" s="19">
        <v>62000</v>
      </c>
    </row>
    <row r="515" spans="49:53" x14ac:dyDescent="0.25">
      <c r="AW515" s="19" t="str">
        <v>2020-497686</v>
      </c>
      <c r="AX515" s="19">
        <v>44344</v>
      </c>
      <c r="BA515" s="19">
        <v>148000</v>
      </c>
    </row>
    <row r="516" spans="49:53" x14ac:dyDescent="0.25">
      <c r="AW516" s="19" t="str">
        <v>2020-497714</v>
      </c>
      <c r="AX516" s="19">
        <v>44343</v>
      </c>
      <c r="BA516" s="19">
        <v>684000</v>
      </c>
    </row>
    <row r="517" spans="49:53" x14ac:dyDescent="0.25">
      <c r="AW517" s="19" t="str">
        <v>2020-497724</v>
      </c>
      <c r="AX517" s="19">
        <v>44357</v>
      </c>
      <c r="BA517" s="19">
        <v>191500</v>
      </c>
    </row>
    <row r="518" spans="49:53" x14ac:dyDescent="0.25">
      <c r="AW518" s="19" t="str">
        <v>2020-497740</v>
      </c>
      <c r="AX518" s="19">
        <v>44355</v>
      </c>
      <c r="BA518" s="19">
        <v>124600</v>
      </c>
    </row>
    <row r="519" spans="49:53" x14ac:dyDescent="0.25">
      <c r="AW519" s="19" t="str">
        <v>2020-497743</v>
      </c>
      <c r="AX519" s="19">
        <v>44361</v>
      </c>
      <c r="BA519" s="19">
        <v>191000</v>
      </c>
    </row>
    <row r="520" spans="49:53" x14ac:dyDescent="0.25">
      <c r="AW520" s="19" t="str">
        <v>2020-497745</v>
      </c>
      <c r="AX520" s="19">
        <v>44364</v>
      </c>
      <c r="BA520" s="19">
        <v>260500</v>
      </c>
    </row>
    <row r="521" spans="49:53" x14ac:dyDescent="0.25">
      <c r="AW521" s="19" t="str">
        <v>2020-497870</v>
      </c>
      <c r="AX521" s="19">
        <v>44362</v>
      </c>
      <c r="BA521" s="19">
        <v>219000</v>
      </c>
    </row>
    <row r="522" spans="49:53" x14ac:dyDescent="0.25">
      <c r="AW522" s="19" t="str">
        <v>2020-497889</v>
      </c>
      <c r="AX522" s="19">
        <v>44358</v>
      </c>
      <c r="BA522" s="19">
        <v>177117</v>
      </c>
    </row>
    <row r="523" spans="49:53" x14ac:dyDescent="0.25">
      <c r="AW523" s="19" t="str">
        <v>2020-498044</v>
      </c>
      <c r="AX523" s="19">
        <v>44372</v>
      </c>
      <c r="BA523" s="19">
        <v>37000</v>
      </c>
    </row>
    <row r="524" spans="49:53" x14ac:dyDescent="0.25">
      <c r="AW524" s="19" t="str">
        <v>2020-498060</v>
      </c>
      <c r="AX524" s="19">
        <v>44376</v>
      </c>
      <c r="BA524" s="19">
        <v>202000</v>
      </c>
    </row>
    <row r="525" spans="49:53" x14ac:dyDescent="0.25">
      <c r="AW525" s="19" t="str">
        <v>2020-498183</v>
      </c>
      <c r="AX525" s="19">
        <v>44371</v>
      </c>
      <c r="BA525" s="19">
        <v>201200</v>
      </c>
    </row>
    <row r="526" spans="49:53" x14ac:dyDescent="0.25">
      <c r="AW526" s="19" t="str">
        <v>2020-498220</v>
      </c>
      <c r="AX526" s="19">
        <v>44351</v>
      </c>
      <c r="BA526" s="19">
        <v>830000</v>
      </c>
    </row>
    <row r="527" spans="49:53" x14ac:dyDescent="0.25">
      <c r="AW527" s="19" t="str">
        <v>2020-498223</v>
      </c>
      <c r="AX527" s="19">
        <v>44378</v>
      </c>
      <c r="BA527" s="19">
        <v>139150</v>
      </c>
    </row>
    <row r="528" spans="49:53" x14ac:dyDescent="0.25">
      <c r="AW528" s="19" t="str">
        <v>2020-498239</v>
      </c>
      <c r="AX528" s="19">
        <v>44390</v>
      </c>
      <c r="BA528" s="19" t="str">
        <v>*</v>
      </c>
    </row>
    <row r="529" spans="49:50" x14ac:dyDescent="0.25">
      <c r="AW529" s="19" t="str">
        <v>2020-498265</v>
      </c>
      <c r="AX529" s="19">
        <v>44365</v>
      </c>
    </row>
    <row r="530" spans="49:50" x14ac:dyDescent="0.25">
      <c r="AW530" s="19" t="str">
        <v>2020-498276</v>
      </c>
      <c r="AX530" s="19">
        <v>44384</v>
      </c>
    </row>
    <row r="531" spans="49:50" x14ac:dyDescent="0.25">
      <c r="AW531" s="19" t="str">
        <v>2020-498278</v>
      </c>
      <c r="AX531" s="19">
        <v>44397</v>
      </c>
    </row>
    <row r="532" spans="49:50" x14ac:dyDescent="0.25">
      <c r="AW532" s="19" t="str">
        <v>2020-498295</v>
      </c>
      <c r="AX532" s="19">
        <v>44386</v>
      </c>
    </row>
    <row r="533" spans="49:50" x14ac:dyDescent="0.25">
      <c r="AW533" s="19" t="str">
        <v>2020-498308</v>
      </c>
      <c r="AX533" s="19">
        <v>44382</v>
      </c>
    </row>
    <row r="534" spans="49:50" x14ac:dyDescent="0.25">
      <c r="AW534" s="19" t="str">
        <v>2020-498371</v>
      </c>
      <c r="AX534" s="19">
        <v>44405</v>
      </c>
    </row>
    <row r="535" spans="49:50" x14ac:dyDescent="0.25">
      <c r="AW535" s="19" t="str">
        <v>2020-498384</v>
      </c>
      <c r="AX535" s="19">
        <v>44411</v>
      </c>
    </row>
    <row r="536" spans="49:50" x14ac:dyDescent="0.25">
      <c r="AW536" s="19" t="str">
        <v>2020-498457</v>
      </c>
      <c r="AX536" s="19">
        <v>44399</v>
      </c>
    </row>
    <row r="537" spans="49:50" x14ac:dyDescent="0.25">
      <c r="AW537" s="19" t="str">
        <v>2020-498474</v>
      </c>
      <c r="AX537" s="19">
        <v>44417</v>
      </c>
    </row>
    <row r="538" spans="49:50" x14ac:dyDescent="0.25">
      <c r="AW538" s="19" t="str">
        <v>2020-498533</v>
      </c>
      <c r="AX538" s="19">
        <v>44392</v>
      </c>
    </row>
    <row r="539" spans="49:50" x14ac:dyDescent="0.25">
      <c r="AW539" s="19" t="str">
        <v>2020-498543</v>
      </c>
      <c r="AX539" s="19">
        <v>44407</v>
      </c>
    </row>
    <row r="540" spans="49:50" x14ac:dyDescent="0.25">
      <c r="AW540" s="19" t="str">
        <v>2020-498589</v>
      </c>
      <c r="AX540" s="19">
        <v>44403</v>
      </c>
    </row>
    <row r="541" spans="49:50" x14ac:dyDescent="0.25">
      <c r="AW541" s="19" t="str">
        <v>2020-498620</v>
      </c>
      <c r="AX541" s="19">
        <v>44413</v>
      </c>
    </row>
    <row r="542" spans="49:50" x14ac:dyDescent="0.25">
      <c r="AW542" s="19" t="str">
        <v>2020-498703</v>
      </c>
      <c r="AX542" s="19">
        <v>44419</v>
      </c>
    </row>
    <row r="543" spans="49:50" x14ac:dyDescent="0.25">
      <c r="AW543" s="19" t="str">
        <v>2020-498822</v>
      </c>
      <c r="AX543" s="19">
        <v>44426</v>
      </c>
    </row>
    <row r="544" spans="49:50" x14ac:dyDescent="0.25">
      <c r="AW544" s="19" t="str">
        <v>2020-498905</v>
      </c>
      <c r="AX544" s="19">
        <v>44469</v>
      </c>
    </row>
    <row r="545" spans="49:50" x14ac:dyDescent="0.25">
      <c r="AW545" s="19" t="str">
        <v>2020-498935</v>
      </c>
      <c r="AX545" s="19">
        <v>44483</v>
      </c>
    </row>
    <row r="546" spans="49:50" x14ac:dyDescent="0.25">
      <c r="AW546" s="19" t="str">
        <v>2020-499000</v>
      </c>
      <c r="AX546" s="19">
        <v>44491</v>
      </c>
    </row>
    <row r="547" spans="49:50" x14ac:dyDescent="0.25">
      <c r="AW547" s="19" t="str">
        <v>2020-499003</v>
      </c>
      <c r="AX547" s="19">
        <v>44498</v>
      </c>
    </row>
    <row r="548" spans="49:50" x14ac:dyDescent="0.25">
      <c r="AW548" s="19" t="str">
        <v>2020-499004</v>
      </c>
      <c r="AX548" s="19">
        <v>44488</v>
      </c>
    </row>
    <row r="549" spans="49:50" x14ac:dyDescent="0.25">
      <c r="AW549" s="19" t="str">
        <v>2020-499026</v>
      </c>
      <c r="AX549" s="19">
        <v>44508</v>
      </c>
    </row>
    <row r="550" spans="49:50" x14ac:dyDescent="0.25">
      <c r="AW550" s="19" t="str">
        <v>2020-499059</v>
      </c>
      <c r="AX550" s="19">
        <v>44490</v>
      </c>
    </row>
    <row r="551" spans="49:50" x14ac:dyDescent="0.25">
      <c r="AW551" s="19" t="str">
        <v>2020-499068</v>
      </c>
      <c r="AX551" s="19">
        <v>44505</v>
      </c>
    </row>
    <row r="552" spans="49:50" x14ac:dyDescent="0.25">
      <c r="AW552" s="19" t="str">
        <v>2020-499159</v>
      </c>
      <c r="AX552" s="19">
        <v>44512</v>
      </c>
    </row>
    <row r="553" spans="49:50" x14ac:dyDescent="0.25">
      <c r="AW553" s="19" t="str">
        <v>2020-499254</v>
      </c>
      <c r="AX553" s="19">
        <v>44497</v>
      </c>
    </row>
    <row r="554" spans="49:50" x14ac:dyDescent="0.25">
      <c r="AW554" s="19" t="str">
        <v>2020-499289</v>
      </c>
      <c r="AX554" s="19">
        <v>44519</v>
      </c>
    </row>
    <row r="555" spans="49:50" x14ac:dyDescent="0.25">
      <c r="AW555" s="19" t="str">
        <v>2020-499301</v>
      </c>
      <c r="AX555" s="19">
        <v>44509</v>
      </c>
    </row>
    <row r="556" spans="49:50" x14ac:dyDescent="0.25">
      <c r="AW556" s="19" t="str">
        <v>2020-499322</v>
      </c>
      <c r="AX556" s="19">
        <v>44447</v>
      </c>
    </row>
    <row r="557" spans="49:50" x14ac:dyDescent="0.25">
      <c r="AW557" s="19" t="str">
        <v>2020-499325</v>
      </c>
      <c r="AX557" s="19">
        <v>44459</v>
      </c>
    </row>
    <row r="558" spans="49:50" x14ac:dyDescent="0.25">
      <c r="AW558" s="19" t="str">
        <v>2020-499326</v>
      </c>
      <c r="AX558" s="19">
        <v>44510</v>
      </c>
    </row>
    <row r="559" spans="49:50" x14ac:dyDescent="0.25">
      <c r="AW559" s="19" t="str">
        <v>2020-499399</v>
      </c>
      <c r="AX559" s="19">
        <v>44518</v>
      </c>
    </row>
    <row r="560" spans="49:50" x14ac:dyDescent="0.25">
      <c r="AW560" s="19" t="str">
        <v>2020-499425</v>
      </c>
      <c r="AX560" s="19">
        <v>44529</v>
      </c>
    </row>
    <row r="561" spans="49:50" x14ac:dyDescent="0.25">
      <c r="AW561" s="19" t="str">
        <v>2020-499513</v>
      </c>
      <c r="AX561" s="19">
        <v>44523</v>
      </c>
    </row>
    <row r="562" spans="49:50" x14ac:dyDescent="0.25">
      <c r="AW562" s="19" t="str">
        <v>2020-499526</v>
      </c>
      <c r="AX562" s="19">
        <v>44533</v>
      </c>
    </row>
    <row r="563" spans="49:50" x14ac:dyDescent="0.25">
      <c r="AW563" s="19" t="str">
        <v>2020-499612</v>
      </c>
      <c r="AX563" s="19">
        <v>44537</v>
      </c>
    </row>
    <row r="564" spans="49:50" x14ac:dyDescent="0.25">
      <c r="AW564" s="19" t="str">
        <v>2020-499777</v>
      </c>
      <c r="AX564" s="19">
        <v>44545</v>
      </c>
    </row>
    <row r="565" spans="49:50" x14ac:dyDescent="0.25">
      <c r="AW565" s="19" t="str">
        <v>2020-499813</v>
      </c>
      <c r="AX565" s="19">
        <v>44515</v>
      </c>
    </row>
    <row r="566" spans="49:50" x14ac:dyDescent="0.25">
      <c r="AW566" s="19" t="str">
        <v>2020-499838</v>
      </c>
      <c r="AX566" s="19">
        <v>44551</v>
      </c>
    </row>
    <row r="567" spans="49:50" x14ac:dyDescent="0.25">
      <c r="AW567" s="19" t="str">
        <v>2020-499903</v>
      </c>
      <c r="AX567" s="19">
        <v>44550</v>
      </c>
    </row>
    <row r="568" spans="49:50" x14ac:dyDescent="0.25">
      <c r="AW568" s="19" t="str">
        <v>2020-499914</v>
      </c>
      <c r="AX568" s="19">
        <v>44540</v>
      </c>
    </row>
    <row r="569" spans="49:50" x14ac:dyDescent="0.25">
      <c r="AW569" s="19" t="str">
        <v>2020-500040</v>
      </c>
      <c r="AX569" s="19">
        <v>44547</v>
      </c>
    </row>
    <row r="570" spans="49:50" x14ac:dyDescent="0.25">
      <c r="AW570" s="19" t="str">
        <v>2020-500050</v>
      </c>
      <c r="AX570" s="19">
        <v>44558</v>
      </c>
    </row>
    <row r="571" spans="49:50" x14ac:dyDescent="0.25">
      <c r="AW571" s="19" t="str">
        <v>2020-500077</v>
      </c>
      <c r="AX571" s="19">
        <v>44559</v>
      </c>
    </row>
    <row r="572" spans="49:50" x14ac:dyDescent="0.25">
      <c r="AW572" s="19" t="str">
        <v>2020-500086</v>
      </c>
      <c r="AX572" s="19">
        <v>44544</v>
      </c>
    </row>
    <row r="573" spans="49:50" x14ac:dyDescent="0.25">
      <c r="AW573" s="19" t="str">
        <v>2020-500129</v>
      </c>
      <c r="AX573" s="19">
        <v>44552</v>
      </c>
    </row>
    <row r="574" spans="49:50" x14ac:dyDescent="0.25">
      <c r="AW574" s="19" t="str">
        <v>2020-500228</v>
      </c>
      <c r="AX574" s="19">
        <v>44560</v>
      </c>
    </row>
    <row r="575" spans="49:50" x14ac:dyDescent="0.25">
      <c r="AW575" s="19" t="str">
        <v>2020-500507</v>
      </c>
      <c r="AX575" s="19">
        <v>44553</v>
      </c>
    </row>
    <row r="576" spans="49:50" x14ac:dyDescent="0.25">
      <c r="AW576" s="19" t="str">
        <v>2020-500588</v>
      </c>
      <c r="AX576" s="19">
        <v>44986</v>
      </c>
    </row>
    <row r="577" spans="49:50" x14ac:dyDescent="0.25">
      <c r="AW577" s="19" t="str">
        <v>2020-500607</v>
      </c>
      <c r="AX577" s="19">
        <v>44979</v>
      </c>
    </row>
    <row r="578" spans="49:50" x14ac:dyDescent="0.25">
      <c r="AW578" s="19" t="str">
        <v>2020-500609</v>
      </c>
      <c r="AX578" s="19">
        <v>44987</v>
      </c>
    </row>
    <row r="579" spans="49:50" x14ac:dyDescent="0.25">
      <c r="AW579" s="19" t="str">
        <v>2020-500641</v>
      </c>
      <c r="AX579" s="19">
        <v>44992</v>
      </c>
    </row>
    <row r="580" spans="49:50" x14ac:dyDescent="0.25">
      <c r="AW580" s="19" t="str">
        <v>2020-500668</v>
      </c>
      <c r="AX580" s="19">
        <v>44998</v>
      </c>
    </row>
    <row r="581" spans="49:50" x14ac:dyDescent="0.25">
      <c r="AW581" s="19" t="str">
        <v>2020-500685</v>
      </c>
      <c r="AX581" s="19">
        <v>44994</v>
      </c>
    </row>
    <row r="582" spans="49:50" x14ac:dyDescent="0.25">
      <c r="AW582" s="19" t="str">
        <v>2020-500704</v>
      </c>
      <c r="AX582" s="19">
        <v>45008</v>
      </c>
    </row>
    <row r="583" spans="49:50" x14ac:dyDescent="0.25">
      <c r="AW583" s="19" t="str">
        <v>2020-500716</v>
      </c>
      <c r="AX583" s="19">
        <v>45005</v>
      </c>
    </row>
    <row r="584" spans="49:50" x14ac:dyDescent="0.25">
      <c r="AW584" s="19" t="str">
        <v>2020-500726</v>
      </c>
      <c r="AX584" s="19">
        <v>45019</v>
      </c>
    </row>
    <row r="585" spans="49:50" x14ac:dyDescent="0.25">
      <c r="AW585" s="19" t="str">
        <v>2020-500798</v>
      </c>
      <c r="AX585" s="19">
        <v>45006</v>
      </c>
    </row>
    <row r="586" spans="49:50" x14ac:dyDescent="0.25">
      <c r="AW586" s="19" t="str">
        <v>2020-500884</v>
      </c>
      <c r="AX586" s="19">
        <v>45009</v>
      </c>
    </row>
    <row r="587" spans="49:50" x14ac:dyDescent="0.25">
      <c r="AW587" s="19" t="str">
        <v>2020-501014</v>
      </c>
      <c r="AX587" s="19">
        <v>44993</v>
      </c>
    </row>
    <row r="588" spans="49:50" x14ac:dyDescent="0.25">
      <c r="AW588" s="19" t="str">
        <v>2020-501047</v>
      </c>
      <c r="AX588" s="19">
        <v>45015</v>
      </c>
    </row>
    <row r="589" spans="49:50" x14ac:dyDescent="0.25">
      <c r="AW589" s="19" t="str">
        <v>2020-501052</v>
      </c>
      <c r="AX589" s="19">
        <v>45023</v>
      </c>
    </row>
    <row r="590" spans="49:50" x14ac:dyDescent="0.25">
      <c r="AW590" s="19" t="str">
        <v>2020-501055</v>
      </c>
      <c r="AX590" s="19">
        <v>45016</v>
      </c>
    </row>
    <row r="591" spans="49:50" x14ac:dyDescent="0.25">
      <c r="AW591" s="19" t="str">
        <v>2020-501075</v>
      </c>
      <c r="AX591" s="19">
        <v>45030</v>
      </c>
    </row>
    <row r="592" spans="49:50" x14ac:dyDescent="0.25">
      <c r="AW592" s="19" t="str">
        <v>2020-501092</v>
      </c>
      <c r="AX592" s="19">
        <v>45013</v>
      </c>
    </row>
    <row r="593" spans="49:50" x14ac:dyDescent="0.25">
      <c r="AW593" s="19" t="str">
        <v>2020-501102</v>
      </c>
      <c r="AX593" s="19">
        <v>45022</v>
      </c>
    </row>
    <row r="594" spans="49:50" x14ac:dyDescent="0.25">
      <c r="AW594" s="19" t="str">
        <v>2020-501108</v>
      </c>
      <c r="AX594" s="19">
        <v>45014</v>
      </c>
    </row>
    <row r="595" spans="49:50" x14ac:dyDescent="0.25">
      <c r="AW595" s="19" t="str">
        <v>2020-501134</v>
      </c>
      <c r="AX595" s="19">
        <v>45049</v>
      </c>
    </row>
    <row r="596" spans="49:50" x14ac:dyDescent="0.25">
      <c r="AW596" s="19" t="str">
        <v>2020-501170</v>
      </c>
      <c r="AX596" s="19">
        <v>45037</v>
      </c>
    </row>
    <row r="597" spans="49:50" x14ac:dyDescent="0.25">
      <c r="AW597" s="19" t="str">
        <v>2020-501174</v>
      </c>
      <c r="AX597" s="19">
        <v>45042</v>
      </c>
    </row>
    <row r="598" spans="49:50" x14ac:dyDescent="0.25">
      <c r="AW598" s="19" t="str">
        <v>2020-501221</v>
      </c>
      <c r="AX598" s="19">
        <v>45051</v>
      </c>
    </row>
    <row r="599" spans="49:50" x14ac:dyDescent="0.25">
      <c r="AW599" s="19" t="str">
        <v>2020-501258</v>
      </c>
      <c r="AX599" s="19">
        <v>45063</v>
      </c>
    </row>
    <row r="600" spans="49:50" x14ac:dyDescent="0.25">
      <c r="AW600" s="19" t="str">
        <v>2020-501283</v>
      </c>
      <c r="AX600" s="19">
        <v>45048</v>
      </c>
    </row>
    <row r="601" spans="49:50" x14ac:dyDescent="0.25">
      <c r="AW601" s="19" t="str">
        <v>2020-501295</v>
      </c>
      <c r="AX601" s="19">
        <v>45069</v>
      </c>
    </row>
    <row r="602" spans="49:50" x14ac:dyDescent="0.25">
      <c r="AW602" s="19" t="str">
        <v>2020-501296</v>
      </c>
      <c r="AX602" s="19">
        <v>45072</v>
      </c>
    </row>
    <row r="603" spans="49:50" x14ac:dyDescent="0.25">
      <c r="AW603" s="19" t="str">
        <v>2020-501539</v>
      </c>
      <c r="AX603" s="19">
        <v>45076</v>
      </c>
    </row>
    <row r="604" spans="49:50" x14ac:dyDescent="0.25">
      <c r="AW604" s="19" t="str">
        <v>2020-501553</v>
      </c>
      <c r="AX604" s="19">
        <v>45068</v>
      </c>
    </row>
    <row r="605" spans="49:50" x14ac:dyDescent="0.25">
      <c r="AW605" s="19" t="str">
        <v>2020-501603</v>
      </c>
      <c r="AX605" s="19">
        <v>45083</v>
      </c>
    </row>
    <row r="606" spans="49:50" x14ac:dyDescent="0.25">
      <c r="AW606" s="19" t="str">
        <v>2020-501629</v>
      </c>
      <c r="AX606" s="19">
        <v>45044</v>
      </c>
    </row>
    <row r="607" spans="49:50" x14ac:dyDescent="0.25">
      <c r="AW607" s="19" t="str">
        <v>2020-501745</v>
      </c>
      <c r="AX607" s="19">
        <v>45091</v>
      </c>
    </row>
    <row r="608" spans="49:50" x14ac:dyDescent="0.25">
      <c r="AW608" s="19" t="str">
        <v>2020-501755</v>
      </c>
      <c r="AX608" s="19">
        <v>45082</v>
      </c>
    </row>
    <row r="609" spans="49:50" x14ac:dyDescent="0.25">
      <c r="AW609" s="19" t="str">
        <v>2020-501773</v>
      </c>
      <c r="AX609" s="19">
        <v>44445</v>
      </c>
    </row>
    <row r="610" spans="49:50" x14ac:dyDescent="0.25">
      <c r="AW610" s="19" t="str">
        <v>2020-501806</v>
      </c>
      <c r="AX610" s="19">
        <v>44432</v>
      </c>
    </row>
    <row r="611" spans="49:50" x14ac:dyDescent="0.25">
      <c r="AW611" s="19" t="str">
        <v>2020-501897</v>
      </c>
      <c r="AX611" s="19">
        <v>44441</v>
      </c>
    </row>
    <row r="612" spans="49:50" x14ac:dyDescent="0.25">
      <c r="AW612" s="19" t="str">
        <v>2020-501915</v>
      </c>
      <c r="AX612" s="19">
        <v>44453</v>
      </c>
    </row>
    <row r="613" spans="49:50" x14ac:dyDescent="0.25">
      <c r="AW613" s="19" t="str">
        <v>2020-501948</v>
      </c>
      <c r="AX613" s="19">
        <v>44449</v>
      </c>
    </row>
    <row r="614" spans="49:50" x14ac:dyDescent="0.25">
      <c r="AW614" s="19" t="str">
        <v>2020-501950</v>
      </c>
      <c r="AX614" s="19">
        <v>44454</v>
      </c>
    </row>
    <row r="615" spans="49:50" x14ac:dyDescent="0.25">
      <c r="AW615" s="19" t="str">
        <v>2020-502089</v>
      </c>
      <c r="AX615" s="19">
        <v>44456</v>
      </c>
    </row>
    <row r="616" spans="49:50" x14ac:dyDescent="0.25">
      <c r="AW616" s="19" t="str">
        <v>2020-502112</v>
      </c>
      <c r="AX616" s="19">
        <v>44457</v>
      </c>
    </row>
    <row r="617" spans="49:50" x14ac:dyDescent="0.25">
      <c r="AW617" s="19" t="str">
        <v>2020-502131</v>
      </c>
      <c r="AX617" s="19">
        <v>44440</v>
      </c>
    </row>
    <row r="618" spans="49:50" x14ac:dyDescent="0.25">
      <c r="AW618" s="19" t="str">
        <v>2020-502188</v>
      </c>
      <c r="AX618" s="19">
        <v>44467</v>
      </c>
    </row>
    <row r="619" spans="49:50" x14ac:dyDescent="0.25">
      <c r="AW619" s="19" t="str">
        <v>2020-502245</v>
      </c>
      <c r="AX619" s="19">
        <v>44462</v>
      </c>
    </row>
    <row r="620" spans="49:50" x14ac:dyDescent="0.25">
      <c r="AW620" s="19" t="str">
        <v>2020-502325</v>
      </c>
      <c r="AX620" s="19">
        <v>44460</v>
      </c>
    </row>
    <row r="621" spans="49:50" x14ac:dyDescent="0.25">
      <c r="AW621" s="19" t="str">
        <v>2020-502355</v>
      </c>
      <c r="AX621" s="19">
        <v>43481</v>
      </c>
    </row>
    <row r="622" spans="49:50" x14ac:dyDescent="0.25">
      <c r="AW622" s="19" t="str">
        <v>2020-502363</v>
      </c>
      <c r="AX622" s="19">
        <v>0</v>
      </c>
    </row>
    <row r="623" spans="49:50" x14ac:dyDescent="0.25">
      <c r="AW623" s="19" t="str">
        <v>2020-502480</v>
      </c>
      <c r="AX623" s="19" t="str">
        <v>*</v>
      </c>
    </row>
    <row r="624" spans="49:50" x14ac:dyDescent="0.25">
      <c r="AW624" s="19" t="str">
        <v>2020-502505</v>
      </c>
    </row>
    <row r="625" spans="49:49" x14ac:dyDescent="0.25">
      <c r="AW625" s="19" t="str">
        <v>2020-502677</v>
      </c>
    </row>
    <row r="626" spans="49:49" x14ac:dyDescent="0.25">
      <c r="AW626" s="19" t="str">
        <v>2020-502699</v>
      </c>
    </row>
    <row r="627" spans="49:49" x14ac:dyDescent="0.25">
      <c r="AW627" s="19" t="str">
        <v>2020-502815</v>
      </c>
    </row>
    <row r="628" spans="49:49" x14ac:dyDescent="0.25">
      <c r="AW628" s="19" t="str">
        <v>2020-502856</v>
      </c>
    </row>
    <row r="629" spans="49:49" x14ac:dyDescent="0.25">
      <c r="AW629" s="19" t="str">
        <v>2020-502894</v>
      </c>
    </row>
    <row r="630" spans="49:49" x14ac:dyDescent="0.25">
      <c r="AW630" s="19" t="str">
        <v>2020-502945</v>
      </c>
    </row>
    <row r="631" spans="49:49" x14ac:dyDescent="0.25">
      <c r="AW631" s="19" t="str">
        <v>2020-503135</v>
      </c>
    </row>
    <row r="632" spans="49:49" x14ac:dyDescent="0.25">
      <c r="AW632" s="19" t="str">
        <v>2020-503151</v>
      </c>
    </row>
    <row r="633" spans="49:49" x14ac:dyDescent="0.25">
      <c r="AW633" s="19" t="str">
        <v>2020-503175</v>
      </c>
    </row>
    <row r="634" spans="49:49" x14ac:dyDescent="0.25">
      <c r="AW634" s="19" t="str">
        <v>2020-503257</v>
      </c>
    </row>
    <row r="635" spans="49:49" x14ac:dyDescent="0.25">
      <c r="AW635" s="19" t="str">
        <v>2020-503318</v>
      </c>
    </row>
    <row r="636" spans="49:49" x14ac:dyDescent="0.25">
      <c r="AW636" s="19" t="str">
        <v>2020-503324</v>
      </c>
    </row>
    <row r="637" spans="49:49" x14ac:dyDescent="0.25">
      <c r="AW637" s="19" t="str">
        <v>2020-503334</v>
      </c>
    </row>
    <row r="638" spans="49:49" x14ac:dyDescent="0.25">
      <c r="AW638" s="19" t="str">
        <v>2020-503340</v>
      </c>
    </row>
    <row r="639" spans="49:49" x14ac:dyDescent="0.25">
      <c r="AW639" s="19" t="str">
        <v>2020-503361</v>
      </c>
    </row>
    <row r="640" spans="49:49" x14ac:dyDescent="0.25">
      <c r="AW640" s="19" t="str">
        <v>2020-503388</v>
      </c>
    </row>
    <row r="641" spans="49:49" x14ac:dyDescent="0.25">
      <c r="AW641" s="19" t="str">
        <v>2020-503425</v>
      </c>
    </row>
    <row r="642" spans="49:49" x14ac:dyDescent="0.25">
      <c r="AW642" s="19" t="str">
        <v>2020-503445</v>
      </c>
    </row>
    <row r="643" spans="49:49" x14ac:dyDescent="0.25">
      <c r="AW643" s="19" t="str">
        <v>2020-503548</v>
      </c>
    </row>
    <row r="644" spans="49:49" x14ac:dyDescent="0.25">
      <c r="AW644" s="19" t="str">
        <v>2020-503661</v>
      </c>
    </row>
    <row r="645" spans="49:49" x14ac:dyDescent="0.25">
      <c r="AW645" s="19" t="str">
        <v>2020-503671</v>
      </c>
    </row>
    <row r="646" spans="49:49" x14ac:dyDescent="0.25">
      <c r="AW646" s="19" t="str">
        <v>2020-503688</v>
      </c>
    </row>
    <row r="647" spans="49:49" x14ac:dyDescent="0.25">
      <c r="AW647" s="19" t="str">
        <v>2020-503826</v>
      </c>
    </row>
    <row r="648" spans="49:49" x14ac:dyDescent="0.25">
      <c r="AW648" s="19" t="str">
        <v>2020-503878</v>
      </c>
    </row>
    <row r="649" spans="49:49" x14ac:dyDescent="0.25">
      <c r="AW649" s="19" t="str">
        <v>2020-503882</v>
      </c>
    </row>
    <row r="650" spans="49:49" x14ac:dyDescent="0.25">
      <c r="AW650" s="19" t="str">
        <v>2020-503924</v>
      </c>
    </row>
    <row r="651" spans="49:49" x14ac:dyDescent="0.25">
      <c r="AW651" s="19" t="str">
        <v>2020-503954</v>
      </c>
    </row>
    <row r="652" spans="49:49" x14ac:dyDescent="0.25">
      <c r="AW652" s="19" t="str">
        <v>2020-503987</v>
      </c>
    </row>
    <row r="653" spans="49:49" x14ac:dyDescent="0.25">
      <c r="AW653" s="19" t="str">
        <v>2020-504079</v>
      </c>
    </row>
    <row r="654" spans="49:49" x14ac:dyDescent="0.25">
      <c r="AW654" s="19" t="str">
        <v>2020-504164</v>
      </c>
    </row>
    <row r="655" spans="49:49" x14ac:dyDescent="0.25">
      <c r="AW655" s="19" t="str">
        <v>2020-504183</v>
      </c>
    </row>
    <row r="656" spans="49:49" x14ac:dyDescent="0.25">
      <c r="AW656" s="19" t="str">
        <v>2020-504212</v>
      </c>
    </row>
    <row r="657" spans="49:49" x14ac:dyDescent="0.25">
      <c r="AW657" s="19" t="str">
        <v>2020-504220</v>
      </c>
    </row>
    <row r="658" spans="49:49" x14ac:dyDescent="0.25">
      <c r="AW658" s="19" t="str">
        <v>2020-504290</v>
      </c>
    </row>
    <row r="659" spans="49:49" x14ac:dyDescent="0.25">
      <c r="AW659" s="19" t="str">
        <v>2020-504342</v>
      </c>
    </row>
    <row r="660" spans="49:49" x14ac:dyDescent="0.25">
      <c r="AW660" s="19" t="str">
        <v>2020-504429</v>
      </c>
    </row>
    <row r="661" spans="49:49" x14ac:dyDescent="0.25">
      <c r="AW661" s="19" t="str">
        <v>2020-504443</v>
      </c>
    </row>
    <row r="662" spans="49:49" x14ac:dyDescent="0.25">
      <c r="AW662" s="19" t="str">
        <v>2020-504491</v>
      </c>
    </row>
    <row r="663" spans="49:49" x14ac:dyDescent="0.25">
      <c r="AW663" s="19" t="str">
        <v>2020-504526</v>
      </c>
    </row>
    <row r="664" spans="49:49" x14ac:dyDescent="0.25">
      <c r="AW664" s="19" t="str">
        <v>2020-504750</v>
      </c>
    </row>
    <row r="665" spans="49:49" x14ac:dyDescent="0.25">
      <c r="AW665" s="19" t="str">
        <v>2020-504753</v>
      </c>
    </row>
    <row r="666" spans="49:49" x14ac:dyDescent="0.25">
      <c r="AW666" s="19" t="str">
        <v>2020-504799</v>
      </c>
    </row>
    <row r="667" spans="49:49" x14ac:dyDescent="0.25">
      <c r="AW667" s="19" t="str">
        <v>2020-504824</v>
      </c>
    </row>
    <row r="668" spans="49:49" x14ac:dyDescent="0.25">
      <c r="AW668" s="19" t="str">
        <v>2020-504865</v>
      </c>
    </row>
    <row r="669" spans="49:49" x14ac:dyDescent="0.25">
      <c r="AW669" s="19" t="str">
        <v>2020-504885</v>
      </c>
    </row>
    <row r="670" spans="49:49" x14ac:dyDescent="0.25">
      <c r="AW670" s="19" t="str">
        <v>2020-504952</v>
      </c>
    </row>
    <row r="671" spans="49:49" x14ac:dyDescent="0.25">
      <c r="AW671" s="19" t="str">
        <v>2020-505005</v>
      </c>
    </row>
    <row r="672" spans="49:49" x14ac:dyDescent="0.25">
      <c r="AW672" s="19" t="str">
        <v>2020-505265</v>
      </c>
    </row>
    <row r="673" spans="49:49" x14ac:dyDescent="0.25">
      <c r="AW673" s="19" t="str">
        <v>2020-505357</v>
      </c>
    </row>
    <row r="674" spans="49:49" x14ac:dyDescent="0.25">
      <c r="AW674" s="19" t="str">
        <v>2020-505359</v>
      </c>
    </row>
    <row r="675" spans="49:49" x14ac:dyDescent="0.25">
      <c r="AW675" s="19" t="str">
        <v>2020-505445</v>
      </c>
    </row>
    <row r="676" spans="49:49" x14ac:dyDescent="0.25">
      <c r="AW676" s="19" t="str">
        <v>2021-591397</v>
      </c>
    </row>
    <row r="677" spans="49:49" x14ac:dyDescent="0.25">
      <c r="AW677" s="19" t="str">
        <v>2021-591480</v>
      </c>
    </row>
    <row r="678" spans="49:49" x14ac:dyDescent="0.25">
      <c r="AW678" s="19" t="str">
        <v>2021-591525</v>
      </c>
    </row>
    <row r="679" spans="49:49" x14ac:dyDescent="0.25">
      <c r="AW679" s="19" t="str">
        <v>2021-591641</v>
      </c>
    </row>
    <row r="680" spans="49:49" x14ac:dyDescent="0.25">
      <c r="AW680" s="19" t="str">
        <v>2021-591771</v>
      </c>
    </row>
    <row r="681" spans="49:49" x14ac:dyDescent="0.25">
      <c r="AW681" s="19" t="str">
        <v>2021-591792</v>
      </c>
    </row>
    <row r="682" spans="49:49" x14ac:dyDescent="0.25">
      <c r="AW682" s="19" t="str">
        <v>2021-591848</v>
      </c>
    </row>
    <row r="683" spans="49:49" x14ac:dyDescent="0.25">
      <c r="AW683" s="19" t="str">
        <v>2021-591890</v>
      </c>
    </row>
    <row r="684" spans="49:49" x14ac:dyDescent="0.25">
      <c r="AW684" s="19" t="str">
        <v>2021-591929</v>
      </c>
    </row>
    <row r="685" spans="49:49" x14ac:dyDescent="0.25">
      <c r="AW685" s="19" t="str">
        <v>2021-591976</v>
      </c>
    </row>
    <row r="686" spans="49:49" x14ac:dyDescent="0.25">
      <c r="AW686" s="19" t="str">
        <v>2021-591989</v>
      </c>
    </row>
    <row r="687" spans="49:49" x14ac:dyDescent="0.25">
      <c r="AW687" s="19" t="str">
        <v>2021-591991</v>
      </c>
    </row>
    <row r="688" spans="49:49" x14ac:dyDescent="0.25">
      <c r="AW688" s="19" t="str">
        <v>2021-592052</v>
      </c>
    </row>
    <row r="689" spans="49:49" x14ac:dyDescent="0.25">
      <c r="AW689" s="19" t="str">
        <v>2021-592058</v>
      </c>
    </row>
    <row r="690" spans="49:49" x14ac:dyDescent="0.25">
      <c r="AW690" s="19" t="str">
        <v>2021-592072</v>
      </c>
    </row>
    <row r="691" spans="49:49" x14ac:dyDescent="0.25">
      <c r="AW691" s="19" t="str">
        <v>2021-592110</v>
      </c>
    </row>
    <row r="692" spans="49:49" x14ac:dyDescent="0.25">
      <c r="AW692" s="19" t="str">
        <v>2021-592210</v>
      </c>
    </row>
    <row r="693" spans="49:49" x14ac:dyDescent="0.25">
      <c r="AW693" s="19" t="str">
        <v>2021-592219</v>
      </c>
    </row>
    <row r="694" spans="49:49" x14ac:dyDescent="0.25">
      <c r="AW694" s="19" t="str">
        <v>2021-592223</v>
      </c>
    </row>
    <row r="695" spans="49:49" x14ac:dyDescent="0.25">
      <c r="AW695" s="19" t="str">
        <v>2021-592259</v>
      </c>
    </row>
    <row r="696" spans="49:49" x14ac:dyDescent="0.25">
      <c r="AW696" s="19" t="str">
        <v>2021-592261</v>
      </c>
    </row>
    <row r="697" spans="49:49" x14ac:dyDescent="0.25">
      <c r="AW697" s="19" t="str">
        <v>2021-592281</v>
      </c>
    </row>
    <row r="698" spans="49:49" x14ac:dyDescent="0.25">
      <c r="AW698" s="19" t="str">
        <v>2021-592368</v>
      </c>
    </row>
    <row r="699" spans="49:49" x14ac:dyDescent="0.25">
      <c r="AW699" s="19" t="str">
        <v>2021-592400</v>
      </c>
    </row>
    <row r="700" spans="49:49" x14ac:dyDescent="0.25">
      <c r="AW700" s="19" t="str">
        <v>2021-592407</v>
      </c>
    </row>
    <row r="701" spans="49:49" x14ac:dyDescent="0.25">
      <c r="AW701" s="19" t="str">
        <v>2021-592426</v>
      </c>
    </row>
    <row r="702" spans="49:49" x14ac:dyDescent="0.25">
      <c r="AW702" s="19" t="str">
        <v>2021-592431</v>
      </c>
    </row>
    <row r="703" spans="49:49" x14ac:dyDescent="0.25">
      <c r="AW703" s="19" t="str">
        <v>2021-592481</v>
      </c>
    </row>
    <row r="704" spans="49:49" x14ac:dyDescent="0.25">
      <c r="AW704" s="19" t="str">
        <v>2021-592520</v>
      </c>
    </row>
    <row r="705" spans="49:49" x14ac:dyDescent="0.25">
      <c r="AW705" s="19" t="str">
        <v>2021-592551</v>
      </c>
    </row>
    <row r="706" spans="49:49" x14ac:dyDescent="0.25">
      <c r="AW706" s="19" t="str">
        <v>2021-592590</v>
      </c>
    </row>
    <row r="707" spans="49:49" x14ac:dyDescent="0.25">
      <c r="AW707" s="19" t="str">
        <v>2021-592623</v>
      </c>
    </row>
    <row r="708" spans="49:49" x14ac:dyDescent="0.25">
      <c r="AW708" s="19" t="str">
        <v>2021-592628</v>
      </c>
    </row>
    <row r="709" spans="49:49" x14ac:dyDescent="0.25">
      <c r="AW709" s="19" t="str">
        <v>2021-592678</v>
      </c>
    </row>
    <row r="710" spans="49:49" x14ac:dyDescent="0.25">
      <c r="AW710" s="19" t="str">
        <v>2021-592696</v>
      </c>
    </row>
    <row r="711" spans="49:49" x14ac:dyDescent="0.25">
      <c r="AW711" s="19" t="str">
        <v>2021-592697</v>
      </c>
    </row>
    <row r="712" spans="49:49" x14ac:dyDescent="0.25">
      <c r="AW712" s="19" t="str">
        <v>2021-592798</v>
      </c>
    </row>
    <row r="713" spans="49:49" x14ac:dyDescent="0.25">
      <c r="AW713" s="19" t="str">
        <v>2021-592895</v>
      </c>
    </row>
    <row r="714" spans="49:49" x14ac:dyDescent="0.25">
      <c r="AW714" s="19" t="str">
        <v>2021-592990</v>
      </c>
    </row>
    <row r="715" spans="49:49" x14ac:dyDescent="0.25">
      <c r="AW715" s="19" t="str">
        <v>2021-593052</v>
      </c>
    </row>
    <row r="716" spans="49:49" x14ac:dyDescent="0.25">
      <c r="AW716" s="19" t="str">
        <v>2021-593281</v>
      </c>
    </row>
    <row r="717" spans="49:49" x14ac:dyDescent="0.25">
      <c r="AW717" s="19" t="str">
        <v>2021-593343</v>
      </c>
    </row>
    <row r="718" spans="49:49" x14ac:dyDescent="0.25">
      <c r="AW718" s="19" t="str">
        <v>2021-593352</v>
      </c>
    </row>
    <row r="719" spans="49:49" x14ac:dyDescent="0.25">
      <c r="AW719" s="19" t="str">
        <v>2021-593432</v>
      </c>
    </row>
    <row r="720" spans="49:49" x14ac:dyDescent="0.25">
      <c r="AW720" s="19" t="str">
        <v>2021-593439</v>
      </c>
    </row>
    <row r="721" spans="49:49" x14ac:dyDescent="0.25">
      <c r="AW721" s="19" t="str">
        <v>2021-593457</v>
      </c>
    </row>
    <row r="722" spans="49:49" x14ac:dyDescent="0.25">
      <c r="AW722" s="19" t="str">
        <v>2021-593565</v>
      </c>
    </row>
    <row r="723" spans="49:49" x14ac:dyDescent="0.25">
      <c r="AW723" s="19" t="str">
        <v>2021-593569</v>
      </c>
    </row>
    <row r="724" spans="49:49" x14ac:dyDescent="0.25">
      <c r="AW724" s="19" t="str">
        <v>2021-593605</v>
      </c>
    </row>
    <row r="725" spans="49:49" x14ac:dyDescent="0.25">
      <c r="AW725" s="19" t="str">
        <v>2021-593767</v>
      </c>
    </row>
    <row r="726" spans="49:49" x14ac:dyDescent="0.25">
      <c r="AW726" s="19" t="str">
        <v>2021-593782</v>
      </c>
    </row>
    <row r="727" spans="49:49" x14ac:dyDescent="0.25">
      <c r="AW727" s="19" t="str">
        <v>2021-593837</v>
      </c>
    </row>
    <row r="728" spans="49:49" x14ac:dyDescent="0.25">
      <c r="AW728" s="19" t="str">
        <v>2021-593920</v>
      </c>
    </row>
    <row r="729" spans="49:49" x14ac:dyDescent="0.25">
      <c r="AW729" s="19" t="str">
        <v>2021-593928</v>
      </c>
    </row>
    <row r="730" spans="49:49" x14ac:dyDescent="0.25">
      <c r="AW730" s="19" t="str">
        <v>2021-593940</v>
      </c>
    </row>
    <row r="731" spans="49:49" x14ac:dyDescent="0.25">
      <c r="AW731" s="19" t="str">
        <v>2021-593981</v>
      </c>
    </row>
    <row r="732" spans="49:49" x14ac:dyDescent="0.25">
      <c r="AW732" s="19" t="str">
        <v>2021-594226</v>
      </c>
    </row>
    <row r="733" spans="49:49" x14ac:dyDescent="0.25">
      <c r="AW733" s="19" t="str">
        <v>2021-594231</v>
      </c>
    </row>
    <row r="734" spans="49:49" x14ac:dyDescent="0.25">
      <c r="AW734" s="19" t="str">
        <v>2021-594264</v>
      </c>
    </row>
    <row r="735" spans="49:49" x14ac:dyDescent="0.25">
      <c r="AW735" s="19" t="str">
        <v>2021-594383</v>
      </c>
    </row>
    <row r="736" spans="49:49" x14ac:dyDescent="0.25">
      <c r="AW736" s="19" t="str">
        <v>2021-594384</v>
      </c>
    </row>
    <row r="737" spans="49:49" x14ac:dyDescent="0.25">
      <c r="AW737" s="19" t="str">
        <v>2021-594385</v>
      </c>
    </row>
    <row r="738" spans="49:49" x14ac:dyDescent="0.25">
      <c r="AW738" s="19" t="str">
        <v>2021-594413</v>
      </c>
    </row>
    <row r="739" spans="49:49" x14ac:dyDescent="0.25">
      <c r="AW739" s="19" t="str">
        <v>2021-594415</v>
      </c>
    </row>
    <row r="740" spans="49:49" x14ac:dyDescent="0.25">
      <c r="AW740" s="19" t="str">
        <v>2021-594536</v>
      </c>
    </row>
    <row r="741" spans="49:49" x14ac:dyDescent="0.25">
      <c r="AW741" s="19" t="str">
        <v>2021-594627</v>
      </c>
    </row>
    <row r="742" spans="49:49" x14ac:dyDescent="0.25">
      <c r="AW742" s="19" t="str">
        <v>2021-594734</v>
      </c>
    </row>
    <row r="743" spans="49:49" x14ac:dyDescent="0.25">
      <c r="AW743" s="19" t="str">
        <v>2021-594824</v>
      </c>
    </row>
    <row r="744" spans="49:49" x14ac:dyDescent="0.25">
      <c r="AW744" s="19" t="str">
        <v>2021-594860</v>
      </c>
    </row>
    <row r="745" spans="49:49" x14ac:dyDescent="0.25">
      <c r="AW745" s="19" t="str">
        <v>2021-594899</v>
      </c>
    </row>
    <row r="746" spans="49:49" x14ac:dyDescent="0.25">
      <c r="AW746" s="19" t="str">
        <v>2021-594921</v>
      </c>
    </row>
    <row r="747" spans="49:49" x14ac:dyDescent="0.25">
      <c r="AW747" s="19" t="str">
        <v>2021-594926</v>
      </c>
    </row>
    <row r="748" spans="49:49" x14ac:dyDescent="0.25">
      <c r="AW748" s="19" t="str">
        <v>2021-595005</v>
      </c>
    </row>
    <row r="749" spans="49:49" x14ac:dyDescent="0.25">
      <c r="AW749" s="19" t="str">
        <v>2021-595042</v>
      </c>
    </row>
    <row r="750" spans="49:49" x14ac:dyDescent="0.25">
      <c r="AW750" s="19" t="str">
        <v>2021-595094</v>
      </c>
    </row>
    <row r="751" spans="49:49" x14ac:dyDescent="0.25">
      <c r="AW751" s="19" t="str">
        <v>2021-595136</v>
      </c>
    </row>
    <row r="752" spans="49:49" x14ac:dyDescent="0.25">
      <c r="AW752" s="19" t="str">
        <v>2021-595144</v>
      </c>
    </row>
    <row r="753" spans="49:49" x14ac:dyDescent="0.25">
      <c r="AW753" s="19" t="str">
        <v>2021-595147</v>
      </c>
    </row>
    <row r="754" spans="49:49" x14ac:dyDescent="0.25">
      <c r="AW754" s="19" t="str">
        <v>2021-595217</v>
      </c>
    </row>
    <row r="755" spans="49:49" x14ac:dyDescent="0.25">
      <c r="AW755" s="19" t="str">
        <v>2021-595308</v>
      </c>
    </row>
    <row r="756" spans="49:49" x14ac:dyDescent="0.25">
      <c r="AW756" s="19" t="str">
        <v>2021-595454</v>
      </c>
    </row>
    <row r="757" spans="49:49" x14ac:dyDescent="0.25">
      <c r="AW757" s="19" t="str">
        <v>2021-595535</v>
      </c>
    </row>
    <row r="758" spans="49:49" x14ac:dyDescent="0.25">
      <c r="AW758" s="19" t="str">
        <v>2021-595658</v>
      </c>
    </row>
    <row r="759" spans="49:49" x14ac:dyDescent="0.25">
      <c r="AW759" s="19" t="str">
        <v>2021-595685</v>
      </c>
    </row>
    <row r="760" spans="49:49" x14ac:dyDescent="0.25">
      <c r="AW760" s="19" t="str">
        <v>2021-595801</v>
      </c>
    </row>
    <row r="761" spans="49:49" x14ac:dyDescent="0.25">
      <c r="AW761" s="19" t="str">
        <v>2021-595926</v>
      </c>
    </row>
    <row r="762" spans="49:49" x14ac:dyDescent="0.25">
      <c r="AW762" s="19" t="str">
        <v>2021-595929</v>
      </c>
    </row>
    <row r="763" spans="49:49" x14ac:dyDescent="0.25">
      <c r="AW763" s="19" t="str">
        <v>2021-595946</v>
      </c>
    </row>
    <row r="764" spans="49:49" x14ac:dyDescent="0.25">
      <c r="AW764" s="19" t="str">
        <v>2021-595949</v>
      </c>
    </row>
    <row r="765" spans="49:49" x14ac:dyDescent="0.25">
      <c r="AW765" s="19" t="str">
        <v>2021-595978</v>
      </c>
    </row>
    <row r="766" spans="49:49" x14ac:dyDescent="0.25">
      <c r="AW766" s="19" t="str">
        <v>2021-595984</v>
      </c>
    </row>
    <row r="767" spans="49:49" x14ac:dyDescent="0.25">
      <c r="AW767" s="19" t="str">
        <v>2021-596136</v>
      </c>
    </row>
    <row r="768" spans="49:49" x14ac:dyDescent="0.25">
      <c r="AW768" s="19" t="str">
        <v>2021-596172</v>
      </c>
    </row>
    <row r="769" spans="49:49" x14ac:dyDescent="0.25">
      <c r="AW769" s="19" t="str">
        <v>2021-596214</v>
      </c>
    </row>
    <row r="770" spans="49:49" x14ac:dyDescent="0.25">
      <c r="AW770" s="19" t="str">
        <v>2021-596336</v>
      </c>
    </row>
    <row r="771" spans="49:49" x14ac:dyDescent="0.25">
      <c r="AW771" s="19" t="str">
        <v>2021-596451</v>
      </c>
    </row>
    <row r="772" spans="49:49" x14ac:dyDescent="0.25">
      <c r="AW772" s="19" t="str">
        <v>2021-596513</v>
      </c>
    </row>
    <row r="773" spans="49:49" x14ac:dyDescent="0.25">
      <c r="AW773" s="19" t="str">
        <v>2021-596653</v>
      </c>
    </row>
    <row r="774" spans="49:49" x14ac:dyDescent="0.25">
      <c r="AW774" s="19" t="str">
        <v>2021-596675</v>
      </c>
    </row>
    <row r="775" spans="49:49" x14ac:dyDescent="0.25">
      <c r="AW775" s="19" t="str">
        <v>2021-596764</v>
      </c>
    </row>
    <row r="776" spans="49:49" x14ac:dyDescent="0.25">
      <c r="AW776" s="19" t="str">
        <v>2021-596783</v>
      </c>
    </row>
    <row r="777" spans="49:49" x14ac:dyDescent="0.25">
      <c r="AW777" s="19" t="str">
        <v>2021-596824</v>
      </c>
    </row>
    <row r="778" spans="49:49" x14ac:dyDescent="0.25">
      <c r="AW778" s="19" t="str">
        <v>2021-597048</v>
      </c>
    </row>
    <row r="779" spans="49:49" x14ac:dyDescent="0.25">
      <c r="AW779" s="19" t="str">
        <v>2021-597077</v>
      </c>
    </row>
    <row r="780" spans="49:49" x14ac:dyDescent="0.25">
      <c r="AW780" s="19" t="str">
        <v>2021-597097</v>
      </c>
    </row>
    <row r="781" spans="49:49" x14ac:dyDescent="0.25">
      <c r="AW781" s="19" t="str">
        <v>2021-597117</v>
      </c>
    </row>
    <row r="782" spans="49:49" x14ac:dyDescent="0.25">
      <c r="AW782" s="19" t="str">
        <v>2021-597143</v>
      </c>
    </row>
    <row r="783" spans="49:49" x14ac:dyDescent="0.25">
      <c r="AW783" s="19" t="str">
        <v>2021-597157</v>
      </c>
    </row>
    <row r="784" spans="49:49" x14ac:dyDescent="0.25">
      <c r="AW784" s="19" t="str">
        <v>2021-597361</v>
      </c>
    </row>
    <row r="785" spans="49:49" x14ac:dyDescent="0.25">
      <c r="AW785" s="19" t="str">
        <v>2021-598911</v>
      </c>
    </row>
    <row r="786" spans="49:49" x14ac:dyDescent="0.25">
      <c r="AW786" s="19" t="str">
        <v>2021-598912</v>
      </c>
    </row>
    <row r="787" spans="49:49" x14ac:dyDescent="0.25">
      <c r="AW787" s="19" t="str">
        <v>2021-598915</v>
      </c>
    </row>
    <row r="788" spans="49:49" x14ac:dyDescent="0.25">
      <c r="AW788" s="19" t="str">
        <v>2021-599111</v>
      </c>
    </row>
    <row r="789" spans="49:49" x14ac:dyDescent="0.25">
      <c r="AW789" s="19" t="str">
        <v>2021-599190</v>
      </c>
    </row>
    <row r="790" spans="49:49" x14ac:dyDescent="0.25">
      <c r="AW790" s="19" t="str">
        <v>2021-599438</v>
      </c>
    </row>
    <row r="791" spans="49:49" x14ac:dyDescent="0.25">
      <c r="AW791" s="19" t="str">
        <v>2021-599465</v>
      </c>
    </row>
    <row r="792" spans="49:49" x14ac:dyDescent="0.25">
      <c r="AW792" s="19" t="str">
        <v>2021-599620</v>
      </c>
    </row>
    <row r="793" spans="49:49" x14ac:dyDescent="0.25">
      <c r="AW793" s="19" t="str">
        <v>2021-599649</v>
      </c>
    </row>
    <row r="794" spans="49:49" x14ac:dyDescent="0.25">
      <c r="AW794" s="19" t="str">
        <v>2021-599689</v>
      </c>
    </row>
    <row r="795" spans="49:49" x14ac:dyDescent="0.25">
      <c r="AW795" s="19" t="str">
        <v>2021-599760</v>
      </c>
    </row>
    <row r="796" spans="49:49" x14ac:dyDescent="0.25">
      <c r="AW796" s="19" t="str">
        <v>2021-599777</v>
      </c>
    </row>
    <row r="797" spans="49:49" x14ac:dyDescent="0.25">
      <c r="AW797" s="19" t="str">
        <v>2021-599831</v>
      </c>
    </row>
    <row r="798" spans="49:49" x14ac:dyDescent="0.25">
      <c r="AW798" s="19" t="str">
        <v>2021-599834</v>
      </c>
    </row>
    <row r="799" spans="49:49" x14ac:dyDescent="0.25">
      <c r="AW799" s="19" t="str">
        <v>2021-599905</v>
      </c>
    </row>
    <row r="800" spans="49:49" x14ac:dyDescent="0.25">
      <c r="AW800" s="19" t="str">
        <v>2021-599916</v>
      </c>
    </row>
    <row r="801" spans="49:49" x14ac:dyDescent="0.25">
      <c r="AW801" s="19" t="str">
        <v>2021-599948</v>
      </c>
    </row>
    <row r="802" spans="49:49" x14ac:dyDescent="0.25">
      <c r="AW802" s="19" t="str">
        <v>2021-599959</v>
      </c>
    </row>
    <row r="803" spans="49:49" x14ac:dyDescent="0.25">
      <c r="AW803" s="19" t="str">
        <v>2021-599961</v>
      </c>
    </row>
    <row r="804" spans="49:49" x14ac:dyDescent="0.25">
      <c r="AW804" s="19" t="str">
        <v>2021-599991</v>
      </c>
    </row>
    <row r="805" spans="49:49" x14ac:dyDescent="0.25">
      <c r="AW805" s="19" t="str">
        <v>2021-600003</v>
      </c>
    </row>
    <row r="806" spans="49:49" x14ac:dyDescent="0.25">
      <c r="AW806" s="19" t="str">
        <v>2021-600088</v>
      </c>
    </row>
    <row r="807" spans="49:49" x14ac:dyDescent="0.25">
      <c r="AW807" s="19" t="str">
        <v>2021-600183</v>
      </c>
    </row>
    <row r="808" spans="49:49" x14ac:dyDescent="0.25">
      <c r="AW808" s="19" t="str">
        <v>2021-600222</v>
      </c>
    </row>
    <row r="809" spans="49:49" x14ac:dyDescent="0.25">
      <c r="AW809" s="19" t="str">
        <v>2021-600234</v>
      </c>
    </row>
    <row r="810" spans="49:49" x14ac:dyDescent="0.25">
      <c r="AW810" s="19" t="str">
        <v>2021-600501</v>
      </c>
    </row>
    <row r="811" spans="49:49" x14ac:dyDescent="0.25">
      <c r="AW811" s="19" t="str">
        <v>2021-600591</v>
      </c>
    </row>
    <row r="812" spans="49:49" x14ac:dyDescent="0.25">
      <c r="AW812" s="19" t="str">
        <v>2021-600664</v>
      </c>
    </row>
    <row r="813" spans="49:49" x14ac:dyDescent="0.25">
      <c r="AW813" s="19" t="str">
        <v>2021-600676</v>
      </c>
    </row>
    <row r="814" spans="49:49" x14ac:dyDescent="0.25">
      <c r="AW814" s="19" t="str">
        <v>2021-600748</v>
      </c>
    </row>
    <row r="815" spans="49:49" x14ac:dyDescent="0.25">
      <c r="AW815" s="19" t="str">
        <v>2021-600854</v>
      </c>
    </row>
    <row r="816" spans="49:49" x14ac:dyDescent="0.25">
      <c r="AW816" s="19" t="str">
        <v>2021-600867</v>
      </c>
    </row>
    <row r="817" spans="49:49" x14ac:dyDescent="0.25">
      <c r="AW817" s="19" t="str">
        <v>2021-600917</v>
      </c>
    </row>
    <row r="818" spans="49:49" x14ac:dyDescent="0.25">
      <c r="AW818" s="19" t="str">
        <v>2021-601000</v>
      </c>
    </row>
    <row r="819" spans="49:49" x14ac:dyDescent="0.25">
      <c r="AW819" s="19" t="str">
        <v>2021-601120</v>
      </c>
    </row>
    <row r="820" spans="49:49" x14ac:dyDescent="0.25">
      <c r="AW820" s="19" t="str">
        <v>2021-601148</v>
      </c>
    </row>
    <row r="821" spans="49:49" x14ac:dyDescent="0.25">
      <c r="AW821" s="19" t="str">
        <v>2021-601257</v>
      </c>
    </row>
    <row r="822" spans="49:49" x14ac:dyDescent="0.25">
      <c r="AW822" s="19" t="str">
        <v>2021-601293</v>
      </c>
    </row>
    <row r="823" spans="49:49" x14ac:dyDescent="0.25">
      <c r="AW823" s="19" t="str">
        <v>2021-601566</v>
      </c>
    </row>
    <row r="824" spans="49:49" x14ac:dyDescent="0.25">
      <c r="AW824" s="19" t="str">
        <v>2021-601400</v>
      </c>
    </row>
    <row r="825" spans="49:49" x14ac:dyDescent="0.25">
      <c r="AW825" s="19" t="str">
        <v>2021-601440</v>
      </c>
    </row>
    <row r="826" spans="49:49" x14ac:dyDescent="0.25">
      <c r="AW826" s="19" t="str">
        <v>2021-601569</v>
      </c>
    </row>
    <row r="827" spans="49:49" x14ac:dyDescent="0.25">
      <c r="AW827" s="19" t="str">
        <v>2021-601603</v>
      </c>
    </row>
    <row r="828" spans="49:49" x14ac:dyDescent="0.25">
      <c r="AW828" s="19" t="str">
        <v>2021-601625</v>
      </c>
    </row>
    <row r="829" spans="49:49" x14ac:dyDescent="0.25">
      <c r="AW829" s="19" t="str">
        <v>2021-601667</v>
      </c>
    </row>
    <row r="830" spans="49:49" x14ac:dyDescent="0.25">
      <c r="AW830" s="19" t="str">
        <v>2021-601671</v>
      </c>
    </row>
    <row r="831" spans="49:49" x14ac:dyDescent="0.25">
      <c r="AW831" s="19" t="str">
        <v>2021-601678</v>
      </c>
    </row>
    <row r="832" spans="49:49" x14ac:dyDescent="0.25">
      <c r="AW832" s="19" t="str">
        <v>2021-601680</v>
      </c>
    </row>
    <row r="833" spans="49:49" x14ac:dyDescent="0.25">
      <c r="AW833" s="19" t="str">
        <v>2021-601711</v>
      </c>
    </row>
    <row r="834" spans="49:49" x14ac:dyDescent="0.25">
      <c r="AW834" s="19" t="str">
        <v>2023-468926</v>
      </c>
    </row>
    <row r="835" spans="49:49" x14ac:dyDescent="0.25">
      <c r="AW835" s="19" t="str">
        <v>2023-469023</v>
      </c>
    </row>
    <row r="836" spans="49:49" x14ac:dyDescent="0.25">
      <c r="AW836" s="19" t="str">
        <v>2023-469098</v>
      </c>
    </row>
    <row r="837" spans="49:49" x14ac:dyDescent="0.25">
      <c r="AW837" s="19" t="str">
        <v>2023-469511</v>
      </c>
    </row>
    <row r="838" spans="49:49" x14ac:dyDescent="0.25">
      <c r="AW838" s="19" t="str">
        <v>2023-469682</v>
      </c>
    </row>
    <row r="839" spans="49:49" x14ac:dyDescent="0.25">
      <c r="AW839" s="19" t="str">
        <v>2023-469819</v>
      </c>
    </row>
    <row r="840" spans="49:49" x14ac:dyDescent="0.25">
      <c r="AW840" s="19" t="str">
        <v>2023-470356</v>
      </c>
    </row>
    <row r="841" spans="49:49" x14ac:dyDescent="0.25">
      <c r="AW841" s="19" t="str">
        <v>2023-470511</v>
      </c>
    </row>
    <row r="842" spans="49:49" x14ac:dyDescent="0.25">
      <c r="AW842" s="19" t="str">
        <v>2023-470871</v>
      </c>
    </row>
    <row r="843" spans="49:49" x14ac:dyDescent="0.25">
      <c r="AW843" s="19" t="str">
        <v>2023-470935</v>
      </c>
    </row>
    <row r="844" spans="49:49" x14ac:dyDescent="0.25">
      <c r="AW844" s="19" t="str">
        <v>2023-470938</v>
      </c>
    </row>
    <row r="845" spans="49:49" x14ac:dyDescent="0.25">
      <c r="AW845" s="19" t="str">
        <v>2023-470949</v>
      </c>
    </row>
    <row r="846" spans="49:49" x14ac:dyDescent="0.25">
      <c r="AW846" s="19" t="str">
        <v>2023-470962</v>
      </c>
    </row>
    <row r="847" spans="49:49" x14ac:dyDescent="0.25">
      <c r="AW847" s="19" t="str">
        <v>2023-470992</v>
      </c>
    </row>
    <row r="848" spans="49:49" x14ac:dyDescent="0.25">
      <c r="AW848" s="19" t="str">
        <v>2023-471012</v>
      </c>
    </row>
    <row r="849" spans="49:49" x14ac:dyDescent="0.25">
      <c r="AW849" s="19" t="str">
        <v>2023-471291</v>
      </c>
    </row>
    <row r="850" spans="49:49" x14ac:dyDescent="0.25">
      <c r="AW850" s="19" t="str">
        <v>2023-471345</v>
      </c>
    </row>
    <row r="851" spans="49:49" x14ac:dyDescent="0.25">
      <c r="AW851" s="19" t="str">
        <v>2023-471444</v>
      </c>
    </row>
    <row r="852" spans="49:49" x14ac:dyDescent="0.25">
      <c r="AW852" s="19" t="str">
        <v>2023-471621</v>
      </c>
    </row>
    <row r="853" spans="49:49" x14ac:dyDescent="0.25">
      <c r="AW853" s="19" t="str">
        <v>2023-471656</v>
      </c>
    </row>
    <row r="854" spans="49:49" x14ac:dyDescent="0.25">
      <c r="AW854" s="19" t="str">
        <v>2023-471671</v>
      </c>
    </row>
    <row r="855" spans="49:49" x14ac:dyDescent="0.25">
      <c r="AW855" s="19" t="str">
        <v>2023-472133</v>
      </c>
    </row>
    <row r="856" spans="49:49" x14ac:dyDescent="0.25">
      <c r="AW856" s="19" t="str">
        <v>2023-472215</v>
      </c>
    </row>
    <row r="857" spans="49:49" x14ac:dyDescent="0.25">
      <c r="AW857" s="19" t="str">
        <v>2023-472254</v>
      </c>
    </row>
    <row r="858" spans="49:49" x14ac:dyDescent="0.25">
      <c r="AW858" s="19" t="str">
        <v>2023-472344</v>
      </c>
    </row>
    <row r="859" spans="49:49" x14ac:dyDescent="0.25">
      <c r="AW859" s="19" t="str">
        <v>2023-472810</v>
      </c>
    </row>
    <row r="860" spans="49:49" x14ac:dyDescent="0.25">
      <c r="AW860" s="19" t="str">
        <v>2023-472983</v>
      </c>
    </row>
    <row r="861" spans="49:49" x14ac:dyDescent="0.25">
      <c r="AW861" s="19" t="str">
        <v>2023-473107</v>
      </c>
    </row>
    <row r="862" spans="49:49" x14ac:dyDescent="0.25">
      <c r="AW862" s="19" t="str">
        <v>2023-473637</v>
      </c>
    </row>
    <row r="863" spans="49:49" x14ac:dyDescent="0.25">
      <c r="AW863" s="19" t="str">
        <v>2023-473742</v>
      </c>
    </row>
    <row r="864" spans="49:49" x14ac:dyDescent="0.25">
      <c r="AW864" s="19" t="str">
        <v>2023-473820</v>
      </c>
    </row>
    <row r="865" spans="49:49" x14ac:dyDescent="0.25">
      <c r="AW865" s="19" t="str">
        <v>2023-473840</v>
      </c>
    </row>
    <row r="866" spans="49:49" x14ac:dyDescent="0.25">
      <c r="AW866" s="19" t="str">
        <v>2023-474303</v>
      </c>
    </row>
    <row r="867" spans="49:49" x14ac:dyDescent="0.25">
      <c r="AW867" s="19" t="str">
        <v>2023-474378</v>
      </c>
    </row>
    <row r="868" spans="49:49" x14ac:dyDescent="0.25">
      <c r="AW868" s="19" t="str">
        <v>2023-474759</v>
      </c>
    </row>
    <row r="869" spans="49:49" x14ac:dyDescent="0.25">
      <c r="AW869" s="19" t="str">
        <v>2023-474790</v>
      </c>
    </row>
    <row r="870" spans="49:49" x14ac:dyDescent="0.25">
      <c r="AW870" s="19" t="str">
        <v>2023-474861</v>
      </c>
    </row>
    <row r="871" spans="49:49" x14ac:dyDescent="0.25">
      <c r="AW871" s="19" t="str">
        <v>2023-474915</v>
      </c>
    </row>
    <row r="872" spans="49:49" x14ac:dyDescent="0.25">
      <c r="AW872" s="19" t="str">
        <v>2023-475032</v>
      </c>
    </row>
    <row r="873" spans="49:49" x14ac:dyDescent="0.25">
      <c r="AW873" s="19" t="str">
        <v>2023-475038</v>
      </c>
    </row>
    <row r="874" spans="49:49" x14ac:dyDescent="0.25">
      <c r="AW874" s="19" t="str">
        <v>2023-475387</v>
      </c>
    </row>
    <row r="875" spans="49:49" x14ac:dyDescent="0.25">
      <c r="AW875" s="19" t="str">
        <v>2023-475482</v>
      </c>
    </row>
    <row r="876" spans="49:49" x14ac:dyDescent="0.25">
      <c r="AW876" s="19" t="str">
        <v>2023-476013</v>
      </c>
    </row>
    <row r="877" spans="49:49" x14ac:dyDescent="0.25">
      <c r="AW877" s="19" t="str">
        <v>2021-597374</v>
      </c>
    </row>
    <row r="878" spans="49:49" x14ac:dyDescent="0.25">
      <c r="AW878" s="19" t="str">
        <v>2021-597685</v>
      </c>
    </row>
    <row r="879" spans="49:49" x14ac:dyDescent="0.25">
      <c r="AW879" s="19" t="str">
        <v>2021-597749</v>
      </c>
    </row>
    <row r="880" spans="49:49" x14ac:dyDescent="0.25">
      <c r="AW880" s="19" t="str">
        <v>2021-597829</v>
      </c>
    </row>
    <row r="881" spans="49:49" x14ac:dyDescent="0.25">
      <c r="AW881" s="19" t="str">
        <v>2021-597836</v>
      </c>
    </row>
    <row r="882" spans="49:49" x14ac:dyDescent="0.25">
      <c r="AW882" s="19" t="str">
        <v>2021-597851</v>
      </c>
    </row>
    <row r="883" spans="49:49" x14ac:dyDescent="0.25">
      <c r="AW883" s="19" t="str">
        <v>2021-597886</v>
      </c>
    </row>
    <row r="884" spans="49:49" x14ac:dyDescent="0.25">
      <c r="AW884" s="19" t="str">
        <v>2021-597935</v>
      </c>
    </row>
    <row r="885" spans="49:49" x14ac:dyDescent="0.25">
      <c r="AW885" s="19" t="str">
        <v>2021-598004</v>
      </c>
    </row>
    <row r="886" spans="49:49" x14ac:dyDescent="0.25">
      <c r="AW886" s="19" t="str">
        <v>2021-598035</v>
      </c>
    </row>
    <row r="887" spans="49:49" x14ac:dyDescent="0.25">
      <c r="AW887" s="19" t="str">
        <v>2021-598056</v>
      </c>
    </row>
    <row r="888" spans="49:49" x14ac:dyDescent="0.25">
      <c r="AW888" s="19" t="str">
        <v>2021-598058</v>
      </c>
    </row>
    <row r="889" spans="49:49" x14ac:dyDescent="0.25">
      <c r="AW889" s="19" t="str">
        <v>2021-598102</v>
      </c>
    </row>
    <row r="890" spans="49:49" x14ac:dyDescent="0.25">
      <c r="AW890" s="19" t="str">
        <v>2021-598113</v>
      </c>
    </row>
    <row r="891" spans="49:49" x14ac:dyDescent="0.25">
      <c r="AW891" s="19" t="str">
        <v>2021-598222</v>
      </c>
    </row>
    <row r="892" spans="49:49" x14ac:dyDescent="0.25">
      <c r="AW892" s="19" t="str">
        <v>2021-598241</v>
      </c>
    </row>
    <row r="893" spans="49:49" x14ac:dyDescent="0.25">
      <c r="AW893" s="19" t="str">
        <v>2021-598282</v>
      </c>
    </row>
    <row r="894" spans="49:49" x14ac:dyDescent="0.25">
      <c r="AW894" s="19" t="str">
        <v>2021-598380</v>
      </c>
    </row>
    <row r="895" spans="49:49" x14ac:dyDescent="0.25">
      <c r="AW895" s="19" t="str">
        <v>2021-598528</v>
      </c>
    </row>
    <row r="896" spans="49:49" x14ac:dyDescent="0.25">
      <c r="AW896" s="19" t="str">
        <v>2021-598701</v>
      </c>
    </row>
    <row r="897" spans="49:49" x14ac:dyDescent="0.25">
      <c r="AW897" s="19" t="str">
        <v>2021-598707</v>
      </c>
    </row>
    <row r="898" spans="49:49" x14ac:dyDescent="0.25">
      <c r="AW898" s="19" t="str">
        <v>2021-598711</v>
      </c>
    </row>
    <row r="899" spans="49:49" x14ac:dyDescent="0.25">
      <c r="AW899" s="19" t="str">
        <v>2019-519613</v>
      </c>
    </row>
    <row r="900" spans="49:49" x14ac:dyDescent="0.25">
      <c r="AW900" s="19">
        <v>0</v>
      </c>
    </row>
    <row r="901" spans="49:49" x14ac:dyDescent="0.25">
      <c r="AW901" s="19" t="str">
        <v>*</v>
      </c>
    </row>
  </sheetData>
  <mergeCells count="27">
    <mergeCell ref="B3:D3"/>
    <mergeCell ref="Q3:S3"/>
    <mergeCell ref="T3:V3"/>
    <mergeCell ref="W3:Y3"/>
    <mergeCell ref="Z3:AB3"/>
    <mergeCell ref="AC3:AE3"/>
    <mergeCell ref="E2:G2"/>
    <mergeCell ref="H2:J2"/>
    <mergeCell ref="K2:M2"/>
    <mergeCell ref="N2:P2"/>
    <mergeCell ref="Q2:S2"/>
    <mergeCell ref="AS1:AT1"/>
    <mergeCell ref="E3:G3"/>
    <mergeCell ref="H3:J3"/>
    <mergeCell ref="K3:M3"/>
    <mergeCell ref="N3:P3"/>
    <mergeCell ref="AI2:AK2"/>
    <mergeCell ref="T2:V2"/>
    <mergeCell ref="W2:Y2"/>
    <mergeCell ref="Z2:AB2"/>
    <mergeCell ref="AC2:AE2"/>
    <mergeCell ref="AF2:AH2"/>
    <mergeCell ref="AF3:AH3"/>
    <mergeCell ref="AI3:AK3"/>
    <mergeCell ref="AN1:AO1"/>
    <mergeCell ref="B1:AK1"/>
    <mergeCell ref="B2:D2"/>
  </mergeCells>
  <conditionalFormatting sqref="A1:A35">
    <cfRule type="expression" dxfId="27" priority="1">
      <formula>$A$1 = "Theme Nuit"</formula>
    </cfRule>
  </conditionalFormatting>
  <conditionalFormatting sqref="A1:XFD1048576">
    <cfRule type="expression" dxfId="26" priority="18">
      <formula>$A$1 = "Theme Nuit"</formula>
    </cfRule>
  </conditionalFormatting>
  <conditionalFormatting sqref="B4:B34 E4:E34 H4:H34 K4:K34 N4:N34 Q4:Q34 T4:T34 W4:W34 Z4:Z34 AC4:AC34 AF4:AF34 AI4:AI34">
    <cfRule type="expression" dxfId="25" priority="4">
      <formula>$A$1 = "Theme Nuit"</formula>
    </cfRule>
  </conditionalFormatting>
  <conditionalFormatting sqref="B1:AK35">
    <cfRule type="expression" dxfId="24" priority="16">
      <formula>$A$1 = "Theme Nuit"</formula>
    </cfRule>
    <cfRule type="expression" dxfId="23" priority="17">
      <formula>$A$1 = "Theme Nuit"</formula>
    </cfRule>
  </conditionalFormatting>
  <conditionalFormatting sqref="B2:AK2">
    <cfRule type="expression" dxfId="22" priority="5">
      <formula>$A$1 = "Theme Nuit"</formula>
    </cfRule>
  </conditionalFormatting>
  <conditionalFormatting sqref="B35:AK35">
    <cfRule type="expression" dxfId="21" priority="7">
      <formula>$A$1 = "Theme Nuit"</formula>
    </cfRule>
  </conditionalFormatting>
  <conditionalFormatting sqref="E32:G32">
    <cfRule type="expression" dxfId="20" priority="6">
      <formula>$E$32=""</formula>
    </cfRule>
  </conditionalFormatting>
  <conditionalFormatting sqref="E33:G34 K34:M34 Q34:S34 Z34:AB34 AF34:AH34">
    <cfRule type="expression" dxfId="19" priority="8">
      <formula>$A$1 = "Theme Nuit"</formula>
    </cfRule>
  </conditionalFormatting>
  <conditionalFormatting sqref="F4:F32 L4:L33 R4:R33 AA4:AA33 AG4:AG33 C4:C34 I4:I34 O4:O34 U4:U34 X4:X34 AD4:AD34 AJ4:AJ34">
    <cfRule type="expression" dxfId="18" priority="11">
      <formula>C4="Sam"</formula>
    </cfRule>
    <cfRule type="expression" dxfId="17" priority="14">
      <formula>C4="Dim"</formula>
    </cfRule>
  </conditionalFormatting>
  <conditionalFormatting sqref="G4:G32 M4:M33 S4:S33 AB4:AB33 AH4:AH33 D4:D34 J4:J34 P4:P34 V4:V34 Y4:Y34 AE4:AE34 AK4:AK34">
    <cfRule type="expression" dxfId="16" priority="9">
      <formula>C4="Sam"</formula>
    </cfRule>
    <cfRule type="expression" dxfId="15" priority="12">
      <formula>C4="Dim"</formula>
    </cfRule>
  </conditionalFormatting>
  <conditionalFormatting sqref="AL1:AL35">
    <cfRule type="expression" dxfId="14" priority="2">
      <formula>$A$1 = "Theme Nuit"</formula>
    </cfRule>
  </conditionalFormatting>
  <dataValidations count="5">
    <dataValidation type="list" allowBlank="1" showInputMessage="1" showErrorMessage="1" sqref="A20" xr:uid="{9D0F861C-8258-4551-9E05-08C5189DFD65}">
      <formula1>INDIRECT($AN$18)</formula1>
    </dataValidation>
    <dataValidation type="list" allowBlank="1" showInputMessage="1" showErrorMessage="1" sqref="A26" xr:uid="{8B128EA3-E673-4717-AB8A-7EA750C8C101}">
      <formula1>INDIRECT($AN$24)</formula1>
    </dataValidation>
    <dataValidation type="list" allowBlank="1" showInputMessage="1" showErrorMessage="1" sqref="A18 A24" xr:uid="{E3E4940A-AFB2-48BC-8D5B-F63A2999A48E}">
      <formula1>$AS:$AS</formula1>
    </dataValidation>
    <dataValidation type="list" allowBlank="1" showInputMessage="1" showErrorMessage="1" sqref="A4" xr:uid="{134D4A5A-9310-48AF-A9BA-9500E9AFF483}">
      <formula1>$AQ$2:$AQ$11</formula1>
    </dataValidation>
    <dataValidation type="list" allowBlank="1" showInputMessage="1" showErrorMessage="1" sqref="A1" xr:uid="{E7DE8DCB-FC89-4495-AEE6-71CBBC7CDE10}">
      <formula1>$AN$11:$AN$12</formula1>
    </dataValidation>
  </dataValidations>
  <pageMargins left="0.7" right="0.7" top="0.75" bottom="0.75" header="0.3" footer="0.3"/>
  <pageSetup paperSize="9" orientation="portrait" r:id="rId1"/>
  <ignoredErrors>
    <ignoredError sqref="B6:C12 B3:AB3 B4:C4 E4:F4 B5:C5 E5:F5 E6:F12 H4:I4 H5:I5 H6:I12 K4:L4 K5:L5 K6:L12 N4:O4 N5:O5 N6:O12 Q4:R4 Q5:R5 Q6:R12 T4:U4 T5:U5 T6:U12 W4:X4 W5:X5 W6:X12 Z4:AA4 Z5:AA5 Z6:AA12 AC4:AD4 AC5:AD5 AC6:AD12 AF4:AG4 AF5:AG5 AF6:AG12 AI4 AI5 AI6:AI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3D07-FDDD-4C57-A3FA-DB7F55ACB298}">
  <sheetPr filterMode="1"/>
  <dimension ref="A1:AS1504"/>
  <sheetViews>
    <sheetView workbookViewId="0">
      <selection activeCell="E1" sqref="E1:E1048576"/>
    </sheetView>
  </sheetViews>
  <sheetFormatPr baseColWidth="10" defaultColWidth="11.42578125" defaultRowHeight="15" x14ac:dyDescent="0.25"/>
  <cols>
    <col min="1" max="1" width="11.7109375" style="88" bestFit="1" customWidth="1"/>
    <col min="2" max="2" width="13.7109375" style="90" bestFit="1" customWidth="1"/>
    <col min="3" max="3" width="18.85546875" style="88" bestFit="1" customWidth="1"/>
    <col min="4" max="4" width="33.5703125" style="88" bestFit="1" customWidth="1"/>
    <col min="5" max="5" width="16.42578125" style="126" bestFit="1" customWidth="1"/>
    <col min="6" max="6" width="15.7109375" style="88" bestFit="1" customWidth="1"/>
    <col min="7" max="7" width="14.5703125" style="88" bestFit="1" customWidth="1"/>
    <col min="8" max="8" width="34.42578125" style="88" bestFit="1" customWidth="1"/>
    <col min="9" max="9" width="17.7109375" style="88" bestFit="1" customWidth="1"/>
    <col min="10" max="10" width="11.7109375" style="88" bestFit="1" customWidth="1"/>
    <col min="11" max="11" width="15" style="88" bestFit="1" customWidth="1"/>
    <col min="12" max="12" width="29" style="88" bestFit="1" customWidth="1"/>
    <col min="13" max="13" width="17.42578125" style="89" bestFit="1" customWidth="1"/>
    <col min="14" max="14" width="22.140625" style="89" bestFit="1" customWidth="1"/>
    <col min="15" max="15" width="25.140625" style="89" bestFit="1" customWidth="1"/>
    <col min="16" max="16" width="16.42578125" style="88" bestFit="1" customWidth="1"/>
    <col min="17" max="17" width="17.7109375" style="88" bestFit="1" customWidth="1"/>
    <col min="18" max="18" width="15.140625" style="88" bestFit="1" customWidth="1"/>
    <col min="19" max="19" width="12" style="88" bestFit="1" customWidth="1"/>
    <col min="20" max="20" width="18.140625" style="88" bestFit="1" customWidth="1"/>
    <col min="21" max="21" width="12" style="88" bestFit="1" customWidth="1"/>
    <col min="22" max="22" width="18.140625" style="88" bestFit="1" customWidth="1"/>
    <col min="23" max="23" width="12" style="88" bestFit="1" customWidth="1"/>
    <col min="24" max="24" width="18.140625" style="88" bestFit="1" customWidth="1"/>
    <col min="25" max="25" width="12" style="88" bestFit="1" customWidth="1"/>
    <col min="26" max="26" width="18.140625" style="88" bestFit="1" customWidth="1"/>
    <col min="27" max="27" width="12" style="88" bestFit="1" customWidth="1"/>
    <col min="28" max="28" width="18.140625" style="88" bestFit="1" customWidth="1"/>
    <col min="29" max="29" width="12" style="88" bestFit="1" customWidth="1"/>
    <col min="30" max="30" width="15" style="88" bestFit="1" customWidth="1"/>
    <col min="31" max="31" width="39.140625" style="88" bestFit="1" customWidth="1"/>
    <col min="32" max="32" width="17.7109375" style="88" bestFit="1" customWidth="1"/>
    <col min="33" max="33" width="25.5703125" style="88" bestFit="1" customWidth="1"/>
    <col min="34" max="34" width="19" style="88" bestFit="1" customWidth="1"/>
    <col min="35" max="35" width="19.85546875" style="88" bestFit="1" customWidth="1"/>
    <col min="36" max="36" width="27.5703125" style="88" bestFit="1" customWidth="1"/>
    <col min="37" max="37" width="37.28515625" style="88" bestFit="1" customWidth="1"/>
    <col min="38" max="38" width="14.28515625" style="88" bestFit="1" customWidth="1"/>
    <col min="39" max="39" width="10.28515625" style="88" bestFit="1" customWidth="1"/>
    <col min="40" max="40" width="10.5703125" style="88" bestFit="1" customWidth="1"/>
    <col min="41" max="41" width="14.140625" style="88" bestFit="1" customWidth="1"/>
    <col min="42" max="45" width="11.42578125" style="133"/>
    <col min="46" max="16384" width="11.42578125" style="88"/>
  </cols>
  <sheetData>
    <row r="1" spans="1:45" x14ac:dyDescent="0.25">
      <c r="A1" s="88" t="s">
        <v>70</v>
      </c>
      <c r="B1" s="90" t="s">
        <v>0</v>
      </c>
      <c r="C1" s="88" t="s">
        <v>71</v>
      </c>
      <c r="D1" s="88" t="s">
        <v>72</v>
      </c>
      <c r="E1" s="126" t="s">
        <v>1</v>
      </c>
      <c r="F1" s="88" t="s">
        <v>2</v>
      </c>
      <c r="G1" s="88" t="s">
        <v>73</v>
      </c>
      <c r="H1" s="88" t="s">
        <v>3</v>
      </c>
      <c r="I1" s="88" t="s">
        <v>74</v>
      </c>
      <c r="J1" s="88" t="s">
        <v>75</v>
      </c>
      <c r="K1" s="88" t="s">
        <v>4</v>
      </c>
      <c r="L1" s="88" t="s">
        <v>76</v>
      </c>
      <c r="M1" s="89" t="s">
        <v>77</v>
      </c>
      <c r="N1" s="89" t="s">
        <v>78</v>
      </c>
      <c r="O1" s="89" t="s">
        <v>79</v>
      </c>
      <c r="P1" s="88" t="s">
        <v>80</v>
      </c>
      <c r="Q1" s="88" t="s">
        <v>81</v>
      </c>
      <c r="R1" s="88" t="s">
        <v>82</v>
      </c>
      <c r="S1" s="88" t="s">
        <v>83</v>
      </c>
      <c r="T1" s="88" t="s">
        <v>84</v>
      </c>
      <c r="U1" s="88" t="s">
        <v>85</v>
      </c>
      <c r="V1" s="88" t="s">
        <v>86</v>
      </c>
      <c r="W1" s="88" t="s">
        <v>87</v>
      </c>
      <c r="X1" s="88" t="s">
        <v>88</v>
      </c>
      <c r="Y1" s="88" t="s">
        <v>89</v>
      </c>
      <c r="Z1" s="88" t="s">
        <v>90</v>
      </c>
      <c r="AA1" s="88" t="s">
        <v>91</v>
      </c>
      <c r="AB1" s="88" t="s">
        <v>92</v>
      </c>
      <c r="AC1" s="88" t="s">
        <v>93</v>
      </c>
      <c r="AD1" s="88" t="s">
        <v>94</v>
      </c>
      <c r="AE1" s="88" t="s">
        <v>5</v>
      </c>
      <c r="AF1" s="88" t="s">
        <v>6</v>
      </c>
      <c r="AG1" s="88" t="s">
        <v>7</v>
      </c>
      <c r="AH1" s="88" t="s">
        <v>95</v>
      </c>
      <c r="AI1" s="88" t="s">
        <v>8</v>
      </c>
      <c r="AJ1" s="88" t="s">
        <v>96</v>
      </c>
      <c r="AK1" s="88" t="s">
        <v>97</v>
      </c>
      <c r="AL1" s="88" t="s">
        <v>9</v>
      </c>
      <c r="AM1" s="88" t="s">
        <v>98</v>
      </c>
      <c r="AN1" s="88" t="s">
        <v>99</v>
      </c>
      <c r="AO1" s="88" t="s">
        <v>100</v>
      </c>
      <c r="AP1" s="133" t="s">
        <v>42</v>
      </c>
      <c r="AQ1" s="133" t="s">
        <v>2694</v>
      </c>
      <c r="AR1" s="133" t="s">
        <v>2695</v>
      </c>
      <c r="AS1" s="133" t="s">
        <v>2696</v>
      </c>
    </row>
    <row r="2" spans="1:45" hidden="1" x14ac:dyDescent="0.25">
      <c r="A2" s="90" t="s">
        <v>1979</v>
      </c>
      <c r="B2" s="90">
        <v>43469</v>
      </c>
      <c r="C2" s="88">
        <v>1</v>
      </c>
      <c r="D2" s="88" t="s">
        <v>101</v>
      </c>
      <c r="E2" s="126">
        <v>480000</v>
      </c>
      <c r="F2" s="88">
        <v>2</v>
      </c>
      <c r="H2" s="88" t="s">
        <v>311</v>
      </c>
      <c r="I2" s="88">
        <v>2660</v>
      </c>
      <c r="J2" s="88">
        <v>35000</v>
      </c>
      <c r="K2" s="91">
        <v>35238</v>
      </c>
      <c r="L2" s="91" t="s">
        <v>123</v>
      </c>
      <c r="M2" s="89">
        <v>35</v>
      </c>
      <c r="P2" s="92" t="s">
        <v>1346</v>
      </c>
      <c r="Q2" s="93"/>
      <c r="R2" s="92"/>
      <c r="S2" s="94">
        <v>60</v>
      </c>
      <c r="T2" s="88" t="s">
        <v>1455</v>
      </c>
      <c r="U2" s="92"/>
      <c r="V2" s="93"/>
      <c r="AC2" s="88">
        <v>1</v>
      </c>
      <c r="AD2" s="88">
        <v>2</v>
      </c>
      <c r="AE2" s="88" t="s">
        <v>108</v>
      </c>
      <c r="AF2" s="88" t="s">
        <v>262</v>
      </c>
      <c r="AG2" s="88">
        <v>0</v>
      </c>
      <c r="AM2" s="88" t="s">
        <v>1347</v>
      </c>
      <c r="AN2" s="88" t="s">
        <v>1348</v>
      </c>
      <c r="AO2" s="88" t="s">
        <v>106</v>
      </c>
      <c r="AP2" s="133" t="str">
        <f>TEXT(DAY(B2),"jj")</f>
        <v>04</v>
      </c>
      <c r="AQ2" s="133" t="str">
        <f>TEXT(MONTH(B2),"jj")</f>
        <v>01</v>
      </c>
      <c r="AR2" s="133">
        <f>YEAR(B2)</f>
        <v>2019</v>
      </c>
      <c r="AS2" s="133" t="str">
        <f>TEXT(B2, "mmmm")</f>
        <v>janvier</v>
      </c>
    </row>
    <row r="3" spans="1:45" hidden="1" x14ac:dyDescent="0.25">
      <c r="A3" s="90" t="s">
        <v>1979</v>
      </c>
      <c r="B3" s="90">
        <v>43469</v>
      </c>
      <c r="C3" s="88">
        <v>1</v>
      </c>
      <c r="D3" s="88" t="s">
        <v>101</v>
      </c>
      <c r="E3" s="126">
        <v>480000</v>
      </c>
      <c r="F3" s="88">
        <v>2</v>
      </c>
      <c r="H3" s="88" t="s">
        <v>311</v>
      </c>
      <c r="I3" s="88">
        <v>2660</v>
      </c>
      <c r="J3" s="88">
        <v>35000</v>
      </c>
      <c r="K3" s="91">
        <v>35238</v>
      </c>
      <c r="L3" s="91" t="s">
        <v>123</v>
      </c>
      <c r="M3" s="89">
        <v>35</v>
      </c>
      <c r="P3" s="92" t="s">
        <v>1346</v>
      </c>
      <c r="Q3" s="93"/>
      <c r="R3" s="92"/>
      <c r="S3" s="94">
        <v>46</v>
      </c>
      <c r="U3" s="92">
        <v>47</v>
      </c>
      <c r="V3" s="93"/>
      <c r="W3" s="88">
        <v>61</v>
      </c>
      <c r="AC3" s="88">
        <v>3</v>
      </c>
      <c r="AD3" s="88">
        <v>2</v>
      </c>
      <c r="AE3" s="88" t="s">
        <v>108</v>
      </c>
      <c r="AF3" s="88" t="s">
        <v>331</v>
      </c>
      <c r="AG3" s="88">
        <v>5</v>
      </c>
      <c r="AM3" s="88" t="s">
        <v>1347</v>
      </c>
      <c r="AN3" s="88" t="s">
        <v>1348</v>
      </c>
      <c r="AO3" s="88" t="s">
        <v>106</v>
      </c>
      <c r="AP3" s="133" t="str">
        <f t="shared" ref="AP3:AP66" si="0">TEXT(DAY(B3),"jj")</f>
        <v>04</v>
      </c>
      <c r="AQ3" s="133" t="str">
        <f t="shared" ref="AQ3:AQ66" si="1">TEXT(MONTH(B3),"jj")</f>
        <v>01</v>
      </c>
      <c r="AR3" s="133">
        <f t="shared" ref="AR3:AR66" si="2">YEAR(B3)</f>
        <v>2019</v>
      </c>
      <c r="AS3" s="133" t="str">
        <f t="shared" ref="AS3:AS66" si="3">TEXT(B3, "mmmm")</f>
        <v>janvier</v>
      </c>
    </row>
    <row r="4" spans="1:45" hidden="1" x14ac:dyDescent="0.25">
      <c r="A4" s="90" t="s">
        <v>1980</v>
      </c>
      <c r="B4" s="90">
        <v>43467</v>
      </c>
      <c r="C4" s="88">
        <v>1</v>
      </c>
      <c r="D4" s="88" t="s">
        <v>101</v>
      </c>
      <c r="E4" s="126">
        <v>132000</v>
      </c>
      <c r="F4" s="88">
        <v>3</v>
      </c>
      <c r="H4" s="88" t="s">
        <v>1298</v>
      </c>
      <c r="I4" s="88">
        <v>7810</v>
      </c>
      <c r="J4" s="88">
        <v>35000</v>
      </c>
      <c r="K4" s="91">
        <v>35238</v>
      </c>
      <c r="L4" s="91" t="s">
        <v>123</v>
      </c>
      <c r="M4" s="89">
        <v>35</v>
      </c>
      <c r="P4" s="92" t="s">
        <v>1299</v>
      </c>
      <c r="Q4" s="93"/>
      <c r="R4" s="92"/>
      <c r="S4" s="94">
        <v>9</v>
      </c>
      <c r="U4" s="92"/>
      <c r="V4" s="93"/>
      <c r="AC4" s="88">
        <v>1</v>
      </c>
      <c r="AD4" s="88">
        <v>2</v>
      </c>
      <c r="AE4" s="88" t="s">
        <v>108</v>
      </c>
      <c r="AF4" s="88" t="s">
        <v>181</v>
      </c>
      <c r="AG4" s="88">
        <v>1</v>
      </c>
      <c r="AM4" s="88" t="s">
        <v>890</v>
      </c>
      <c r="AN4" s="88" t="s">
        <v>1300</v>
      </c>
      <c r="AO4" s="88" t="s">
        <v>106</v>
      </c>
      <c r="AP4" s="133" t="str">
        <f t="shared" si="0"/>
        <v>02</v>
      </c>
      <c r="AQ4" s="133" t="str">
        <f t="shared" si="1"/>
        <v>01</v>
      </c>
      <c r="AR4" s="133">
        <f t="shared" si="2"/>
        <v>2019</v>
      </c>
      <c r="AS4" s="133" t="str">
        <f t="shared" si="3"/>
        <v>janvier</v>
      </c>
    </row>
    <row r="5" spans="1:45" hidden="1" x14ac:dyDescent="0.25">
      <c r="A5" s="90" t="s">
        <v>1981</v>
      </c>
      <c r="B5" s="90">
        <v>43472</v>
      </c>
      <c r="C5" s="88">
        <v>1</v>
      </c>
      <c r="D5" s="88" t="s">
        <v>101</v>
      </c>
      <c r="E5" s="126">
        <v>15000</v>
      </c>
      <c r="F5" s="88">
        <v>4</v>
      </c>
      <c r="H5" s="88" t="s">
        <v>432</v>
      </c>
      <c r="I5" s="88">
        <v>1810</v>
      </c>
      <c r="J5" s="88">
        <v>35000</v>
      </c>
      <c r="K5" s="91">
        <v>35238</v>
      </c>
      <c r="L5" s="91" t="s">
        <v>123</v>
      </c>
      <c r="M5" s="89">
        <v>35</v>
      </c>
      <c r="P5" s="92" t="s">
        <v>1948</v>
      </c>
      <c r="Q5" s="93"/>
      <c r="R5" s="92"/>
      <c r="S5" s="94">
        <v>26</v>
      </c>
      <c r="T5" s="88" t="s">
        <v>904</v>
      </c>
      <c r="U5" s="92"/>
      <c r="V5" s="93"/>
      <c r="AC5" s="88">
        <v>1</v>
      </c>
      <c r="AD5" s="88">
        <v>4</v>
      </c>
      <c r="AE5" s="88" t="s">
        <v>126</v>
      </c>
      <c r="AF5" s="88" t="s">
        <v>125</v>
      </c>
      <c r="AG5" s="88">
        <v>0</v>
      </c>
      <c r="AM5" s="88" t="s">
        <v>1949</v>
      </c>
      <c r="AN5" s="88" t="s">
        <v>401</v>
      </c>
      <c r="AO5" s="88" t="s">
        <v>106</v>
      </c>
      <c r="AP5" s="133" t="str">
        <f t="shared" si="0"/>
        <v>07</v>
      </c>
      <c r="AQ5" s="133" t="str">
        <f t="shared" si="1"/>
        <v>01</v>
      </c>
      <c r="AR5" s="133">
        <f t="shared" si="2"/>
        <v>2019</v>
      </c>
      <c r="AS5" s="133" t="str">
        <f t="shared" si="3"/>
        <v>janvier</v>
      </c>
    </row>
    <row r="6" spans="1:45" hidden="1" x14ac:dyDescent="0.25">
      <c r="A6" s="90" t="s">
        <v>1982</v>
      </c>
      <c r="B6" s="90">
        <v>43469</v>
      </c>
      <c r="C6" s="88">
        <v>1</v>
      </c>
      <c r="D6" s="88" t="s">
        <v>101</v>
      </c>
      <c r="E6" s="126">
        <v>110000</v>
      </c>
      <c r="F6" s="88">
        <v>2</v>
      </c>
      <c r="H6" s="88" t="s">
        <v>311</v>
      </c>
      <c r="I6" s="88">
        <v>2660</v>
      </c>
      <c r="J6" s="88">
        <v>35000</v>
      </c>
      <c r="K6" s="91">
        <v>35238</v>
      </c>
      <c r="L6" s="91" t="s">
        <v>123</v>
      </c>
      <c r="M6" s="89">
        <v>35</v>
      </c>
      <c r="P6" s="92" t="s">
        <v>1346</v>
      </c>
      <c r="Q6" s="93"/>
      <c r="R6" s="92"/>
      <c r="S6" s="94">
        <v>49</v>
      </c>
      <c r="T6" s="88" t="s">
        <v>1983</v>
      </c>
      <c r="U6" s="92"/>
      <c r="V6" s="93"/>
      <c r="AC6" s="88">
        <v>1</v>
      </c>
      <c r="AD6" s="88">
        <v>4</v>
      </c>
      <c r="AE6" s="88" t="s">
        <v>126</v>
      </c>
      <c r="AF6" s="88" t="s">
        <v>120</v>
      </c>
      <c r="AG6" s="88">
        <v>0</v>
      </c>
      <c r="AM6" s="88" t="s">
        <v>1347</v>
      </c>
      <c r="AN6" s="88" t="s">
        <v>1348</v>
      </c>
      <c r="AO6" s="88" t="s">
        <v>106</v>
      </c>
      <c r="AP6" s="133" t="str">
        <f t="shared" si="0"/>
        <v>04</v>
      </c>
      <c r="AQ6" s="133" t="str">
        <f t="shared" si="1"/>
        <v>01</v>
      </c>
      <c r="AR6" s="133">
        <f t="shared" si="2"/>
        <v>2019</v>
      </c>
      <c r="AS6" s="133" t="str">
        <f t="shared" si="3"/>
        <v>janvier</v>
      </c>
    </row>
    <row r="7" spans="1:45" hidden="1" x14ac:dyDescent="0.25">
      <c r="A7" s="90" t="s">
        <v>1982</v>
      </c>
      <c r="B7" s="90">
        <v>43469</v>
      </c>
      <c r="C7" s="88">
        <v>1</v>
      </c>
      <c r="D7" s="88" t="s">
        <v>101</v>
      </c>
      <c r="E7" s="126">
        <v>110000</v>
      </c>
      <c r="F7" s="88">
        <v>2</v>
      </c>
      <c r="H7" s="88" t="s">
        <v>311</v>
      </c>
      <c r="I7" s="88">
        <v>2660</v>
      </c>
      <c r="J7" s="88">
        <v>35000</v>
      </c>
      <c r="K7" s="91">
        <v>35238</v>
      </c>
      <c r="L7" s="91" t="s">
        <v>123</v>
      </c>
      <c r="M7" s="89">
        <v>35</v>
      </c>
      <c r="P7" s="92" t="s">
        <v>1346</v>
      </c>
      <c r="Q7" s="93"/>
      <c r="R7" s="92"/>
      <c r="S7" s="94">
        <v>44</v>
      </c>
      <c r="U7" s="92"/>
      <c r="V7" s="93"/>
      <c r="AC7" s="88">
        <v>1</v>
      </c>
      <c r="AD7" s="88">
        <v>3</v>
      </c>
      <c r="AE7" s="88" t="s">
        <v>107</v>
      </c>
      <c r="AG7" s="88">
        <v>0</v>
      </c>
      <c r="AM7" s="88" t="s">
        <v>1347</v>
      </c>
      <c r="AN7" s="88" t="s">
        <v>1348</v>
      </c>
      <c r="AO7" s="88" t="s">
        <v>106</v>
      </c>
      <c r="AP7" s="133" t="str">
        <f t="shared" si="0"/>
        <v>04</v>
      </c>
      <c r="AQ7" s="133" t="str">
        <f t="shared" si="1"/>
        <v>01</v>
      </c>
      <c r="AR7" s="133">
        <f t="shared" si="2"/>
        <v>2019</v>
      </c>
      <c r="AS7" s="133" t="str">
        <f t="shared" si="3"/>
        <v>janvier</v>
      </c>
    </row>
    <row r="8" spans="1:45" hidden="1" x14ac:dyDescent="0.25">
      <c r="A8" s="90" t="s">
        <v>1984</v>
      </c>
      <c r="B8" s="90">
        <v>43486</v>
      </c>
      <c r="C8" s="88">
        <v>1</v>
      </c>
      <c r="D8" s="88" t="s">
        <v>101</v>
      </c>
      <c r="E8" s="126">
        <v>74000</v>
      </c>
      <c r="F8" s="88">
        <v>2</v>
      </c>
      <c r="H8" s="88" t="s">
        <v>311</v>
      </c>
      <c r="I8" s="88">
        <v>2660</v>
      </c>
      <c r="J8" s="88">
        <v>35000</v>
      </c>
      <c r="K8" s="91">
        <v>35238</v>
      </c>
      <c r="L8" s="91" t="s">
        <v>123</v>
      </c>
      <c r="M8" s="89">
        <v>35</v>
      </c>
      <c r="P8" s="92" t="s">
        <v>1346</v>
      </c>
      <c r="Q8" s="93"/>
      <c r="R8" s="92"/>
      <c r="S8" s="94">
        <v>64</v>
      </c>
      <c r="T8" s="88" t="s">
        <v>1767</v>
      </c>
      <c r="U8" s="92">
        <v>70</v>
      </c>
      <c r="V8" s="93"/>
      <c r="AC8" s="88">
        <v>2</v>
      </c>
      <c r="AD8" s="88">
        <v>2</v>
      </c>
      <c r="AE8" s="88" t="s">
        <v>108</v>
      </c>
      <c r="AF8" s="88" t="s">
        <v>198</v>
      </c>
      <c r="AG8" s="88">
        <v>2</v>
      </c>
      <c r="AM8" s="88" t="s">
        <v>1347</v>
      </c>
      <c r="AN8" s="88" t="s">
        <v>1348</v>
      </c>
      <c r="AO8" s="88" t="s">
        <v>106</v>
      </c>
      <c r="AP8" s="133" t="str">
        <f t="shared" si="0"/>
        <v>21</v>
      </c>
      <c r="AQ8" s="133" t="str">
        <f t="shared" si="1"/>
        <v>01</v>
      </c>
      <c r="AR8" s="133">
        <f t="shared" si="2"/>
        <v>2019</v>
      </c>
      <c r="AS8" s="133" t="str">
        <f t="shared" si="3"/>
        <v>janvier</v>
      </c>
    </row>
    <row r="9" spans="1:45" hidden="1" x14ac:dyDescent="0.25">
      <c r="A9" s="90" t="s">
        <v>1985</v>
      </c>
      <c r="B9" s="90">
        <v>43496</v>
      </c>
      <c r="C9" s="88">
        <v>1</v>
      </c>
      <c r="D9" s="88" t="s">
        <v>101</v>
      </c>
      <c r="E9" s="126">
        <v>73105</v>
      </c>
      <c r="F9" s="88">
        <v>12</v>
      </c>
      <c r="H9" s="88" t="s">
        <v>557</v>
      </c>
      <c r="I9" s="88">
        <v>8790</v>
      </c>
      <c r="J9" s="88">
        <v>35000</v>
      </c>
      <c r="K9" s="91">
        <v>35238</v>
      </c>
      <c r="L9" s="91" t="s">
        <v>123</v>
      </c>
      <c r="M9" s="89">
        <v>35</v>
      </c>
      <c r="P9" s="92" t="s">
        <v>1986</v>
      </c>
      <c r="Q9" s="93"/>
      <c r="R9" s="92"/>
      <c r="S9" s="94">
        <v>1</v>
      </c>
      <c r="U9" s="92">
        <v>2</v>
      </c>
      <c r="V9" s="93" t="s">
        <v>400</v>
      </c>
      <c r="W9" s="88">
        <v>9</v>
      </c>
      <c r="AC9" s="88">
        <v>3</v>
      </c>
      <c r="AD9" s="88">
        <v>4</v>
      </c>
      <c r="AE9" s="88" t="s">
        <v>126</v>
      </c>
      <c r="AF9" s="88" t="s">
        <v>228</v>
      </c>
      <c r="AG9" s="88">
        <v>0</v>
      </c>
      <c r="AM9" s="88" t="s">
        <v>1987</v>
      </c>
      <c r="AN9" s="88" t="s">
        <v>1988</v>
      </c>
      <c r="AO9" s="88" t="s">
        <v>106</v>
      </c>
      <c r="AP9" s="133" t="str">
        <f t="shared" si="0"/>
        <v>31</v>
      </c>
      <c r="AQ9" s="133" t="str">
        <f t="shared" si="1"/>
        <v>01</v>
      </c>
      <c r="AR9" s="133">
        <f t="shared" si="2"/>
        <v>2019</v>
      </c>
      <c r="AS9" s="133" t="str">
        <f t="shared" si="3"/>
        <v>janvier</v>
      </c>
    </row>
    <row r="10" spans="1:45" hidden="1" x14ac:dyDescent="0.25">
      <c r="A10" s="90" t="s">
        <v>1989</v>
      </c>
      <c r="B10" s="90">
        <v>43495</v>
      </c>
      <c r="C10" s="88">
        <v>2</v>
      </c>
      <c r="D10" s="88" t="s">
        <v>101</v>
      </c>
      <c r="E10" s="126">
        <v>1</v>
      </c>
      <c r="F10" s="88">
        <v>12</v>
      </c>
      <c r="H10" s="88" t="s">
        <v>1116</v>
      </c>
      <c r="I10" s="88">
        <v>8860</v>
      </c>
      <c r="J10" s="88">
        <v>35000</v>
      </c>
      <c r="K10" s="91">
        <v>35238</v>
      </c>
      <c r="L10" s="91" t="s">
        <v>123</v>
      </c>
      <c r="M10" s="89">
        <v>35</v>
      </c>
      <c r="P10" s="92" t="s">
        <v>1990</v>
      </c>
      <c r="Q10" s="93"/>
      <c r="R10" s="92"/>
      <c r="S10" s="94"/>
      <c r="U10" s="92"/>
      <c r="V10" s="93"/>
      <c r="AC10" s="88">
        <v>0</v>
      </c>
      <c r="AH10" s="88" t="s">
        <v>105</v>
      </c>
      <c r="AI10" s="88" t="s">
        <v>11</v>
      </c>
      <c r="AL10" s="88" t="s">
        <v>184</v>
      </c>
      <c r="AM10" s="88" t="s">
        <v>1991</v>
      </c>
      <c r="AN10" s="88" t="s">
        <v>1992</v>
      </c>
      <c r="AO10" s="88" t="s">
        <v>106</v>
      </c>
      <c r="AP10" s="133" t="str">
        <f t="shared" si="0"/>
        <v>30</v>
      </c>
      <c r="AQ10" s="133" t="str">
        <f t="shared" si="1"/>
        <v>01</v>
      </c>
      <c r="AR10" s="133">
        <f t="shared" si="2"/>
        <v>2019</v>
      </c>
      <c r="AS10" s="133" t="str">
        <f t="shared" si="3"/>
        <v>janvier</v>
      </c>
    </row>
    <row r="11" spans="1:45" hidden="1" x14ac:dyDescent="0.25">
      <c r="A11" s="90" t="s">
        <v>1993</v>
      </c>
      <c r="B11" s="90">
        <v>43491</v>
      </c>
      <c r="C11" s="88">
        <v>1</v>
      </c>
      <c r="D11" s="88" t="s">
        <v>119</v>
      </c>
      <c r="E11" s="126">
        <v>85000</v>
      </c>
      <c r="F11" s="88">
        <v>29</v>
      </c>
      <c r="H11" s="88" t="s">
        <v>358</v>
      </c>
      <c r="I11" s="88">
        <v>1880</v>
      </c>
      <c r="J11" s="88">
        <v>35000</v>
      </c>
      <c r="K11" s="91">
        <v>35238</v>
      </c>
      <c r="L11" s="91" t="s">
        <v>123</v>
      </c>
      <c r="M11" s="89">
        <v>35</v>
      </c>
      <c r="P11" s="92" t="s">
        <v>1251</v>
      </c>
      <c r="Q11" s="93"/>
      <c r="R11" s="92"/>
      <c r="S11" s="94">
        <v>7</v>
      </c>
      <c r="U11" s="92"/>
      <c r="V11" s="93"/>
      <c r="AC11" s="88">
        <v>1</v>
      </c>
      <c r="AM11" s="88" t="s">
        <v>757</v>
      </c>
      <c r="AN11" s="88" t="s">
        <v>1252</v>
      </c>
      <c r="AO11" s="88" t="s">
        <v>106</v>
      </c>
      <c r="AP11" s="133" t="str">
        <f t="shared" si="0"/>
        <v>26</v>
      </c>
      <c r="AQ11" s="133" t="str">
        <f t="shared" si="1"/>
        <v>01</v>
      </c>
      <c r="AR11" s="133">
        <f t="shared" si="2"/>
        <v>2019</v>
      </c>
      <c r="AS11" s="133" t="str">
        <f t="shared" si="3"/>
        <v>janvier</v>
      </c>
    </row>
    <row r="12" spans="1:45" hidden="1" x14ac:dyDescent="0.25">
      <c r="A12" s="90" t="s">
        <v>1994</v>
      </c>
      <c r="B12" s="90">
        <v>43502</v>
      </c>
      <c r="C12" s="88">
        <v>1</v>
      </c>
      <c r="D12" s="88" t="s">
        <v>101</v>
      </c>
      <c r="E12" s="126">
        <v>12800</v>
      </c>
      <c r="F12" s="88">
        <v>12</v>
      </c>
      <c r="H12" s="88" t="s">
        <v>195</v>
      </c>
      <c r="I12" s="88">
        <v>7310</v>
      </c>
      <c r="J12" s="88">
        <v>35000</v>
      </c>
      <c r="K12" s="91">
        <v>35238</v>
      </c>
      <c r="L12" s="91" t="s">
        <v>123</v>
      </c>
      <c r="M12" s="89">
        <v>35</v>
      </c>
      <c r="P12" s="92" t="s">
        <v>196</v>
      </c>
      <c r="Q12" s="93"/>
      <c r="R12" s="92"/>
      <c r="S12" s="94">
        <v>9</v>
      </c>
      <c r="T12" s="88" t="s">
        <v>157</v>
      </c>
      <c r="U12" s="92"/>
      <c r="V12" s="93"/>
      <c r="AC12" s="88">
        <v>1</v>
      </c>
      <c r="AD12" s="88">
        <v>2</v>
      </c>
      <c r="AE12" s="88" t="s">
        <v>108</v>
      </c>
      <c r="AF12" s="88" t="s">
        <v>310</v>
      </c>
      <c r="AG12" s="88">
        <v>1</v>
      </c>
      <c r="AM12" s="88" t="s">
        <v>199</v>
      </c>
      <c r="AN12" s="88" t="s">
        <v>200</v>
      </c>
      <c r="AO12" s="88" t="s">
        <v>106</v>
      </c>
      <c r="AP12" s="133" t="str">
        <f t="shared" si="0"/>
        <v>06</v>
      </c>
      <c r="AQ12" s="133" t="str">
        <f t="shared" si="1"/>
        <v>02</v>
      </c>
      <c r="AR12" s="133">
        <f t="shared" si="2"/>
        <v>2019</v>
      </c>
      <c r="AS12" s="133" t="str">
        <f t="shared" si="3"/>
        <v>février</v>
      </c>
    </row>
    <row r="13" spans="1:45" hidden="1" x14ac:dyDescent="0.25">
      <c r="A13" s="90" t="s">
        <v>1995</v>
      </c>
      <c r="B13" s="90">
        <v>43507</v>
      </c>
      <c r="C13" s="88">
        <v>1</v>
      </c>
      <c r="D13" s="88" t="s">
        <v>101</v>
      </c>
      <c r="E13" s="126">
        <v>78000</v>
      </c>
      <c r="F13" s="88">
        <v>2</v>
      </c>
      <c r="H13" s="88" t="s">
        <v>299</v>
      </c>
      <c r="I13" s="88">
        <v>6700</v>
      </c>
      <c r="J13" s="88">
        <v>35000</v>
      </c>
      <c r="K13" s="91">
        <v>35238</v>
      </c>
      <c r="L13" s="91" t="s">
        <v>123</v>
      </c>
      <c r="M13" s="89">
        <v>35</v>
      </c>
      <c r="P13" s="92" t="s">
        <v>1012</v>
      </c>
      <c r="Q13" s="93"/>
      <c r="R13" s="92"/>
      <c r="S13" s="94">
        <v>75</v>
      </c>
      <c r="T13" s="88" t="s">
        <v>684</v>
      </c>
      <c r="U13" s="92"/>
      <c r="V13" s="93"/>
      <c r="AC13" s="88">
        <v>1</v>
      </c>
      <c r="AD13" s="88">
        <v>2</v>
      </c>
      <c r="AE13" s="88" t="s">
        <v>108</v>
      </c>
      <c r="AF13" s="88" t="s">
        <v>208</v>
      </c>
      <c r="AG13" s="88">
        <v>1</v>
      </c>
      <c r="AM13" s="88" t="s">
        <v>761</v>
      </c>
      <c r="AN13" s="88" t="s">
        <v>973</v>
      </c>
      <c r="AO13" s="88" t="s">
        <v>106</v>
      </c>
      <c r="AP13" s="133" t="str">
        <f t="shared" si="0"/>
        <v>11</v>
      </c>
      <c r="AQ13" s="133" t="str">
        <f t="shared" si="1"/>
        <v>02</v>
      </c>
      <c r="AR13" s="133">
        <f t="shared" si="2"/>
        <v>2019</v>
      </c>
      <c r="AS13" s="133" t="str">
        <f t="shared" si="3"/>
        <v>février</v>
      </c>
    </row>
    <row r="14" spans="1:45" hidden="1" x14ac:dyDescent="0.25">
      <c r="A14" s="90" t="s">
        <v>1996</v>
      </c>
      <c r="B14" s="90">
        <v>43504</v>
      </c>
      <c r="C14" s="88">
        <v>1</v>
      </c>
      <c r="D14" s="88" t="s">
        <v>101</v>
      </c>
      <c r="E14" s="126">
        <v>200000</v>
      </c>
      <c r="F14" s="88">
        <v>29</v>
      </c>
      <c r="H14" s="88" t="s">
        <v>195</v>
      </c>
      <c r="I14" s="88">
        <v>7310</v>
      </c>
      <c r="J14" s="88">
        <v>35000</v>
      </c>
      <c r="K14" s="91">
        <v>35238</v>
      </c>
      <c r="L14" s="91" t="s">
        <v>123</v>
      </c>
      <c r="M14" s="89">
        <v>35</v>
      </c>
      <c r="P14" s="92" t="s">
        <v>1859</v>
      </c>
      <c r="Q14" s="93"/>
      <c r="R14" s="92"/>
      <c r="S14" s="94">
        <v>1</v>
      </c>
      <c r="U14" s="92">
        <v>4</v>
      </c>
      <c r="V14" s="93"/>
      <c r="W14" s="88">
        <v>5</v>
      </c>
      <c r="AC14" s="88">
        <v>3</v>
      </c>
      <c r="AD14" s="88">
        <v>4</v>
      </c>
      <c r="AE14" s="88" t="s">
        <v>126</v>
      </c>
      <c r="AF14" s="88" t="s">
        <v>149</v>
      </c>
      <c r="AG14" s="88">
        <v>0</v>
      </c>
      <c r="AM14" s="88" t="s">
        <v>1860</v>
      </c>
      <c r="AN14" s="88" t="s">
        <v>1861</v>
      </c>
      <c r="AO14" s="88" t="s">
        <v>106</v>
      </c>
      <c r="AP14" s="133" t="str">
        <f t="shared" si="0"/>
        <v>08</v>
      </c>
      <c r="AQ14" s="133" t="str">
        <f t="shared" si="1"/>
        <v>02</v>
      </c>
      <c r="AR14" s="133">
        <f t="shared" si="2"/>
        <v>2019</v>
      </c>
      <c r="AS14" s="133" t="str">
        <f t="shared" si="3"/>
        <v>février</v>
      </c>
    </row>
    <row r="15" spans="1:45" hidden="1" x14ac:dyDescent="0.25">
      <c r="A15" s="90" t="s">
        <v>1997</v>
      </c>
      <c r="B15" s="90">
        <v>43501</v>
      </c>
      <c r="C15" s="88">
        <v>1</v>
      </c>
      <c r="D15" s="88" t="s">
        <v>101</v>
      </c>
      <c r="E15" s="126">
        <v>200000</v>
      </c>
      <c r="F15" s="88">
        <v>16</v>
      </c>
      <c r="G15" s="88" t="s">
        <v>139</v>
      </c>
      <c r="H15" s="88" t="s">
        <v>506</v>
      </c>
      <c r="I15" s="88">
        <v>8710</v>
      </c>
      <c r="J15" s="88">
        <v>35000</v>
      </c>
      <c r="K15" s="91">
        <v>35238</v>
      </c>
      <c r="L15" s="91" t="s">
        <v>123</v>
      </c>
      <c r="M15" s="89">
        <v>35</v>
      </c>
      <c r="P15" s="92" t="s">
        <v>814</v>
      </c>
      <c r="Q15" s="93"/>
      <c r="R15" s="92"/>
      <c r="S15" s="94">
        <v>5</v>
      </c>
      <c r="T15" s="88" t="s">
        <v>1007</v>
      </c>
      <c r="U15" s="92"/>
      <c r="V15" s="93"/>
      <c r="AC15" s="88">
        <v>1</v>
      </c>
      <c r="AD15" s="88">
        <v>2</v>
      </c>
      <c r="AE15" s="88" t="s">
        <v>108</v>
      </c>
      <c r="AF15" s="88" t="s">
        <v>285</v>
      </c>
      <c r="AG15" s="88">
        <v>2</v>
      </c>
      <c r="AM15" s="88" t="s">
        <v>815</v>
      </c>
      <c r="AN15" s="88" t="s">
        <v>816</v>
      </c>
      <c r="AO15" s="88" t="s">
        <v>106</v>
      </c>
      <c r="AP15" s="133" t="str">
        <f t="shared" si="0"/>
        <v>05</v>
      </c>
      <c r="AQ15" s="133" t="str">
        <f t="shared" si="1"/>
        <v>02</v>
      </c>
      <c r="AR15" s="133">
        <f t="shared" si="2"/>
        <v>2019</v>
      </c>
      <c r="AS15" s="133" t="str">
        <f t="shared" si="3"/>
        <v>février</v>
      </c>
    </row>
    <row r="16" spans="1:45" hidden="1" x14ac:dyDescent="0.25">
      <c r="A16" s="90" t="s">
        <v>1997</v>
      </c>
      <c r="B16" s="90">
        <v>43501</v>
      </c>
      <c r="C16" s="88">
        <v>1</v>
      </c>
      <c r="D16" s="88" t="s">
        <v>101</v>
      </c>
      <c r="E16" s="126">
        <v>200000</v>
      </c>
      <c r="F16" s="88">
        <v>16</v>
      </c>
      <c r="G16" s="88" t="s">
        <v>139</v>
      </c>
      <c r="H16" s="88" t="s">
        <v>506</v>
      </c>
      <c r="I16" s="88">
        <v>8710</v>
      </c>
      <c r="J16" s="88">
        <v>35000</v>
      </c>
      <c r="K16" s="91">
        <v>35238</v>
      </c>
      <c r="L16" s="91" t="s">
        <v>123</v>
      </c>
      <c r="M16" s="89">
        <v>35</v>
      </c>
      <c r="P16" s="92" t="s">
        <v>814</v>
      </c>
      <c r="Q16" s="93"/>
      <c r="R16" s="92"/>
      <c r="S16" s="94">
        <v>45</v>
      </c>
      <c r="U16" s="92"/>
      <c r="V16" s="93"/>
      <c r="AC16" s="88">
        <v>1</v>
      </c>
      <c r="AD16" s="88">
        <v>3</v>
      </c>
      <c r="AE16" s="88" t="s">
        <v>107</v>
      </c>
      <c r="AG16" s="88">
        <v>0</v>
      </c>
      <c r="AM16" s="88" t="s">
        <v>815</v>
      </c>
      <c r="AN16" s="88" t="s">
        <v>816</v>
      </c>
      <c r="AO16" s="88" t="s">
        <v>106</v>
      </c>
      <c r="AP16" s="133" t="str">
        <f t="shared" si="0"/>
        <v>05</v>
      </c>
      <c r="AQ16" s="133" t="str">
        <f t="shared" si="1"/>
        <v>02</v>
      </c>
      <c r="AR16" s="133">
        <f t="shared" si="2"/>
        <v>2019</v>
      </c>
      <c r="AS16" s="133" t="str">
        <f t="shared" si="3"/>
        <v>février</v>
      </c>
    </row>
    <row r="17" spans="1:45" hidden="1" x14ac:dyDescent="0.25">
      <c r="A17" s="90" t="s">
        <v>1998</v>
      </c>
      <c r="B17" s="90">
        <v>43504</v>
      </c>
      <c r="C17" s="88">
        <v>1</v>
      </c>
      <c r="D17" s="88" t="s">
        <v>101</v>
      </c>
      <c r="E17" s="126">
        <v>1000</v>
      </c>
      <c r="F17" s="88">
        <v>1</v>
      </c>
      <c r="H17" s="88" t="s">
        <v>529</v>
      </c>
      <c r="I17" s="88">
        <v>1040</v>
      </c>
      <c r="J17" s="88">
        <v>35000</v>
      </c>
      <c r="K17" s="91">
        <v>35238</v>
      </c>
      <c r="L17" s="91" t="s">
        <v>123</v>
      </c>
      <c r="M17" s="89">
        <v>35</v>
      </c>
      <c r="P17" s="92" t="s">
        <v>530</v>
      </c>
      <c r="Q17" s="93"/>
      <c r="R17" s="92"/>
      <c r="S17" s="94">
        <v>111</v>
      </c>
      <c r="T17" s="94"/>
      <c r="U17" s="92">
        <v>112</v>
      </c>
      <c r="V17" s="93"/>
      <c r="W17" s="88">
        <v>115</v>
      </c>
      <c r="AC17" s="88">
        <v>3</v>
      </c>
      <c r="AD17" s="88">
        <v>3</v>
      </c>
      <c r="AE17" s="88" t="s">
        <v>107</v>
      </c>
      <c r="AG17" s="88">
        <v>0</v>
      </c>
      <c r="AM17" s="88" t="s">
        <v>531</v>
      </c>
      <c r="AN17" s="88" t="s">
        <v>532</v>
      </c>
      <c r="AO17" s="88" t="s">
        <v>106</v>
      </c>
      <c r="AP17" s="133" t="str">
        <f t="shared" si="0"/>
        <v>08</v>
      </c>
      <c r="AQ17" s="133" t="str">
        <f t="shared" si="1"/>
        <v>02</v>
      </c>
      <c r="AR17" s="133">
        <f t="shared" si="2"/>
        <v>2019</v>
      </c>
      <c r="AS17" s="133" t="str">
        <f t="shared" si="3"/>
        <v>février</v>
      </c>
    </row>
    <row r="18" spans="1:45" hidden="1" x14ac:dyDescent="0.25">
      <c r="A18" s="90" t="s">
        <v>1999</v>
      </c>
      <c r="B18" s="90">
        <v>43509</v>
      </c>
      <c r="C18" s="88">
        <v>1</v>
      </c>
      <c r="D18" s="88" t="s">
        <v>101</v>
      </c>
      <c r="E18" s="126">
        <v>126000</v>
      </c>
      <c r="F18" s="88">
        <v>11</v>
      </c>
      <c r="H18" s="88" t="s">
        <v>458</v>
      </c>
      <c r="I18" s="88">
        <v>7840</v>
      </c>
      <c r="J18" s="88">
        <v>35000</v>
      </c>
      <c r="K18" s="91">
        <v>35238</v>
      </c>
      <c r="L18" s="91" t="s">
        <v>123</v>
      </c>
      <c r="M18" s="89">
        <v>35</v>
      </c>
      <c r="P18" s="92" t="s">
        <v>1360</v>
      </c>
      <c r="Q18" s="93"/>
      <c r="R18" s="92"/>
      <c r="S18" s="94">
        <v>13</v>
      </c>
      <c r="T18" s="94" t="s">
        <v>2000</v>
      </c>
      <c r="U18" s="92"/>
      <c r="V18" s="93"/>
      <c r="AC18" s="88">
        <v>1</v>
      </c>
      <c r="AD18" s="88">
        <v>2</v>
      </c>
      <c r="AE18" s="88" t="s">
        <v>108</v>
      </c>
      <c r="AF18" s="88" t="s">
        <v>192</v>
      </c>
      <c r="AG18" s="88">
        <v>2</v>
      </c>
      <c r="AM18" s="88" t="s">
        <v>1362</v>
      </c>
      <c r="AN18" s="88" t="s">
        <v>1363</v>
      </c>
      <c r="AO18" s="88" t="s">
        <v>106</v>
      </c>
      <c r="AP18" s="133" t="str">
        <f t="shared" si="0"/>
        <v>13</v>
      </c>
      <c r="AQ18" s="133" t="str">
        <f t="shared" si="1"/>
        <v>02</v>
      </c>
      <c r="AR18" s="133">
        <f t="shared" si="2"/>
        <v>2019</v>
      </c>
      <c r="AS18" s="133" t="str">
        <f t="shared" si="3"/>
        <v>février</v>
      </c>
    </row>
    <row r="19" spans="1:45" hidden="1" x14ac:dyDescent="0.25">
      <c r="A19" s="90" t="s">
        <v>2001</v>
      </c>
      <c r="B19" s="90">
        <v>43503</v>
      </c>
      <c r="C19" s="88">
        <v>1</v>
      </c>
      <c r="D19" s="88" t="s">
        <v>101</v>
      </c>
      <c r="E19" s="126">
        <v>320000</v>
      </c>
      <c r="F19" s="88">
        <v>22</v>
      </c>
      <c r="H19" s="88" t="s">
        <v>469</v>
      </c>
      <c r="I19" s="88">
        <v>2651</v>
      </c>
      <c r="J19" s="88">
        <v>35000</v>
      </c>
      <c r="K19" s="91">
        <v>35238</v>
      </c>
      <c r="L19" s="91" t="s">
        <v>123</v>
      </c>
      <c r="M19" s="89">
        <v>35</v>
      </c>
      <c r="P19" s="92" t="s">
        <v>2002</v>
      </c>
      <c r="Q19" s="93"/>
      <c r="R19" s="92"/>
      <c r="S19" s="94">
        <v>25</v>
      </c>
      <c r="T19" s="94"/>
      <c r="U19" s="92">
        <v>28</v>
      </c>
      <c r="V19" s="93"/>
      <c r="W19" s="88">
        <v>6</v>
      </c>
      <c r="AC19" s="88">
        <v>3</v>
      </c>
      <c r="AD19" s="88">
        <v>4</v>
      </c>
      <c r="AE19" s="88" t="s">
        <v>126</v>
      </c>
      <c r="AF19" s="88" t="s">
        <v>333</v>
      </c>
      <c r="AG19" s="88">
        <v>0</v>
      </c>
      <c r="AM19" s="88" t="s">
        <v>696</v>
      </c>
      <c r="AN19" s="88" t="s">
        <v>2003</v>
      </c>
      <c r="AO19" s="88" t="s">
        <v>106</v>
      </c>
      <c r="AP19" s="133" t="str">
        <f t="shared" si="0"/>
        <v>07</v>
      </c>
      <c r="AQ19" s="133" t="str">
        <f t="shared" si="1"/>
        <v>02</v>
      </c>
      <c r="AR19" s="133">
        <f t="shared" si="2"/>
        <v>2019</v>
      </c>
      <c r="AS19" s="133" t="str">
        <f t="shared" si="3"/>
        <v>février</v>
      </c>
    </row>
    <row r="20" spans="1:45" hidden="1" x14ac:dyDescent="0.25">
      <c r="A20" s="90" t="s">
        <v>2004</v>
      </c>
      <c r="B20" s="90">
        <v>43524</v>
      </c>
      <c r="C20" s="88">
        <v>1</v>
      </c>
      <c r="D20" s="88" t="s">
        <v>101</v>
      </c>
      <c r="E20" s="126">
        <v>123000</v>
      </c>
      <c r="F20" s="88">
        <v>6</v>
      </c>
      <c r="H20" s="88" t="s">
        <v>368</v>
      </c>
      <c r="I20" s="88">
        <v>770</v>
      </c>
      <c r="J20" s="88">
        <v>35000</v>
      </c>
      <c r="K20" s="91">
        <v>35238</v>
      </c>
      <c r="L20" s="91" t="s">
        <v>123</v>
      </c>
      <c r="M20" s="89">
        <v>35</v>
      </c>
      <c r="P20" s="92" t="s">
        <v>1307</v>
      </c>
      <c r="Q20" s="93"/>
      <c r="R20" s="92"/>
      <c r="S20" s="94">
        <v>8</v>
      </c>
      <c r="T20" s="94" t="s">
        <v>963</v>
      </c>
      <c r="U20" s="92"/>
      <c r="V20" s="93"/>
      <c r="AC20" s="88">
        <v>1</v>
      </c>
      <c r="AD20" s="88">
        <v>2</v>
      </c>
      <c r="AE20" s="88" t="s">
        <v>108</v>
      </c>
      <c r="AF20" s="88" t="s">
        <v>109</v>
      </c>
      <c r="AG20" s="88">
        <v>2</v>
      </c>
      <c r="AM20" s="88" t="s">
        <v>533</v>
      </c>
      <c r="AN20" s="88" t="s">
        <v>1308</v>
      </c>
      <c r="AO20" s="88" t="s">
        <v>106</v>
      </c>
      <c r="AP20" s="133" t="str">
        <f t="shared" si="0"/>
        <v>28</v>
      </c>
      <c r="AQ20" s="133" t="str">
        <f t="shared" si="1"/>
        <v>02</v>
      </c>
      <c r="AR20" s="133">
        <f t="shared" si="2"/>
        <v>2019</v>
      </c>
      <c r="AS20" s="133" t="str">
        <f t="shared" si="3"/>
        <v>février</v>
      </c>
    </row>
    <row r="21" spans="1:45" hidden="1" x14ac:dyDescent="0.25">
      <c r="A21" s="90" t="s">
        <v>2005</v>
      </c>
      <c r="B21" s="90">
        <v>43518</v>
      </c>
      <c r="C21" s="88">
        <v>1</v>
      </c>
      <c r="D21" s="88" t="s">
        <v>101</v>
      </c>
      <c r="E21" s="126">
        <v>117000</v>
      </c>
      <c r="F21" s="88">
        <v>19</v>
      </c>
      <c r="H21" s="88" t="s">
        <v>347</v>
      </c>
      <c r="I21" s="88">
        <v>2720</v>
      </c>
      <c r="J21" s="88">
        <v>35000</v>
      </c>
      <c r="K21" s="91">
        <v>35238</v>
      </c>
      <c r="L21" s="91" t="s">
        <v>123</v>
      </c>
      <c r="M21" s="89">
        <v>35</v>
      </c>
      <c r="P21" s="92" t="s">
        <v>987</v>
      </c>
      <c r="Q21" s="93"/>
      <c r="R21" s="92"/>
      <c r="S21" s="94">
        <v>14</v>
      </c>
      <c r="T21" s="94"/>
      <c r="U21" s="92">
        <v>3</v>
      </c>
      <c r="V21" s="93"/>
      <c r="W21" s="88">
        <v>4</v>
      </c>
      <c r="AC21" s="88">
        <v>3</v>
      </c>
      <c r="AD21" s="88">
        <v>2</v>
      </c>
      <c r="AE21" s="88" t="s">
        <v>108</v>
      </c>
      <c r="AF21" s="88" t="s">
        <v>231</v>
      </c>
      <c r="AG21" s="88">
        <v>2</v>
      </c>
      <c r="AM21" s="88" t="s">
        <v>989</v>
      </c>
      <c r="AN21" s="88" t="s">
        <v>990</v>
      </c>
      <c r="AO21" s="88" t="s">
        <v>106</v>
      </c>
      <c r="AP21" s="133" t="str">
        <f t="shared" si="0"/>
        <v>22</v>
      </c>
      <c r="AQ21" s="133" t="str">
        <f t="shared" si="1"/>
        <v>02</v>
      </c>
      <c r="AR21" s="133">
        <f t="shared" si="2"/>
        <v>2019</v>
      </c>
      <c r="AS21" s="133" t="str">
        <f t="shared" si="3"/>
        <v>février</v>
      </c>
    </row>
    <row r="22" spans="1:45" hidden="1" x14ac:dyDescent="0.25">
      <c r="A22" s="90" t="s">
        <v>2006</v>
      </c>
      <c r="B22" s="90">
        <v>43521</v>
      </c>
      <c r="C22" s="88">
        <v>1</v>
      </c>
      <c r="D22" s="88" t="s">
        <v>101</v>
      </c>
      <c r="E22" s="126">
        <v>145000</v>
      </c>
      <c r="F22" s="88">
        <v>35</v>
      </c>
      <c r="H22" s="88" t="s">
        <v>280</v>
      </c>
      <c r="I22" s="88">
        <v>2420</v>
      </c>
      <c r="J22" s="88">
        <v>35000</v>
      </c>
      <c r="K22" s="91">
        <v>35238</v>
      </c>
      <c r="L22" s="91" t="s">
        <v>123</v>
      </c>
      <c r="M22" s="89">
        <v>35</v>
      </c>
      <c r="P22" s="92" t="s">
        <v>2007</v>
      </c>
      <c r="Q22" s="93"/>
      <c r="R22" s="92"/>
      <c r="S22" s="94">
        <v>26</v>
      </c>
      <c r="T22" s="94" t="s">
        <v>1448</v>
      </c>
      <c r="U22" s="92"/>
      <c r="V22" s="93"/>
      <c r="AC22" s="88">
        <v>1</v>
      </c>
      <c r="AD22" s="88">
        <v>4</v>
      </c>
      <c r="AE22" s="88" t="s">
        <v>126</v>
      </c>
      <c r="AF22" s="88" t="s">
        <v>113</v>
      </c>
      <c r="AG22" s="88">
        <v>0</v>
      </c>
      <c r="AM22" s="88" t="s">
        <v>2008</v>
      </c>
      <c r="AN22" s="88" t="s">
        <v>2009</v>
      </c>
      <c r="AO22" s="88" t="s">
        <v>106</v>
      </c>
      <c r="AP22" s="133" t="str">
        <f t="shared" si="0"/>
        <v>25</v>
      </c>
      <c r="AQ22" s="133" t="str">
        <f t="shared" si="1"/>
        <v>02</v>
      </c>
      <c r="AR22" s="133">
        <f t="shared" si="2"/>
        <v>2019</v>
      </c>
      <c r="AS22" s="133" t="str">
        <f t="shared" si="3"/>
        <v>février</v>
      </c>
    </row>
    <row r="23" spans="1:45" hidden="1" x14ac:dyDescent="0.25">
      <c r="A23" s="90" t="s">
        <v>2010</v>
      </c>
      <c r="B23" s="90">
        <v>43524</v>
      </c>
      <c r="C23" s="88">
        <v>1</v>
      </c>
      <c r="D23" s="88" t="s">
        <v>101</v>
      </c>
      <c r="E23" s="126">
        <v>42000</v>
      </c>
      <c r="F23" s="88">
        <v>49</v>
      </c>
      <c r="H23" s="88" t="s">
        <v>280</v>
      </c>
      <c r="I23" s="88">
        <v>2420</v>
      </c>
      <c r="J23" s="88">
        <v>35000</v>
      </c>
      <c r="K23" s="91">
        <v>35238</v>
      </c>
      <c r="L23" s="91" t="s">
        <v>123</v>
      </c>
      <c r="M23" s="89">
        <v>35</v>
      </c>
      <c r="P23" s="92" t="s">
        <v>2011</v>
      </c>
      <c r="Q23" s="93"/>
      <c r="R23" s="92"/>
      <c r="S23" s="94">
        <v>12</v>
      </c>
      <c r="T23" s="94" t="s">
        <v>2012</v>
      </c>
      <c r="U23" s="92"/>
      <c r="V23" s="93"/>
      <c r="AC23" s="88">
        <v>1</v>
      </c>
      <c r="AD23" s="88">
        <v>2</v>
      </c>
      <c r="AE23" s="88" t="s">
        <v>108</v>
      </c>
      <c r="AF23" s="88" t="s">
        <v>310</v>
      </c>
      <c r="AG23" s="88">
        <v>1</v>
      </c>
      <c r="AM23" s="88" t="s">
        <v>1855</v>
      </c>
      <c r="AN23" s="88" t="s">
        <v>2013</v>
      </c>
      <c r="AO23" s="88" t="s">
        <v>106</v>
      </c>
      <c r="AP23" s="133" t="str">
        <f t="shared" si="0"/>
        <v>28</v>
      </c>
      <c r="AQ23" s="133" t="str">
        <f t="shared" si="1"/>
        <v>02</v>
      </c>
      <c r="AR23" s="133">
        <f t="shared" si="2"/>
        <v>2019</v>
      </c>
      <c r="AS23" s="133" t="str">
        <f t="shared" si="3"/>
        <v>février</v>
      </c>
    </row>
    <row r="24" spans="1:45" hidden="1" x14ac:dyDescent="0.25">
      <c r="A24" s="90" t="s">
        <v>2014</v>
      </c>
      <c r="B24" s="90">
        <v>43514</v>
      </c>
      <c r="C24" s="88">
        <v>1</v>
      </c>
      <c r="D24" s="88" t="s">
        <v>101</v>
      </c>
      <c r="E24" s="126">
        <v>480000</v>
      </c>
      <c r="F24" s="88">
        <v>1</v>
      </c>
      <c r="H24" s="88" t="s">
        <v>371</v>
      </c>
      <c r="I24" s="88">
        <v>8030</v>
      </c>
      <c r="J24" s="88">
        <v>35000</v>
      </c>
      <c r="K24" s="91">
        <v>35238</v>
      </c>
      <c r="L24" s="91" t="s">
        <v>123</v>
      </c>
      <c r="M24" s="89">
        <v>35</v>
      </c>
      <c r="P24" s="92" t="s">
        <v>372</v>
      </c>
      <c r="Q24" s="93"/>
      <c r="R24" s="92"/>
      <c r="S24" s="94">
        <v>21</v>
      </c>
      <c r="T24" s="94" t="s">
        <v>141</v>
      </c>
      <c r="U24" s="92">
        <v>22</v>
      </c>
      <c r="V24" s="93" t="s">
        <v>128</v>
      </c>
      <c r="W24" s="88">
        <v>23</v>
      </c>
      <c r="Y24" s="88">
        <v>24</v>
      </c>
      <c r="AA24" s="88">
        <v>25</v>
      </c>
      <c r="AC24" s="88">
        <v>6</v>
      </c>
      <c r="AD24" s="88">
        <v>4</v>
      </c>
      <c r="AE24" s="88" t="s">
        <v>126</v>
      </c>
      <c r="AF24" s="88" t="s">
        <v>230</v>
      </c>
      <c r="AG24" s="88">
        <v>0</v>
      </c>
      <c r="AM24" s="88" t="s">
        <v>374</v>
      </c>
      <c r="AN24" s="88" t="s">
        <v>375</v>
      </c>
      <c r="AO24" s="88" t="s">
        <v>106</v>
      </c>
      <c r="AP24" s="133" t="str">
        <f t="shared" si="0"/>
        <v>18</v>
      </c>
      <c r="AQ24" s="133" t="str">
        <f t="shared" si="1"/>
        <v>02</v>
      </c>
      <c r="AR24" s="133">
        <f t="shared" si="2"/>
        <v>2019</v>
      </c>
      <c r="AS24" s="133" t="str">
        <f t="shared" si="3"/>
        <v>février</v>
      </c>
    </row>
    <row r="25" spans="1:45" hidden="1" x14ac:dyDescent="0.25">
      <c r="A25" s="90" t="s">
        <v>2014</v>
      </c>
      <c r="B25" s="90">
        <v>43514</v>
      </c>
      <c r="C25" s="88">
        <v>1</v>
      </c>
      <c r="D25" s="88" t="s">
        <v>101</v>
      </c>
      <c r="E25" s="126">
        <v>480000</v>
      </c>
      <c r="F25" s="88">
        <v>1</v>
      </c>
      <c r="H25" s="88" t="s">
        <v>371</v>
      </c>
      <c r="I25" s="88">
        <v>8030</v>
      </c>
      <c r="J25" s="88">
        <v>35000</v>
      </c>
      <c r="K25" s="91">
        <v>35238</v>
      </c>
      <c r="L25" s="91" t="s">
        <v>123</v>
      </c>
      <c r="M25" s="89">
        <v>35</v>
      </c>
      <c r="P25" s="92" t="s">
        <v>372</v>
      </c>
      <c r="Q25" s="93"/>
      <c r="R25" s="92"/>
      <c r="S25" s="94">
        <v>23</v>
      </c>
      <c r="T25" s="94"/>
      <c r="U25" s="92">
        <v>24</v>
      </c>
      <c r="V25" s="93"/>
      <c r="W25" s="88">
        <v>25</v>
      </c>
      <c r="AC25" s="88">
        <v>3</v>
      </c>
      <c r="AD25" s="88">
        <v>4</v>
      </c>
      <c r="AE25" s="88" t="s">
        <v>126</v>
      </c>
      <c r="AF25" s="88" t="s">
        <v>109</v>
      </c>
      <c r="AG25" s="88">
        <v>0</v>
      </c>
      <c r="AM25" s="88" t="s">
        <v>374</v>
      </c>
      <c r="AN25" s="88" t="s">
        <v>375</v>
      </c>
      <c r="AO25" s="88" t="s">
        <v>106</v>
      </c>
      <c r="AP25" s="133" t="str">
        <f t="shared" si="0"/>
        <v>18</v>
      </c>
      <c r="AQ25" s="133" t="str">
        <f t="shared" si="1"/>
        <v>02</v>
      </c>
      <c r="AR25" s="133">
        <f t="shared" si="2"/>
        <v>2019</v>
      </c>
      <c r="AS25" s="133" t="str">
        <f t="shared" si="3"/>
        <v>février</v>
      </c>
    </row>
    <row r="26" spans="1:45" hidden="1" x14ac:dyDescent="0.25">
      <c r="A26" s="90" t="s">
        <v>2015</v>
      </c>
      <c r="B26" s="90">
        <v>43523</v>
      </c>
      <c r="C26" s="88">
        <v>1</v>
      </c>
      <c r="D26" s="88" t="s">
        <v>101</v>
      </c>
      <c r="E26" s="126">
        <v>120000</v>
      </c>
      <c r="F26" s="88">
        <v>14</v>
      </c>
      <c r="H26" s="88" t="s">
        <v>287</v>
      </c>
      <c r="I26" s="88">
        <v>6640</v>
      </c>
      <c r="J26" s="88">
        <v>35000</v>
      </c>
      <c r="K26" s="91">
        <v>35238</v>
      </c>
      <c r="L26" s="91" t="s">
        <v>123</v>
      </c>
      <c r="M26" s="89">
        <v>35</v>
      </c>
      <c r="P26" s="92" t="s">
        <v>2016</v>
      </c>
      <c r="Q26" s="93"/>
      <c r="R26" s="92"/>
      <c r="S26" s="94">
        <v>6</v>
      </c>
      <c r="T26" s="94" t="s">
        <v>210</v>
      </c>
      <c r="U26" s="92"/>
      <c r="V26" s="93"/>
      <c r="AC26" s="88">
        <v>1</v>
      </c>
      <c r="AD26" s="88">
        <v>4</v>
      </c>
      <c r="AE26" s="88" t="s">
        <v>126</v>
      </c>
      <c r="AF26" s="88" t="s">
        <v>227</v>
      </c>
      <c r="AG26" s="88">
        <v>0</v>
      </c>
      <c r="AM26" s="88" t="s">
        <v>1552</v>
      </c>
      <c r="AN26" s="88" t="s">
        <v>2017</v>
      </c>
      <c r="AO26" s="88" t="s">
        <v>106</v>
      </c>
      <c r="AP26" s="133" t="str">
        <f t="shared" si="0"/>
        <v>27</v>
      </c>
      <c r="AQ26" s="133" t="str">
        <f t="shared" si="1"/>
        <v>02</v>
      </c>
      <c r="AR26" s="133">
        <f t="shared" si="2"/>
        <v>2019</v>
      </c>
      <c r="AS26" s="133" t="str">
        <f t="shared" si="3"/>
        <v>février</v>
      </c>
    </row>
    <row r="27" spans="1:45" hidden="1" x14ac:dyDescent="0.25">
      <c r="A27" s="90" t="s">
        <v>2018</v>
      </c>
      <c r="B27" s="90">
        <v>43521</v>
      </c>
      <c r="C27" s="88">
        <v>1</v>
      </c>
      <c r="D27" s="88" t="s">
        <v>101</v>
      </c>
      <c r="E27" s="126">
        <v>420000</v>
      </c>
      <c r="F27" s="88">
        <v>11</v>
      </c>
      <c r="H27" s="88" t="s">
        <v>347</v>
      </c>
      <c r="I27" s="88">
        <v>2720</v>
      </c>
      <c r="J27" s="88">
        <v>35000</v>
      </c>
      <c r="K27" s="91">
        <v>35238</v>
      </c>
      <c r="L27" s="91" t="s">
        <v>123</v>
      </c>
      <c r="M27" s="89">
        <v>35</v>
      </c>
      <c r="P27" s="92" t="s">
        <v>632</v>
      </c>
      <c r="Q27" s="93"/>
      <c r="R27" s="92"/>
      <c r="S27" s="94">
        <v>89</v>
      </c>
      <c r="T27" s="94"/>
      <c r="U27" s="92"/>
      <c r="V27" s="93"/>
      <c r="AC27" s="88">
        <v>1</v>
      </c>
      <c r="AD27" s="88">
        <v>3</v>
      </c>
      <c r="AE27" s="88" t="s">
        <v>107</v>
      </c>
      <c r="AG27" s="88">
        <v>0</v>
      </c>
      <c r="AM27" s="88" t="s">
        <v>633</v>
      </c>
      <c r="AN27" s="88" t="s">
        <v>634</v>
      </c>
      <c r="AO27" s="88" t="s">
        <v>106</v>
      </c>
      <c r="AP27" s="133" t="str">
        <f t="shared" si="0"/>
        <v>25</v>
      </c>
      <c r="AQ27" s="133" t="str">
        <f t="shared" si="1"/>
        <v>02</v>
      </c>
      <c r="AR27" s="133">
        <f t="shared" si="2"/>
        <v>2019</v>
      </c>
      <c r="AS27" s="133" t="str">
        <f t="shared" si="3"/>
        <v>février</v>
      </c>
    </row>
    <row r="28" spans="1:45" hidden="1" x14ac:dyDescent="0.25">
      <c r="A28" s="90" t="s">
        <v>2018</v>
      </c>
      <c r="B28" s="90">
        <v>43521</v>
      </c>
      <c r="C28" s="88">
        <v>1</v>
      </c>
      <c r="D28" s="88" t="s">
        <v>101</v>
      </c>
      <c r="E28" s="126">
        <v>420000</v>
      </c>
      <c r="F28" s="88">
        <v>11</v>
      </c>
      <c r="H28" s="88" t="s">
        <v>347</v>
      </c>
      <c r="I28" s="88">
        <v>2720</v>
      </c>
      <c r="J28" s="88">
        <v>35000</v>
      </c>
      <c r="K28" s="91">
        <v>35238</v>
      </c>
      <c r="L28" s="91" t="s">
        <v>123</v>
      </c>
      <c r="M28" s="89">
        <v>35</v>
      </c>
      <c r="P28" s="92" t="s">
        <v>632</v>
      </c>
      <c r="Q28" s="93"/>
      <c r="R28" s="92"/>
      <c r="S28" s="94">
        <v>209</v>
      </c>
      <c r="T28" s="94" t="s">
        <v>2019</v>
      </c>
      <c r="U28" s="92"/>
      <c r="V28" s="93"/>
      <c r="AC28" s="88">
        <v>1</v>
      </c>
      <c r="AD28" s="88">
        <v>2</v>
      </c>
      <c r="AE28" s="88" t="s">
        <v>108</v>
      </c>
      <c r="AF28" s="88" t="s">
        <v>175</v>
      </c>
      <c r="AG28" s="88">
        <v>4</v>
      </c>
      <c r="AM28" s="88" t="s">
        <v>633</v>
      </c>
      <c r="AN28" s="88" t="s">
        <v>634</v>
      </c>
      <c r="AO28" s="88" t="s">
        <v>106</v>
      </c>
      <c r="AP28" s="133" t="str">
        <f t="shared" si="0"/>
        <v>25</v>
      </c>
      <c r="AQ28" s="133" t="str">
        <f t="shared" si="1"/>
        <v>02</v>
      </c>
      <c r="AR28" s="133">
        <f t="shared" si="2"/>
        <v>2019</v>
      </c>
      <c r="AS28" s="133" t="str">
        <f t="shared" si="3"/>
        <v>février</v>
      </c>
    </row>
    <row r="29" spans="1:45" hidden="1" x14ac:dyDescent="0.25">
      <c r="A29" s="90" t="s">
        <v>2020</v>
      </c>
      <c r="B29" s="90">
        <v>43521</v>
      </c>
      <c r="C29" s="88">
        <v>1</v>
      </c>
      <c r="D29" s="88" t="s">
        <v>101</v>
      </c>
      <c r="E29" s="126">
        <v>110000</v>
      </c>
      <c r="F29" s="88">
        <v>5</v>
      </c>
      <c r="H29" s="88" t="s">
        <v>311</v>
      </c>
      <c r="I29" s="88">
        <v>2660</v>
      </c>
      <c r="J29" s="88">
        <v>35000</v>
      </c>
      <c r="K29" s="91">
        <v>35238</v>
      </c>
      <c r="L29" s="91" t="s">
        <v>123</v>
      </c>
      <c r="M29" s="89">
        <v>35</v>
      </c>
      <c r="P29" s="92" t="s">
        <v>1821</v>
      </c>
      <c r="Q29" s="93"/>
      <c r="R29" s="92"/>
      <c r="S29" s="94">
        <v>22</v>
      </c>
      <c r="T29" s="94"/>
      <c r="U29" s="92">
        <v>38</v>
      </c>
      <c r="V29" s="93"/>
      <c r="AC29" s="88">
        <v>2</v>
      </c>
      <c r="AD29" s="88">
        <v>4</v>
      </c>
      <c r="AE29" s="88" t="s">
        <v>126</v>
      </c>
      <c r="AF29" s="88" t="s">
        <v>198</v>
      </c>
      <c r="AG29" s="88">
        <v>0</v>
      </c>
      <c r="AM29" s="88" t="s">
        <v>1822</v>
      </c>
      <c r="AN29" s="88" t="s">
        <v>1823</v>
      </c>
      <c r="AO29" s="88" t="s">
        <v>106</v>
      </c>
      <c r="AP29" s="133" t="str">
        <f t="shared" si="0"/>
        <v>25</v>
      </c>
      <c r="AQ29" s="133" t="str">
        <f t="shared" si="1"/>
        <v>02</v>
      </c>
      <c r="AR29" s="133">
        <f t="shared" si="2"/>
        <v>2019</v>
      </c>
      <c r="AS29" s="133" t="str">
        <f t="shared" si="3"/>
        <v>février</v>
      </c>
    </row>
    <row r="30" spans="1:45" hidden="1" x14ac:dyDescent="0.25">
      <c r="A30" s="90" t="s">
        <v>2020</v>
      </c>
      <c r="B30" s="90">
        <v>43521</v>
      </c>
      <c r="C30" s="88">
        <v>1</v>
      </c>
      <c r="D30" s="88" t="s">
        <v>101</v>
      </c>
      <c r="E30" s="126">
        <v>110000</v>
      </c>
      <c r="F30" s="88">
        <v>6</v>
      </c>
      <c r="G30" s="88" t="s">
        <v>139</v>
      </c>
      <c r="H30" s="88" t="s">
        <v>299</v>
      </c>
      <c r="I30" s="88">
        <v>6700</v>
      </c>
      <c r="J30" s="88">
        <v>35000</v>
      </c>
      <c r="K30" s="91">
        <v>35238</v>
      </c>
      <c r="L30" s="91" t="s">
        <v>123</v>
      </c>
      <c r="M30" s="89">
        <v>35</v>
      </c>
      <c r="P30" s="92" t="s">
        <v>1824</v>
      </c>
      <c r="Q30" s="93"/>
      <c r="R30" s="92"/>
      <c r="S30" s="94"/>
      <c r="T30" s="94"/>
      <c r="U30" s="92"/>
      <c r="V30" s="93"/>
      <c r="AC30" s="88">
        <v>0</v>
      </c>
      <c r="AH30" s="88" t="s">
        <v>105</v>
      </c>
      <c r="AI30" s="88" t="s">
        <v>11</v>
      </c>
      <c r="AL30" s="88" t="s">
        <v>244</v>
      </c>
      <c r="AM30" s="88" t="s">
        <v>1825</v>
      </c>
      <c r="AN30" s="88" t="s">
        <v>1826</v>
      </c>
      <c r="AO30" s="88" t="s">
        <v>106</v>
      </c>
      <c r="AP30" s="133" t="str">
        <f t="shared" si="0"/>
        <v>25</v>
      </c>
      <c r="AQ30" s="133" t="str">
        <f t="shared" si="1"/>
        <v>02</v>
      </c>
      <c r="AR30" s="133">
        <f t="shared" si="2"/>
        <v>2019</v>
      </c>
      <c r="AS30" s="133" t="str">
        <f t="shared" si="3"/>
        <v>février</v>
      </c>
    </row>
    <row r="31" spans="1:45" hidden="1" x14ac:dyDescent="0.25">
      <c r="A31" s="90" t="s">
        <v>2021</v>
      </c>
      <c r="B31" s="90">
        <v>43523</v>
      </c>
      <c r="C31" s="88">
        <v>1</v>
      </c>
      <c r="D31" s="88" t="s">
        <v>101</v>
      </c>
      <c r="E31" s="126">
        <v>19000</v>
      </c>
      <c r="F31" s="88">
        <v>1</v>
      </c>
      <c r="H31" s="88" t="s">
        <v>432</v>
      </c>
      <c r="I31" s="88">
        <v>1810</v>
      </c>
      <c r="J31" s="88">
        <v>35000</v>
      </c>
      <c r="K31" s="91">
        <v>35238</v>
      </c>
      <c r="L31" s="91" t="s">
        <v>123</v>
      </c>
      <c r="M31" s="89">
        <v>35</v>
      </c>
      <c r="P31" s="92" t="s">
        <v>1714</v>
      </c>
      <c r="Q31" s="93"/>
      <c r="R31" s="92"/>
      <c r="S31" s="94">
        <v>35</v>
      </c>
      <c r="T31" s="94"/>
      <c r="U31" s="92">
        <v>43</v>
      </c>
      <c r="V31" s="93"/>
      <c r="AC31" s="88">
        <v>2</v>
      </c>
      <c r="AD31" s="88">
        <v>4</v>
      </c>
      <c r="AE31" s="88" t="s">
        <v>126</v>
      </c>
      <c r="AF31" s="88" t="s">
        <v>300</v>
      </c>
      <c r="AG31" s="88">
        <v>0</v>
      </c>
      <c r="AM31" s="88" t="s">
        <v>1715</v>
      </c>
      <c r="AN31" s="88" t="s">
        <v>1716</v>
      </c>
      <c r="AO31" s="88" t="s">
        <v>106</v>
      </c>
      <c r="AP31" s="133" t="str">
        <f t="shared" si="0"/>
        <v>27</v>
      </c>
      <c r="AQ31" s="133" t="str">
        <f t="shared" si="1"/>
        <v>02</v>
      </c>
      <c r="AR31" s="133">
        <f t="shared" si="2"/>
        <v>2019</v>
      </c>
      <c r="AS31" s="133" t="str">
        <f t="shared" si="3"/>
        <v>février</v>
      </c>
    </row>
    <row r="32" spans="1:45" hidden="1" x14ac:dyDescent="0.25">
      <c r="A32" s="90" t="s">
        <v>2022</v>
      </c>
      <c r="B32" s="90">
        <v>43531</v>
      </c>
      <c r="C32" s="88">
        <v>1</v>
      </c>
      <c r="D32" s="88" t="s">
        <v>101</v>
      </c>
      <c r="E32" s="126">
        <v>150500</v>
      </c>
      <c r="F32" s="88">
        <v>11</v>
      </c>
      <c r="H32" s="88" t="s">
        <v>411</v>
      </c>
      <c r="I32" s="88">
        <v>5410</v>
      </c>
      <c r="J32" s="88">
        <v>35000</v>
      </c>
      <c r="K32" s="91">
        <v>35238</v>
      </c>
      <c r="L32" s="91" t="s">
        <v>123</v>
      </c>
      <c r="M32" s="89">
        <v>35</v>
      </c>
      <c r="P32" s="92" t="s">
        <v>956</v>
      </c>
      <c r="Q32" s="93"/>
      <c r="R32" s="92"/>
      <c r="S32" s="94">
        <v>49</v>
      </c>
      <c r="T32" s="94" t="s">
        <v>945</v>
      </c>
      <c r="U32" s="92">
        <v>61</v>
      </c>
      <c r="V32" s="93"/>
      <c r="AC32" s="88">
        <v>2</v>
      </c>
      <c r="AD32" s="88">
        <v>2</v>
      </c>
      <c r="AE32" s="88" t="s">
        <v>108</v>
      </c>
      <c r="AF32" s="88" t="s">
        <v>249</v>
      </c>
      <c r="AG32" s="88">
        <v>2</v>
      </c>
      <c r="AM32" s="88" t="s">
        <v>958</v>
      </c>
      <c r="AN32" s="88" t="s">
        <v>959</v>
      </c>
      <c r="AO32" s="88" t="s">
        <v>106</v>
      </c>
      <c r="AP32" s="133" t="str">
        <f t="shared" si="0"/>
        <v>07</v>
      </c>
      <c r="AQ32" s="133" t="str">
        <f t="shared" si="1"/>
        <v>03</v>
      </c>
      <c r="AR32" s="133">
        <f t="shared" si="2"/>
        <v>2019</v>
      </c>
      <c r="AS32" s="133" t="str">
        <f t="shared" si="3"/>
        <v>mars</v>
      </c>
    </row>
    <row r="33" spans="1:45" hidden="1" x14ac:dyDescent="0.25">
      <c r="A33" s="90" t="s">
        <v>2022</v>
      </c>
      <c r="B33" s="90">
        <v>43531</v>
      </c>
      <c r="C33" s="88">
        <v>1</v>
      </c>
      <c r="D33" s="88" t="s">
        <v>101</v>
      </c>
      <c r="E33" s="126">
        <v>150500</v>
      </c>
      <c r="F33" s="88">
        <v>11</v>
      </c>
      <c r="H33" s="88" t="s">
        <v>411</v>
      </c>
      <c r="I33" s="88">
        <v>5410</v>
      </c>
      <c r="J33" s="88">
        <v>35000</v>
      </c>
      <c r="K33" s="91">
        <v>35238</v>
      </c>
      <c r="L33" s="91" t="s">
        <v>123</v>
      </c>
      <c r="M33" s="89">
        <v>35</v>
      </c>
      <c r="P33" s="92" t="s">
        <v>956</v>
      </c>
      <c r="Q33" s="93"/>
      <c r="R33" s="92"/>
      <c r="S33" s="94">
        <v>54</v>
      </c>
      <c r="T33" s="94" t="s">
        <v>2023</v>
      </c>
      <c r="U33" s="92">
        <v>63</v>
      </c>
      <c r="V33" s="93"/>
      <c r="AC33" s="88">
        <v>2</v>
      </c>
      <c r="AD33" s="88">
        <v>2</v>
      </c>
      <c r="AE33" s="88" t="s">
        <v>108</v>
      </c>
      <c r="AF33" s="88" t="s">
        <v>138</v>
      </c>
      <c r="AG33" s="88">
        <v>1</v>
      </c>
      <c r="AM33" s="88" t="s">
        <v>958</v>
      </c>
      <c r="AN33" s="88" t="s">
        <v>959</v>
      </c>
      <c r="AO33" s="88" t="s">
        <v>106</v>
      </c>
      <c r="AP33" s="133" t="str">
        <f t="shared" si="0"/>
        <v>07</v>
      </c>
      <c r="AQ33" s="133" t="str">
        <f t="shared" si="1"/>
        <v>03</v>
      </c>
      <c r="AR33" s="133">
        <f t="shared" si="2"/>
        <v>2019</v>
      </c>
      <c r="AS33" s="133" t="str">
        <f t="shared" si="3"/>
        <v>mars</v>
      </c>
    </row>
    <row r="34" spans="1:45" hidden="1" x14ac:dyDescent="0.25">
      <c r="A34" s="90" t="s">
        <v>2024</v>
      </c>
      <c r="B34" s="90">
        <v>43537</v>
      </c>
      <c r="C34" s="88">
        <v>1</v>
      </c>
      <c r="D34" s="88" t="s">
        <v>101</v>
      </c>
      <c r="E34" s="126">
        <v>137000</v>
      </c>
      <c r="F34" s="88">
        <v>11</v>
      </c>
      <c r="H34" s="88" t="s">
        <v>404</v>
      </c>
      <c r="I34" s="88">
        <v>6031</v>
      </c>
      <c r="J34" s="88">
        <v>35000</v>
      </c>
      <c r="K34" s="91">
        <v>35238</v>
      </c>
      <c r="L34" s="91" t="s">
        <v>123</v>
      </c>
      <c r="M34" s="89">
        <v>35</v>
      </c>
      <c r="P34" s="92" t="s">
        <v>427</v>
      </c>
      <c r="Q34" s="93"/>
      <c r="R34" s="92"/>
      <c r="S34" s="94">
        <v>74</v>
      </c>
      <c r="T34" s="94"/>
      <c r="U34" s="92"/>
      <c r="V34" s="93"/>
      <c r="AC34" s="88">
        <v>1</v>
      </c>
      <c r="AD34" s="88">
        <v>3</v>
      </c>
      <c r="AE34" s="88" t="s">
        <v>107</v>
      </c>
      <c r="AG34" s="88">
        <v>0</v>
      </c>
      <c r="AM34" s="88" t="s">
        <v>429</v>
      </c>
      <c r="AN34" s="88" t="s">
        <v>430</v>
      </c>
      <c r="AO34" s="88" t="s">
        <v>106</v>
      </c>
      <c r="AP34" s="133" t="str">
        <f t="shared" si="0"/>
        <v>13</v>
      </c>
      <c r="AQ34" s="133" t="str">
        <f t="shared" si="1"/>
        <v>03</v>
      </c>
      <c r="AR34" s="133">
        <f t="shared" si="2"/>
        <v>2019</v>
      </c>
      <c r="AS34" s="133" t="str">
        <f t="shared" si="3"/>
        <v>mars</v>
      </c>
    </row>
    <row r="35" spans="1:45" hidden="1" x14ac:dyDescent="0.25">
      <c r="A35" s="90" t="s">
        <v>2024</v>
      </c>
      <c r="B35" s="90">
        <v>43537</v>
      </c>
      <c r="C35" s="88">
        <v>1</v>
      </c>
      <c r="D35" s="88" t="s">
        <v>101</v>
      </c>
      <c r="E35" s="126">
        <v>137000</v>
      </c>
      <c r="F35" s="88">
        <v>11</v>
      </c>
      <c r="H35" s="88" t="s">
        <v>404</v>
      </c>
      <c r="I35" s="88">
        <v>6031</v>
      </c>
      <c r="J35" s="88">
        <v>35000</v>
      </c>
      <c r="K35" s="91">
        <v>35238</v>
      </c>
      <c r="L35" s="91" t="s">
        <v>123</v>
      </c>
      <c r="M35" s="89">
        <v>35</v>
      </c>
      <c r="P35" s="92" t="s">
        <v>427</v>
      </c>
      <c r="Q35" s="93"/>
      <c r="R35" s="92"/>
      <c r="S35" s="94">
        <v>33</v>
      </c>
      <c r="T35" s="94" t="s">
        <v>1133</v>
      </c>
      <c r="U35" s="92"/>
      <c r="V35" s="93"/>
      <c r="AC35" s="88">
        <v>1</v>
      </c>
      <c r="AD35" s="88">
        <v>2</v>
      </c>
      <c r="AE35" s="88" t="s">
        <v>108</v>
      </c>
      <c r="AF35" s="88" t="s">
        <v>155</v>
      </c>
      <c r="AG35" s="88">
        <v>2</v>
      </c>
      <c r="AM35" s="88" t="s">
        <v>429</v>
      </c>
      <c r="AN35" s="88" t="s">
        <v>430</v>
      </c>
      <c r="AO35" s="88" t="s">
        <v>106</v>
      </c>
      <c r="AP35" s="133" t="str">
        <f t="shared" si="0"/>
        <v>13</v>
      </c>
      <c r="AQ35" s="133" t="str">
        <f t="shared" si="1"/>
        <v>03</v>
      </c>
      <c r="AR35" s="133">
        <f t="shared" si="2"/>
        <v>2019</v>
      </c>
      <c r="AS35" s="133" t="str">
        <f t="shared" si="3"/>
        <v>mars</v>
      </c>
    </row>
    <row r="36" spans="1:45" hidden="1" x14ac:dyDescent="0.25">
      <c r="A36" s="90" t="s">
        <v>2025</v>
      </c>
      <c r="B36" s="90">
        <v>43522</v>
      </c>
      <c r="C36" s="88">
        <v>1</v>
      </c>
      <c r="D36" s="88" t="s">
        <v>101</v>
      </c>
      <c r="E36" s="126">
        <v>110000</v>
      </c>
      <c r="F36" s="88">
        <v>5</v>
      </c>
      <c r="H36" s="88" t="s">
        <v>313</v>
      </c>
      <c r="I36" s="88">
        <v>4510</v>
      </c>
      <c r="J36" s="88">
        <v>35000</v>
      </c>
      <c r="K36" s="91">
        <v>35238</v>
      </c>
      <c r="L36" s="91" t="s">
        <v>123</v>
      </c>
      <c r="M36" s="89">
        <v>35</v>
      </c>
      <c r="P36" s="92" t="s">
        <v>1451</v>
      </c>
      <c r="Q36" s="93"/>
      <c r="R36" s="92"/>
      <c r="S36" s="94">
        <v>31</v>
      </c>
      <c r="T36" s="94" t="s">
        <v>1856</v>
      </c>
      <c r="U36" s="92"/>
      <c r="V36" s="93"/>
      <c r="AC36" s="88">
        <v>1</v>
      </c>
      <c r="AD36" s="88">
        <v>4</v>
      </c>
      <c r="AE36" s="88" t="s">
        <v>126</v>
      </c>
      <c r="AF36" s="88" t="s">
        <v>230</v>
      </c>
      <c r="AG36" s="88">
        <v>0</v>
      </c>
      <c r="AM36" s="88" t="s">
        <v>1120</v>
      </c>
      <c r="AN36" s="88" t="s">
        <v>1164</v>
      </c>
      <c r="AO36" s="88" t="s">
        <v>106</v>
      </c>
      <c r="AP36" s="133" t="str">
        <f t="shared" si="0"/>
        <v>26</v>
      </c>
      <c r="AQ36" s="133" t="str">
        <f t="shared" si="1"/>
        <v>02</v>
      </c>
      <c r="AR36" s="133">
        <f t="shared" si="2"/>
        <v>2019</v>
      </c>
      <c r="AS36" s="133" t="str">
        <f t="shared" si="3"/>
        <v>février</v>
      </c>
    </row>
    <row r="37" spans="1:45" hidden="1" x14ac:dyDescent="0.25">
      <c r="A37" s="90" t="s">
        <v>2025</v>
      </c>
      <c r="B37" s="90">
        <v>43522</v>
      </c>
      <c r="C37" s="88">
        <v>1</v>
      </c>
      <c r="D37" s="88" t="s">
        <v>101</v>
      </c>
      <c r="E37" s="126">
        <v>110000</v>
      </c>
      <c r="F37" s="88">
        <v>5</v>
      </c>
      <c r="H37" s="88" t="s">
        <v>313</v>
      </c>
      <c r="I37" s="88">
        <v>4510</v>
      </c>
      <c r="J37" s="88">
        <v>35000</v>
      </c>
      <c r="K37" s="91">
        <v>35238</v>
      </c>
      <c r="L37" s="91" t="s">
        <v>123</v>
      </c>
      <c r="M37" s="89">
        <v>35</v>
      </c>
      <c r="P37" s="92" t="s">
        <v>1451</v>
      </c>
      <c r="Q37" s="93"/>
      <c r="R37" s="92"/>
      <c r="S37" s="94">
        <v>41</v>
      </c>
      <c r="T37" s="94"/>
      <c r="U37" s="92">
        <v>42</v>
      </c>
      <c r="V37" s="93"/>
      <c r="AC37" s="88">
        <v>2</v>
      </c>
      <c r="AD37" s="88">
        <v>2</v>
      </c>
      <c r="AE37" s="88" t="s">
        <v>108</v>
      </c>
      <c r="AF37" s="88" t="s">
        <v>191</v>
      </c>
      <c r="AG37" s="88">
        <v>5</v>
      </c>
      <c r="AM37" s="88" t="s">
        <v>1120</v>
      </c>
      <c r="AN37" s="88" t="s">
        <v>1164</v>
      </c>
      <c r="AO37" s="88" t="s">
        <v>106</v>
      </c>
      <c r="AP37" s="133" t="str">
        <f t="shared" si="0"/>
        <v>26</v>
      </c>
      <c r="AQ37" s="133" t="str">
        <f t="shared" si="1"/>
        <v>02</v>
      </c>
      <c r="AR37" s="133">
        <f t="shared" si="2"/>
        <v>2019</v>
      </c>
      <c r="AS37" s="133" t="str">
        <f t="shared" si="3"/>
        <v>février</v>
      </c>
    </row>
    <row r="38" spans="1:45" hidden="1" x14ac:dyDescent="0.25">
      <c r="A38" s="90" t="s">
        <v>2026</v>
      </c>
      <c r="B38" s="90">
        <v>43511</v>
      </c>
      <c r="C38" s="88">
        <v>1</v>
      </c>
      <c r="D38" s="88" t="s">
        <v>101</v>
      </c>
      <c r="E38" s="126">
        <v>506000</v>
      </c>
      <c r="F38" s="88">
        <v>11</v>
      </c>
      <c r="H38" s="88" t="s">
        <v>347</v>
      </c>
      <c r="I38" s="88">
        <v>2720</v>
      </c>
      <c r="J38" s="88">
        <v>35000</v>
      </c>
      <c r="K38" s="91">
        <v>35238</v>
      </c>
      <c r="L38" s="91" t="s">
        <v>123</v>
      </c>
      <c r="M38" s="89">
        <v>35</v>
      </c>
      <c r="P38" s="92" t="s">
        <v>632</v>
      </c>
      <c r="Q38" s="93"/>
      <c r="R38" s="92"/>
      <c r="S38" s="94">
        <v>130</v>
      </c>
      <c r="T38" s="94"/>
      <c r="U38" s="92"/>
      <c r="V38" s="93"/>
      <c r="AC38" s="88">
        <v>1</v>
      </c>
      <c r="AD38" s="88">
        <v>3</v>
      </c>
      <c r="AE38" s="88" t="s">
        <v>107</v>
      </c>
      <c r="AG38" s="88">
        <v>0</v>
      </c>
      <c r="AM38" s="88" t="s">
        <v>633</v>
      </c>
      <c r="AN38" s="88" t="s">
        <v>634</v>
      </c>
      <c r="AO38" s="88" t="s">
        <v>106</v>
      </c>
      <c r="AP38" s="133" t="str">
        <f t="shared" si="0"/>
        <v>15</v>
      </c>
      <c r="AQ38" s="133" t="str">
        <f t="shared" si="1"/>
        <v>02</v>
      </c>
      <c r="AR38" s="133">
        <f t="shared" si="2"/>
        <v>2019</v>
      </c>
      <c r="AS38" s="133" t="str">
        <f t="shared" si="3"/>
        <v>février</v>
      </c>
    </row>
    <row r="39" spans="1:45" hidden="1" x14ac:dyDescent="0.25">
      <c r="A39" s="90" t="s">
        <v>2026</v>
      </c>
      <c r="B39" s="90">
        <v>43511</v>
      </c>
      <c r="C39" s="88">
        <v>1</v>
      </c>
      <c r="D39" s="88" t="s">
        <v>101</v>
      </c>
      <c r="E39" s="126">
        <v>506000</v>
      </c>
      <c r="F39" s="88">
        <v>11</v>
      </c>
      <c r="H39" s="88" t="s">
        <v>347</v>
      </c>
      <c r="I39" s="88">
        <v>2720</v>
      </c>
      <c r="J39" s="88">
        <v>35000</v>
      </c>
      <c r="K39" s="91">
        <v>35238</v>
      </c>
      <c r="L39" s="91" t="s">
        <v>123</v>
      </c>
      <c r="M39" s="89">
        <v>35</v>
      </c>
      <c r="P39" s="92" t="s">
        <v>632</v>
      </c>
      <c r="Q39" s="93"/>
      <c r="R39" s="92"/>
      <c r="S39" s="94">
        <v>519</v>
      </c>
      <c r="T39" s="94" t="s">
        <v>2027</v>
      </c>
      <c r="U39" s="92"/>
      <c r="V39" s="93"/>
      <c r="AC39" s="88">
        <v>1</v>
      </c>
      <c r="AD39" s="88">
        <v>2</v>
      </c>
      <c r="AE39" s="88" t="s">
        <v>108</v>
      </c>
      <c r="AF39" s="88" t="s">
        <v>282</v>
      </c>
      <c r="AG39" s="88">
        <v>4</v>
      </c>
      <c r="AM39" s="88" t="s">
        <v>633</v>
      </c>
      <c r="AN39" s="88" t="s">
        <v>634</v>
      </c>
      <c r="AO39" s="88" t="s">
        <v>106</v>
      </c>
      <c r="AP39" s="133" t="str">
        <f t="shared" si="0"/>
        <v>15</v>
      </c>
      <c r="AQ39" s="133" t="str">
        <f t="shared" si="1"/>
        <v>02</v>
      </c>
      <c r="AR39" s="133">
        <f t="shared" si="2"/>
        <v>2019</v>
      </c>
      <c r="AS39" s="133" t="str">
        <f t="shared" si="3"/>
        <v>février</v>
      </c>
    </row>
    <row r="40" spans="1:45" hidden="1" x14ac:dyDescent="0.25">
      <c r="A40" s="90" t="s">
        <v>2028</v>
      </c>
      <c r="B40" s="90">
        <v>43542</v>
      </c>
      <c r="C40" s="88">
        <v>1</v>
      </c>
      <c r="D40" s="88" t="s">
        <v>101</v>
      </c>
      <c r="E40" s="126">
        <v>255000</v>
      </c>
      <c r="F40" s="88">
        <v>10</v>
      </c>
      <c r="H40" s="88" t="s">
        <v>651</v>
      </c>
      <c r="I40" s="88">
        <v>1640</v>
      </c>
      <c r="J40" s="88">
        <v>35000</v>
      </c>
      <c r="K40" s="91">
        <v>35238</v>
      </c>
      <c r="L40" s="91" t="s">
        <v>123</v>
      </c>
      <c r="M40" s="89">
        <v>35</v>
      </c>
      <c r="P40" s="92" t="s">
        <v>2029</v>
      </c>
      <c r="Q40" s="93"/>
      <c r="R40" s="92"/>
      <c r="S40" s="94"/>
      <c r="T40" s="94"/>
      <c r="U40" s="92"/>
      <c r="V40" s="93"/>
      <c r="AC40" s="88">
        <v>0</v>
      </c>
      <c r="AD40" s="88">
        <v>2</v>
      </c>
      <c r="AE40" s="88" t="s">
        <v>108</v>
      </c>
      <c r="AF40" s="88" t="s">
        <v>198</v>
      </c>
      <c r="AG40" s="88">
        <v>2</v>
      </c>
      <c r="AH40" s="88" t="s">
        <v>105</v>
      </c>
      <c r="AI40" s="88" t="s">
        <v>11</v>
      </c>
      <c r="AL40" s="88" t="s">
        <v>192</v>
      </c>
      <c r="AM40" s="88" t="s">
        <v>2030</v>
      </c>
      <c r="AN40" s="88" t="s">
        <v>1846</v>
      </c>
      <c r="AO40" s="88" t="s">
        <v>106</v>
      </c>
      <c r="AP40" s="133" t="str">
        <f t="shared" si="0"/>
        <v>18</v>
      </c>
      <c r="AQ40" s="133" t="str">
        <f t="shared" si="1"/>
        <v>03</v>
      </c>
      <c r="AR40" s="133">
        <f t="shared" si="2"/>
        <v>2019</v>
      </c>
      <c r="AS40" s="133" t="str">
        <f t="shared" si="3"/>
        <v>mars</v>
      </c>
    </row>
    <row r="41" spans="1:45" hidden="1" x14ac:dyDescent="0.25">
      <c r="A41" s="88" t="s">
        <v>2028</v>
      </c>
      <c r="B41" s="90">
        <v>43542</v>
      </c>
      <c r="C41" s="88">
        <v>1</v>
      </c>
      <c r="D41" s="88" t="s">
        <v>101</v>
      </c>
      <c r="E41" s="126">
        <v>255000</v>
      </c>
      <c r="F41" s="88">
        <v>10</v>
      </c>
      <c r="H41" s="88" t="s">
        <v>651</v>
      </c>
      <c r="I41" s="88">
        <v>1640</v>
      </c>
      <c r="J41" s="88">
        <v>35000</v>
      </c>
      <c r="K41" s="88">
        <v>35238</v>
      </c>
      <c r="L41" s="88" t="s">
        <v>123</v>
      </c>
      <c r="M41" s="89">
        <v>35</v>
      </c>
      <c r="P41" s="88" t="s">
        <v>2029</v>
      </c>
      <c r="AC41" s="88">
        <v>0</v>
      </c>
      <c r="AD41" s="88">
        <v>2</v>
      </c>
      <c r="AE41" s="88" t="s">
        <v>108</v>
      </c>
      <c r="AF41" s="88" t="s">
        <v>198</v>
      </c>
      <c r="AG41" s="88">
        <v>1</v>
      </c>
      <c r="AH41" s="88" t="s">
        <v>105</v>
      </c>
      <c r="AI41" s="88" t="s">
        <v>11</v>
      </c>
      <c r="AL41" s="88" t="s">
        <v>192</v>
      </c>
      <c r="AM41" s="88" t="s">
        <v>2030</v>
      </c>
      <c r="AN41" s="88" t="s">
        <v>1846</v>
      </c>
      <c r="AO41" s="88" t="s">
        <v>106</v>
      </c>
      <c r="AP41" s="133" t="str">
        <f t="shared" si="0"/>
        <v>18</v>
      </c>
      <c r="AQ41" s="133" t="str">
        <f t="shared" si="1"/>
        <v>03</v>
      </c>
      <c r="AR41" s="133">
        <f t="shared" si="2"/>
        <v>2019</v>
      </c>
      <c r="AS41" s="133" t="str">
        <f t="shared" si="3"/>
        <v>mars</v>
      </c>
    </row>
    <row r="42" spans="1:45" hidden="1" x14ac:dyDescent="0.25">
      <c r="A42" s="88" t="s">
        <v>2028</v>
      </c>
      <c r="B42" s="90">
        <v>43542</v>
      </c>
      <c r="C42" s="88">
        <v>1</v>
      </c>
      <c r="D42" s="88" t="s">
        <v>101</v>
      </c>
      <c r="E42" s="126">
        <v>255000</v>
      </c>
      <c r="F42" s="88">
        <v>10</v>
      </c>
      <c r="H42" s="88" t="s">
        <v>651</v>
      </c>
      <c r="I42" s="88">
        <v>1640</v>
      </c>
      <c r="J42" s="88">
        <v>35000</v>
      </c>
      <c r="K42" s="88">
        <v>35238</v>
      </c>
      <c r="L42" s="88" t="s">
        <v>123</v>
      </c>
      <c r="M42" s="89">
        <v>35</v>
      </c>
      <c r="P42" s="88" t="s">
        <v>2029</v>
      </c>
      <c r="R42" s="89"/>
      <c r="AC42" s="88">
        <v>0</v>
      </c>
      <c r="AD42" s="88">
        <v>4</v>
      </c>
      <c r="AE42" s="88" t="s">
        <v>126</v>
      </c>
      <c r="AF42" s="88" t="s">
        <v>251</v>
      </c>
      <c r="AG42" s="88">
        <v>0</v>
      </c>
      <c r="AH42" s="88" t="s">
        <v>105</v>
      </c>
      <c r="AI42" s="88" t="s">
        <v>11</v>
      </c>
      <c r="AL42" s="88" t="s">
        <v>192</v>
      </c>
      <c r="AM42" s="88" t="s">
        <v>2030</v>
      </c>
      <c r="AN42" s="88" t="s">
        <v>1846</v>
      </c>
      <c r="AO42" s="88" t="s">
        <v>106</v>
      </c>
      <c r="AP42" s="133" t="str">
        <f t="shared" si="0"/>
        <v>18</v>
      </c>
      <c r="AQ42" s="133" t="str">
        <f t="shared" si="1"/>
        <v>03</v>
      </c>
      <c r="AR42" s="133">
        <f t="shared" si="2"/>
        <v>2019</v>
      </c>
      <c r="AS42" s="133" t="str">
        <f t="shared" si="3"/>
        <v>mars</v>
      </c>
    </row>
    <row r="43" spans="1:45" hidden="1" x14ac:dyDescent="0.25">
      <c r="A43" s="88" t="s">
        <v>2028</v>
      </c>
      <c r="B43" s="90">
        <v>43542</v>
      </c>
      <c r="C43" s="88">
        <v>1</v>
      </c>
      <c r="D43" s="88" t="s">
        <v>101</v>
      </c>
      <c r="E43" s="126">
        <v>255000</v>
      </c>
      <c r="F43" s="88">
        <v>10</v>
      </c>
      <c r="H43" s="88" t="s">
        <v>651</v>
      </c>
      <c r="I43" s="88">
        <v>1640</v>
      </c>
      <c r="J43" s="88">
        <v>35000</v>
      </c>
      <c r="K43" s="88">
        <v>35238</v>
      </c>
      <c r="L43" s="88" t="s">
        <v>123</v>
      </c>
      <c r="M43" s="89">
        <v>35</v>
      </c>
      <c r="P43" s="88" t="s">
        <v>2029</v>
      </c>
      <c r="Q43" s="92"/>
      <c r="R43" s="89"/>
      <c r="AC43" s="88">
        <v>0</v>
      </c>
      <c r="AD43" s="88">
        <v>2</v>
      </c>
      <c r="AE43" s="88" t="s">
        <v>108</v>
      </c>
      <c r="AF43" s="88" t="s">
        <v>198</v>
      </c>
      <c r="AG43" s="88">
        <v>1</v>
      </c>
      <c r="AH43" s="88" t="s">
        <v>105</v>
      </c>
      <c r="AI43" s="88" t="s">
        <v>11</v>
      </c>
      <c r="AL43" s="88" t="s">
        <v>192</v>
      </c>
      <c r="AM43" s="88" t="s">
        <v>2030</v>
      </c>
      <c r="AN43" s="88" t="s">
        <v>1846</v>
      </c>
      <c r="AO43" s="88" t="s">
        <v>106</v>
      </c>
      <c r="AP43" s="133" t="str">
        <f t="shared" si="0"/>
        <v>18</v>
      </c>
      <c r="AQ43" s="133" t="str">
        <f t="shared" si="1"/>
        <v>03</v>
      </c>
      <c r="AR43" s="133">
        <f t="shared" si="2"/>
        <v>2019</v>
      </c>
      <c r="AS43" s="133" t="str">
        <f t="shared" si="3"/>
        <v>mars</v>
      </c>
    </row>
    <row r="44" spans="1:45" hidden="1" x14ac:dyDescent="0.25">
      <c r="A44" s="88" t="s">
        <v>2031</v>
      </c>
      <c r="B44" s="90">
        <v>43550</v>
      </c>
      <c r="C44" s="88">
        <v>1</v>
      </c>
      <c r="D44" s="88" t="s">
        <v>101</v>
      </c>
      <c r="E44" s="126">
        <v>380000</v>
      </c>
      <c r="F44" s="88">
        <v>7</v>
      </c>
      <c r="H44" s="88" t="s">
        <v>313</v>
      </c>
      <c r="I44" s="88">
        <v>4510</v>
      </c>
      <c r="J44" s="88">
        <v>35000</v>
      </c>
      <c r="K44" s="88">
        <v>35238</v>
      </c>
      <c r="L44" s="88" t="s">
        <v>123</v>
      </c>
      <c r="M44" s="89">
        <v>35</v>
      </c>
      <c r="P44" s="88" t="s">
        <v>2032</v>
      </c>
      <c r="R44" s="89"/>
      <c r="S44" s="88">
        <v>39</v>
      </c>
      <c r="U44" s="88">
        <v>46</v>
      </c>
      <c r="W44" s="88">
        <v>54</v>
      </c>
      <c r="Y44" s="88">
        <v>68</v>
      </c>
      <c r="AC44" s="88">
        <v>4</v>
      </c>
      <c r="AD44" s="88">
        <v>2</v>
      </c>
      <c r="AE44" s="88" t="s">
        <v>108</v>
      </c>
      <c r="AF44" s="88" t="s">
        <v>255</v>
      </c>
      <c r="AG44" s="88">
        <v>5</v>
      </c>
      <c r="AM44" s="88" t="s">
        <v>2033</v>
      </c>
      <c r="AN44" s="88" t="s">
        <v>2034</v>
      </c>
      <c r="AO44" s="88" t="s">
        <v>106</v>
      </c>
      <c r="AP44" s="133" t="str">
        <f t="shared" si="0"/>
        <v>26</v>
      </c>
      <c r="AQ44" s="133" t="str">
        <f t="shared" si="1"/>
        <v>03</v>
      </c>
      <c r="AR44" s="133">
        <f t="shared" si="2"/>
        <v>2019</v>
      </c>
      <c r="AS44" s="133" t="str">
        <f t="shared" si="3"/>
        <v>mars</v>
      </c>
    </row>
    <row r="45" spans="1:45" hidden="1" x14ac:dyDescent="0.25">
      <c r="A45" s="88" t="s">
        <v>2035</v>
      </c>
      <c r="B45" s="90">
        <v>43544</v>
      </c>
      <c r="C45" s="88">
        <v>1</v>
      </c>
      <c r="D45" s="88" t="s">
        <v>119</v>
      </c>
      <c r="E45" s="126">
        <v>440000</v>
      </c>
      <c r="F45" s="88">
        <v>5</v>
      </c>
      <c r="H45" s="88" t="s">
        <v>1181</v>
      </c>
      <c r="I45" s="88">
        <v>7520</v>
      </c>
      <c r="J45" s="88">
        <v>35000</v>
      </c>
      <c r="K45" s="88">
        <v>35238</v>
      </c>
      <c r="L45" s="88" t="s">
        <v>123</v>
      </c>
      <c r="M45" s="89">
        <v>35</v>
      </c>
      <c r="P45" s="88" t="s">
        <v>554</v>
      </c>
      <c r="R45" s="89"/>
      <c r="S45" s="88">
        <v>4</v>
      </c>
      <c r="AC45" s="88">
        <v>1</v>
      </c>
      <c r="AM45" s="88" t="s">
        <v>555</v>
      </c>
      <c r="AN45" s="88" t="s">
        <v>556</v>
      </c>
      <c r="AO45" s="88" t="s">
        <v>106</v>
      </c>
      <c r="AP45" s="133" t="str">
        <f t="shared" si="0"/>
        <v>20</v>
      </c>
      <c r="AQ45" s="133" t="str">
        <f t="shared" si="1"/>
        <v>03</v>
      </c>
      <c r="AR45" s="133">
        <f t="shared" si="2"/>
        <v>2019</v>
      </c>
      <c r="AS45" s="133" t="str">
        <f t="shared" si="3"/>
        <v>mars</v>
      </c>
    </row>
    <row r="46" spans="1:45" hidden="1" x14ac:dyDescent="0.25">
      <c r="A46" s="88" t="s">
        <v>2035</v>
      </c>
      <c r="B46" s="90">
        <v>43544</v>
      </c>
      <c r="C46" s="88">
        <v>1</v>
      </c>
      <c r="D46" s="88" t="s">
        <v>119</v>
      </c>
      <c r="E46" s="126">
        <v>440000</v>
      </c>
      <c r="F46" s="88">
        <v>5</v>
      </c>
      <c r="H46" s="88" t="s">
        <v>1181</v>
      </c>
      <c r="I46" s="88">
        <v>7520</v>
      </c>
      <c r="J46" s="88">
        <v>35000</v>
      </c>
      <c r="K46" s="88">
        <v>35238</v>
      </c>
      <c r="L46" s="88" t="s">
        <v>123</v>
      </c>
      <c r="M46" s="89">
        <v>35</v>
      </c>
      <c r="P46" s="88" t="s">
        <v>554</v>
      </c>
      <c r="S46" s="88">
        <v>16</v>
      </c>
      <c r="AC46" s="88">
        <v>1</v>
      </c>
      <c r="AM46" s="88" t="s">
        <v>555</v>
      </c>
      <c r="AN46" s="88" t="s">
        <v>556</v>
      </c>
      <c r="AO46" s="88" t="s">
        <v>106</v>
      </c>
      <c r="AP46" s="133" t="str">
        <f t="shared" si="0"/>
        <v>20</v>
      </c>
      <c r="AQ46" s="133" t="str">
        <f t="shared" si="1"/>
        <v>03</v>
      </c>
      <c r="AR46" s="133">
        <f t="shared" si="2"/>
        <v>2019</v>
      </c>
      <c r="AS46" s="133" t="str">
        <f t="shared" si="3"/>
        <v>mars</v>
      </c>
    </row>
    <row r="47" spans="1:45" hidden="1" x14ac:dyDescent="0.25">
      <c r="A47" s="88" t="s">
        <v>2035</v>
      </c>
      <c r="B47" s="90">
        <v>43544</v>
      </c>
      <c r="C47" s="88">
        <v>1</v>
      </c>
      <c r="D47" s="88" t="s">
        <v>119</v>
      </c>
      <c r="E47" s="126">
        <v>440000</v>
      </c>
      <c r="F47" s="88">
        <v>5</v>
      </c>
      <c r="H47" s="88" t="s">
        <v>1181</v>
      </c>
      <c r="I47" s="88">
        <v>7520</v>
      </c>
      <c r="J47" s="88">
        <v>35000</v>
      </c>
      <c r="K47" s="88">
        <v>35238</v>
      </c>
      <c r="L47" s="88" t="s">
        <v>123</v>
      </c>
      <c r="M47" s="89">
        <v>35</v>
      </c>
      <c r="P47" s="88" t="s">
        <v>554</v>
      </c>
      <c r="S47" s="88">
        <v>31</v>
      </c>
      <c r="T47" s="88" t="s">
        <v>2036</v>
      </c>
      <c r="AC47" s="88">
        <v>1</v>
      </c>
      <c r="AD47" s="88">
        <v>2</v>
      </c>
      <c r="AE47" s="88" t="s">
        <v>108</v>
      </c>
      <c r="AF47" s="88" t="s">
        <v>241</v>
      </c>
      <c r="AG47" s="88">
        <v>3</v>
      </c>
      <c r="AM47" s="88" t="s">
        <v>555</v>
      </c>
      <c r="AN47" s="88" t="s">
        <v>556</v>
      </c>
      <c r="AO47" s="88" t="s">
        <v>106</v>
      </c>
      <c r="AP47" s="133" t="str">
        <f t="shared" si="0"/>
        <v>20</v>
      </c>
      <c r="AQ47" s="133" t="str">
        <f t="shared" si="1"/>
        <v>03</v>
      </c>
      <c r="AR47" s="133">
        <f t="shared" si="2"/>
        <v>2019</v>
      </c>
      <c r="AS47" s="133" t="str">
        <f t="shared" si="3"/>
        <v>mars</v>
      </c>
    </row>
    <row r="48" spans="1:45" hidden="1" x14ac:dyDescent="0.25">
      <c r="A48" s="88" t="s">
        <v>2037</v>
      </c>
      <c r="B48" s="90">
        <v>43544</v>
      </c>
      <c r="C48" s="88">
        <v>1</v>
      </c>
      <c r="D48" s="88" t="s">
        <v>119</v>
      </c>
      <c r="E48" s="126">
        <v>420000</v>
      </c>
      <c r="F48" s="88">
        <v>5</v>
      </c>
      <c r="H48" s="88" t="s">
        <v>1181</v>
      </c>
      <c r="I48" s="88">
        <v>7520</v>
      </c>
      <c r="J48" s="88">
        <v>35000</v>
      </c>
      <c r="K48" s="88">
        <v>35238</v>
      </c>
      <c r="L48" s="88" t="s">
        <v>123</v>
      </c>
      <c r="M48" s="89">
        <v>35</v>
      </c>
      <c r="P48" s="88" t="s">
        <v>554</v>
      </c>
      <c r="S48" s="88">
        <v>9</v>
      </c>
      <c r="AC48" s="88">
        <v>1</v>
      </c>
      <c r="AM48" s="88" t="s">
        <v>555</v>
      </c>
      <c r="AN48" s="88" t="s">
        <v>556</v>
      </c>
      <c r="AO48" s="88" t="s">
        <v>106</v>
      </c>
      <c r="AP48" s="133" t="str">
        <f t="shared" si="0"/>
        <v>20</v>
      </c>
      <c r="AQ48" s="133" t="str">
        <f t="shared" si="1"/>
        <v>03</v>
      </c>
      <c r="AR48" s="133">
        <f t="shared" si="2"/>
        <v>2019</v>
      </c>
      <c r="AS48" s="133" t="str">
        <f t="shared" si="3"/>
        <v>mars</v>
      </c>
    </row>
    <row r="49" spans="1:45" hidden="1" x14ac:dyDescent="0.25">
      <c r="A49" s="88" t="s">
        <v>2037</v>
      </c>
      <c r="B49" s="90">
        <v>43544</v>
      </c>
      <c r="C49" s="88">
        <v>1</v>
      </c>
      <c r="D49" s="88" t="s">
        <v>119</v>
      </c>
      <c r="E49" s="126">
        <v>420000</v>
      </c>
      <c r="F49" s="88">
        <v>5</v>
      </c>
      <c r="H49" s="88" t="s">
        <v>1181</v>
      </c>
      <c r="I49" s="88">
        <v>7520</v>
      </c>
      <c r="J49" s="88">
        <v>35000</v>
      </c>
      <c r="K49" s="88">
        <v>35238</v>
      </c>
      <c r="L49" s="88" t="s">
        <v>123</v>
      </c>
      <c r="M49" s="89">
        <v>35</v>
      </c>
      <c r="P49" s="88" t="s">
        <v>554</v>
      </c>
      <c r="S49" s="88">
        <v>20</v>
      </c>
      <c r="AC49" s="88">
        <v>1</v>
      </c>
      <c r="AM49" s="88" t="s">
        <v>555</v>
      </c>
      <c r="AN49" s="88" t="s">
        <v>556</v>
      </c>
      <c r="AO49" s="88" t="s">
        <v>106</v>
      </c>
      <c r="AP49" s="133" t="str">
        <f t="shared" si="0"/>
        <v>20</v>
      </c>
      <c r="AQ49" s="133" t="str">
        <f t="shared" si="1"/>
        <v>03</v>
      </c>
      <c r="AR49" s="133">
        <f t="shared" si="2"/>
        <v>2019</v>
      </c>
      <c r="AS49" s="133" t="str">
        <f t="shared" si="3"/>
        <v>mars</v>
      </c>
    </row>
    <row r="50" spans="1:45" hidden="1" x14ac:dyDescent="0.25">
      <c r="A50" s="88" t="s">
        <v>2037</v>
      </c>
      <c r="B50" s="90">
        <v>43544</v>
      </c>
      <c r="C50" s="88">
        <v>1</v>
      </c>
      <c r="D50" s="88" t="s">
        <v>119</v>
      </c>
      <c r="E50" s="126">
        <v>420000</v>
      </c>
      <c r="F50" s="88">
        <v>5</v>
      </c>
      <c r="H50" s="88" t="s">
        <v>1181</v>
      </c>
      <c r="I50" s="88">
        <v>7520</v>
      </c>
      <c r="J50" s="88">
        <v>35000</v>
      </c>
      <c r="K50" s="88">
        <v>35238</v>
      </c>
      <c r="L50" s="88" t="s">
        <v>123</v>
      </c>
      <c r="M50" s="89">
        <v>35</v>
      </c>
      <c r="P50" s="88" t="s">
        <v>554</v>
      </c>
      <c r="S50" s="88">
        <v>26</v>
      </c>
      <c r="AC50" s="88">
        <v>1</v>
      </c>
      <c r="AD50" s="88">
        <v>2</v>
      </c>
      <c r="AE50" s="88" t="s">
        <v>108</v>
      </c>
      <c r="AF50" s="88" t="s">
        <v>241</v>
      </c>
      <c r="AG50" s="88">
        <v>3</v>
      </c>
      <c r="AM50" s="88" t="s">
        <v>555</v>
      </c>
      <c r="AN50" s="88" t="s">
        <v>556</v>
      </c>
      <c r="AO50" s="88" t="s">
        <v>106</v>
      </c>
      <c r="AP50" s="133" t="str">
        <f t="shared" si="0"/>
        <v>20</v>
      </c>
      <c r="AQ50" s="133" t="str">
        <f t="shared" si="1"/>
        <v>03</v>
      </c>
      <c r="AR50" s="133">
        <f t="shared" si="2"/>
        <v>2019</v>
      </c>
      <c r="AS50" s="133" t="str">
        <f t="shared" si="3"/>
        <v>mars</v>
      </c>
    </row>
    <row r="51" spans="1:45" hidden="1" x14ac:dyDescent="0.25">
      <c r="A51" s="88" t="s">
        <v>2038</v>
      </c>
      <c r="B51" s="90">
        <v>43553</v>
      </c>
      <c r="C51" s="88">
        <v>1</v>
      </c>
      <c r="D51" s="88" t="s">
        <v>101</v>
      </c>
      <c r="E51" s="126">
        <v>26752</v>
      </c>
      <c r="F51" s="88">
        <v>21</v>
      </c>
      <c r="H51" s="88" t="s">
        <v>447</v>
      </c>
      <c r="I51" s="88">
        <v>6850</v>
      </c>
      <c r="J51" s="88">
        <v>35000</v>
      </c>
      <c r="K51" s="88">
        <v>35238</v>
      </c>
      <c r="L51" s="88" t="s">
        <v>123</v>
      </c>
      <c r="M51" s="89">
        <v>35</v>
      </c>
      <c r="P51" s="88" t="s">
        <v>1085</v>
      </c>
      <c r="S51" s="88">
        <v>52</v>
      </c>
      <c r="AC51" s="88">
        <v>1</v>
      </c>
      <c r="AD51" s="88">
        <v>3</v>
      </c>
      <c r="AE51" s="88" t="s">
        <v>107</v>
      </c>
      <c r="AG51" s="88">
        <v>0</v>
      </c>
      <c r="AM51" s="88" t="s">
        <v>1087</v>
      </c>
      <c r="AN51" s="88" t="s">
        <v>1088</v>
      </c>
      <c r="AO51" s="88" t="s">
        <v>106</v>
      </c>
      <c r="AP51" s="133" t="str">
        <f t="shared" si="0"/>
        <v>29</v>
      </c>
      <c r="AQ51" s="133" t="str">
        <f t="shared" si="1"/>
        <v>03</v>
      </c>
      <c r="AR51" s="133">
        <f t="shared" si="2"/>
        <v>2019</v>
      </c>
      <c r="AS51" s="133" t="str">
        <f t="shared" si="3"/>
        <v>mars</v>
      </c>
    </row>
    <row r="52" spans="1:45" hidden="1" x14ac:dyDescent="0.25">
      <c r="A52" s="88" t="s">
        <v>2039</v>
      </c>
      <c r="B52" s="90">
        <v>43546</v>
      </c>
      <c r="C52" s="88">
        <v>1</v>
      </c>
      <c r="D52" s="88" t="s">
        <v>101</v>
      </c>
      <c r="E52" s="126">
        <v>133000</v>
      </c>
      <c r="F52" s="88">
        <v>5</v>
      </c>
      <c r="H52" s="88" t="s">
        <v>274</v>
      </c>
      <c r="I52" s="88">
        <v>8820</v>
      </c>
      <c r="J52" s="88">
        <v>35000</v>
      </c>
      <c r="K52" s="88">
        <v>35238</v>
      </c>
      <c r="L52" s="88" t="s">
        <v>123</v>
      </c>
      <c r="M52" s="89">
        <v>35</v>
      </c>
      <c r="P52" s="88" t="s">
        <v>784</v>
      </c>
      <c r="S52" s="88">
        <v>28</v>
      </c>
      <c r="AC52" s="88">
        <v>1</v>
      </c>
      <c r="AD52" s="88">
        <v>4</v>
      </c>
      <c r="AE52" s="88" t="s">
        <v>126</v>
      </c>
      <c r="AF52" s="88" t="s">
        <v>292</v>
      </c>
      <c r="AG52" s="88">
        <v>0</v>
      </c>
      <c r="AM52" s="88" t="s">
        <v>785</v>
      </c>
      <c r="AN52" s="88" t="s">
        <v>786</v>
      </c>
      <c r="AO52" s="88" t="s">
        <v>106</v>
      </c>
      <c r="AP52" s="133" t="str">
        <f t="shared" si="0"/>
        <v>22</v>
      </c>
      <c r="AQ52" s="133" t="str">
        <f t="shared" si="1"/>
        <v>03</v>
      </c>
      <c r="AR52" s="133">
        <f t="shared" si="2"/>
        <v>2019</v>
      </c>
      <c r="AS52" s="133" t="str">
        <f t="shared" si="3"/>
        <v>mars</v>
      </c>
    </row>
    <row r="53" spans="1:45" hidden="1" x14ac:dyDescent="0.25">
      <c r="A53" s="88" t="s">
        <v>2040</v>
      </c>
      <c r="B53" s="90">
        <v>43550</v>
      </c>
      <c r="C53" s="88">
        <v>1</v>
      </c>
      <c r="D53" s="88" t="s">
        <v>101</v>
      </c>
      <c r="E53" s="126">
        <v>120000</v>
      </c>
      <c r="F53" s="88">
        <v>19</v>
      </c>
      <c r="H53" s="88" t="s">
        <v>557</v>
      </c>
      <c r="I53" s="88">
        <v>8790</v>
      </c>
      <c r="J53" s="88">
        <v>35000</v>
      </c>
      <c r="K53" s="88">
        <v>35238</v>
      </c>
      <c r="L53" s="88" t="s">
        <v>123</v>
      </c>
      <c r="M53" s="89">
        <v>35</v>
      </c>
      <c r="P53" s="88" t="s">
        <v>2041</v>
      </c>
      <c r="S53" s="88">
        <v>30</v>
      </c>
      <c r="T53" s="88" t="s">
        <v>1617</v>
      </c>
      <c r="AC53" s="88">
        <v>1</v>
      </c>
      <c r="AD53" s="88">
        <v>2</v>
      </c>
      <c r="AE53" s="88" t="s">
        <v>108</v>
      </c>
      <c r="AF53" s="88" t="s">
        <v>263</v>
      </c>
      <c r="AG53" s="88">
        <v>1</v>
      </c>
      <c r="AM53" s="88" t="s">
        <v>2042</v>
      </c>
      <c r="AN53" s="88" t="s">
        <v>776</v>
      </c>
      <c r="AO53" s="88" t="s">
        <v>106</v>
      </c>
      <c r="AP53" s="133" t="str">
        <f t="shared" si="0"/>
        <v>26</v>
      </c>
      <c r="AQ53" s="133" t="str">
        <f t="shared" si="1"/>
        <v>03</v>
      </c>
      <c r="AR53" s="133">
        <f t="shared" si="2"/>
        <v>2019</v>
      </c>
      <c r="AS53" s="133" t="str">
        <f t="shared" si="3"/>
        <v>mars</v>
      </c>
    </row>
    <row r="54" spans="1:45" hidden="1" x14ac:dyDescent="0.25">
      <c r="A54" s="88" t="s">
        <v>2043</v>
      </c>
      <c r="B54" s="90">
        <v>43542</v>
      </c>
      <c r="C54" s="88">
        <v>1</v>
      </c>
      <c r="D54" s="88" t="s">
        <v>101</v>
      </c>
      <c r="E54" s="126">
        <v>14000</v>
      </c>
      <c r="F54" s="88">
        <v>9</v>
      </c>
      <c r="H54" s="88" t="s">
        <v>347</v>
      </c>
      <c r="I54" s="88">
        <v>2720</v>
      </c>
      <c r="J54" s="88">
        <v>35000</v>
      </c>
      <c r="K54" s="88">
        <v>35238</v>
      </c>
      <c r="L54" s="88" t="s">
        <v>123</v>
      </c>
      <c r="M54" s="89">
        <v>35</v>
      </c>
      <c r="P54" s="88" t="s">
        <v>779</v>
      </c>
      <c r="S54" s="88">
        <v>172</v>
      </c>
      <c r="AC54" s="88">
        <v>1</v>
      </c>
      <c r="AD54" s="88">
        <v>3</v>
      </c>
      <c r="AE54" s="88" t="s">
        <v>107</v>
      </c>
      <c r="AG54" s="88">
        <v>0</v>
      </c>
      <c r="AM54" s="88" t="s">
        <v>781</v>
      </c>
      <c r="AN54" s="88" t="s">
        <v>782</v>
      </c>
      <c r="AO54" s="88" t="s">
        <v>106</v>
      </c>
      <c r="AP54" s="133" t="str">
        <f t="shared" si="0"/>
        <v>18</v>
      </c>
      <c r="AQ54" s="133" t="str">
        <f t="shared" si="1"/>
        <v>03</v>
      </c>
      <c r="AR54" s="133">
        <f t="shared" si="2"/>
        <v>2019</v>
      </c>
      <c r="AS54" s="133" t="str">
        <f t="shared" si="3"/>
        <v>mars</v>
      </c>
    </row>
    <row r="55" spans="1:45" hidden="1" x14ac:dyDescent="0.25">
      <c r="A55" s="88" t="s">
        <v>2044</v>
      </c>
      <c r="B55" s="90">
        <v>43539</v>
      </c>
      <c r="C55" s="88">
        <v>1</v>
      </c>
      <c r="D55" s="88" t="s">
        <v>101</v>
      </c>
      <c r="E55" s="126">
        <v>135850</v>
      </c>
      <c r="F55" s="88">
        <v>11</v>
      </c>
      <c r="H55" s="88" t="s">
        <v>404</v>
      </c>
      <c r="I55" s="88">
        <v>6031</v>
      </c>
      <c r="J55" s="88">
        <v>35000</v>
      </c>
      <c r="K55" s="88">
        <v>35238</v>
      </c>
      <c r="L55" s="88" t="s">
        <v>123</v>
      </c>
      <c r="M55" s="89">
        <v>35</v>
      </c>
      <c r="P55" s="88" t="s">
        <v>427</v>
      </c>
      <c r="S55" s="88">
        <v>6</v>
      </c>
      <c r="T55" s="88" t="s">
        <v>868</v>
      </c>
      <c r="AC55" s="88">
        <v>1</v>
      </c>
      <c r="AD55" s="88">
        <v>2</v>
      </c>
      <c r="AE55" s="88" t="s">
        <v>108</v>
      </c>
      <c r="AF55" s="88" t="s">
        <v>132</v>
      </c>
      <c r="AG55" s="88">
        <v>2</v>
      </c>
      <c r="AM55" s="88" t="s">
        <v>429</v>
      </c>
      <c r="AN55" s="88" t="s">
        <v>430</v>
      </c>
      <c r="AO55" s="88" t="s">
        <v>106</v>
      </c>
      <c r="AP55" s="133" t="str">
        <f t="shared" si="0"/>
        <v>15</v>
      </c>
      <c r="AQ55" s="133" t="str">
        <f t="shared" si="1"/>
        <v>03</v>
      </c>
      <c r="AR55" s="133">
        <f t="shared" si="2"/>
        <v>2019</v>
      </c>
      <c r="AS55" s="133" t="str">
        <f t="shared" si="3"/>
        <v>mars</v>
      </c>
    </row>
    <row r="56" spans="1:45" hidden="1" x14ac:dyDescent="0.25">
      <c r="A56" s="88" t="s">
        <v>2044</v>
      </c>
      <c r="B56" s="90">
        <v>43539</v>
      </c>
      <c r="C56" s="88">
        <v>1</v>
      </c>
      <c r="D56" s="88" t="s">
        <v>101</v>
      </c>
      <c r="E56" s="126">
        <v>135850</v>
      </c>
      <c r="F56" s="88">
        <v>11</v>
      </c>
      <c r="H56" s="88" t="s">
        <v>404</v>
      </c>
      <c r="I56" s="88">
        <v>6031</v>
      </c>
      <c r="J56" s="88">
        <v>35000</v>
      </c>
      <c r="K56" s="88">
        <v>35238</v>
      </c>
      <c r="L56" s="88" t="s">
        <v>123</v>
      </c>
      <c r="M56" s="89">
        <v>35</v>
      </c>
      <c r="P56" s="88" t="s">
        <v>427</v>
      </c>
      <c r="S56" s="88">
        <v>95</v>
      </c>
      <c r="AC56" s="88">
        <v>1</v>
      </c>
      <c r="AD56" s="88">
        <v>3</v>
      </c>
      <c r="AE56" s="88" t="s">
        <v>107</v>
      </c>
      <c r="AG56" s="88">
        <v>0</v>
      </c>
      <c r="AM56" s="88" t="s">
        <v>429</v>
      </c>
      <c r="AN56" s="88" t="s">
        <v>430</v>
      </c>
      <c r="AO56" s="88" t="s">
        <v>106</v>
      </c>
      <c r="AP56" s="133" t="str">
        <f t="shared" si="0"/>
        <v>15</v>
      </c>
      <c r="AQ56" s="133" t="str">
        <f t="shared" si="1"/>
        <v>03</v>
      </c>
      <c r="AR56" s="133">
        <f t="shared" si="2"/>
        <v>2019</v>
      </c>
      <c r="AS56" s="133" t="str">
        <f t="shared" si="3"/>
        <v>mars</v>
      </c>
    </row>
    <row r="57" spans="1:45" hidden="1" x14ac:dyDescent="0.25">
      <c r="A57" s="88" t="s">
        <v>2045</v>
      </c>
      <c r="B57" s="90">
        <v>43560</v>
      </c>
      <c r="C57" s="88">
        <v>1</v>
      </c>
      <c r="D57" s="88" t="s">
        <v>101</v>
      </c>
      <c r="E57" s="126">
        <v>145000</v>
      </c>
      <c r="F57" s="88">
        <v>11</v>
      </c>
      <c r="H57" s="88" t="s">
        <v>347</v>
      </c>
      <c r="I57" s="88">
        <v>2720</v>
      </c>
      <c r="J57" s="88">
        <v>35000</v>
      </c>
      <c r="K57" s="88">
        <v>35238</v>
      </c>
      <c r="L57" s="88" t="s">
        <v>123</v>
      </c>
      <c r="M57" s="89">
        <v>35</v>
      </c>
      <c r="P57" s="88" t="s">
        <v>632</v>
      </c>
      <c r="S57" s="88">
        <v>99</v>
      </c>
      <c r="AC57" s="88">
        <v>1</v>
      </c>
      <c r="AD57" s="88">
        <v>3</v>
      </c>
      <c r="AE57" s="88" t="s">
        <v>107</v>
      </c>
      <c r="AG57" s="88">
        <v>0</v>
      </c>
      <c r="AM57" s="88" t="s">
        <v>633</v>
      </c>
      <c r="AN57" s="88" t="s">
        <v>634</v>
      </c>
      <c r="AO57" s="88" t="s">
        <v>106</v>
      </c>
      <c r="AP57" s="133" t="str">
        <f t="shared" si="0"/>
        <v>05</v>
      </c>
      <c r="AQ57" s="133" t="str">
        <f t="shared" si="1"/>
        <v>04</v>
      </c>
      <c r="AR57" s="133">
        <f t="shared" si="2"/>
        <v>2019</v>
      </c>
      <c r="AS57" s="133" t="str">
        <f t="shared" si="3"/>
        <v>avril</v>
      </c>
    </row>
    <row r="58" spans="1:45" hidden="1" x14ac:dyDescent="0.25">
      <c r="A58" s="88" t="s">
        <v>2045</v>
      </c>
      <c r="B58" s="90">
        <v>43560</v>
      </c>
      <c r="C58" s="88">
        <v>1</v>
      </c>
      <c r="D58" s="88" t="s">
        <v>101</v>
      </c>
      <c r="E58" s="126">
        <v>145000</v>
      </c>
      <c r="F58" s="88">
        <v>11</v>
      </c>
      <c r="H58" s="88" t="s">
        <v>347</v>
      </c>
      <c r="I58" s="88">
        <v>2720</v>
      </c>
      <c r="J58" s="88">
        <v>35000</v>
      </c>
      <c r="K58" s="88">
        <v>35238</v>
      </c>
      <c r="L58" s="88" t="s">
        <v>123</v>
      </c>
      <c r="M58" s="89">
        <v>35</v>
      </c>
      <c r="P58" s="88" t="s">
        <v>632</v>
      </c>
      <c r="S58" s="88">
        <v>208</v>
      </c>
      <c r="T58" s="88" t="s">
        <v>480</v>
      </c>
      <c r="AC58" s="88">
        <v>1</v>
      </c>
      <c r="AD58" s="88">
        <v>2</v>
      </c>
      <c r="AE58" s="88" t="s">
        <v>108</v>
      </c>
      <c r="AF58" s="88" t="s">
        <v>247</v>
      </c>
      <c r="AG58" s="88">
        <v>2</v>
      </c>
      <c r="AM58" s="88" t="s">
        <v>633</v>
      </c>
      <c r="AN58" s="88" t="s">
        <v>634</v>
      </c>
      <c r="AO58" s="88" t="s">
        <v>106</v>
      </c>
      <c r="AP58" s="133" t="str">
        <f t="shared" si="0"/>
        <v>05</v>
      </c>
      <c r="AQ58" s="133" t="str">
        <f t="shared" si="1"/>
        <v>04</v>
      </c>
      <c r="AR58" s="133">
        <f t="shared" si="2"/>
        <v>2019</v>
      </c>
      <c r="AS58" s="133" t="str">
        <f t="shared" si="3"/>
        <v>avril</v>
      </c>
    </row>
    <row r="59" spans="1:45" hidden="1" x14ac:dyDescent="0.25">
      <c r="A59" s="88" t="s">
        <v>2046</v>
      </c>
      <c r="B59" s="90">
        <v>43556</v>
      </c>
      <c r="C59" s="88">
        <v>1</v>
      </c>
      <c r="D59" s="88" t="s">
        <v>101</v>
      </c>
      <c r="E59" s="126">
        <v>102000</v>
      </c>
      <c r="F59" s="88">
        <v>1</v>
      </c>
      <c r="G59" s="88" t="s">
        <v>122</v>
      </c>
      <c r="H59" s="88" t="s">
        <v>408</v>
      </c>
      <c r="I59" s="88">
        <v>650</v>
      </c>
      <c r="J59" s="88">
        <v>35000</v>
      </c>
      <c r="K59" s="88">
        <v>35238</v>
      </c>
      <c r="L59" s="88" t="s">
        <v>123</v>
      </c>
      <c r="M59" s="89">
        <v>35</v>
      </c>
      <c r="P59" s="88" t="s">
        <v>1937</v>
      </c>
      <c r="S59" s="91">
        <v>33</v>
      </c>
      <c r="T59" s="88" t="s">
        <v>1672</v>
      </c>
      <c r="AC59" s="88">
        <v>1</v>
      </c>
      <c r="AD59" s="88">
        <v>2</v>
      </c>
      <c r="AE59" s="88" t="s">
        <v>108</v>
      </c>
      <c r="AF59" s="88" t="s">
        <v>143</v>
      </c>
      <c r="AG59" s="88">
        <v>1</v>
      </c>
      <c r="AM59" s="88" t="s">
        <v>1938</v>
      </c>
      <c r="AN59" s="88" t="s">
        <v>663</v>
      </c>
      <c r="AO59" s="88" t="s">
        <v>106</v>
      </c>
      <c r="AP59" s="133" t="str">
        <f t="shared" si="0"/>
        <v>01</v>
      </c>
      <c r="AQ59" s="133" t="str">
        <f t="shared" si="1"/>
        <v>04</v>
      </c>
      <c r="AR59" s="133">
        <f t="shared" si="2"/>
        <v>2019</v>
      </c>
      <c r="AS59" s="133" t="str">
        <f t="shared" si="3"/>
        <v>avril</v>
      </c>
    </row>
    <row r="60" spans="1:45" hidden="1" x14ac:dyDescent="0.25">
      <c r="A60" s="88" t="s">
        <v>2047</v>
      </c>
      <c r="B60" s="90">
        <v>43554</v>
      </c>
      <c r="C60" s="88">
        <v>1</v>
      </c>
      <c r="D60" s="88" t="s">
        <v>101</v>
      </c>
      <c r="E60" s="126">
        <v>150000</v>
      </c>
      <c r="F60" s="88">
        <v>1</v>
      </c>
      <c r="H60" s="88" t="s">
        <v>404</v>
      </c>
      <c r="I60" s="88">
        <v>6031</v>
      </c>
      <c r="J60" s="88">
        <v>35000</v>
      </c>
      <c r="K60" s="88">
        <v>35238</v>
      </c>
      <c r="L60" s="88" t="s">
        <v>123</v>
      </c>
      <c r="M60" s="89">
        <v>35</v>
      </c>
      <c r="P60" s="88" t="s">
        <v>405</v>
      </c>
      <c r="S60" s="88">
        <v>201</v>
      </c>
      <c r="AC60" s="88">
        <v>1</v>
      </c>
      <c r="AD60" s="88">
        <v>4</v>
      </c>
      <c r="AE60" s="88" t="s">
        <v>126</v>
      </c>
      <c r="AF60" s="88" t="s">
        <v>143</v>
      </c>
      <c r="AG60" s="88">
        <v>0</v>
      </c>
      <c r="AM60" s="88" t="s">
        <v>406</v>
      </c>
      <c r="AN60" s="88" t="s">
        <v>407</v>
      </c>
      <c r="AO60" s="88" t="s">
        <v>106</v>
      </c>
      <c r="AP60" s="133" t="str">
        <f t="shared" si="0"/>
        <v>30</v>
      </c>
      <c r="AQ60" s="133" t="str">
        <f t="shared" si="1"/>
        <v>03</v>
      </c>
      <c r="AR60" s="133">
        <f t="shared" si="2"/>
        <v>2019</v>
      </c>
      <c r="AS60" s="133" t="str">
        <f t="shared" si="3"/>
        <v>mars</v>
      </c>
    </row>
    <row r="61" spans="1:45" hidden="1" x14ac:dyDescent="0.25">
      <c r="A61" s="88" t="s">
        <v>2047</v>
      </c>
      <c r="B61" s="90">
        <v>43554</v>
      </c>
      <c r="C61" s="88">
        <v>1</v>
      </c>
      <c r="D61" s="88" t="s">
        <v>101</v>
      </c>
      <c r="E61" s="126">
        <v>150000</v>
      </c>
      <c r="F61" s="88">
        <v>1</v>
      </c>
      <c r="H61" s="88" t="s">
        <v>404</v>
      </c>
      <c r="I61" s="88">
        <v>6031</v>
      </c>
      <c r="J61" s="88">
        <v>35000</v>
      </c>
      <c r="K61" s="88">
        <v>35238</v>
      </c>
      <c r="L61" s="88" t="s">
        <v>123</v>
      </c>
      <c r="M61" s="89">
        <v>35</v>
      </c>
      <c r="P61" s="88" t="s">
        <v>405</v>
      </c>
      <c r="S61" s="88">
        <v>199</v>
      </c>
      <c r="AC61" s="88">
        <v>1</v>
      </c>
      <c r="AD61" s="88">
        <v>4</v>
      </c>
      <c r="AE61" s="88" t="s">
        <v>126</v>
      </c>
      <c r="AF61" s="88" t="s">
        <v>143</v>
      </c>
      <c r="AG61" s="88">
        <v>0</v>
      </c>
      <c r="AM61" s="88" t="s">
        <v>406</v>
      </c>
      <c r="AN61" s="88" t="s">
        <v>407</v>
      </c>
      <c r="AO61" s="88" t="s">
        <v>106</v>
      </c>
      <c r="AP61" s="133" t="str">
        <f t="shared" si="0"/>
        <v>30</v>
      </c>
      <c r="AQ61" s="133" t="str">
        <f t="shared" si="1"/>
        <v>03</v>
      </c>
      <c r="AR61" s="133">
        <f t="shared" si="2"/>
        <v>2019</v>
      </c>
      <c r="AS61" s="133" t="str">
        <f t="shared" si="3"/>
        <v>mars</v>
      </c>
    </row>
    <row r="62" spans="1:45" hidden="1" x14ac:dyDescent="0.25">
      <c r="A62" s="88" t="s">
        <v>2047</v>
      </c>
      <c r="B62" s="90">
        <v>43554</v>
      </c>
      <c r="C62" s="88">
        <v>1</v>
      </c>
      <c r="D62" s="88" t="s">
        <v>101</v>
      </c>
      <c r="E62" s="126">
        <v>150000</v>
      </c>
      <c r="F62" s="88">
        <v>1</v>
      </c>
      <c r="H62" s="88" t="s">
        <v>404</v>
      </c>
      <c r="I62" s="88">
        <v>6031</v>
      </c>
      <c r="J62" s="88">
        <v>35000</v>
      </c>
      <c r="K62" s="88">
        <v>35238</v>
      </c>
      <c r="L62" s="88" t="s">
        <v>123</v>
      </c>
      <c r="M62" s="89">
        <v>35</v>
      </c>
      <c r="P62" s="88" t="s">
        <v>405</v>
      </c>
      <c r="S62" s="88">
        <v>200</v>
      </c>
      <c r="AC62" s="88">
        <v>1</v>
      </c>
      <c r="AD62" s="88">
        <v>4</v>
      </c>
      <c r="AE62" s="88" t="s">
        <v>126</v>
      </c>
      <c r="AF62" s="88" t="s">
        <v>143</v>
      </c>
      <c r="AG62" s="88">
        <v>0</v>
      </c>
      <c r="AM62" s="88" t="s">
        <v>406</v>
      </c>
      <c r="AN62" s="88" t="s">
        <v>407</v>
      </c>
      <c r="AO62" s="88" t="s">
        <v>106</v>
      </c>
      <c r="AP62" s="133" t="str">
        <f t="shared" si="0"/>
        <v>30</v>
      </c>
      <c r="AQ62" s="133" t="str">
        <f t="shared" si="1"/>
        <v>03</v>
      </c>
      <c r="AR62" s="133">
        <f t="shared" si="2"/>
        <v>2019</v>
      </c>
      <c r="AS62" s="133" t="str">
        <f t="shared" si="3"/>
        <v>mars</v>
      </c>
    </row>
    <row r="63" spans="1:45" hidden="1" x14ac:dyDescent="0.25">
      <c r="A63" s="88" t="s">
        <v>2047</v>
      </c>
      <c r="B63" s="90">
        <v>43554</v>
      </c>
      <c r="C63" s="88">
        <v>1</v>
      </c>
      <c r="D63" s="88" t="s">
        <v>101</v>
      </c>
      <c r="E63" s="126">
        <v>150000</v>
      </c>
      <c r="F63" s="88">
        <v>1</v>
      </c>
      <c r="H63" s="88" t="s">
        <v>404</v>
      </c>
      <c r="I63" s="88">
        <v>6031</v>
      </c>
      <c r="J63" s="88">
        <v>35000</v>
      </c>
      <c r="K63" s="88">
        <v>35238</v>
      </c>
      <c r="L63" s="88" t="s">
        <v>123</v>
      </c>
      <c r="M63" s="89">
        <v>35</v>
      </c>
      <c r="P63" s="88" t="s">
        <v>405</v>
      </c>
      <c r="S63" s="88">
        <v>198</v>
      </c>
      <c r="AC63" s="88">
        <v>1</v>
      </c>
      <c r="AD63" s="88">
        <v>4</v>
      </c>
      <c r="AE63" s="88" t="s">
        <v>126</v>
      </c>
      <c r="AF63" s="88" t="s">
        <v>143</v>
      </c>
      <c r="AG63" s="88">
        <v>0</v>
      </c>
      <c r="AM63" s="88" t="s">
        <v>406</v>
      </c>
      <c r="AN63" s="88" t="s">
        <v>407</v>
      </c>
      <c r="AO63" s="88" t="s">
        <v>106</v>
      </c>
      <c r="AP63" s="133" t="str">
        <f t="shared" si="0"/>
        <v>30</v>
      </c>
      <c r="AQ63" s="133" t="str">
        <f t="shared" si="1"/>
        <v>03</v>
      </c>
      <c r="AR63" s="133">
        <f t="shared" si="2"/>
        <v>2019</v>
      </c>
      <c r="AS63" s="133" t="str">
        <f t="shared" si="3"/>
        <v>mars</v>
      </c>
    </row>
    <row r="64" spans="1:45" hidden="1" x14ac:dyDescent="0.25">
      <c r="A64" s="88" t="s">
        <v>2047</v>
      </c>
      <c r="B64" s="90">
        <v>43554</v>
      </c>
      <c r="C64" s="88">
        <v>1</v>
      </c>
      <c r="D64" s="88" t="s">
        <v>101</v>
      </c>
      <c r="E64" s="126">
        <v>150000</v>
      </c>
      <c r="F64" s="88">
        <v>1</v>
      </c>
      <c r="H64" s="88" t="s">
        <v>404</v>
      </c>
      <c r="I64" s="88">
        <v>6031</v>
      </c>
      <c r="J64" s="88">
        <v>35000</v>
      </c>
      <c r="K64" s="88">
        <v>35238</v>
      </c>
      <c r="L64" s="88" t="s">
        <v>123</v>
      </c>
      <c r="M64" s="89">
        <v>35</v>
      </c>
      <c r="P64" s="88" t="s">
        <v>405</v>
      </c>
      <c r="S64" s="88">
        <v>182</v>
      </c>
      <c r="AC64" s="88">
        <v>1</v>
      </c>
      <c r="AD64" s="88">
        <v>4</v>
      </c>
      <c r="AE64" s="88" t="s">
        <v>126</v>
      </c>
      <c r="AF64" s="88" t="s">
        <v>143</v>
      </c>
      <c r="AG64" s="88">
        <v>0</v>
      </c>
      <c r="AM64" s="88" t="s">
        <v>406</v>
      </c>
      <c r="AN64" s="88" t="s">
        <v>407</v>
      </c>
      <c r="AO64" s="88" t="s">
        <v>106</v>
      </c>
      <c r="AP64" s="133" t="str">
        <f t="shared" si="0"/>
        <v>30</v>
      </c>
      <c r="AQ64" s="133" t="str">
        <f t="shared" si="1"/>
        <v>03</v>
      </c>
      <c r="AR64" s="133">
        <f t="shared" si="2"/>
        <v>2019</v>
      </c>
      <c r="AS64" s="133" t="str">
        <f t="shared" si="3"/>
        <v>mars</v>
      </c>
    </row>
    <row r="65" spans="1:45" hidden="1" x14ac:dyDescent="0.25">
      <c r="A65" s="88" t="s">
        <v>2047</v>
      </c>
      <c r="B65" s="90">
        <v>43554</v>
      </c>
      <c r="C65" s="88">
        <v>1</v>
      </c>
      <c r="D65" s="88" t="s">
        <v>101</v>
      </c>
      <c r="E65" s="126">
        <v>150000</v>
      </c>
      <c r="F65" s="88">
        <v>1</v>
      </c>
      <c r="H65" s="88" t="s">
        <v>404</v>
      </c>
      <c r="I65" s="88">
        <v>6031</v>
      </c>
      <c r="J65" s="88">
        <v>35000</v>
      </c>
      <c r="K65" s="88">
        <v>35238</v>
      </c>
      <c r="L65" s="88" t="s">
        <v>123</v>
      </c>
      <c r="M65" s="89">
        <v>35</v>
      </c>
      <c r="P65" s="88" t="s">
        <v>405</v>
      </c>
      <c r="S65" s="88">
        <v>181</v>
      </c>
      <c r="AC65" s="88">
        <v>1</v>
      </c>
      <c r="AD65" s="88">
        <v>4</v>
      </c>
      <c r="AE65" s="88" t="s">
        <v>126</v>
      </c>
      <c r="AF65" s="88" t="s">
        <v>143</v>
      </c>
      <c r="AG65" s="88">
        <v>0</v>
      </c>
      <c r="AM65" s="88" t="s">
        <v>406</v>
      </c>
      <c r="AN65" s="88" t="s">
        <v>407</v>
      </c>
      <c r="AO65" s="88" t="s">
        <v>106</v>
      </c>
      <c r="AP65" s="133" t="str">
        <f t="shared" si="0"/>
        <v>30</v>
      </c>
      <c r="AQ65" s="133" t="str">
        <f t="shared" si="1"/>
        <v>03</v>
      </c>
      <c r="AR65" s="133">
        <f t="shared" si="2"/>
        <v>2019</v>
      </c>
      <c r="AS65" s="133" t="str">
        <f t="shared" si="3"/>
        <v>mars</v>
      </c>
    </row>
    <row r="66" spans="1:45" hidden="1" x14ac:dyDescent="0.25">
      <c r="A66" s="88" t="s">
        <v>2047</v>
      </c>
      <c r="B66" s="90">
        <v>43554</v>
      </c>
      <c r="C66" s="88">
        <v>1</v>
      </c>
      <c r="D66" s="88" t="s">
        <v>101</v>
      </c>
      <c r="E66" s="126">
        <v>150000</v>
      </c>
      <c r="F66" s="88">
        <v>12</v>
      </c>
      <c r="H66" s="88" t="s">
        <v>408</v>
      </c>
      <c r="I66" s="88">
        <v>650</v>
      </c>
      <c r="J66" s="88">
        <v>35000</v>
      </c>
      <c r="K66" s="88">
        <v>35238</v>
      </c>
      <c r="L66" s="88" t="s">
        <v>123</v>
      </c>
      <c r="M66" s="89">
        <v>35</v>
      </c>
      <c r="P66" s="88" t="s">
        <v>405</v>
      </c>
      <c r="R66" s="91"/>
      <c r="S66" s="91">
        <v>138</v>
      </c>
      <c r="AC66" s="88">
        <v>1</v>
      </c>
      <c r="AD66" s="88">
        <v>4</v>
      </c>
      <c r="AE66" s="88" t="s">
        <v>126</v>
      </c>
      <c r="AF66" s="88" t="s">
        <v>164</v>
      </c>
      <c r="AG66" s="88">
        <v>0</v>
      </c>
      <c r="AM66" s="88" t="s">
        <v>406</v>
      </c>
      <c r="AN66" s="88" t="s">
        <v>407</v>
      </c>
      <c r="AO66" s="88" t="s">
        <v>106</v>
      </c>
      <c r="AP66" s="133" t="str">
        <f t="shared" si="0"/>
        <v>30</v>
      </c>
      <c r="AQ66" s="133" t="str">
        <f t="shared" si="1"/>
        <v>03</v>
      </c>
      <c r="AR66" s="133">
        <f t="shared" si="2"/>
        <v>2019</v>
      </c>
      <c r="AS66" s="133" t="str">
        <f t="shared" si="3"/>
        <v>mars</v>
      </c>
    </row>
    <row r="67" spans="1:45" hidden="1" x14ac:dyDescent="0.25">
      <c r="A67" s="88" t="s">
        <v>2047</v>
      </c>
      <c r="B67" s="90">
        <v>43554</v>
      </c>
      <c r="C67" s="88">
        <v>1</v>
      </c>
      <c r="D67" s="88" t="s">
        <v>101</v>
      </c>
      <c r="E67" s="126">
        <v>150000</v>
      </c>
      <c r="F67" s="88">
        <v>1</v>
      </c>
      <c r="H67" s="88" t="s">
        <v>404</v>
      </c>
      <c r="I67" s="88">
        <v>6031</v>
      </c>
      <c r="J67" s="88">
        <v>35000</v>
      </c>
      <c r="K67" s="88">
        <v>35238</v>
      </c>
      <c r="L67" s="88" t="s">
        <v>123</v>
      </c>
      <c r="M67" s="89">
        <v>35</v>
      </c>
      <c r="P67" s="88" t="s">
        <v>405</v>
      </c>
      <c r="S67" s="88">
        <v>168</v>
      </c>
      <c r="AC67" s="88">
        <v>1</v>
      </c>
      <c r="AD67" s="88">
        <v>4</v>
      </c>
      <c r="AE67" s="88" t="s">
        <v>126</v>
      </c>
      <c r="AF67" s="88" t="s">
        <v>143</v>
      </c>
      <c r="AG67" s="88">
        <v>0</v>
      </c>
      <c r="AM67" s="88" t="s">
        <v>406</v>
      </c>
      <c r="AN67" s="88" t="s">
        <v>407</v>
      </c>
      <c r="AO67" s="88" t="s">
        <v>106</v>
      </c>
      <c r="AP67" s="133" t="str">
        <f t="shared" ref="AP67:AP130" si="4">TEXT(DAY(B67),"jj")</f>
        <v>30</v>
      </c>
      <c r="AQ67" s="133" t="str">
        <f t="shared" ref="AQ67:AQ130" si="5">TEXT(MONTH(B67),"jj")</f>
        <v>03</v>
      </c>
      <c r="AR67" s="133">
        <f t="shared" ref="AR67:AR130" si="6">YEAR(B67)</f>
        <v>2019</v>
      </c>
      <c r="AS67" s="133" t="str">
        <f t="shared" ref="AS67:AS130" si="7">TEXT(B67, "mmmm")</f>
        <v>mars</v>
      </c>
    </row>
    <row r="68" spans="1:45" hidden="1" x14ac:dyDescent="0.25">
      <c r="A68" s="88" t="s">
        <v>2047</v>
      </c>
      <c r="B68" s="90">
        <v>43554</v>
      </c>
      <c r="C68" s="88">
        <v>1</v>
      </c>
      <c r="D68" s="88" t="s">
        <v>101</v>
      </c>
      <c r="E68" s="126">
        <v>150000</v>
      </c>
      <c r="F68" s="88">
        <v>1</v>
      </c>
      <c r="H68" s="88" t="s">
        <v>404</v>
      </c>
      <c r="I68" s="88">
        <v>6031</v>
      </c>
      <c r="J68" s="88">
        <v>35000</v>
      </c>
      <c r="K68" s="88">
        <v>35238</v>
      </c>
      <c r="L68" s="88" t="s">
        <v>123</v>
      </c>
      <c r="M68" s="89">
        <v>35</v>
      </c>
      <c r="P68" s="88" t="s">
        <v>405</v>
      </c>
      <c r="S68" s="88">
        <v>169</v>
      </c>
      <c r="AC68" s="88">
        <v>1</v>
      </c>
      <c r="AD68" s="88">
        <v>4</v>
      </c>
      <c r="AE68" s="88" t="s">
        <v>126</v>
      </c>
      <c r="AF68" s="88" t="s">
        <v>143</v>
      </c>
      <c r="AG68" s="88">
        <v>0</v>
      </c>
      <c r="AM68" s="88" t="s">
        <v>406</v>
      </c>
      <c r="AN68" s="88" t="s">
        <v>407</v>
      </c>
      <c r="AO68" s="88" t="s">
        <v>106</v>
      </c>
      <c r="AP68" s="133" t="str">
        <f t="shared" si="4"/>
        <v>30</v>
      </c>
      <c r="AQ68" s="133" t="str">
        <f t="shared" si="5"/>
        <v>03</v>
      </c>
      <c r="AR68" s="133">
        <f t="shared" si="6"/>
        <v>2019</v>
      </c>
      <c r="AS68" s="133" t="str">
        <f t="shared" si="7"/>
        <v>mars</v>
      </c>
    </row>
    <row r="69" spans="1:45" hidden="1" x14ac:dyDescent="0.25">
      <c r="A69" s="88" t="s">
        <v>2047</v>
      </c>
      <c r="B69" s="90">
        <v>43554</v>
      </c>
      <c r="C69" s="88">
        <v>1</v>
      </c>
      <c r="D69" s="88" t="s">
        <v>101</v>
      </c>
      <c r="E69" s="126">
        <v>150000</v>
      </c>
      <c r="F69" s="88">
        <v>1</v>
      </c>
      <c r="H69" s="88" t="s">
        <v>404</v>
      </c>
      <c r="I69" s="88">
        <v>6031</v>
      </c>
      <c r="J69" s="88">
        <v>35000</v>
      </c>
      <c r="K69" s="88">
        <v>35238</v>
      </c>
      <c r="L69" s="88" t="s">
        <v>123</v>
      </c>
      <c r="M69" s="89">
        <v>35</v>
      </c>
      <c r="P69" s="88" t="s">
        <v>405</v>
      </c>
      <c r="S69" s="88">
        <v>170</v>
      </c>
      <c r="AC69" s="88">
        <v>1</v>
      </c>
      <c r="AD69" s="88">
        <v>4</v>
      </c>
      <c r="AE69" s="88" t="s">
        <v>126</v>
      </c>
      <c r="AF69" s="88" t="s">
        <v>143</v>
      </c>
      <c r="AG69" s="88">
        <v>0</v>
      </c>
      <c r="AM69" s="88" t="s">
        <v>406</v>
      </c>
      <c r="AN69" s="88" t="s">
        <v>407</v>
      </c>
      <c r="AO69" s="88" t="s">
        <v>106</v>
      </c>
      <c r="AP69" s="133" t="str">
        <f t="shared" si="4"/>
        <v>30</v>
      </c>
      <c r="AQ69" s="133" t="str">
        <f t="shared" si="5"/>
        <v>03</v>
      </c>
      <c r="AR69" s="133">
        <f t="shared" si="6"/>
        <v>2019</v>
      </c>
      <c r="AS69" s="133" t="str">
        <f t="shared" si="7"/>
        <v>mars</v>
      </c>
    </row>
    <row r="70" spans="1:45" hidden="1" x14ac:dyDescent="0.25">
      <c r="A70" s="88" t="s">
        <v>2047</v>
      </c>
      <c r="B70" s="90">
        <v>43554</v>
      </c>
      <c r="C70" s="88">
        <v>1</v>
      </c>
      <c r="D70" s="88" t="s">
        <v>101</v>
      </c>
      <c r="E70" s="126">
        <v>150000</v>
      </c>
      <c r="F70" s="88">
        <v>1</v>
      </c>
      <c r="H70" s="88" t="s">
        <v>404</v>
      </c>
      <c r="I70" s="88">
        <v>6031</v>
      </c>
      <c r="J70" s="88">
        <v>35000</v>
      </c>
      <c r="K70" s="88">
        <v>35238</v>
      </c>
      <c r="L70" s="88" t="s">
        <v>123</v>
      </c>
      <c r="M70" s="89">
        <v>35</v>
      </c>
      <c r="P70" s="88" t="s">
        <v>405</v>
      </c>
      <c r="S70" s="88">
        <v>171</v>
      </c>
      <c r="AC70" s="88">
        <v>1</v>
      </c>
      <c r="AD70" s="88">
        <v>4</v>
      </c>
      <c r="AE70" s="88" t="s">
        <v>126</v>
      </c>
      <c r="AF70" s="88" t="s">
        <v>143</v>
      </c>
      <c r="AG70" s="88">
        <v>0</v>
      </c>
      <c r="AM70" s="88" t="s">
        <v>406</v>
      </c>
      <c r="AN70" s="88" t="s">
        <v>407</v>
      </c>
      <c r="AO70" s="88" t="s">
        <v>106</v>
      </c>
      <c r="AP70" s="133" t="str">
        <f t="shared" si="4"/>
        <v>30</v>
      </c>
      <c r="AQ70" s="133" t="str">
        <f t="shared" si="5"/>
        <v>03</v>
      </c>
      <c r="AR70" s="133">
        <f t="shared" si="6"/>
        <v>2019</v>
      </c>
      <c r="AS70" s="133" t="str">
        <f t="shared" si="7"/>
        <v>mars</v>
      </c>
    </row>
    <row r="71" spans="1:45" hidden="1" x14ac:dyDescent="0.25">
      <c r="A71" s="88" t="s">
        <v>2047</v>
      </c>
      <c r="B71" s="90">
        <v>43554</v>
      </c>
      <c r="C71" s="88">
        <v>1</v>
      </c>
      <c r="D71" s="88" t="s">
        <v>101</v>
      </c>
      <c r="E71" s="126">
        <v>150000</v>
      </c>
      <c r="F71" s="88">
        <v>1</v>
      </c>
      <c r="H71" s="88" t="s">
        <v>404</v>
      </c>
      <c r="I71" s="88">
        <v>6031</v>
      </c>
      <c r="J71" s="88">
        <v>35000</v>
      </c>
      <c r="K71" s="88">
        <v>35238</v>
      </c>
      <c r="L71" s="88" t="s">
        <v>123</v>
      </c>
      <c r="M71" s="89">
        <v>35</v>
      </c>
      <c r="P71" s="88" t="s">
        <v>405</v>
      </c>
      <c r="S71" s="88">
        <v>172</v>
      </c>
      <c r="AC71" s="88">
        <v>1</v>
      </c>
      <c r="AD71" s="88">
        <v>4</v>
      </c>
      <c r="AE71" s="88" t="s">
        <v>126</v>
      </c>
      <c r="AF71" s="88" t="s">
        <v>143</v>
      </c>
      <c r="AG71" s="88">
        <v>0</v>
      </c>
      <c r="AM71" s="88" t="s">
        <v>406</v>
      </c>
      <c r="AN71" s="88" t="s">
        <v>407</v>
      </c>
      <c r="AO71" s="88" t="s">
        <v>106</v>
      </c>
      <c r="AP71" s="133" t="str">
        <f t="shared" si="4"/>
        <v>30</v>
      </c>
      <c r="AQ71" s="133" t="str">
        <f t="shared" si="5"/>
        <v>03</v>
      </c>
      <c r="AR71" s="133">
        <f t="shared" si="6"/>
        <v>2019</v>
      </c>
      <c r="AS71" s="133" t="str">
        <f t="shared" si="7"/>
        <v>mars</v>
      </c>
    </row>
    <row r="72" spans="1:45" hidden="1" x14ac:dyDescent="0.25">
      <c r="A72" s="88" t="s">
        <v>2047</v>
      </c>
      <c r="B72" s="90">
        <v>43554</v>
      </c>
      <c r="C72" s="88">
        <v>1</v>
      </c>
      <c r="D72" s="88" t="s">
        <v>101</v>
      </c>
      <c r="E72" s="126">
        <v>150000</v>
      </c>
      <c r="F72" s="88">
        <v>1</v>
      </c>
      <c r="H72" s="88" t="s">
        <v>404</v>
      </c>
      <c r="I72" s="88">
        <v>6031</v>
      </c>
      <c r="J72" s="88">
        <v>35000</v>
      </c>
      <c r="K72" s="88">
        <v>35238</v>
      </c>
      <c r="L72" s="88" t="s">
        <v>123</v>
      </c>
      <c r="M72" s="89">
        <v>35</v>
      </c>
      <c r="P72" s="88" t="s">
        <v>405</v>
      </c>
      <c r="S72" s="88">
        <v>173</v>
      </c>
      <c r="AC72" s="88">
        <v>1</v>
      </c>
      <c r="AD72" s="88">
        <v>4</v>
      </c>
      <c r="AE72" s="88" t="s">
        <v>126</v>
      </c>
      <c r="AF72" s="88" t="s">
        <v>143</v>
      </c>
      <c r="AG72" s="88">
        <v>0</v>
      </c>
      <c r="AM72" s="88" t="s">
        <v>406</v>
      </c>
      <c r="AN72" s="88" t="s">
        <v>407</v>
      </c>
      <c r="AO72" s="88" t="s">
        <v>106</v>
      </c>
      <c r="AP72" s="133" t="str">
        <f t="shared" si="4"/>
        <v>30</v>
      </c>
      <c r="AQ72" s="133" t="str">
        <f t="shared" si="5"/>
        <v>03</v>
      </c>
      <c r="AR72" s="133">
        <f t="shared" si="6"/>
        <v>2019</v>
      </c>
      <c r="AS72" s="133" t="str">
        <f t="shared" si="7"/>
        <v>mars</v>
      </c>
    </row>
    <row r="73" spans="1:45" hidden="1" x14ac:dyDescent="0.25">
      <c r="A73" s="88" t="s">
        <v>2047</v>
      </c>
      <c r="B73" s="90">
        <v>43554</v>
      </c>
      <c r="C73" s="88">
        <v>1</v>
      </c>
      <c r="D73" s="88" t="s">
        <v>101</v>
      </c>
      <c r="E73" s="126">
        <v>150000</v>
      </c>
      <c r="F73" s="88">
        <v>1</v>
      </c>
      <c r="H73" s="88" t="s">
        <v>404</v>
      </c>
      <c r="I73" s="88">
        <v>6031</v>
      </c>
      <c r="J73" s="88">
        <v>35000</v>
      </c>
      <c r="K73" s="88">
        <v>35238</v>
      </c>
      <c r="L73" s="88" t="s">
        <v>123</v>
      </c>
      <c r="M73" s="89">
        <v>35</v>
      </c>
      <c r="P73" s="88" t="s">
        <v>405</v>
      </c>
      <c r="S73" s="88">
        <v>174</v>
      </c>
      <c r="AC73" s="88">
        <v>1</v>
      </c>
      <c r="AD73" s="88">
        <v>4</v>
      </c>
      <c r="AE73" s="88" t="s">
        <v>126</v>
      </c>
      <c r="AF73" s="88" t="s">
        <v>143</v>
      </c>
      <c r="AG73" s="88">
        <v>0</v>
      </c>
      <c r="AM73" s="88" t="s">
        <v>406</v>
      </c>
      <c r="AN73" s="88" t="s">
        <v>407</v>
      </c>
      <c r="AO73" s="88" t="s">
        <v>106</v>
      </c>
      <c r="AP73" s="133" t="str">
        <f t="shared" si="4"/>
        <v>30</v>
      </c>
      <c r="AQ73" s="133" t="str">
        <f t="shared" si="5"/>
        <v>03</v>
      </c>
      <c r="AR73" s="133">
        <f t="shared" si="6"/>
        <v>2019</v>
      </c>
      <c r="AS73" s="133" t="str">
        <f t="shared" si="7"/>
        <v>mars</v>
      </c>
    </row>
    <row r="74" spans="1:45" hidden="1" x14ac:dyDescent="0.25">
      <c r="A74" s="88" t="s">
        <v>2047</v>
      </c>
      <c r="B74" s="90">
        <v>43554</v>
      </c>
      <c r="C74" s="88">
        <v>1</v>
      </c>
      <c r="D74" s="88" t="s">
        <v>101</v>
      </c>
      <c r="E74" s="126">
        <v>150000</v>
      </c>
      <c r="F74" s="88">
        <v>1</v>
      </c>
      <c r="H74" s="88" t="s">
        <v>404</v>
      </c>
      <c r="I74" s="88">
        <v>6031</v>
      </c>
      <c r="J74" s="88">
        <v>35000</v>
      </c>
      <c r="K74" s="88">
        <v>35238</v>
      </c>
      <c r="L74" s="88" t="s">
        <v>123</v>
      </c>
      <c r="M74" s="89">
        <v>35</v>
      </c>
      <c r="P74" s="88" t="s">
        <v>405</v>
      </c>
      <c r="S74" s="88">
        <v>175</v>
      </c>
      <c r="AC74" s="88">
        <v>1</v>
      </c>
      <c r="AD74" s="88">
        <v>4</v>
      </c>
      <c r="AE74" s="88" t="s">
        <v>126</v>
      </c>
      <c r="AF74" s="88" t="s">
        <v>143</v>
      </c>
      <c r="AG74" s="88">
        <v>0</v>
      </c>
      <c r="AM74" s="88" t="s">
        <v>406</v>
      </c>
      <c r="AN74" s="88" t="s">
        <v>407</v>
      </c>
      <c r="AO74" s="88" t="s">
        <v>106</v>
      </c>
      <c r="AP74" s="133" t="str">
        <f t="shared" si="4"/>
        <v>30</v>
      </c>
      <c r="AQ74" s="133" t="str">
        <f t="shared" si="5"/>
        <v>03</v>
      </c>
      <c r="AR74" s="133">
        <f t="shared" si="6"/>
        <v>2019</v>
      </c>
      <c r="AS74" s="133" t="str">
        <f t="shared" si="7"/>
        <v>mars</v>
      </c>
    </row>
    <row r="75" spans="1:45" hidden="1" x14ac:dyDescent="0.25">
      <c r="A75" s="88" t="s">
        <v>1314</v>
      </c>
      <c r="B75" s="90">
        <v>43669</v>
      </c>
      <c r="C75" s="88">
        <v>1</v>
      </c>
      <c r="D75" s="88" t="s">
        <v>101</v>
      </c>
      <c r="E75" s="126">
        <v>300000</v>
      </c>
      <c r="F75" s="88">
        <v>14</v>
      </c>
      <c r="H75" s="88" t="s">
        <v>447</v>
      </c>
      <c r="I75" s="88">
        <v>6850</v>
      </c>
      <c r="J75" s="88">
        <v>35000</v>
      </c>
      <c r="K75" s="88">
        <v>35238</v>
      </c>
      <c r="L75" s="88" t="s">
        <v>123</v>
      </c>
      <c r="M75" s="89">
        <v>35</v>
      </c>
      <c r="P75" s="88" t="s">
        <v>1315</v>
      </c>
      <c r="S75" s="88">
        <v>26</v>
      </c>
      <c r="U75" s="88">
        <v>33</v>
      </c>
      <c r="V75" s="88" t="s">
        <v>1316</v>
      </c>
      <c r="AC75" s="88">
        <v>2</v>
      </c>
      <c r="AD75" s="88">
        <v>2</v>
      </c>
      <c r="AE75" s="88" t="s">
        <v>108</v>
      </c>
      <c r="AF75" s="88" t="s">
        <v>116</v>
      </c>
      <c r="AG75" s="88">
        <v>3</v>
      </c>
      <c r="AM75" s="88" t="s">
        <v>1317</v>
      </c>
      <c r="AN75" s="88" t="s">
        <v>1318</v>
      </c>
      <c r="AO75" s="88" t="s">
        <v>106</v>
      </c>
      <c r="AP75" s="133" t="str">
        <f t="shared" si="4"/>
        <v>23</v>
      </c>
      <c r="AQ75" s="133" t="str">
        <f t="shared" si="5"/>
        <v>07</v>
      </c>
      <c r="AR75" s="133">
        <f t="shared" si="6"/>
        <v>2019</v>
      </c>
      <c r="AS75" s="133" t="str">
        <f t="shared" si="7"/>
        <v>juillet</v>
      </c>
    </row>
    <row r="76" spans="1:45" hidden="1" x14ac:dyDescent="0.25">
      <c r="A76" s="88" t="s">
        <v>1319</v>
      </c>
      <c r="B76" s="90">
        <v>43676</v>
      </c>
      <c r="C76" s="88">
        <v>1</v>
      </c>
      <c r="D76" s="88" t="s">
        <v>101</v>
      </c>
      <c r="E76" s="126">
        <v>70000</v>
      </c>
      <c r="F76" s="88">
        <v>10</v>
      </c>
      <c r="H76" s="88" t="s">
        <v>383</v>
      </c>
      <c r="I76" s="88">
        <v>8140</v>
      </c>
      <c r="J76" s="88">
        <v>35000</v>
      </c>
      <c r="K76" s="88">
        <v>35238</v>
      </c>
      <c r="L76" s="88" t="s">
        <v>123</v>
      </c>
      <c r="M76" s="89">
        <v>35</v>
      </c>
      <c r="P76" s="88" t="s">
        <v>1320</v>
      </c>
      <c r="S76" s="88">
        <v>23</v>
      </c>
      <c r="T76" s="88" t="s">
        <v>1321</v>
      </c>
      <c r="AC76" s="88">
        <v>1</v>
      </c>
      <c r="AD76" s="88">
        <v>2</v>
      </c>
      <c r="AE76" s="88" t="s">
        <v>108</v>
      </c>
      <c r="AF76" s="88" t="s">
        <v>192</v>
      </c>
      <c r="AG76" s="88">
        <v>2</v>
      </c>
      <c r="AM76" s="88" t="s">
        <v>1322</v>
      </c>
      <c r="AN76" s="88" t="s">
        <v>1323</v>
      </c>
      <c r="AO76" s="88" t="s">
        <v>106</v>
      </c>
      <c r="AP76" s="133" t="str">
        <f t="shared" si="4"/>
        <v>30</v>
      </c>
      <c r="AQ76" s="133" t="str">
        <f t="shared" si="5"/>
        <v>07</v>
      </c>
      <c r="AR76" s="133">
        <f t="shared" si="6"/>
        <v>2019</v>
      </c>
      <c r="AS76" s="133" t="str">
        <f t="shared" si="7"/>
        <v>juillet</v>
      </c>
    </row>
    <row r="77" spans="1:45" hidden="1" x14ac:dyDescent="0.25">
      <c r="A77" s="88" t="s">
        <v>1324</v>
      </c>
      <c r="B77" s="90">
        <v>43676</v>
      </c>
      <c r="C77" s="88">
        <v>1</v>
      </c>
      <c r="D77" s="88" t="s">
        <v>101</v>
      </c>
      <c r="E77" s="126">
        <v>658550</v>
      </c>
      <c r="F77" s="88">
        <v>19</v>
      </c>
      <c r="H77" s="88" t="s">
        <v>287</v>
      </c>
      <c r="I77" s="88">
        <v>6640</v>
      </c>
      <c r="J77" s="88">
        <v>35000</v>
      </c>
      <c r="K77" s="88">
        <v>35238</v>
      </c>
      <c r="L77" s="88" t="s">
        <v>123</v>
      </c>
      <c r="M77" s="89">
        <v>35</v>
      </c>
      <c r="P77" s="88" t="s">
        <v>1014</v>
      </c>
      <c r="S77" s="88">
        <v>15</v>
      </c>
      <c r="T77" s="88" t="s">
        <v>1325</v>
      </c>
      <c r="U77" s="88">
        <v>41</v>
      </c>
      <c r="AC77" s="88">
        <v>2</v>
      </c>
      <c r="AD77" s="88">
        <v>2</v>
      </c>
      <c r="AE77" s="88" t="s">
        <v>108</v>
      </c>
      <c r="AF77" s="88" t="s">
        <v>281</v>
      </c>
      <c r="AG77" s="88">
        <v>7</v>
      </c>
      <c r="AM77" s="88" t="s">
        <v>1016</v>
      </c>
      <c r="AN77" s="88" t="s">
        <v>1017</v>
      </c>
      <c r="AO77" s="88" t="s">
        <v>106</v>
      </c>
      <c r="AP77" s="133" t="str">
        <f t="shared" si="4"/>
        <v>30</v>
      </c>
      <c r="AQ77" s="133" t="str">
        <f t="shared" si="5"/>
        <v>07</v>
      </c>
      <c r="AR77" s="133">
        <f t="shared" si="6"/>
        <v>2019</v>
      </c>
      <c r="AS77" s="133" t="str">
        <f t="shared" si="7"/>
        <v>juillet</v>
      </c>
    </row>
    <row r="78" spans="1:45" hidden="1" x14ac:dyDescent="0.25">
      <c r="A78" s="88" t="s">
        <v>1326</v>
      </c>
      <c r="B78" s="90">
        <v>43678</v>
      </c>
      <c r="C78" s="88">
        <v>1</v>
      </c>
      <c r="D78" s="88" t="s">
        <v>101</v>
      </c>
      <c r="E78" s="126">
        <v>238000</v>
      </c>
      <c r="F78" s="88">
        <v>22</v>
      </c>
      <c r="H78" s="88" t="s">
        <v>195</v>
      </c>
      <c r="I78" s="88">
        <v>7310</v>
      </c>
      <c r="J78" s="88">
        <v>35000</v>
      </c>
      <c r="K78" s="88">
        <v>35238</v>
      </c>
      <c r="L78" s="88" t="s">
        <v>123</v>
      </c>
      <c r="M78" s="89">
        <v>35</v>
      </c>
      <c r="P78" s="88" t="s">
        <v>1327</v>
      </c>
      <c r="S78" s="88">
        <v>27</v>
      </c>
      <c r="U78" s="88">
        <v>28</v>
      </c>
      <c r="W78" s="88">
        <v>36</v>
      </c>
      <c r="AC78" s="88">
        <v>3</v>
      </c>
      <c r="AD78" s="88">
        <v>2</v>
      </c>
      <c r="AE78" s="88" t="s">
        <v>108</v>
      </c>
      <c r="AF78" s="88" t="s">
        <v>113</v>
      </c>
      <c r="AG78" s="88">
        <v>3</v>
      </c>
      <c r="AM78" s="88" t="s">
        <v>1134</v>
      </c>
      <c r="AN78" s="88" t="s">
        <v>1328</v>
      </c>
      <c r="AO78" s="88" t="s">
        <v>106</v>
      </c>
      <c r="AP78" s="133" t="str">
        <f t="shared" si="4"/>
        <v>01</v>
      </c>
      <c r="AQ78" s="133" t="str">
        <f t="shared" si="5"/>
        <v>08</v>
      </c>
      <c r="AR78" s="133">
        <f t="shared" si="6"/>
        <v>2019</v>
      </c>
      <c r="AS78" s="133" t="str">
        <f t="shared" si="7"/>
        <v>août</v>
      </c>
    </row>
    <row r="79" spans="1:45" hidden="1" x14ac:dyDescent="0.25">
      <c r="A79" s="88" t="s">
        <v>1330</v>
      </c>
      <c r="B79" s="90">
        <v>43669</v>
      </c>
      <c r="C79" s="88">
        <v>1</v>
      </c>
      <c r="D79" s="88" t="s">
        <v>119</v>
      </c>
      <c r="E79" s="126">
        <v>170000</v>
      </c>
      <c r="F79" s="88">
        <v>11</v>
      </c>
      <c r="H79" s="88" t="s">
        <v>1154</v>
      </c>
      <c r="I79" s="88">
        <v>4610</v>
      </c>
      <c r="J79" s="88">
        <v>35000</v>
      </c>
      <c r="K79" s="88">
        <v>35238</v>
      </c>
      <c r="L79" s="88" t="s">
        <v>123</v>
      </c>
      <c r="M79" s="89">
        <v>35</v>
      </c>
      <c r="P79" s="88" t="s">
        <v>1155</v>
      </c>
      <c r="S79" s="88">
        <v>15</v>
      </c>
      <c r="AC79" s="88">
        <v>1</v>
      </c>
      <c r="AM79" s="88" t="s">
        <v>1156</v>
      </c>
      <c r="AN79" s="88" t="s">
        <v>1157</v>
      </c>
      <c r="AO79" s="88" t="s">
        <v>106</v>
      </c>
      <c r="AP79" s="133" t="str">
        <f t="shared" si="4"/>
        <v>23</v>
      </c>
      <c r="AQ79" s="133" t="str">
        <f t="shared" si="5"/>
        <v>07</v>
      </c>
      <c r="AR79" s="133">
        <f t="shared" si="6"/>
        <v>2019</v>
      </c>
      <c r="AS79" s="133" t="str">
        <f t="shared" si="7"/>
        <v>juillet</v>
      </c>
    </row>
    <row r="80" spans="1:45" hidden="1" x14ac:dyDescent="0.25">
      <c r="A80" s="88" t="s">
        <v>1331</v>
      </c>
      <c r="B80" s="90">
        <v>43675</v>
      </c>
      <c r="C80" s="88">
        <v>1</v>
      </c>
      <c r="D80" s="88" t="s">
        <v>101</v>
      </c>
      <c r="E80" s="126">
        <v>120000</v>
      </c>
      <c r="F80" s="88">
        <v>8</v>
      </c>
      <c r="H80" s="88" t="s">
        <v>1332</v>
      </c>
      <c r="I80" s="88">
        <v>8780</v>
      </c>
      <c r="J80" s="88">
        <v>35000</v>
      </c>
      <c r="K80" s="88">
        <v>35238</v>
      </c>
      <c r="L80" s="88" t="s">
        <v>123</v>
      </c>
      <c r="M80" s="89">
        <v>35</v>
      </c>
      <c r="P80" s="88" t="s">
        <v>798</v>
      </c>
      <c r="S80" s="88">
        <v>72</v>
      </c>
      <c r="T80" s="88" t="s">
        <v>1126</v>
      </c>
      <c r="AC80" s="88">
        <v>1</v>
      </c>
      <c r="AD80" s="88">
        <v>2</v>
      </c>
      <c r="AE80" s="88" t="s">
        <v>108</v>
      </c>
      <c r="AF80" s="88" t="s">
        <v>291</v>
      </c>
      <c r="AG80" s="88">
        <v>2</v>
      </c>
      <c r="AM80" s="88" t="s">
        <v>799</v>
      </c>
      <c r="AN80" s="88" t="s">
        <v>800</v>
      </c>
      <c r="AO80" s="88" t="s">
        <v>106</v>
      </c>
      <c r="AP80" s="133" t="str">
        <f t="shared" si="4"/>
        <v>29</v>
      </c>
      <c r="AQ80" s="133" t="str">
        <f t="shared" si="5"/>
        <v>07</v>
      </c>
      <c r="AR80" s="133">
        <f t="shared" si="6"/>
        <v>2019</v>
      </c>
      <c r="AS80" s="133" t="str">
        <f t="shared" si="7"/>
        <v>juillet</v>
      </c>
    </row>
    <row r="81" spans="1:45" hidden="1" x14ac:dyDescent="0.25">
      <c r="A81" s="88" t="s">
        <v>1333</v>
      </c>
      <c r="B81" s="90">
        <v>43679</v>
      </c>
      <c r="C81" s="88">
        <v>1</v>
      </c>
      <c r="D81" s="88" t="s">
        <v>101</v>
      </c>
      <c r="E81" s="126">
        <v>268700</v>
      </c>
      <c r="F81" s="88">
        <v>5</v>
      </c>
      <c r="H81" s="88" t="s">
        <v>396</v>
      </c>
      <c r="I81" s="88">
        <v>8350</v>
      </c>
      <c r="J81" s="88">
        <v>35000</v>
      </c>
      <c r="K81" s="88">
        <v>35238</v>
      </c>
      <c r="L81" s="88" t="s">
        <v>123</v>
      </c>
      <c r="M81" s="89">
        <v>35</v>
      </c>
      <c r="P81" s="88" t="s">
        <v>1334</v>
      </c>
      <c r="S81" s="88">
        <v>11</v>
      </c>
      <c r="T81" s="88" t="s">
        <v>1335</v>
      </c>
      <c r="U81" s="88">
        <v>25</v>
      </c>
      <c r="W81" s="88">
        <v>7</v>
      </c>
      <c r="AC81" s="88">
        <v>3</v>
      </c>
      <c r="AD81" s="88">
        <v>2</v>
      </c>
      <c r="AE81" s="88" t="s">
        <v>108</v>
      </c>
      <c r="AF81" s="88" t="s">
        <v>188</v>
      </c>
      <c r="AG81" s="88">
        <v>4</v>
      </c>
      <c r="AM81" s="88" t="s">
        <v>1336</v>
      </c>
      <c r="AN81" s="88" t="s">
        <v>1337</v>
      </c>
      <c r="AO81" s="88" t="s">
        <v>106</v>
      </c>
      <c r="AP81" s="133" t="str">
        <f t="shared" si="4"/>
        <v>02</v>
      </c>
      <c r="AQ81" s="133" t="str">
        <f t="shared" si="5"/>
        <v>08</v>
      </c>
      <c r="AR81" s="133">
        <f t="shared" si="6"/>
        <v>2019</v>
      </c>
      <c r="AS81" s="133" t="str">
        <f t="shared" si="7"/>
        <v>août</v>
      </c>
    </row>
    <row r="82" spans="1:45" hidden="1" x14ac:dyDescent="0.25">
      <c r="A82" s="88" t="s">
        <v>1338</v>
      </c>
      <c r="B82" s="90">
        <v>43696</v>
      </c>
      <c r="C82" s="88">
        <v>1</v>
      </c>
      <c r="D82" s="88" t="s">
        <v>101</v>
      </c>
      <c r="E82" s="126">
        <v>279740</v>
      </c>
      <c r="F82" s="88">
        <v>36</v>
      </c>
      <c r="H82" s="88" t="s">
        <v>347</v>
      </c>
      <c r="I82" s="88">
        <v>2720</v>
      </c>
      <c r="J82" s="88">
        <v>35000</v>
      </c>
      <c r="K82" s="88">
        <v>35238</v>
      </c>
      <c r="L82" s="88" t="s">
        <v>123</v>
      </c>
      <c r="M82" s="89">
        <v>35</v>
      </c>
      <c r="P82" s="88" t="s">
        <v>970</v>
      </c>
      <c r="S82" s="88">
        <v>4</v>
      </c>
      <c r="T82" s="88" t="s">
        <v>1245</v>
      </c>
      <c r="AC82" s="88">
        <v>1</v>
      </c>
      <c r="AD82" s="88">
        <v>2</v>
      </c>
      <c r="AE82" s="88" t="s">
        <v>108</v>
      </c>
      <c r="AF82" s="88" t="s">
        <v>260</v>
      </c>
      <c r="AG82" s="88">
        <v>3</v>
      </c>
      <c r="AM82" s="88" t="s">
        <v>971</v>
      </c>
      <c r="AN82" s="88" t="s">
        <v>972</v>
      </c>
      <c r="AO82" s="88" t="s">
        <v>106</v>
      </c>
      <c r="AP82" s="133" t="str">
        <f t="shared" si="4"/>
        <v>19</v>
      </c>
      <c r="AQ82" s="133" t="str">
        <f t="shared" si="5"/>
        <v>08</v>
      </c>
      <c r="AR82" s="133">
        <f t="shared" si="6"/>
        <v>2019</v>
      </c>
      <c r="AS82" s="133" t="str">
        <f t="shared" si="7"/>
        <v>août</v>
      </c>
    </row>
    <row r="83" spans="1:45" hidden="1" x14ac:dyDescent="0.25">
      <c r="A83" s="88" t="s">
        <v>1340</v>
      </c>
      <c r="B83" s="90">
        <v>43676</v>
      </c>
      <c r="C83" s="88">
        <v>1</v>
      </c>
      <c r="D83" s="88" t="s">
        <v>101</v>
      </c>
      <c r="E83" s="126">
        <v>440000</v>
      </c>
      <c r="F83" s="88">
        <v>15</v>
      </c>
      <c r="H83" s="88" t="s">
        <v>691</v>
      </c>
      <c r="I83" s="88">
        <v>2340</v>
      </c>
      <c r="J83" s="88">
        <v>35000</v>
      </c>
      <c r="K83" s="88">
        <v>35238</v>
      </c>
      <c r="L83" s="88" t="s">
        <v>123</v>
      </c>
      <c r="M83" s="89">
        <v>35</v>
      </c>
      <c r="P83" s="88" t="s">
        <v>1341</v>
      </c>
      <c r="S83" s="88">
        <v>65</v>
      </c>
      <c r="T83" s="88" t="s">
        <v>1342</v>
      </c>
      <c r="U83" s="88">
        <v>72</v>
      </c>
      <c r="V83" s="88" t="s">
        <v>445</v>
      </c>
      <c r="W83" s="88">
        <v>73</v>
      </c>
      <c r="Y83" s="88">
        <v>76</v>
      </c>
      <c r="AA83" s="88">
        <v>81</v>
      </c>
      <c r="AC83" s="88">
        <v>5</v>
      </c>
      <c r="AD83" s="88">
        <v>2</v>
      </c>
      <c r="AE83" s="88" t="s">
        <v>108</v>
      </c>
      <c r="AF83" s="88" t="s">
        <v>142</v>
      </c>
      <c r="AG83" s="88">
        <v>4</v>
      </c>
      <c r="AM83" s="88" t="s">
        <v>695</v>
      </c>
      <c r="AN83" s="88" t="s">
        <v>1343</v>
      </c>
      <c r="AO83" s="88" t="s">
        <v>106</v>
      </c>
      <c r="AP83" s="133" t="str">
        <f t="shared" si="4"/>
        <v>30</v>
      </c>
      <c r="AQ83" s="133" t="str">
        <f t="shared" si="5"/>
        <v>07</v>
      </c>
      <c r="AR83" s="133">
        <f t="shared" si="6"/>
        <v>2019</v>
      </c>
      <c r="AS83" s="133" t="str">
        <f t="shared" si="7"/>
        <v>juillet</v>
      </c>
    </row>
    <row r="84" spans="1:45" hidden="1" x14ac:dyDescent="0.25">
      <c r="A84" s="88" t="s">
        <v>1345</v>
      </c>
      <c r="B84" s="90">
        <v>43691</v>
      </c>
      <c r="C84" s="88">
        <v>1</v>
      </c>
      <c r="D84" s="88" t="s">
        <v>101</v>
      </c>
      <c r="E84" s="126">
        <v>120000</v>
      </c>
      <c r="F84" s="88">
        <v>2</v>
      </c>
      <c r="H84" s="88" t="s">
        <v>311</v>
      </c>
      <c r="I84" s="88">
        <v>2660</v>
      </c>
      <c r="J84" s="88">
        <v>35000</v>
      </c>
      <c r="K84" s="88">
        <v>35238</v>
      </c>
      <c r="L84" s="88" t="s">
        <v>123</v>
      </c>
      <c r="M84" s="89">
        <v>35</v>
      </c>
      <c r="P84" s="88" t="s">
        <v>1346</v>
      </c>
      <c r="S84" s="88">
        <v>64</v>
      </c>
      <c r="U84" s="88">
        <v>70</v>
      </c>
      <c r="AC84" s="88">
        <v>2</v>
      </c>
      <c r="AD84" s="88">
        <v>2</v>
      </c>
      <c r="AE84" s="88" t="s">
        <v>108</v>
      </c>
      <c r="AF84" s="88" t="s">
        <v>198</v>
      </c>
      <c r="AG84" s="88">
        <v>2</v>
      </c>
      <c r="AM84" s="88" t="s">
        <v>1347</v>
      </c>
      <c r="AN84" s="88" t="s">
        <v>1348</v>
      </c>
      <c r="AO84" s="88" t="s">
        <v>106</v>
      </c>
      <c r="AP84" s="133" t="str">
        <f t="shared" si="4"/>
        <v>14</v>
      </c>
      <c r="AQ84" s="133" t="str">
        <f t="shared" si="5"/>
        <v>08</v>
      </c>
      <c r="AR84" s="133">
        <f t="shared" si="6"/>
        <v>2019</v>
      </c>
      <c r="AS84" s="133" t="str">
        <f t="shared" si="7"/>
        <v>août</v>
      </c>
    </row>
    <row r="85" spans="1:45" hidden="1" x14ac:dyDescent="0.25">
      <c r="A85" s="88" t="s">
        <v>1351</v>
      </c>
      <c r="B85" s="90">
        <v>43685</v>
      </c>
      <c r="C85" s="88">
        <v>1</v>
      </c>
      <c r="D85" s="88" t="s">
        <v>101</v>
      </c>
      <c r="E85" s="126">
        <v>40000</v>
      </c>
      <c r="F85" s="88">
        <v>5</v>
      </c>
      <c r="H85" s="88" t="s">
        <v>1216</v>
      </c>
      <c r="I85" s="88">
        <v>1570</v>
      </c>
      <c r="J85" s="88">
        <v>35000</v>
      </c>
      <c r="K85" s="88">
        <v>35238</v>
      </c>
      <c r="L85" s="88" t="s">
        <v>123</v>
      </c>
      <c r="M85" s="89">
        <v>35</v>
      </c>
      <c r="P85" s="88" t="s">
        <v>1352</v>
      </c>
      <c r="S85" s="88">
        <v>21</v>
      </c>
      <c r="AC85" s="88">
        <v>1</v>
      </c>
      <c r="AD85" s="88">
        <v>3</v>
      </c>
      <c r="AE85" s="88" t="s">
        <v>107</v>
      </c>
      <c r="AG85" s="88">
        <v>0</v>
      </c>
      <c r="AM85" s="88" t="s">
        <v>1353</v>
      </c>
      <c r="AN85" s="88" t="s">
        <v>1354</v>
      </c>
      <c r="AO85" s="88" t="s">
        <v>106</v>
      </c>
      <c r="AP85" s="133" t="str">
        <f t="shared" si="4"/>
        <v>08</v>
      </c>
      <c r="AQ85" s="133" t="str">
        <f t="shared" si="5"/>
        <v>08</v>
      </c>
      <c r="AR85" s="133">
        <f t="shared" si="6"/>
        <v>2019</v>
      </c>
      <c r="AS85" s="133" t="str">
        <f t="shared" si="7"/>
        <v>août</v>
      </c>
    </row>
    <row r="86" spans="1:45" hidden="1" x14ac:dyDescent="0.25">
      <c r="A86" s="88" t="s">
        <v>1355</v>
      </c>
      <c r="B86" s="90">
        <v>43691</v>
      </c>
      <c r="C86" s="88">
        <v>1</v>
      </c>
      <c r="D86" s="88" t="s">
        <v>101</v>
      </c>
      <c r="E86" s="126">
        <v>251800</v>
      </c>
      <c r="F86" s="88">
        <v>10</v>
      </c>
      <c r="H86" s="88" t="s">
        <v>562</v>
      </c>
      <c r="I86" s="88">
        <v>5070</v>
      </c>
      <c r="J86" s="88">
        <v>35000</v>
      </c>
      <c r="K86" s="88">
        <v>35238</v>
      </c>
      <c r="L86" s="88" t="s">
        <v>123</v>
      </c>
      <c r="M86" s="89">
        <v>35</v>
      </c>
      <c r="P86" s="88" t="s">
        <v>1356</v>
      </c>
      <c r="S86" s="88">
        <v>11</v>
      </c>
      <c r="AC86" s="88">
        <v>1</v>
      </c>
      <c r="AD86" s="88">
        <v>2</v>
      </c>
      <c r="AE86" s="88" t="s">
        <v>108</v>
      </c>
      <c r="AF86" s="88" t="s">
        <v>120</v>
      </c>
      <c r="AG86" s="88">
        <v>2</v>
      </c>
      <c r="AM86" s="88" t="s">
        <v>1357</v>
      </c>
      <c r="AN86" s="88" t="s">
        <v>1358</v>
      </c>
      <c r="AO86" s="88" t="s">
        <v>106</v>
      </c>
      <c r="AP86" s="133" t="str">
        <f t="shared" si="4"/>
        <v>14</v>
      </c>
      <c r="AQ86" s="133" t="str">
        <f t="shared" si="5"/>
        <v>08</v>
      </c>
      <c r="AR86" s="133">
        <f t="shared" si="6"/>
        <v>2019</v>
      </c>
      <c r="AS86" s="133" t="str">
        <f t="shared" si="7"/>
        <v>août</v>
      </c>
    </row>
    <row r="87" spans="1:45" hidden="1" x14ac:dyDescent="0.25">
      <c r="A87" s="88" t="s">
        <v>1355</v>
      </c>
      <c r="B87" s="90">
        <v>43691</v>
      </c>
      <c r="C87" s="88">
        <v>1</v>
      </c>
      <c r="D87" s="88" t="s">
        <v>101</v>
      </c>
      <c r="E87" s="126">
        <v>251800</v>
      </c>
      <c r="F87" s="88">
        <v>10</v>
      </c>
      <c r="H87" s="88" t="s">
        <v>562</v>
      </c>
      <c r="I87" s="88">
        <v>5070</v>
      </c>
      <c r="J87" s="88">
        <v>35000</v>
      </c>
      <c r="K87" s="88">
        <v>35238</v>
      </c>
      <c r="L87" s="88" t="s">
        <v>123</v>
      </c>
      <c r="M87" s="89">
        <v>35</v>
      </c>
      <c r="P87" s="88" t="s">
        <v>1356</v>
      </c>
      <c r="S87" s="88">
        <v>14</v>
      </c>
      <c r="AC87" s="88">
        <v>1</v>
      </c>
      <c r="AD87" s="88">
        <v>3</v>
      </c>
      <c r="AE87" s="88" t="s">
        <v>107</v>
      </c>
      <c r="AG87" s="88">
        <v>0</v>
      </c>
      <c r="AM87" s="88" t="s">
        <v>1357</v>
      </c>
      <c r="AN87" s="88" t="s">
        <v>1358</v>
      </c>
      <c r="AO87" s="88" t="s">
        <v>106</v>
      </c>
      <c r="AP87" s="133" t="str">
        <f t="shared" si="4"/>
        <v>14</v>
      </c>
      <c r="AQ87" s="133" t="str">
        <f t="shared" si="5"/>
        <v>08</v>
      </c>
      <c r="AR87" s="133">
        <f t="shared" si="6"/>
        <v>2019</v>
      </c>
      <c r="AS87" s="133" t="str">
        <f t="shared" si="7"/>
        <v>août</v>
      </c>
    </row>
    <row r="88" spans="1:45" hidden="1" x14ac:dyDescent="0.25">
      <c r="A88" s="88" t="s">
        <v>1359</v>
      </c>
      <c r="B88" s="90">
        <v>43675</v>
      </c>
      <c r="C88" s="88">
        <v>1</v>
      </c>
      <c r="D88" s="88" t="s">
        <v>101</v>
      </c>
      <c r="E88" s="126">
        <v>235000</v>
      </c>
      <c r="F88" s="88">
        <v>11</v>
      </c>
      <c r="H88" s="88" t="s">
        <v>458</v>
      </c>
      <c r="I88" s="88">
        <v>7840</v>
      </c>
      <c r="J88" s="88">
        <v>35000</v>
      </c>
      <c r="K88" s="88">
        <v>35238</v>
      </c>
      <c r="L88" s="88" t="s">
        <v>123</v>
      </c>
      <c r="M88" s="89">
        <v>35</v>
      </c>
      <c r="P88" s="88" t="s">
        <v>1360</v>
      </c>
      <c r="S88" s="88">
        <v>10</v>
      </c>
      <c r="T88" s="88" t="s">
        <v>1361</v>
      </c>
      <c r="AC88" s="88">
        <v>1</v>
      </c>
      <c r="AD88" s="88">
        <v>2</v>
      </c>
      <c r="AE88" s="88" t="s">
        <v>108</v>
      </c>
      <c r="AF88" s="88" t="s">
        <v>268</v>
      </c>
      <c r="AG88" s="88">
        <v>2</v>
      </c>
      <c r="AM88" s="88" t="s">
        <v>1362</v>
      </c>
      <c r="AN88" s="88" t="s">
        <v>1363</v>
      </c>
      <c r="AO88" s="88" t="s">
        <v>106</v>
      </c>
      <c r="AP88" s="133" t="str">
        <f t="shared" si="4"/>
        <v>29</v>
      </c>
      <c r="AQ88" s="133" t="str">
        <f t="shared" si="5"/>
        <v>07</v>
      </c>
      <c r="AR88" s="133">
        <f t="shared" si="6"/>
        <v>2019</v>
      </c>
      <c r="AS88" s="133" t="str">
        <f t="shared" si="7"/>
        <v>juillet</v>
      </c>
    </row>
    <row r="89" spans="1:45" hidden="1" x14ac:dyDescent="0.25">
      <c r="A89" s="88" t="s">
        <v>1366</v>
      </c>
      <c r="B89" s="90">
        <v>43698</v>
      </c>
      <c r="C89" s="88">
        <v>1</v>
      </c>
      <c r="D89" s="88" t="s">
        <v>101</v>
      </c>
      <c r="E89" s="126">
        <v>150000</v>
      </c>
      <c r="F89" s="88">
        <v>22</v>
      </c>
      <c r="H89" s="88" t="s">
        <v>383</v>
      </c>
      <c r="I89" s="88">
        <v>8140</v>
      </c>
      <c r="J89" s="88">
        <v>35000</v>
      </c>
      <c r="K89" s="88">
        <v>35238</v>
      </c>
      <c r="L89" s="88" t="s">
        <v>123</v>
      </c>
      <c r="M89" s="89">
        <v>35</v>
      </c>
      <c r="P89" s="88" t="s">
        <v>1367</v>
      </c>
      <c r="S89" s="88">
        <v>37</v>
      </c>
      <c r="T89" s="88" t="s">
        <v>1368</v>
      </c>
      <c r="U89" s="88">
        <v>51</v>
      </c>
      <c r="AC89" s="88">
        <v>2</v>
      </c>
      <c r="AD89" s="88">
        <v>2</v>
      </c>
      <c r="AE89" s="88" t="s">
        <v>108</v>
      </c>
      <c r="AF89" s="88" t="s">
        <v>132</v>
      </c>
      <c r="AG89" s="88">
        <v>2</v>
      </c>
      <c r="AM89" s="88" t="s">
        <v>1369</v>
      </c>
      <c r="AN89" s="88" t="s">
        <v>1370</v>
      </c>
      <c r="AO89" s="88" t="s">
        <v>106</v>
      </c>
      <c r="AP89" s="133" t="str">
        <f t="shared" si="4"/>
        <v>21</v>
      </c>
      <c r="AQ89" s="133" t="str">
        <f t="shared" si="5"/>
        <v>08</v>
      </c>
      <c r="AR89" s="133">
        <f t="shared" si="6"/>
        <v>2019</v>
      </c>
      <c r="AS89" s="133" t="str">
        <f t="shared" si="7"/>
        <v>août</v>
      </c>
    </row>
    <row r="90" spans="1:45" hidden="1" x14ac:dyDescent="0.25">
      <c r="A90" s="88" t="s">
        <v>1372</v>
      </c>
      <c r="B90" s="90">
        <v>43711</v>
      </c>
      <c r="C90" s="88">
        <v>1</v>
      </c>
      <c r="D90" s="88" t="s">
        <v>101</v>
      </c>
      <c r="E90" s="126">
        <v>78500</v>
      </c>
      <c r="H90" s="88" t="s">
        <v>506</v>
      </c>
      <c r="I90" s="88">
        <v>8710</v>
      </c>
      <c r="J90" s="88">
        <v>35000</v>
      </c>
      <c r="K90" s="88">
        <v>35238</v>
      </c>
      <c r="L90" s="88" t="s">
        <v>123</v>
      </c>
      <c r="M90" s="89">
        <v>35</v>
      </c>
      <c r="P90" s="88" t="s">
        <v>914</v>
      </c>
      <c r="AC90" s="88">
        <v>0</v>
      </c>
      <c r="AH90" s="88" t="s">
        <v>105</v>
      </c>
      <c r="AI90" s="88" t="s">
        <v>11</v>
      </c>
      <c r="AL90" s="88" t="s">
        <v>390</v>
      </c>
      <c r="AM90" s="88" t="s">
        <v>915</v>
      </c>
      <c r="AN90" s="88" t="s">
        <v>916</v>
      </c>
      <c r="AO90" s="88" t="s">
        <v>106</v>
      </c>
      <c r="AP90" s="133" t="str">
        <f t="shared" si="4"/>
        <v>03</v>
      </c>
      <c r="AQ90" s="133" t="str">
        <f t="shared" si="5"/>
        <v>09</v>
      </c>
      <c r="AR90" s="133">
        <f t="shared" si="6"/>
        <v>2019</v>
      </c>
      <c r="AS90" s="133" t="str">
        <f t="shared" si="7"/>
        <v>septembre</v>
      </c>
    </row>
    <row r="91" spans="1:45" hidden="1" x14ac:dyDescent="0.25">
      <c r="A91" s="88" t="s">
        <v>1372</v>
      </c>
      <c r="B91" s="90">
        <v>43711</v>
      </c>
      <c r="C91" s="88">
        <v>1</v>
      </c>
      <c r="D91" s="88" t="s">
        <v>101</v>
      </c>
      <c r="E91" s="126">
        <v>78500</v>
      </c>
      <c r="F91" s="88">
        <v>11</v>
      </c>
      <c r="H91" s="88" t="s">
        <v>506</v>
      </c>
      <c r="I91" s="88">
        <v>8710</v>
      </c>
      <c r="J91" s="88">
        <v>35000</v>
      </c>
      <c r="K91" s="88">
        <v>35238</v>
      </c>
      <c r="L91" s="88" t="s">
        <v>123</v>
      </c>
      <c r="M91" s="89">
        <v>35</v>
      </c>
      <c r="P91" s="88" t="s">
        <v>1373</v>
      </c>
      <c r="S91" s="88">
        <v>113</v>
      </c>
      <c r="T91" s="88" t="s">
        <v>1131</v>
      </c>
      <c r="AC91" s="88">
        <v>1</v>
      </c>
      <c r="AD91" s="88">
        <v>2</v>
      </c>
      <c r="AE91" s="88" t="s">
        <v>108</v>
      </c>
      <c r="AF91" s="88" t="s">
        <v>187</v>
      </c>
      <c r="AG91" s="88">
        <v>1</v>
      </c>
      <c r="AM91" s="88" t="s">
        <v>1374</v>
      </c>
      <c r="AN91" s="88" t="s">
        <v>1375</v>
      </c>
      <c r="AO91" s="88" t="s">
        <v>106</v>
      </c>
      <c r="AP91" s="133" t="str">
        <f t="shared" si="4"/>
        <v>03</v>
      </c>
      <c r="AQ91" s="133" t="str">
        <f t="shared" si="5"/>
        <v>09</v>
      </c>
      <c r="AR91" s="133">
        <f t="shared" si="6"/>
        <v>2019</v>
      </c>
      <c r="AS91" s="133" t="str">
        <f t="shared" si="7"/>
        <v>septembre</v>
      </c>
    </row>
    <row r="92" spans="1:45" hidden="1" x14ac:dyDescent="0.25">
      <c r="A92" s="88" t="s">
        <v>1376</v>
      </c>
      <c r="B92" s="90">
        <v>43717</v>
      </c>
      <c r="C92" s="88">
        <v>1</v>
      </c>
      <c r="D92" s="88" t="s">
        <v>101</v>
      </c>
      <c r="E92" s="126">
        <v>75000</v>
      </c>
      <c r="F92" s="88">
        <v>5</v>
      </c>
      <c r="H92" s="88" t="s">
        <v>347</v>
      </c>
      <c r="I92" s="88">
        <v>2720</v>
      </c>
      <c r="J92" s="88">
        <v>35000</v>
      </c>
      <c r="K92" s="88">
        <v>35238</v>
      </c>
      <c r="L92" s="88" t="s">
        <v>123</v>
      </c>
      <c r="M92" s="89">
        <v>35</v>
      </c>
      <c r="P92" s="88" t="s">
        <v>488</v>
      </c>
      <c r="S92" s="88">
        <v>81</v>
      </c>
      <c r="T92" s="88" t="s">
        <v>1377</v>
      </c>
      <c r="U92" s="88">
        <v>82</v>
      </c>
      <c r="V92" s="88" t="s">
        <v>1378</v>
      </c>
      <c r="AC92" s="88">
        <v>2</v>
      </c>
      <c r="AD92" s="88">
        <v>4</v>
      </c>
      <c r="AE92" s="88" t="s">
        <v>126</v>
      </c>
      <c r="AF92" s="88" t="s">
        <v>120</v>
      </c>
      <c r="AG92" s="88">
        <v>0</v>
      </c>
      <c r="AM92" s="88" t="s">
        <v>489</v>
      </c>
      <c r="AN92" s="88" t="s">
        <v>490</v>
      </c>
      <c r="AO92" s="88" t="s">
        <v>106</v>
      </c>
      <c r="AP92" s="133" t="str">
        <f t="shared" si="4"/>
        <v>09</v>
      </c>
      <c r="AQ92" s="133" t="str">
        <f t="shared" si="5"/>
        <v>09</v>
      </c>
      <c r="AR92" s="133">
        <f t="shared" si="6"/>
        <v>2019</v>
      </c>
      <c r="AS92" s="133" t="str">
        <f t="shared" si="7"/>
        <v>septembre</v>
      </c>
    </row>
    <row r="93" spans="1:45" hidden="1" x14ac:dyDescent="0.25">
      <c r="A93" s="88" t="s">
        <v>1379</v>
      </c>
      <c r="B93" s="90">
        <v>43699</v>
      </c>
      <c r="C93" s="88">
        <v>1</v>
      </c>
      <c r="D93" s="88" t="s">
        <v>119</v>
      </c>
      <c r="E93" s="126">
        <v>169000</v>
      </c>
      <c r="F93" s="88">
        <v>11</v>
      </c>
      <c r="H93" s="88" t="s">
        <v>1154</v>
      </c>
      <c r="I93" s="88">
        <v>4610</v>
      </c>
      <c r="J93" s="88">
        <v>35000</v>
      </c>
      <c r="K93" s="88">
        <v>35238</v>
      </c>
      <c r="L93" s="88" t="s">
        <v>123</v>
      </c>
      <c r="M93" s="89">
        <v>35</v>
      </c>
      <c r="P93" s="88" t="s">
        <v>1155</v>
      </c>
      <c r="S93" s="88">
        <v>23</v>
      </c>
      <c r="AC93" s="88">
        <v>1</v>
      </c>
      <c r="AM93" s="88" t="s">
        <v>1156</v>
      </c>
      <c r="AN93" s="88" t="s">
        <v>1157</v>
      </c>
      <c r="AO93" s="88" t="s">
        <v>106</v>
      </c>
      <c r="AP93" s="133" t="str">
        <f t="shared" si="4"/>
        <v>22</v>
      </c>
      <c r="AQ93" s="133" t="str">
        <f t="shared" si="5"/>
        <v>08</v>
      </c>
      <c r="AR93" s="133">
        <f t="shared" si="6"/>
        <v>2019</v>
      </c>
      <c r="AS93" s="133" t="str">
        <f t="shared" si="7"/>
        <v>août</v>
      </c>
    </row>
    <row r="94" spans="1:45" hidden="1" x14ac:dyDescent="0.25">
      <c r="A94" s="88" t="s">
        <v>1381</v>
      </c>
      <c r="B94" s="90">
        <v>43705</v>
      </c>
      <c r="C94" s="88">
        <v>1</v>
      </c>
      <c r="D94" s="88" t="s">
        <v>101</v>
      </c>
      <c r="E94" s="126">
        <v>197500</v>
      </c>
      <c r="F94" s="88">
        <v>30</v>
      </c>
      <c r="H94" s="88" t="s">
        <v>1382</v>
      </c>
      <c r="I94" s="88">
        <v>8588</v>
      </c>
      <c r="J94" s="88">
        <v>35000</v>
      </c>
      <c r="K94" s="88">
        <v>35238</v>
      </c>
      <c r="L94" s="88" t="s">
        <v>123</v>
      </c>
      <c r="M94" s="89">
        <v>35</v>
      </c>
      <c r="P94" s="88" t="s">
        <v>1383</v>
      </c>
      <c r="S94" s="88">
        <v>116</v>
      </c>
      <c r="U94" s="88">
        <v>121</v>
      </c>
      <c r="AC94" s="88">
        <v>2</v>
      </c>
      <c r="AD94" s="88">
        <v>3</v>
      </c>
      <c r="AE94" s="88" t="s">
        <v>107</v>
      </c>
      <c r="AG94" s="88">
        <v>0</v>
      </c>
      <c r="AM94" s="88" t="s">
        <v>1384</v>
      </c>
      <c r="AN94" s="88" t="s">
        <v>1385</v>
      </c>
      <c r="AO94" s="88" t="s">
        <v>106</v>
      </c>
      <c r="AP94" s="133" t="str">
        <f t="shared" si="4"/>
        <v>28</v>
      </c>
      <c r="AQ94" s="133" t="str">
        <f t="shared" si="5"/>
        <v>08</v>
      </c>
      <c r="AR94" s="133">
        <f t="shared" si="6"/>
        <v>2019</v>
      </c>
      <c r="AS94" s="133" t="str">
        <f t="shared" si="7"/>
        <v>août</v>
      </c>
    </row>
    <row r="95" spans="1:45" hidden="1" x14ac:dyDescent="0.25">
      <c r="A95" s="88" t="s">
        <v>1381</v>
      </c>
      <c r="B95" s="90">
        <v>43705</v>
      </c>
      <c r="C95" s="88">
        <v>1</v>
      </c>
      <c r="D95" s="88" t="s">
        <v>101</v>
      </c>
      <c r="E95" s="126">
        <v>197500</v>
      </c>
      <c r="F95" s="88">
        <v>30</v>
      </c>
      <c r="H95" s="88" t="s">
        <v>1382</v>
      </c>
      <c r="I95" s="88">
        <v>8588</v>
      </c>
      <c r="J95" s="88">
        <v>35000</v>
      </c>
      <c r="K95" s="88">
        <v>35238</v>
      </c>
      <c r="L95" s="88" t="s">
        <v>123</v>
      </c>
      <c r="M95" s="89">
        <v>35</v>
      </c>
      <c r="P95" s="88" t="s">
        <v>1383</v>
      </c>
      <c r="S95" s="88">
        <v>108</v>
      </c>
      <c r="T95" s="88" t="s">
        <v>1386</v>
      </c>
      <c r="U95" s="88">
        <v>109</v>
      </c>
      <c r="W95" s="88">
        <v>116</v>
      </c>
      <c r="Y95" s="88">
        <v>121</v>
      </c>
      <c r="AA95" s="88">
        <v>124</v>
      </c>
      <c r="AC95" s="88">
        <v>5</v>
      </c>
      <c r="AD95" s="88">
        <v>2</v>
      </c>
      <c r="AE95" s="88" t="s">
        <v>108</v>
      </c>
      <c r="AF95" s="88" t="s">
        <v>247</v>
      </c>
      <c r="AG95" s="88">
        <v>2</v>
      </c>
      <c r="AM95" s="88" t="s">
        <v>1384</v>
      </c>
      <c r="AN95" s="88" t="s">
        <v>1385</v>
      </c>
      <c r="AO95" s="88" t="s">
        <v>106</v>
      </c>
      <c r="AP95" s="133" t="str">
        <f t="shared" si="4"/>
        <v>28</v>
      </c>
      <c r="AQ95" s="133" t="str">
        <f t="shared" si="5"/>
        <v>08</v>
      </c>
      <c r="AR95" s="133">
        <f t="shared" si="6"/>
        <v>2019</v>
      </c>
      <c r="AS95" s="133" t="str">
        <f t="shared" si="7"/>
        <v>août</v>
      </c>
    </row>
    <row r="96" spans="1:45" hidden="1" x14ac:dyDescent="0.25">
      <c r="A96" s="88" t="s">
        <v>1387</v>
      </c>
      <c r="B96" s="90">
        <v>43717</v>
      </c>
      <c r="C96" s="88">
        <v>1</v>
      </c>
      <c r="D96" s="88" t="s">
        <v>101</v>
      </c>
      <c r="E96" s="126">
        <v>82000</v>
      </c>
      <c r="F96" s="88">
        <v>33</v>
      </c>
      <c r="H96" s="88" t="s">
        <v>447</v>
      </c>
      <c r="I96" s="88">
        <v>6850</v>
      </c>
      <c r="J96" s="88">
        <v>35000</v>
      </c>
      <c r="K96" s="88">
        <v>35238</v>
      </c>
      <c r="L96" s="88" t="s">
        <v>123</v>
      </c>
      <c r="M96" s="89">
        <v>35</v>
      </c>
      <c r="P96" s="88" t="s">
        <v>639</v>
      </c>
      <c r="S96" s="88">
        <v>20</v>
      </c>
      <c r="T96" s="88" t="s">
        <v>1388</v>
      </c>
      <c r="AC96" s="88">
        <v>1</v>
      </c>
      <c r="AD96" s="88">
        <v>2</v>
      </c>
      <c r="AE96" s="88" t="s">
        <v>108</v>
      </c>
      <c r="AF96" s="88" t="s">
        <v>249</v>
      </c>
      <c r="AG96" s="88">
        <v>1</v>
      </c>
      <c r="AM96" s="88" t="s">
        <v>640</v>
      </c>
      <c r="AN96" s="88" t="s">
        <v>641</v>
      </c>
      <c r="AO96" s="88" t="s">
        <v>106</v>
      </c>
      <c r="AP96" s="133" t="str">
        <f t="shared" si="4"/>
        <v>09</v>
      </c>
      <c r="AQ96" s="133" t="str">
        <f t="shared" si="5"/>
        <v>09</v>
      </c>
      <c r="AR96" s="133">
        <f t="shared" si="6"/>
        <v>2019</v>
      </c>
      <c r="AS96" s="133" t="str">
        <f t="shared" si="7"/>
        <v>septembre</v>
      </c>
    </row>
    <row r="97" spans="1:45" hidden="1" x14ac:dyDescent="0.25">
      <c r="A97" s="88" t="s">
        <v>1389</v>
      </c>
      <c r="B97" s="90">
        <v>43706</v>
      </c>
      <c r="C97" s="88">
        <v>1</v>
      </c>
      <c r="D97" s="88" t="s">
        <v>101</v>
      </c>
      <c r="E97" s="126">
        <v>143000</v>
      </c>
      <c r="F97" s="88">
        <v>9</v>
      </c>
      <c r="H97" s="88" t="s">
        <v>347</v>
      </c>
      <c r="I97" s="88">
        <v>2720</v>
      </c>
      <c r="J97" s="88">
        <v>35000</v>
      </c>
      <c r="K97" s="88">
        <v>35238</v>
      </c>
      <c r="L97" s="88" t="s">
        <v>123</v>
      </c>
      <c r="M97" s="89">
        <v>35</v>
      </c>
      <c r="P97" s="88" t="s">
        <v>779</v>
      </c>
      <c r="S97" s="88">
        <v>176</v>
      </c>
      <c r="AC97" s="88">
        <v>1</v>
      </c>
      <c r="AD97" s="88">
        <v>3</v>
      </c>
      <c r="AE97" s="88" t="s">
        <v>107</v>
      </c>
      <c r="AG97" s="88">
        <v>0</v>
      </c>
      <c r="AM97" s="88" t="s">
        <v>781</v>
      </c>
      <c r="AN97" s="88" t="s">
        <v>782</v>
      </c>
      <c r="AO97" s="88" t="s">
        <v>106</v>
      </c>
      <c r="AP97" s="133" t="str">
        <f t="shared" si="4"/>
        <v>29</v>
      </c>
      <c r="AQ97" s="133" t="str">
        <f t="shared" si="5"/>
        <v>08</v>
      </c>
      <c r="AR97" s="133">
        <f t="shared" si="6"/>
        <v>2019</v>
      </c>
      <c r="AS97" s="133" t="str">
        <f t="shared" si="7"/>
        <v>août</v>
      </c>
    </row>
    <row r="98" spans="1:45" hidden="1" x14ac:dyDescent="0.25">
      <c r="A98" s="88" t="s">
        <v>1389</v>
      </c>
      <c r="B98" s="90">
        <v>43706</v>
      </c>
      <c r="C98" s="88">
        <v>1</v>
      </c>
      <c r="D98" s="88" t="s">
        <v>101</v>
      </c>
      <c r="E98" s="126">
        <v>143000</v>
      </c>
      <c r="F98" s="88">
        <v>9</v>
      </c>
      <c r="H98" s="88" t="s">
        <v>347</v>
      </c>
      <c r="I98" s="88">
        <v>2720</v>
      </c>
      <c r="J98" s="88">
        <v>35000</v>
      </c>
      <c r="K98" s="88">
        <v>35238</v>
      </c>
      <c r="L98" s="88" t="s">
        <v>123</v>
      </c>
      <c r="M98" s="89">
        <v>35</v>
      </c>
      <c r="P98" s="88" t="s">
        <v>779</v>
      </c>
      <c r="S98" s="88">
        <v>9</v>
      </c>
      <c r="AC98" s="88">
        <v>1</v>
      </c>
      <c r="AD98" s="88">
        <v>2</v>
      </c>
      <c r="AE98" s="88" t="s">
        <v>108</v>
      </c>
      <c r="AF98" s="88" t="s">
        <v>203</v>
      </c>
      <c r="AG98" s="88">
        <v>2</v>
      </c>
      <c r="AM98" s="88" t="s">
        <v>781</v>
      </c>
      <c r="AN98" s="88" t="s">
        <v>782</v>
      </c>
      <c r="AO98" s="88" t="s">
        <v>106</v>
      </c>
      <c r="AP98" s="133" t="str">
        <f t="shared" si="4"/>
        <v>29</v>
      </c>
      <c r="AQ98" s="133" t="str">
        <f t="shared" si="5"/>
        <v>08</v>
      </c>
      <c r="AR98" s="133">
        <f t="shared" si="6"/>
        <v>2019</v>
      </c>
      <c r="AS98" s="133" t="str">
        <f t="shared" si="7"/>
        <v>août</v>
      </c>
    </row>
    <row r="99" spans="1:45" hidden="1" x14ac:dyDescent="0.25">
      <c r="A99" s="88" t="s">
        <v>1390</v>
      </c>
      <c r="B99" s="90">
        <v>43706</v>
      </c>
      <c r="C99" s="88">
        <v>1</v>
      </c>
      <c r="D99" s="88" t="s">
        <v>101</v>
      </c>
      <c r="E99" s="126">
        <v>162750</v>
      </c>
      <c r="F99" s="88">
        <v>17</v>
      </c>
      <c r="H99" s="88" t="s">
        <v>287</v>
      </c>
      <c r="I99" s="88">
        <v>6640</v>
      </c>
      <c r="J99" s="88">
        <v>35000</v>
      </c>
      <c r="K99" s="88">
        <v>35238</v>
      </c>
      <c r="L99" s="88" t="s">
        <v>123</v>
      </c>
      <c r="M99" s="89">
        <v>35</v>
      </c>
      <c r="P99" s="88" t="s">
        <v>1391</v>
      </c>
      <c r="S99" s="88">
        <v>21</v>
      </c>
      <c r="AC99" s="88">
        <v>1</v>
      </c>
      <c r="AD99" s="88">
        <v>3</v>
      </c>
      <c r="AE99" s="88" t="s">
        <v>107</v>
      </c>
      <c r="AG99" s="88">
        <v>0</v>
      </c>
      <c r="AM99" s="88" t="s">
        <v>1243</v>
      </c>
      <c r="AN99" s="88" t="s">
        <v>1392</v>
      </c>
      <c r="AO99" s="88" t="s">
        <v>106</v>
      </c>
      <c r="AP99" s="133" t="str">
        <f t="shared" si="4"/>
        <v>29</v>
      </c>
      <c r="AQ99" s="133" t="str">
        <f t="shared" si="5"/>
        <v>08</v>
      </c>
      <c r="AR99" s="133">
        <f t="shared" si="6"/>
        <v>2019</v>
      </c>
      <c r="AS99" s="133" t="str">
        <f t="shared" si="7"/>
        <v>août</v>
      </c>
    </row>
    <row r="100" spans="1:45" hidden="1" x14ac:dyDescent="0.25">
      <c r="A100" s="88" t="s">
        <v>1390</v>
      </c>
      <c r="B100" s="90">
        <v>43706</v>
      </c>
      <c r="C100" s="88">
        <v>1</v>
      </c>
      <c r="D100" s="88" t="s">
        <v>101</v>
      </c>
      <c r="E100" s="126">
        <v>162750</v>
      </c>
      <c r="F100" s="88">
        <v>17</v>
      </c>
      <c r="H100" s="88" t="s">
        <v>287</v>
      </c>
      <c r="I100" s="88">
        <v>6640</v>
      </c>
      <c r="J100" s="88">
        <v>35000</v>
      </c>
      <c r="K100" s="88">
        <v>35238</v>
      </c>
      <c r="L100" s="88" t="s">
        <v>123</v>
      </c>
      <c r="M100" s="89">
        <v>35</v>
      </c>
      <c r="P100" s="88" t="s">
        <v>1391</v>
      </c>
      <c r="S100" s="88">
        <v>20</v>
      </c>
      <c r="T100" s="88" t="s">
        <v>1393</v>
      </c>
      <c r="AC100" s="88">
        <v>1</v>
      </c>
      <c r="AD100" s="88">
        <v>2</v>
      </c>
      <c r="AE100" s="88" t="s">
        <v>108</v>
      </c>
      <c r="AF100" s="88" t="s">
        <v>329</v>
      </c>
      <c r="AG100" s="88">
        <v>5</v>
      </c>
      <c r="AM100" s="88" t="s">
        <v>1243</v>
      </c>
      <c r="AN100" s="88" t="s">
        <v>1392</v>
      </c>
      <c r="AO100" s="88" t="s">
        <v>106</v>
      </c>
      <c r="AP100" s="133" t="str">
        <f t="shared" si="4"/>
        <v>29</v>
      </c>
      <c r="AQ100" s="133" t="str">
        <f t="shared" si="5"/>
        <v>08</v>
      </c>
      <c r="AR100" s="133">
        <f t="shared" si="6"/>
        <v>2019</v>
      </c>
      <c r="AS100" s="133" t="str">
        <f t="shared" si="7"/>
        <v>août</v>
      </c>
    </row>
    <row r="101" spans="1:45" hidden="1" x14ac:dyDescent="0.25">
      <c r="A101" s="88" t="s">
        <v>1394</v>
      </c>
      <c r="B101" s="90">
        <v>43717</v>
      </c>
      <c r="C101" s="88">
        <v>1</v>
      </c>
      <c r="D101" s="88" t="s">
        <v>101</v>
      </c>
      <c r="E101" s="126">
        <v>370000</v>
      </c>
      <c r="F101" s="88">
        <v>2</v>
      </c>
      <c r="H101" s="88" t="s">
        <v>944</v>
      </c>
      <c r="I101" s="88">
        <v>5090</v>
      </c>
      <c r="J101" s="88">
        <v>35000</v>
      </c>
      <c r="K101" s="88">
        <v>35238</v>
      </c>
      <c r="L101" s="88" t="s">
        <v>123</v>
      </c>
      <c r="M101" s="89">
        <v>35</v>
      </c>
      <c r="P101" s="88" t="s">
        <v>1395</v>
      </c>
      <c r="S101" s="88">
        <v>12</v>
      </c>
      <c r="U101" s="88">
        <v>26</v>
      </c>
      <c r="W101" s="88">
        <v>54</v>
      </c>
      <c r="AC101" s="88">
        <v>3</v>
      </c>
      <c r="AD101" s="88">
        <v>2</v>
      </c>
      <c r="AE101" s="88" t="s">
        <v>108</v>
      </c>
      <c r="AF101" s="88" t="s">
        <v>333</v>
      </c>
      <c r="AG101" s="88">
        <v>4</v>
      </c>
      <c r="AM101" s="88" t="s">
        <v>376</v>
      </c>
      <c r="AN101" s="88" t="s">
        <v>1385</v>
      </c>
      <c r="AO101" s="88" t="s">
        <v>106</v>
      </c>
      <c r="AP101" s="133" t="str">
        <f t="shared" si="4"/>
        <v>09</v>
      </c>
      <c r="AQ101" s="133" t="str">
        <f t="shared" si="5"/>
        <v>09</v>
      </c>
      <c r="AR101" s="133">
        <f t="shared" si="6"/>
        <v>2019</v>
      </c>
      <c r="AS101" s="133" t="str">
        <f t="shared" si="7"/>
        <v>septembre</v>
      </c>
    </row>
    <row r="102" spans="1:45" hidden="1" x14ac:dyDescent="0.25">
      <c r="A102" s="88" t="s">
        <v>1394</v>
      </c>
      <c r="B102" s="90">
        <v>43717</v>
      </c>
      <c r="C102" s="88">
        <v>1</v>
      </c>
      <c r="D102" s="88" t="s">
        <v>101</v>
      </c>
      <c r="E102" s="126">
        <v>370000</v>
      </c>
      <c r="F102" s="88">
        <v>2</v>
      </c>
      <c r="H102" s="88" t="s">
        <v>944</v>
      </c>
      <c r="I102" s="88">
        <v>5090</v>
      </c>
      <c r="J102" s="88">
        <v>35000</v>
      </c>
      <c r="K102" s="88">
        <v>35238</v>
      </c>
      <c r="L102" s="88" t="s">
        <v>123</v>
      </c>
      <c r="M102" s="89">
        <v>35</v>
      </c>
      <c r="P102" s="88" t="s">
        <v>1395</v>
      </c>
      <c r="S102" s="88">
        <v>19</v>
      </c>
      <c r="AC102" s="88">
        <v>1</v>
      </c>
      <c r="AD102" s="88">
        <v>3</v>
      </c>
      <c r="AE102" s="88" t="s">
        <v>107</v>
      </c>
      <c r="AG102" s="88">
        <v>0</v>
      </c>
      <c r="AM102" s="88" t="s">
        <v>376</v>
      </c>
      <c r="AN102" s="88" t="s">
        <v>1385</v>
      </c>
      <c r="AO102" s="88" t="s">
        <v>106</v>
      </c>
      <c r="AP102" s="133" t="str">
        <f t="shared" si="4"/>
        <v>09</v>
      </c>
      <c r="AQ102" s="133" t="str">
        <f t="shared" si="5"/>
        <v>09</v>
      </c>
      <c r="AR102" s="133">
        <f t="shared" si="6"/>
        <v>2019</v>
      </c>
      <c r="AS102" s="133" t="str">
        <f t="shared" si="7"/>
        <v>septembre</v>
      </c>
    </row>
    <row r="103" spans="1:45" hidden="1" x14ac:dyDescent="0.25">
      <c r="A103" s="88" t="s">
        <v>1394</v>
      </c>
      <c r="B103" s="90">
        <v>43717</v>
      </c>
      <c r="C103" s="88">
        <v>1</v>
      </c>
      <c r="D103" s="88" t="s">
        <v>101</v>
      </c>
      <c r="E103" s="126">
        <v>370000</v>
      </c>
      <c r="F103" s="88">
        <v>2</v>
      </c>
      <c r="H103" s="88" t="s">
        <v>944</v>
      </c>
      <c r="I103" s="88">
        <v>5090</v>
      </c>
      <c r="J103" s="88">
        <v>35000</v>
      </c>
      <c r="K103" s="88">
        <v>35238</v>
      </c>
      <c r="L103" s="88" t="s">
        <v>123</v>
      </c>
      <c r="M103" s="89">
        <v>35</v>
      </c>
      <c r="P103" s="88" t="s">
        <v>1395</v>
      </c>
      <c r="S103" s="88">
        <v>22</v>
      </c>
      <c r="AC103" s="88">
        <v>1</v>
      </c>
      <c r="AD103" s="88">
        <v>3</v>
      </c>
      <c r="AE103" s="88" t="s">
        <v>107</v>
      </c>
      <c r="AG103" s="88">
        <v>0</v>
      </c>
      <c r="AM103" s="88" t="s">
        <v>376</v>
      </c>
      <c r="AN103" s="88" t="s">
        <v>1385</v>
      </c>
      <c r="AO103" s="88" t="s">
        <v>106</v>
      </c>
      <c r="AP103" s="133" t="str">
        <f t="shared" si="4"/>
        <v>09</v>
      </c>
      <c r="AQ103" s="133" t="str">
        <f t="shared" si="5"/>
        <v>09</v>
      </c>
      <c r="AR103" s="133">
        <f t="shared" si="6"/>
        <v>2019</v>
      </c>
      <c r="AS103" s="133" t="str">
        <f t="shared" si="7"/>
        <v>septembre</v>
      </c>
    </row>
    <row r="104" spans="1:45" hidden="1" x14ac:dyDescent="0.25">
      <c r="A104" s="88" t="s">
        <v>1396</v>
      </c>
      <c r="B104" s="90">
        <v>43720</v>
      </c>
      <c r="C104" s="88">
        <v>1</v>
      </c>
      <c r="D104" s="88" t="s">
        <v>101</v>
      </c>
      <c r="E104" s="126">
        <v>236000</v>
      </c>
      <c r="F104" s="88">
        <v>5</v>
      </c>
      <c r="H104" s="88" t="s">
        <v>396</v>
      </c>
      <c r="I104" s="88">
        <v>8350</v>
      </c>
      <c r="J104" s="88">
        <v>35000</v>
      </c>
      <c r="K104" s="88">
        <v>35238</v>
      </c>
      <c r="L104" s="88" t="s">
        <v>123</v>
      </c>
      <c r="M104" s="89">
        <v>35</v>
      </c>
      <c r="P104" s="88" t="s">
        <v>1334</v>
      </c>
      <c r="S104" s="88">
        <v>18</v>
      </c>
      <c r="T104" s="88" t="s">
        <v>1397</v>
      </c>
      <c r="U104" s="88">
        <v>23</v>
      </c>
      <c r="W104" s="88">
        <v>4</v>
      </c>
      <c r="AC104" s="88">
        <v>3</v>
      </c>
      <c r="AD104" s="88">
        <v>2</v>
      </c>
      <c r="AE104" s="88" t="s">
        <v>108</v>
      </c>
      <c r="AF104" s="88" t="s">
        <v>260</v>
      </c>
      <c r="AG104" s="88">
        <v>3</v>
      </c>
      <c r="AM104" s="88" t="s">
        <v>1336</v>
      </c>
      <c r="AN104" s="88" t="s">
        <v>1337</v>
      </c>
      <c r="AO104" s="88" t="s">
        <v>106</v>
      </c>
      <c r="AP104" s="133" t="str">
        <f t="shared" si="4"/>
        <v>12</v>
      </c>
      <c r="AQ104" s="133" t="str">
        <f t="shared" si="5"/>
        <v>09</v>
      </c>
      <c r="AR104" s="133">
        <f t="shared" si="6"/>
        <v>2019</v>
      </c>
      <c r="AS104" s="133" t="str">
        <f t="shared" si="7"/>
        <v>septembre</v>
      </c>
    </row>
    <row r="105" spans="1:45" hidden="1" x14ac:dyDescent="0.25">
      <c r="A105" s="88" t="s">
        <v>1396</v>
      </c>
      <c r="B105" s="90">
        <v>43720</v>
      </c>
      <c r="C105" s="88">
        <v>1</v>
      </c>
      <c r="D105" s="88" t="s">
        <v>101</v>
      </c>
      <c r="E105" s="126">
        <v>236000</v>
      </c>
      <c r="F105" s="88">
        <v>5</v>
      </c>
      <c r="H105" s="88" t="s">
        <v>396</v>
      </c>
      <c r="I105" s="88">
        <v>8350</v>
      </c>
      <c r="J105" s="88">
        <v>35000</v>
      </c>
      <c r="K105" s="88">
        <v>35238</v>
      </c>
      <c r="L105" s="88" t="s">
        <v>123</v>
      </c>
      <c r="M105" s="89">
        <v>35</v>
      </c>
      <c r="P105" s="88" t="s">
        <v>1334</v>
      </c>
      <c r="S105" s="88">
        <v>31</v>
      </c>
      <c r="AC105" s="88">
        <v>1</v>
      </c>
      <c r="AD105" s="88">
        <v>3</v>
      </c>
      <c r="AE105" s="88" t="s">
        <v>107</v>
      </c>
      <c r="AG105" s="88">
        <v>0</v>
      </c>
      <c r="AM105" s="88" t="s">
        <v>1336</v>
      </c>
      <c r="AN105" s="88" t="s">
        <v>1337</v>
      </c>
      <c r="AO105" s="88" t="s">
        <v>106</v>
      </c>
      <c r="AP105" s="133" t="str">
        <f t="shared" si="4"/>
        <v>12</v>
      </c>
      <c r="AQ105" s="133" t="str">
        <f t="shared" si="5"/>
        <v>09</v>
      </c>
      <c r="AR105" s="133">
        <f t="shared" si="6"/>
        <v>2019</v>
      </c>
      <c r="AS105" s="133" t="str">
        <f t="shared" si="7"/>
        <v>septembre</v>
      </c>
    </row>
    <row r="106" spans="1:45" hidden="1" x14ac:dyDescent="0.25">
      <c r="A106" s="88" t="s">
        <v>1398</v>
      </c>
      <c r="B106" s="90">
        <v>43726</v>
      </c>
      <c r="C106" s="88">
        <v>1</v>
      </c>
      <c r="D106" s="88" t="s">
        <v>101</v>
      </c>
      <c r="E106" s="126">
        <v>235000</v>
      </c>
      <c r="F106" s="88">
        <v>12</v>
      </c>
      <c r="H106" s="88" t="s">
        <v>469</v>
      </c>
      <c r="I106" s="88">
        <v>2651</v>
      </c>
      <c r="J106" s="88">
        <v>35000</v>
      </c>
      <c r="K106" s="88">
        <v>35238</v>
      </c>
      <c r="L106" s="88" t="s">
        <v>123</v>
      </c>
      <c r="M106" s="89">
        <v>35</v>
      </c>
      <c r="P106" s="88" t="s">
        <v>994</v>
      </c>
      <c r="S106" s="88">
        <v>25</v>
      </c>
      <c r="T106" s="88" t="s">
        <v>1399</v>
      </c>
      <c r="AC106" s="88">
        <v>1</v>
      </c>
      <c r="AD106" s="88">
        <v>4</v>
      </c>
      <c r="AE106" s="88" t="s">
        <v>126</v>
      </c>
      <c r="AF106" s="88" t="s">
        <v>227</v>
      </c>
      <c r="AG106" s="88">
        <v>0</v>
      </c>
      <c r="AM106" s="88" t="s">
        <v>995</v>
      </c>
      <c r="AN106" s="88" t="s">
        <v>996</v>
      </c>
      <c r="AO106" s="88" t="s">
        <v>106</v>
      </c>
      <c r="AP106" s="133" t="str">
        <f t="shared" si="4"/>
        <v>18</v>
      </c>
      <c r="AQ106" s="133" t="str">
        <f t="shared" si="5"/>
        <v>09</v>
      </c>
      <c r="AR106" s="133">
        <f t="shared" si="6"/>
        <v>2019</v>
      </c>
      <c r="AS106" s="133" t="str">
        <f t="shared" si="7"/>
        <v>septembre</v>
      </c>
    </row>
    <row r="107" spans="1:45" hidden="1" x14ac:dyDescent="0.25">
      <c r="A107" s="88" t="s">
        <v>1400</v>
      </c>
      <c r="B107" s="90">
        <v>43710</v>
      </c>
      <c r="C107" s="88">
        <v>1</v>
      </c>
      <c r="D107" s="88" t="s">
        <v>119</v>
      </c>
      <c r="E107" s="126">
        <v>156000</v>
      </c>
      <c r="F107" s="88">
        <v>11</v>
      </c>
      <c r="H107" s="88" t="s">
        <v>1154</v>
      </c>
      <c r="I107" s="88">
        <v>4610</v>
      </c>
      <c r="J107" s="88">
        <v>35000</v>
      </c>
      <c r="K107" s="88">
        <v>35238</v>
      </c>
      <c r="L107" s="88" t="s">
        <v>123</v>
      </c>
      <c r="M107" s="89">
        <v>35</v>
      </c>
      <c r="P107" s="88" t="s">
        <v>1155</v>
      </c>
      <c r="S107" s="88">
        <v>21</v>
      </c>
      <c r="AC107" s="88">
        <v>1</v>
      </c>
      <c r="AM107" s="88" t="s">
        <v>1156</v>
      </c>
      <c r="AN107" s="88" t="s">
        <v>1157</v>
      </c>
      <c r="AO107" s="88" t="s">
        <v>106</v>
      </c>
      <c r="AP107" s="133" t="str">
        <f t="shared" si="4"/>
        <v>02</v>
      </c>
      <c r="AQ107" s="133" t="str">
        <f t="shared" si="5"/>
        <v>09</v>
      </c>
      <c r="AR107" s="133">
        <f t="shared" si="6"/>
        <v>2019</v>
      </c>
      <c r="AS107" s="133" t="str">
        <f t="shared" si="7"/>
        <v>septembre</v>
      </c>
    </row>
    <row r="108" spans="1:45" hidden="1" x14ac:dyDescent="0.25">
      <c r="A108" s="88" t="s">
        <v>1402</v>
      </c>
      <c r="B108" s="90">
        <v>43712</v>
      </c>
      <c r="C108" s="88">
        <v>1</v>
      </c>
      <c r="D108" s="88" t="s">
        <v>101</v>
      </c>
      <c r="E108" s="126">
        <v>215000</v>
      </c>
      <c r="F108" s="88">
        <v>19</v>
      </c>
      <c r="H108" s="88" t="s">
        <v>1216</v>
      </c>
      <c r="I108" s="88">
        <v>1570</v>
      </c>
      <c r="J108" s="88">
        <v>35000</v>
      </c>
      <c r="K108" s="88">
        <v>35238</v>
      </c>
      <c r="L108" s="88" t="s">
        <v>123</v>
      </c>
      <c r="M108" s="89">
        <v>35</v>
      </c>
      <c r="P108" s="88" t="s">
        <v>513</v>
      </c>
      <c r="S108" s="88">
        <v>13</v>
      </c>
      <c r="U108" s="88">
        <v>5</v>
      </c>
      <c r="AC108" s="88">
        <v>2</v>
      </c>
      <c r="AD108" s="88">
        <v>2</v>
      </c>
      <c r="AE108" s="88" t="s">
        <v>108</v>
      </c>
      <c r="AF108" s="88" t="s">
        <v>127</v>
      </c>
      <c r="AG108" s="88">
        <v>2</v>
      </c>
      <c r="AM108" s="88" t="s">
        <v>515</v>
      </c>
      <c r="AN108" s="88" t="s">
        <v>516</v>
      </c>
      <c r="AO108" s="88" t="s">
        <v>106</v>
      </c>
      <c r="AP108" s="133" t="str">
        <f t="shared" si="4"/>
        <v>04</v>
      </c>
      <c r="AQ108" s="133" t="str">
        <f t="shared" si="5"/>
        <v>09</v>
      </c>
      <c r="AR108" s="133">
        <f t="shared" si="6"/>
        <v>2019</v>
      </c>
      <c r="AS108" s="133" t="str">
        <f t="shared" si="7"/>
        <v>septembre</v>
      </c>
    </row>
    <row r="109" spans="1:45" hidden="1" x14ac:dyDescent="0.25">
      <c r="A109" s="88" t="s">
        <v>1403</v>
      </c>
      <c r="B109" s="90">
        <v>43712</v>
      </c>
      <c r="C109" s="88">
        <v>1</v>
      </c>
      <c r="D109" s="88" t="s">
        <v>101</v>
      </c>
      <c r="E109" s="126">
        <v>300000</v>
      </c>
      <c r="F109" s="88">
        <v>19</v>
      </c>
      <c r="H109" s="88" t="s">
        <v>1216</v>
      </c>
      <c r="I109" s="88">
        <v>1570</v>
      </c>
      <c r="J109" s="88">
        <v>35000</v>
      </c>
      <c r="K109" s="88">
        <v>35238</v>
      </c>
      <c r="L109" s="88" t="s">
        <v>123</v>
      </c>
      <c r="M109" s="89">
        <v>35</v>
      </c>
      <c r="P109" s="88" t="s">
        <v>513</v>
      </c>
      <c r="S109" s="88">
        <v>16</v>
      </c>
      <c r="U109" s="88">
        <v>4</v>
      </c>
      <c r="AC109" s="88">
        <v>2</v>
      </c>
      <c r="AD109" s="88">
        <v>2</v>
      </c>
      <c r="AE109" s="88" t="s">
        <v>108</v>
      </c>
      <c r="AF109" s="88" t="s">
        <v>174</v>
      </c>
      <c r="AG109" s="88">
        <v>2</v>
      </c>
      <c r="AM109" s="88" t="s">
        <v>515</v>
      </c>
      <c r="AN109" s="88" t="s">
        <v>516</v>
      </c>
      <c r="AO109" s="88" t="s">
        <v>106</v>
      </c>
      <c r="AP109" s="133" t="str">
        <f t="shared" si="4"/>
        <v>04</v>
      </c>
      <c r="AQ109" s="133" t="str">
        <f t="shared" si="5"/>
        <v>09</v>
      </c>
      <c r="AR109" s="133">
        <f t="shared" si="6"/>
        <v>2019</v>
      </c>
      <c r="AS109" s="133" t="str">
        <f t="shared" si="7"/>
        <v>septembre</v>
      </c>
    </row>
    <row r="110" spans="1:45" hidden="1" x14ac:dyDescent="0.25">
      <c r="A110" s="88" t="s">
        <v>1404</v>
      </c>
      <c r="B110" s="90">
        <v>43734</v>
      </c>
      <c r="C110" s="88">
        <v>1</v>
      </c>
      <c r="D110" s="88" t="s">
        <v>101</v>
      </c>
      <c r="E110" s="126">
        <v>95000</v>
      </c>
      <c r="F110" s="88">
        <v>2</v>
      </c>
      <c r="H110" s="88" t="s">
        <v>493</v>
      </c>
      <c r="I110" s="88">
        <v>1980</v>
      </c>
      <c r="J110" s="88">
        <v>35000</v>
      </c>
      <c r="K110" s="88">
        <v>35238</v>
      </c>
      <c r="L110" s="88" t="s">
        <v>123</v>
      </c>
      <c r="M110" s="89">
        <v>35</v>
      </c>
      <c r="P110" s="88" t="s">
        <v>626</v>
      </c>
      <c r="S110" s="88">
        <v>109</v>
      </c>
      <c r="U110" s="88">
        <v>115</v>
      </c>
      <c r="W110" s="88">
        <v>120</v>
      </c>
      <c r="X110" s="88" t="s">
        <v>1233</v>
      </c>
      <c r="AC110" s="88">
        <v>3</v>
      </c>
      <c r="AD110" s="88">
        <v>4</v>
      </c>
      <c r="AE110" s="88" t="s">
        <v>126</v>
      </c>
      <c r="AF110" s="88" t="s">
        <v>116</v>
      </c>
      <c r="AG110" s="88">
        <v>0</v>
      </c>
      <c r="AM110" s="88" t="s">
        <v>628</v>
      </c>
      <c r="AN110" s="88" t="s">
        <v>629</v>
      </c>
      <c r="AO110" s="88" t="s">
        <v>106</v>
      </c>
      <c r="AP110" s="133" t="str">
        <f t="shared" si="4"/>
        <v>26</v>
      </c>
      <c r="AQ110" s="133" t="str">
        <f t="shared" si="5"/>
        <v>09</v>
      </c>
      <c r="AR110" s="133">
        <f t="shared" si="6"/>
        <v>2019</v>
      </c>
      <c r="AS110" s="133" t="str">
        <f t="shared" si="7"/>
        <v>septembre</v>
      </c>
    </row>
    <row r="111" spans="1:45" hidden="1" x14ac:dyDescent="0.25">
      <c r="A111" s="88" t="s">
        <v>1406</v>
      </c>
      <c r="B111" s="90">
        <v>43742</v>
      </c>
      <c r="C111" s="88">
        <v>1</v>
      </c>
      <c r="D111" s="88" t="s">
        <v>101</v>
      </c>
      <c r="E111" s="126">
        <v>411000</v>
      </c>
      <c r="F111" s="88">
        <v>11</v>
      </c>
      <c r="H111" s="88" t="s">
        <v>347</v>
      </c>
      <c r="I111" s="88">
        <v>2720</v>
      </c>
      <c r="J111" s="88">
        <v>35000</v>
      </c>
      <c r="K111" s="88">
        <v>35238</v>
      </c>
      <c r="L111" s="88" t="s">
        <v>123</v>
      </c>
      <c r="M111" s="89">
        <v>35</v>
      </c>
      <c r="P111" s="88" t="s">
        <v>632</v>
      </c>
      <c r="S111" s="88">
        <v>147</v>
      </c>
      <c r="AC111" s="88">
        <v>1</v>
      </c>
      <c r="AD111" s="88">
        <v>3</v>
      </c>
      <c r="AE111" s="88" t="s">
        <v>107</v>
      </c>
      <c r="AG111" s="88">
        <v>0</v>
      </c>
      <c r="AM111" s="88" t="s">
        <v>633</v>
      </c>
      <c r="AN111" s="88" t="s">
        <v>634</v>
      </c>
      <c r="AO111" s="88" t="s">
        <v>106</v>
      </c>
      <c r="AP111" s="133" t="str">
        <f t="shared" si="4"/>
        <v>04</v>
      </c>
      <c r="AQ111" s="133" t="str">
        <f t="shared" si="5"/>
        <v>10</v>
      </c>
      <c r="AR111" s="133">
        <f t="shared" si="6"/>
        <v>2019</v>
      </c>
      <c r="AS111" s="133" t="str">
        <f t="shared" si="7"/>
        <v>octobre</v>
      </c>
    </row>
    <row r="112" spans="1:45" hidden="1" x14ac:dyDescent="0.25">
      <c r="A112" s="88" t="s">
        <v>1406</v>
      </c>
      <c r="B112" s="90">
        <v>43742</v>
      </c>
      <c r="C112" s="88">
        <v>1</v>
      </c>
      <c r="D112" s="88" t="s">
        <v>101</v>
      </c>
      <c r="E112" s="126">
        <v>411000</v>
      </c>
      <c r="F112" s="88">
        <v>11</v>
      </c>
      <c r="H112" s="88" t="s">
        <v>347</v>
      </c>
      <c r="I112" s="88">
        <v>2720</v>
      </c>
      <c r="J112" s="88">
        <v>35000</v>
      </c>
      <c r="K112" s="88">
        <v>35238</v>
      </c>
      <c r="L112" s="88" t="s">
        <v>123</v>
      </c>
      <c r="M112" s="89">
        <v>35</v>
      </c>
      <c r="P112" s="88" t="s">
        <v>632</v>
      </c>
      <c r="S112" s="88">
        <v>702</v>
      </c>
      <c r="T112" s="88" t="s">
        <v>1407</v>
      </c>
      <c r="AC112" s="88">
        <v>1</v>
      </c>
      <c r="AD112" s="88">
        <v>2</v>
      </c>
      <c r="AE112" s="88" t="s">
        <v>108</v>
      </c>
      <c r="AF112" s="88" t="s">
        <v>170</v>
      </c>
      <c r="AG112" s="88">
        <v>4</v>
      </c>
      <c r="AM112" s="88" t="s">
        <v>633</v>
      </c>
      <c r="AN112" s="88" t="s">
        <v>634</v>
      </c>
      <c r="AO112" s="88" t="s">
        <v>106</v>
      </c>
      <c r="AP112" s="133" t="str">
        <f t="shared" si="4"/>
        <v>04</v>
      </c>
      <c r="AQ112" s="133" t="str">
        <f t="shared" si="5"/>
        <v>10</v>
      </c>
      <c r="AR112" s="133">
        <f t="shared" si="6"/>
        <v>2019</v>
      </c>
      <c r="AS112" s="133" t="str">
        <f t="shared" si="7"/>
        <v>octobre</v>
      </c>
    </row>
    <row r="113" spans="1:45" hidden="1" x14ac:dyDescent="0.25">
      <c r="A113" s="88" t="s">
        <v>1408</v>
      </c>
      <c r="B113" s="90">
        <v>43731</v>
      </c>
      <c r="C113" s="88">
        <v>1</v>
      </c>
      <c r="D113" s="88" t="s">
        <v>101</v>
      </c>
      <c r="E113" s="126">
        <v>410000</v>
      </c>
      <c r="F113" s="88">
        <v>7</v>
      </c>
      <c r="H113" s="88" t="s">
        <v>357</v>
      </c>
      <c r="I113" s="88">
        <v>9290</v>
      </c>
      <c r="J113" s="88">
        <v>35000</v>
      </c>
      <c r="K113" s="88">
        <v>35238</v>
      </c>
      <c r="L113" s="88" t="s">
        <v>123</v>
      </c>
      <c r="M113" s="89">
        <v>35</v>
      </c>
      <c r="P113" s="88" t="s">
        <v>1409</v>
      </c>
      <c r="S113" s="88">
        <v>124</v>
      </c>
      <c r="T113" s="88" t="s">
        <v>1410</v>
      </c>
      <c r="U113" s="88">
        <v>136</v>
      </c>
      <c r="W113" s="88">
        <v>151</v>
      </c>
      <c r="AC113" s="88">
        <v>3</v>
      </c>
      <c r="AD113" s="88">
        <v>2</v>
      </c>
      <c r="AE113" s="88" t="s">
        <v>108</v>
      </c>
      <c r="AF113" s="88" t="s">
        <v>130</v>
      </c>
      <c r="AG113" s="88">
        <v>4</v>
      </c>
      <c r="AM113" s="88" t="s">
        <v>1411</v>
      </c>
      <c r="AN113" s="88" t="s">
        <v>1412</v>
      </c>
      <c r="AO113" s="88" t="s">
        <v>106</v>
      </c>
      <c r="AP113" s="133" t="str">
        <f t="shared" si="4"/>
        <v>23</v>
      </c>
      <c r="AQ113" s="133" t="str">
        <f t="shared" si="5"/>
        <v>09</v>
      </c>
      <c r="AR113" s="133">
        <f t="shared" si="6"/>
        <v>2019</v>
      </c>
      <c r="AS113" s="133" t="str">
        <f t="shared" si="7"/>
        <v>septembre</v>
      </c>
    </row>
    <row r="114" spans="1:45" hidden="1" x14ac:dyDescent="0.25">
      <c r="A114" s="88" t="s">
        <v>1414</v>
      </c>
      <c r="B114" s="90">
        <v>43727</v>
      </c>
      <c r="C114" s="88">
        <v>1</v>
      </c>
      <c r="D114" s="88" t="s">
        <v>101</v>
      </c>
      <c r="E114" s="126">
        <v>442000</v>
      </c>
      <c r="F114" s="88">
        <v>4</v>
      </c>
      <c r="G114" s="88" t="s">
        <v>122</v>
      </c>
      <c r="H114" s="88" t="s">
        <v>975</v>
      </c>
      <c r="I114" s="88">
        <v>5650</v>
      </c>
      <c r="J114" s="88">
        <v>35000</v>
      </c>
      <c r="K114" s="88">
        <v>35238</v>
      </c>
      <c r="L114" s="88" t="s">
        <v>123</v>
      </c>
      <c r="M114" s="89">
        <v>35</v>
      </c>
      <c r="P114" s="88" t="s">
        <v>976</v>
      </c>
      <c r="S114" s="88">
        <v>30</v>
      </c>
      <c r="AC114" s="88">
        <v>1</v>
      </c>
      <c r="AD114" s="88">
        <v>3</v>
      </c>
      <c r="AE114" s="88" t="s">
        <v>107</v>
      </c>
      <c r="AG114" s="88">
        <v>0</v>
      </c>
      <c r="AM114" s="88" t="s">
        <v>977</v>
      </c>
      <c r="AN114" s="88" t="s">
        <v>978</v>
      </c>
      <c r="AO114" s="88" t="s">
        <v>106</v>
      </c>
      <c r="AP114" s="133" t="str">
        <f t="shared" si="4"/>
        <v>19</v>
      </c>
      <c r="AQ114" s="133" t="str">
        <f t="shared" si="5"/>
        <v>09</v>
      </c>
      <c r="AR114" s="133">
        <f t="shared" si="6"/>
        <v>2019</v>
      </c>
      <c r="AS114" s="133" t="str">
        <f t="shared" si="7"/>
        <v>septembre</v>
      </c>
    </row>
    <row r="115" spans="1:45" hidden="1" x14ac:dyDescent="0.25">
      <c r="A115" s="88" t="s">
        <v>1414</v>
      </c>
      <c r="B115" s="90">
        <v>43727</v>
      </c>
      <c r="C115" s="88">
        <v>1</v>
      </c>
      <c r="D115" s="88" t="s">
        <v>101</v>
      </c>
      <c r="E115" s="126">
        <v>442000</v>
      </c>
      <c r="F115" s="88">
        <v>4</v>
      </c>
      <c r="G115" s="88" t="s">
        <v>122</v>
      </c>
      <c r="H115" s="88" t="s">
        <v>975</v>
      </c>
      <c r="I115" s="88">
        <v>5650</v>
      </c>
      <c r="J115" s="88">
        <v>35000</v>
      </c>
      <c r="K115" s="88">
        <v>35238</v>
      </c>
      <c r="L115" s="88" t="s">
        <v>123</v>
      </c>
      <c r="M115" s="89">
        <v>35</v>
      </c>
      <c r="P115" s="88" t="s">
        <v>976</v>
      </c>
      <c r="S115" s="88">
        <v>17</v>
      </c>
      <c r="U115" s="88">
        <v>18</v>
      </c>
      <c r="AC115" s="88">
        <v>2</v>
      </c>
      <c r="AD115" s="88">
        <v>2</v>
      </c>
      <c r="AE115" s="88" t="s">
        <v>108</v>
      </c>
      <c r="AF115" s="88" t="s">
        <v>177</v>
      </c>
      <c r="AG115" s="88">
        <v>5</v>
      </c>
      <c r="AM115" s="88" t="s">
        <v>977</v>
      </c>
      <c r="AN115" s="88" t="s">
        <v>978</v>
      </c>
      <c r="AO115" s="88" t="s">
        <v>106</v>
      </c>
      <c r="AP115" s="133" t="str">
        <f t="shared" si="4"/>
        <v>19</v>
      </c>
      <c r="AQ115" s="133" t="str">
        <f t="shared" si="5"/>
        <v>09</v>
      </c>
      <c r="AR115" s="133">
        <f t="shared" si="6"/>
        <v>2019</v>
      </c>
      <c r="AS115" s="133" t="str">
        <f t="shared" si="7"/>
        <v>septembre</v>
      </c>
    </row>
    <row r="116" spans="1:45" hidden="1" x14ac:dyDescent="0.25">
      <c r="A116" s="88" t="s">
        <v>1415</v>
      </c>
      <c r="B116" s="90">
        <v>43738</v>
      </c>
      <c r="C116" s="88">
        <v>1</v>
      </c>
      <c r="D116" s="88" t="s">
        <v>119</v>
      </c>
      <c r="E116" s="126">
        <v>420000</v>
      </c>
      <c r="F116" s="88">
        <v>5</v>
      </c>
      <c r="H116" s="88" t="s">
        <v>1181</v>
      </c>
      <c r="I116" s="88">
        <v>7520</v>
      </c>
      <c r="J116" s="88">
        <v>35000</v>
      </c>
      <c r="K116" s="88">
        <v>35238</v>
      </c>
      <c r="L116" s="88" t="s">
        <v>123</v>
      </c>
      <c r="M116" s="89">
        <v>35</v>
      </c>
      <c r="P116" s="88" t="s">
        <v>554</v>
      </c>
      <c r="S116" s="88">
        <v>24</v>
      </c>
      <c r="T116" s="88" t="s">
        <v>1416</v>
      </c>
      <c r="AC116" s="88">
        <v>1</v>
      </c>
      <c r="AD116" s="88">
        <v>2</v>
      </c>
      <c r="AE116" s="88" t="s">
        <v>108</v>
      </c>
      <c r="AF116" s="88" t="s">
        <v>241</v>
      </c>
      <c r="AG116" s="88">
        <v>3</v>
      </c>
      <c r="AM116" s="88" t="s">
        <v>555</v>
      </c>
      <c r="AN116" s="88" t="s">
        <v>556</v>
      </c>
      <c r="AO116" s="88" t="s">
        <v>106</v>
      </c>
      <c r="AP116" s="133" t="str">
        <f t="shared" si="4"/>
        <v>30</v>
      </c>
      <c r="AQ116" s="133" t="str">
        <f t="shared" si="5"/>
        <v>09</v>
      </c>
      <c r="AR116" s="133">
        <f t="shared" si="6"/>
        <v>2019</v>
      </c>
      <c r="AS116" s="133" t="str">
        <f t="shared" si="7"/>
        <v>septembre</v>
      </c>
    </row>
    <row r="117" spans="1:45" hidden="1" x14ac:dyDescent="0.25">
      <c r="A117" s="88" t="s">
        <v>1415</v>
      </c>
      <c r="B117" s="90">
        <v>43738</v>
      </c>
      <c r="C117" s="88">
        <v>1</v>
      </c>
      <c r="D117" s="88" t="s">
        <v>119</v>
      </c>
      <c r="E117" s="126">
        <v>420000</v>
      </c>
      <c r="F117" s="88">
        <v>5</v>
      </c>
      <c r="H117" s="88" t="s">
        <v>1181</v>
      </c>
      <c r="I117" s="88">
        <v>7520</v>
      </c>
      <c r="J117" s="88">
        <v>35000</v>
      </c>
      <c r="K117" s="88">
        <v>35238</v>
      </c>
      <c r="L117" s="88" t="s">
        <v>123</v>
      </c>
      <c r="M117" s="89">
        <v>35</v>
      </c>
      <c r="P117" s="88" t="s">
        <v>554</v>
      </c>
      <c r="S117" s="88">
        <v>5</v>
      </c>
      <c r="AC117" s="88">
        <v>1</v>
      </c>
      <c r="AM117" s="88" t="s">
        <v>555</v>
      </c>
      <c r="AN117" s="88" t="s">
        <v>556</v>
      </c>
      <c r="AO117" s="88" t="s">
        <v>106</v>
      </c>
      <c r="AP117" s="133" t="str">
        <f t="shared" si="4"/>
        <v>30</v>
      </c>
      <c r="AQ117" s="133" t="str">
        <f t="shared" si="5"/>
        <v>09</v>
      </c>
      <c r="AR117" s="133">
        <f t="shared" si="6"/>
        <v>2019</v>
      </c>
      <c r="AS117" s="133" t="str">
        <f t="shared" si="7"/>
        <v>septembre</v>
      </c>
    </row>
    <row r="118" spans="1:45" hidden="1" x14ac:dyDescent="0.25">
      <c r="A118" s="88" t="s">
        <v>1415</v>
      </c>
      <c r="B118" s="90">
        <v>43738</v>
      </c>
      <c r="C118" s="88">
        <v>1</v>
      </c>
      <c r="D118" s="88" t="s">
        <v>119</v>
      </c>
      <c r="E118" s="126">
        <v>420000</v>
      </c>
      <c r="F118" s="88">
        <v>5</v>
      </c>
      <c r="H118" s="88" t="s">
        <v>1181</v>
      </c>
      <c r="I118" s="88">
        <v>7520</v>
      </c>
      <c r="J118" s="88">
        <v>35000</v>
      </c>
      <c r="K118" s="88">
        <v>35238</v>
      </c>
      <c r="L118" s="88" t="s">
        <v>123</v>
      </c>
      <c r="M118" s="89">
        <v>35</v>
      </c>
      <c r="P118" s="88" t="s">
        <v>554</v>
      </c>
      <c r="S118" s="88">
        <v>19</v>
      </c>
      <c r="AC118" s="88">
        <v>1</v>
      </c>
      <c r="AM118" s="88" t="s">
        <v>555</v>
      </c>
      <c r="AN118" s="88" t="s">
        <v>556</v>
      </c>
      <c r="AO118" s="88" t="s">
        <v>106</v>
      </c>
      <c r="AP118" s="133" t="str">
        <f t="shared" si="4"/>
        <v>30</v>
      </c>
      <c r="AQ118" s="133" t="str">
        <f t="shared" si="5"/>
        <v>09</v>
      </c>
      <c r="AR118" s="133">
        <f t="shared" si="6"/>
        <v>2019</v>
      </c>
      <c r="AS118" s="133" t="str">
        <f t="shared" si="7"/>
        <v>septembre</v>
      </c>
    </row>
    <row r="119" spans="1:45" hidden="1" x14ac:dyDescent="0.25">
      <c r="A119" s="88" t="s">
        <v>1417</v>
      </c>
      <c r="B119" s="90">
        <v>43738</v>
      </c>
      <c r="C119" s="88">
        <v>1</v>
      </c>
      <c r="D119" s="88" t="s">
        <v>101</v>
      </c>
      <c r="E119" s="126">
        <v>390000</v>
      </c>
      <c r="F119" s="88">
        <v>8</v>
      </c>
      <c r="H119" s="88" t="s">
        <v>1418</v>
      </c>
      <c r="I119" s="88">
        <v>3740</v>
      </c>
      <c r="J119" s="88">
        <v>35000</v>
      </c>
      <c r="K119" s="88">
        <v>35238</v>
      </c>
      <c r="L119" s="88" t="s">
        <v>123</v>
      </c>
      <c r="M119" s="89">
        <v>35</v>
      </c>
      <c r="P119" s="88" t="s">
        <v>1419</v>
      </c>
      <c r="S119" s="88">
        <v>451</v>
      </c>
      <c r="U119" s="88">
        <v>452</v>
      </c>
      <c r="AC119" s="88">
        <v>2</v>
      </c>
      <c r="AD119" s="88">
        <v>3</v>
      </c>
      <c r="AE119" s="88" t="s">
        <v>107</v>
      </c>
      <c r="AG119" s="88">
        <v>0</v>
      </c>
      <c r="AM119" s="88" t="s">
        <v>1420</v>
      </c>
      <c r="AN119" s="88" t="s">
        <v>1421</v>
      </c>
      <c r="AO119" s="88" t="s">
        <v>106</v>
      </c>
      <c r="AP119" s="133" t="str">
        <f t="shared" si="4"/>
        <v>30</v>
      </c>
      <c r="AQ119" s="133" t="str">
        <f t="shared" si="5"/>
        <v>09</v>
      </c>
      <c r="AR119" s="133">
        <f t="shared" si="6"/>
        <v>2019</v>
      </c>
      <c r="AS119" s="133" t="str">
        <f t="shared" si="7"/>
        <v>septembre</v>
      </c>
    </row>
    <row r="120" spans="1:45" hidden="1" x14ac:dyDescent="0.25">
      <c r="A120" s="88" t="s">
        <v>1417</v>
      </c>
      <c r="B120" s="90">
        <v>43738</v>
      </c>
      <c r="C120" s="88">
        <v>1</v>
      </c>
      <c r="D120" s="88" t="s">
        <v>101</v>
      </c>
      <c r="E120" s="126">
        <v>390000</v>
      </c>
      <c r="F120" s="88">
        <v>21</v>
      </c>
      <c r="H120" s="88" t="s">
        <v>651</v>
      </c>
      <c r="I120" s="88">
        <v>1640</v>
      </c>
      <c r="J120" s="88">
        <v>35000</v>
      </c>
      <c r="K120" s="88">
        <v>35238</v>
      </c>
      <c r="L120" s="88" t="s">
        <v>123</v>
      </c>
      <c r="M120" s="89">
        <v>35</v>
      </c>
      <c r="P120" s="88" t="s">
        <v>1419</v>
      </c>
      <c r="S120" s="88">
        <v>453</v>
      </c>
      <c r="T120" s="88" t="s">
        <v>229</v>
      </c>
      <c r="AC120" s="88">
        <v>1</v>
      </c>
      <c r="AD120" s="88">
        <v>4</v>
      </c>
      <c r="AE120" s="88" t="s">
        <v>126</v>
      </c>
      <c r="AF120" s="88" t="s">
        <v>229</v>
      </c>
      <c r="AG120" s="88">
        <v>0</v>
      </c>
      <c r="AM120" s="88" t="s">
        <v>1420</v>
      </c>
      <c r="AN120" s="88" t="s">
        <v>1421</v>
      </c>
      <c r="AO120" s="88" t="s">
        <v>106</v>
      </c>
      <c r="AP120" s="133" t="str">
        <f t="shared" si="4"/>
        <v>30</v>
      </c>
      <c r="AQ120" s="133" t="str">
        <f t="shared" si="5"/>
        <v>09</v>
      </c>
      <c r="AR120" s="133">
        <f t="shared" si="6"/>
        <v>2019</v>
      </c>
      <c r="AS120" s="133" t="str">
        <f t="shared" si="7"/>
        <v>septembre</v>
      </c>
    </row>
    <row r="121" spans="1:45" hidden="1" x14ac:dyDescent="0.25">
      <c r="A121" s="88" t="s">
        <v>1417</v>
      </c>
      <c r="B121" s="90">
        <v>43738</v>
      </c>
      <c r="C121" s="88">
        <v>1</v>
      </c>
      <c r="D121" s="88" t="s">
        <v>101</v>
      </c>
      <c r="E121" s="126">
        <v>390000</v>
      </c>
      <c r="F121" s="88">
        <v>6</v>
      </c>
      <c r="G121" s="88" t="s">
        <v>122</v>
      </c>
      <c r="H121" s="88" t="s">
        <v>1418</v>
      </c>
      <c r="I121" s="88">
        <v>3740</v>
      </c>
      <c r="J121" s="88">
        <v>35000</v>
      </c>
      <c r="K121" s="88">
        <v>35238</v>
      </c>
      <c r="L121" s="88" t="s">
        <v>123</v>
      </c>
      <c r="M121" s="89">
        <v>35</v>
      </c>
      <c r="P121" s="88" t="s">
        <v>1419</v>
      </c>
      <c r="S121" s="88">
        <v>401</v>
      </c>
      <c r="T121" s="88" t="s">
        <v>134</v>
      </c>
      <c r="AC121" s="88">
        <v>1</v>
      </c>
      <c r="AD121" s="88">
        <v>4</v>
      </c>
      <c r="AE121" s="88" t="s">
        <v>126</v>
      </c>
      <c r="AF121" s="88" t="s">
        <v>145</v>
      </c>
      <c r="AG121" s="88">
        <v>0</v>
      </c>
      <c r="AM121" s="88" t="s">
        <v>1420</v>
      </c>
      <c r="AN121" s="88" t="s">
        <v>1421</v>
      </c>
      <c r="AO121" s="88" t="s">
        <v>106</v>
      </c>
      <c r="AP121" s="133" t="str">
        <f t="shared" si="4"/>
        <v>30</v>
      </c>
      <c r="AQ121" s="133" t="str">
        <f t="shared" si="5"/>
        <v>09</v>
      </c>
      <c r="AR121" s="133">
        <f t="shared" si="6"/>
        <v>2019</v>
      </c>
      <c r="AS121" s="133" t="str">
        <f t="shared" si="7"/>
        <v>septembre</v>
      </c>
    </row>
    <row r="122" spans="1:45" hidden="1" x14ac:dyDescent="0.25">
      <c r="A122" s="88" t="s">
        <v>1417</v>
      </c>
      <c r="B122" s="90">
        <v>43738</v>
      </c>
      <c r="C122" s="88">
        <v>1</v>
      </c>
      <c r="D122" s="88" t="s">
        <v>101</v>
      </c>
      <c r="E122" s="126">
        <v>390000</v>
      </c>
      <c r="F122" s="88">
        <v>6</v>
      </c>
      <c r="G122" s="88" t="s">
        <v>122</v>
      </c>
      <c r="H122" s="88" t="s">
        <v>1418</v>
      </c>
      <c r="I122" s="88">
        <v>3740</v>
      </c>
      <c r="J122" s="88">
        <v>35000</v>
      </c>
      <c r="K122" s="88">
        <v>35238</v>
      </c>
      <c r="L122" s="88" t="s">
        <v>123</v>
      </c>
      <c r="M122" s="89">
        <v>35</v>
      </c>
      <c r="P122" s="88" t="s">
        <v>1419</v>
      </c>
      <c r="S122" s="88">
        <v>454</v>
      </c>
      <c r="T122" s="88" t="s">
        <v>249</v>
      </c>
      <c r="AC122" s="88">
        <v>1</v>
      </c>
      <c r="AD122" s="88">
        <v>4</v>
      </c>
      <c r="AE122" s="88" t="s">
        <v>126</v>
      </c>
      <c r="AF122" s="88" t="s">
        <v>192</v>
      </c>
      <c r="AG122" s="88">
        <v>0</v>
      </c>
      <c r="AM122" s="88" t="s">
        <v>1420</v>
      </c>
      <c r="AN122" s="88" t="s">
        <v>1421</v>
      </c>
      <c r="AO122" s="88" t="s">
        <v>106</v>
      </c>
      <c r="AP122" s="133" t="str">
        <f t="shared" si="4"/>
        <v>30</v>
      </c>
      <c r="AQ122" s="133" t="str">
        <f t="shared" si="5"/>
        <v>09</v>
      </c>
      <c r="AR122" s="133">
        <f t="shared" si="6"/>
        <v>2019</v>
      </c>
      <c r="AS122" s="133" t="str">
        <f t="shared" si="7"/>
        <v>septembre</v>
      </c>
    </row>
    <row r="123" spans="1:45" hidden="1" x14ac:dyDescent="0.25">
      <c r="A123" s="88" t="s">
        <v>1417</v>
      </c>
      <c r="B123" s="90">
        <v>43738</v>
      </c>
      <c r="C123" s="88">
        <v>1</v>
      </c>
      <c r="D123" s="88" t="s">
        <v>101</v>
      </c>
      <c r="E123" s="126">
        <v>390000</v>
      </c>
      <c r="F123" s="88">
        <v>8</v>
      </c>
      <c r="H123" s="88" t="s">
        <v>1418</v>
      </c>
      <c r="I123" s="88">
        <v>3740</v>
      </c>
      <c r="J123" s="88">
        <v>35000</v>
      </c>
      <c r="K123" s="88">
        <v>35238</v>
      </c>
      <c r="L123" s="88" t="s">
        <v>123</v>
      </c>
      <c r="M123" s="89">
        <v>35</v>
      </c>
      <c r="P123" s="88" t="s">
        <v>1419</v>
      </c>
      <c r="S123" s="88">
        <v>501</v>
      </c>
      <c r="T123" s="88" t="s">
        <v>157</v>
      </c>
      <c r="AC123" s="88">
        <v>1</v>
      </c>
      <c r="AD123" s="88">
        <v>3</v>
      </c>
      <c r="AE123" s="88" t="s">
        <v>107</v>
      </c>
      <c r="AG123" s="88">
        <v>0</v>
      </c>
      <c r="AM123" s="88" t="s">
        <v>1420</v>
      </c>
      <c r="AN123" s="88" t="s">
        <v>1421</v>
      </c>
      <c r="AO123" s="88" t="s">
        <v>106</v>
      </c>
      <c r="AP123" s="133" t="str">
        <f t="shared" si="4"/>
        <v>30</v>
      </c>
      <c r="AQ123" s="133" t="str">
        <f t="shared" si="5"/>
        <v>09</v>
      </c>
      <c r="AR123" s="133">
        <f t="shared" si="6"/>
        <v>2019</v>
      </c>
      <c r="AS123" s="133" t="str">
        <f t="shared" si="7"/>
        <v>septembre</v>
      </c>
    </row>
    <row r="124" spans="1:45" hidden="1" x14ac:dyDescent="0.25">
      <c r="A124" s="88" t="s">
        <v>1422</v>
      </c>
      <c r="B124" s="90">
        <v>43731</v>
      </c>
      <c r="C124" s="88">
        <v>1</v>
      </c>
      <c r="D124" s="88" t="s">
        <v>101</v>
      </c>
      <c r="E124" s="126">
        <v>252500</v>
      </c>
      <c r="F124" s="88">
        <v>2</v>
      </c>
      <c r="H124" s="88" t="s">
        <v>543</v>
      </c>
      <c r="I124" s="88">
        <v>4410</v>
      </c>
      <c r="J124" s="88">
        <v>35000</v>
      </c>
      <c r="K124" s="88">
        <v>35238</v>
      </c>
      <c r="L124" s="88" t="s">
        <v>123</v>
      </c>
      <c r="M124" s="89">
        <v>35</v>
      </c>
      <c r="P124" s="88" t="s">
        <v>658</v>
      </c>
      <c r="S124" s="88">
        <v>6</v>
      </c>
      <c r="U124" s="88">
        <v>9</v>
      </c>
      <c r="V124" s="88" t="s">
        <v>1423</v>
      </c>
      <c r="AC124" s="88">
        <v>2</v>
      </c>
      <c r="AD124" s="88">
        <v>2</v>
      </c>
      <c r="AE124" s="88" t="s">
        <v>108</v>
      </c>
      <c r="AF124" s="88" t="s">
        <v>120</v>
      </c>
      <c r="AG124" s="88">
        <v>2</v>
      </c>
      <c r="AM124" s="88" t="s">
        <v>660</v>
      </c>
      <c r="AN124" s="88" t="s">
        <v>661</v>
      </c>
      <c r="AO124" s="88" t="s">
        <v>106</v>
      </c>
      <c r="AP124" s="133" t="str">
        <f t="shared" si="4"/>
        <v>23</v>
      </c>
      <c r="AQ124" s="133" t="str">
        <f t="shared" si="5"/>
        <v>09</v>
      </c>
      <c r="AR124" s="133">
        <f t="shared" si="6"/>
        <v>2019</v>
      </c>
      <c r="AS124" s="133" t="str">
        <f t="shared" si="7"/>
        <v>septembre</v>
      </c>
    </row>
    <row r="125" spans="1:45" hidden="1" x14ac:dyDescent="0.25">
      <c r="A125" s="88" t="s">
        <v>1424</v>
      </c>
      <c r="B125" s="90">
        <v>43738</v>
      </c>
      <c r="C125" s="88">
        <v>1</v>
      </c>
      <c r="D125" s="88" t="s">
        <v>101</v>
      </c>
      <c r="E125" s="126">
        <v>490000</v>
      </c>
      <c r="F125" s="88">
        <v>8</v>
      </c>
      <c r="H125" s="88" t="s">
        <v>691</v>
      </c>
      <c r="I125" s="88">
        <v>2340</v>
      </c>
      <c r="J125" s="88">
        <v>35000</v>
      </c>
      <c r="K125" s="88">
        <v>35238</v>
      </c>
      <c r="L125" s="88" t="s">
        <v>123</v>
      </c>
      <c r="M125" s="89">
        <v>35</v>
      </c>
      <c r="P125" s="88" t="s">
        <v>692</v>
      </c>
      <c r="S125" s="88">
        <v>25</v>
      </c>
      <c r="U125" s="88">
        <v>34</v>
      </c>
      <c r="AC125" s="88">
        <v>2</v>
      </c>
      <c r="AD125" s="88">
        <v>2</v>
      </c>
      <c r="AE125" s="88" t="s">
        <v>108</v>
      </c>
      <c r="AF125" s="88" t="s">
        <v>227</v>
      </c>
      <c r="AG125" s="88">
        <v>4</v>
      </c>
      <c r="AM125" s="88" t="s">
        <v>693</v>
      </c>
      <c r="AN125" s="88" t="s">
        <v>694</v>
      </c>
      <c r="AO125" s="88" t="s">
        <v>106</v>
      </c>
      <c r="AP125" s="133" t="str">
        <f t="shared" si="4"/>
        <v>30</v>
      </c>
      <c r="AQ125" s="133" t="str">
        <f t="shared" si="5"/>
        <v>09</v>
      </c>
      <c r="AR125" s="133">
        <f t="shared" si="6"/>
        <v>2019</v>
      </c>
      <c r="AS125" s="133" t="str">
        <f t="shared" si="7"/>
        <v>septembre</v>
      </c>
    </row>
    <row r="126" spans="1:45" hidden="1" x14ac:dyDescent="0.25">
      <c r="A126" s="88" t="s">
        <v>1426</v>
      </c>
      <c r="B126" s="90">
        <v>43727</v>
      </c>
      <c r="C126" s="88">
        <v>1</v>
      </c>
      <c r="D126" s="88" t="s">
        <v>101</v>
      </c>
      <c r="E126" s="126">
        <v>34000</v>
      </c>
      <c r="F126" s="88">
        <v>8</v>
      </c>
      <c r="H126" s="88" t="s">
        <v>421</v>
      </c>
      <c r="I126" s="88">
        <v>8490</v>
      </c>
      <c r="J126" s="88">
        <v>35000</v>
      </c>
      <c r="K126" s="88">
        <v>35238</v>
      </c>
      <c r="L126" s="88" t="s">
        <v>123</v>
      </c>
      <c r="M126" s="89">
        <v>35</v>
      </c>
      <c r="P126" s="88" t="s">
        <v>1427</v>
      </c>
      <c r="S126" s="88">
        <v>107</v>
      </c>
      <c r="T126" s="88" t="s">
        <v>1428</v>
      </c>
      <c r="AC126" s="88">
        <v>1</v>
      </c>
      <c r="AD126" s="88">
        <v>2</v>
      </c>
      <c r="AE126" s="88" t="s">
        <v>108</v>
      </c>
      <c r="AF126" s="88" t="s">
        <v>308</v>
      </c>
      <c r="AG126" s="88">
        <v>1</v>
      </c>
      <c r="AM126" s="88" t="s">
        <v>1429</v>
      </c>
      <c r="AN126" s="88" t="s">
        <v>1430</v>
      </c>
      <c r="AO126" s="88" t="s">
        <v>106</v>
      </c>
      <c r="AP126" s="133" t="str">
        <f t="shared" si="4"/>
        <v>19</v>
      </c>
      <c r="AQ126" s="133" t="str">
        <f t="shared" si="5"/>
        <v>09</v>
      </c>
      <c r="AR126" s="133">
        <f t="shared" si="6"/>
        <v>2019</v>
      </c>
      <c r="AS126" s="133" t="str">
        <f t="shared" si="7"/>
        <v>septembre</v>
      </c>
    </row>
    <row r="127" spans="1:45" hidden="1" x14ac:dyDescent="0.25">
      <c r="A127" s="88" t="s">
        <v>1431</v>
      </c>
      <c r="B127" s="90">
        <v>43745</v>
      </c>
      <c r="C127" s="88">
        <v>1</v>
      </c>
      <c r="D127" s="88" t="s">
        <v>101</v>
      </c>
      <c r="E127" s="126">
        <v>256000</v>
      </c>
      <c r="F127" s="88">
        <v>20</v>
      </c>
      <c r="H127" s="88" t="s">
        <v>287</v>
      </c>
      <c r="I127" s="88">
        <v>6640</v>
      </c>
      <c r="J127" s="88">
        <v>35000</v>
      </c>
      <c r="K127" s="88">
        <v>35238</v>
      </c>
      <c r="L127" s="88" t="s">
        <v>123</v>
      </c>
      <c r="M127" s="89">
        <v>35</v>
      </c>
      <c r="P127" s="88" t="s">
        <v>1432</v>
      </c>
      <c r="S127" s="88">
        <v>25</v>
      </c>
      <c r="T127" s="88" t="s">
        <v>1433</v>
      </c>
      <c r="U127" s="88">
        <v>31</v>
      </c>
      <c r="AC127" s="88">
        <v>2</v>
      </c>
      <c r="AD127" s="88">
        <v>2</v>
      </c>
      <c r="AE127" s="88" t="s">
        <v>108</v>
      </c>
      <c r="AF127" s="88" t="s">
        <v>159</v>
      </c>
      <c r="AG127" s="88">
        <v>2</v>
      </c>
      <c r="AM127" s="88" t="s">
        <v>1434</v>
      </c>
      <c r="AN127" s="88" t="s">
        <v>1435</v>
      </c>
      <c r="AO127" s="88" t="s">
        <v>106</v>
      </c>
      <c r="AP127" s="133" t="str">
        <f t="shared" si="4"/>
        <v>07</v>
      </c>
      <c r="AQ127" s="133" t="str">
        <f t="shared" si="5"/>
        <v>10</v>
      </c>
      <c r="AR127" s="133">
        <f t="shared" si="6"/>
        <v>2019</v>
      </c>
      <c r="AS127" s="133" t="str">
        <f t="shared" si="7"/>
        <v>octobre</v>
      </c>
    </row>
    <row r="128" spans="1:45" hidden="1" x14ac:dyDescent="0.25">
      <c r="A128" s="88" t="s">
        <v>1437</v>
      </c>
      <c r="B128" s="90">
        <v>43762</v>
      </c>
      <c r="C128" s="88">
        <v>1</v>
      </c>
      <c r="D128" s="88" t="s">
        <v>101</v>
      </c>
      <c r="E128" s="126">
        <v>220000</v>
      </c>
      <c r="F128" s="88">
        <v>15</v>
      </c>
      <c r="H128" s="88" t="s">
        <v>195</v>
      </c>
      <c r="I128" s="88">
        <v>7310</v>
      </c>
      <c r="J128" s="88">
        <v>35000</v>
      </c>
      <c r="K128" s="88">
        <v>35238</v>
      </c>
      <c r="L128" s="88" t="s">
        <v>123</v>
      </c>
      <c r="M128" s="89">
        <v>35</v>
      </c>
      <c r="P128" s="88" t="s">
        <v>1438</v>
      </c>
      <c r="AC128" s="88">
        <v>0</v>
      </c>
      <c r="AD128" s="88">
        <v>4</v>
      </c>
      <c r="AE128" s="88" t="s">
        <v>126</v>
      </c>
      <c r="AF128" s="88" t="s">
        <v>143</v>
      </c>
      <c r="AG128" s="88">
        <v>0</v>
      </c>
      <c r="AH128" s="88" t="s">
        <v>105</v>
      </c>
      <c r="AI128" s="88" t="s">
        <v>11</v>
      </c>
      <c r="AL128" s="88" t="s">
        <v>109</v>
      </c>
      <c r="AM128" s="88" t="s">
        <v>1439</v>
      </c>
      <c r="AN128" s="88" t="s">
        <v>1440</v>
      </c>
      <c r="AO128" s="88" t="s">
        <v>106</v>
      </c>
      <c r="AP128" s="133" t="str">
        <f t="shared" si="4"/>
        <v>24</v>
      </c>
      <c r="AQ128" s="133" t="str">
        <f t="shared" si="5"/>
        <v>10</v>
      </c>
      <c r="AR128" s="133">
        <f t="shared" si="6"/>
        <v>2019</v>
      </c>
      <c r="AS128" s="133" t="str">
        <f t="shared" si="7"/>
        <v>octobre</v>
      </c>
    </row>
    <row r="129" spans="1:45" hidden="1" x14ac:dyDescent="0.25">
      <c r="A129" s="88" t="s">
        <v>1442</v>
      </c>
      <c r="B129" s="90">
        <v>43756</v>
      </c>
      <c r="C129" s="88">
        <v>1</v>
      </c>
      <c r="D129" s="88" t="s">
        <v>101</v>
      </c>
      <c r="E129" s="126">
        <v>140000</v>
      </c>
      <c r="F129" s="88">
        <v>5</v>
      </c>
      <c r="H129" s="88" t="s">
        <v>411</v>
      </c>
      <c r="I129" s="88">
        <v>5410</v>
      </c>
      <c r="J129" s="88">
        <v>35000</v>
      </c>
      <c r="K129" s="88">
        <v>35238</v>
      </c>
      <c r="L129" s="88" t="s">
        <v>123</v>
      </c>
      <c r="M129" s="89">
        <v>35</v>
      </c>
      <c r="P129" s="88" t="s">
        <v>1443</v>
      </c>
      <c r="S129" s="88">
        <v>39</v>
      </c>
      <c r="T129" s="88" t="s">
        <v>1444</v>
      </c>
      <c r="AC129" s="88">
        <v>1</v>
      </c>
      <c r="AD129" s="88">
        <v>2</v>
      </c>
      <c r="AE129" s="88" t="s">
        <v>108</v>
      </c>
      <c r="AF129" s="88" t="s">
        <v>113</v>
      </c>
      <c r="AG129" s="88">
        <v>2</v>
      </c>
      <c r="AM129" s="88" t="s">
        <v>1445</v>
      </c>
      <c r="AN129" s="88" t="s">
        <v>1446</v>
      </c>
      <c r="AO129" s="88" t="s">
        <v>106</v>
      </c>
      <c r="AP129" s="133" t="str">
        <f t="shared" si="4"/>
        <v>18</v>
      </c>
      <c r="AQ129" s="133" t="str">
        <f t="shared" si="5"/>
        <v>10</v>
      </c>
      <c r="AR129" s="133">
        <f t="shared" si="6"/>
        <v>2019</v>
      </c>
      <c r="AS129" s="133" t="str">
        <f t="shared" si="7"/>
        <v>octobre</v>
      </c>
    </row>
    <row r="130" spans="1:45" hidden="1" x14ac:dyDescent="0.25">
      <c r="A130" s="88" t="s">
        <v>1442</v>
      </c>
      <c r="B130" s="90">
        <v>43756</v>
      </c>
      <c r="C130" s="88">
        <v>1</v>
      </c>
      <c r="D130" s="88" t="s">
        <v>101</v>
      </c>
      <c r="E130" s="126">
        <v>140000</v>
      </c>
      <c r="F130" s="88">
        <v>5</v>
      </c>
      <c r="H130" s="88" t="s">
        <v>411</v>
      </c>
      <c r="I130" s="88">
        <v>5410</v>
      </c>
      <c r="J130" s="88">
        <v>35000</v>
      </c>
      <c r="K130" s="88">
        <v>35238</v>
      </c>
      <c r="L130" s="88" t="s">
        <v>123</v>
      </c>
      <c r="M130" s="89">
        <v>35</v>
      </c>
      <c r="P130" s="88" t="s">
        <v>1443</v>
      </c>
      <c r="S130" s="88">
        <v>39</v>
      </c>
      <c r="T130" s="88" t="s">
        <v>1444</v>
      </c>
      <c r="AC130" s="88">
        <v>1</v>
      </c>
      <c r="AD130" s="88">
        <v>3</v>
      </c>
      <c r="AE130" s="88" t="s">
        <v>107</v>
      </c>
      <c r="AG130" s="88">
        <v>0</v>
      </c>
      <c r="AM130" s="88" t="s">
        <v>1445</v>
      </c>
      <c r="AN130" s="88" t="s">
        <v>1446</v>
      </c>
      <c r="AO130" s="88" t="s">
        <v>106</v>
      </c>
      <c r="AP130" s="133" t="str">
        <f t="shared" si="4"/>
        <v>18</v>
      </c>
      <c r="AQ130" s="133" t="str">
        <f t="shared" si="5"/>
        <v>10</v>
      </c>
      <c r="AR130" s="133">
        <f t="shared" si="6"/>
        <v>2019</v>
      </c>
      <c r="AS130" s="133" t="str">
        <f t="shared" si="7"/>
        <v>octobre</v>
      </c>
    </row>
    <row r="131" spans="1:45" hidden="1" x14ac:dyDescent="0.25">
      <c r="A131" s="88" t="s">
        <v>1450</v>
      </c>
      <c r="B131" s="90">
        <v>43761</v>
      </c>
      <c r="C131" s="88">
        <v>1</v>
      </c>
      <c r="D131" s="88" t="s">
        <v>101</v>
      </c>
      <c r="E131" s="126">
        <v>145000</v>
      </c>
      <c r="F131" s="88">
        <v>5</v>
      </c>
      <c r="H131" s="88" t="s">
        <v>313</v>
      </c>
      <c r="I131" s="88">
        <v>4510</v>
      </c>
      <c r="J131" s="88">
        <v>35000</v>
      </c>
      <c r="K131" s="88">
        <v>35238</v>
      </c>
      <c r="L131" s="88" t="s">
        <v>123</v>
      </c>
      <c r="M131" s="89">
        <v>35</v>
      </c>
      <c r="P131" s="88" t="s">
        <v>1451</v>
      </c>
      <c r="S131" s="88">
        <v>23</v>
      </c>
      <c r="T131" s="88" t="s">
        <v>1129</v>
      </c>
      <c r="U131" s="88">
        <v>4</v>
      </c>
      <c r="AC131" s="88">
        <v>2</v>
      </c>
      <c r="AD131" s="88">
        <v>4</v>
      </c>
      <c r="AE131" s="88" t="s">
        <v>126</v>
      </c>
      <c r="AF131" s="88" t="s">
        <v>148</v>
      </c>
      <c r="AG131" s="88">
        <v>0</v>
      </c>
      <c r="AM131" s="88" t="s">
        <v>1120</v>
      </c>
      <c r="AN131" s="88" t="s">
        <v>1164</v>
      </c>
      <c r="AO131" s="88" t="s">
        <v>106</v>
      </c>
      <c r="AP131" s="133" t="str">
        <f t="shared" ref="AP131:AP194" si="8">TEXT(DAY(B131),"jj")</f>
        <v>23</v>
      </c>
      <c r="AQ131" s="133" t="str">
        <f t="shared" ref="AQ131:AQ194" si="9">TEXT(MONTH(B131),"jj")</f>
        <v>10</v>
      </c>
      <c r="AR131" s="133">
        <f t="shared" ref="AR131:AR194" si="10">YEAR(B131)</f>
        <v>2019</v>
      </c>
      <c r="AS131" s="133" t="str">
        <f t="shared" ref="AS131:AS194" si="11">TEXT(B131, "mmmm")</f>
        <v>octobre</v>
      </c>
    </row>
    <row r="132" spans="1:45" hidden="1" x14ac:dyDescent="0.25">
      <c r="A132" s="88" t="s">
        <v>1452</v>
      </c>
      <c r="B132" s="90">
        <v>43768</v>
      </c>
      <c r="C132" s="88">
        <v>1</v>
      </c>
      <c r="D132" s="88" t="s">
        <v>101</v>
      </c>
      <c r="E132" s="126">
        <v>200000</v>
      </c>
      <c r="F132" s="88">
        <v>5</v>
      </c>
      <c r="H132" s="88" t="s">
        <v>411</v>
      </c>
      <c r="I132" s="88">
        <v>5410</v>
      </c>
      <c r="J132" s="88">
        <v>35000</v>
      </c>
      <c r="K132" s="88">
        <v>35238</v>
      </c>
      <c r="L132" s="88" t="s">
        <v>123</v>
      </c>
      <c r="M132" s="89">
        <v>35</v>
      </c>
      <c r="P132" s="88" t="s">
        <v>1443</v>
      </c>
      <c r="S132" s="88">
        <v>22</v>
      </c>
      <c r="T132" s="88" t="s">
        <v>111</v>
      </c>
      <c r="AC132" s="88">
        <v>1</v>
      </c>
      <c r="AD132" s="88">
        <v>4</v>
      </c>
      <c r="AE132" s="88" t="s">
        <v>126</v>
      </c>
      <c r="AF132" s="88" t="s">
        <v>281</v>
      </c>
      <c r="AG132" s="88">
        <v>0</v>
      </c>
      <c r="AM132" s="88" t="s">
        <v>1445</v>
      </c>
      <c r="AN132" s="88" t="s">
        <v>1446</v>
      </c>
      <c r="AO132" s="88" t="s">
        <v>106</v>
      </c>
      <c r="AP132" s="133" t="str">
        <f t="shared" si="8"/>
        <v>30</v>
      </c>
      <c r="AQ132" s="133" t="str">
        <f t="shared" si="9"/>
        <v>10</v>
      </c>
      <c r="AR132" s="133">
        <f t="shared" si="10"/>
        <v>2019</v>
      </c>
      <c r="AS132" s="133" t="str">
        <f t="shared" si="11"/>
        <v>octobre</v>
      </c>
    </row>
    <row r="133" spans="1:45" hidden="1" x14ac:dyDescent="0.25">
      <c r="A133" s="88" t="s">
        <v>1453</v>
      </c>
      <c r="B133" s="90">
        <v>43747</v>
      </c>
      <c r="C133" s="88">
        <v>1</v>
      </c>
      <c r="D133" s="88" t="s">
        <v>101</v>
      </c>
      <c r="E133" s="126">
        <v>180000</v>
      </c>
      <c r="F133" s="88">
        <v>2</v>
      </c>
      <c r="H133" s="88" t="s">
        <v>493</v>
      </c>
      <c r="I133" s="88">
        <v>1980</v>
      </c>
      <c r="J133" s="88">
        <v>35000</v>
      </c>
      <c r="K133" s="88">
        <v>35238</v>
      </c>
      <c r="L133" s="88" t="s">
        <v>123</v>
      </c>
      <c r="M133" s="89">
        <v>35</v>
      </c>
      <c r="P133" s="88" t="s">
        <v>626</v>
      </c>
      <c r="S133" s="88">
        <v>138</v>
      </c>
      <c r="T133" s="88" t="s">
        <v>627</v>
      </c>
      <c r="U133" s="88">
        <v>141</v>
      </c>
      <c r="AC133" s="88">
        <v>2</v>
      </c>
      <c r="AD133" s="88">
        <v>2</v>
      </c>
      <c r="AE133" s="88" t="s">
        <v>108</v>
      </c>
      <c r="AF133" s="88" t="s">
        <v>148</v>
      </c>
      <c r="AG133" s="88">
        <v>2</v>
      </c>
      <c r="AM133" s="88" t="s">
        <v>628</v>
      </c>
      <c r="AN133" s="88" t="s">
        <v>629</v>
      </c>
      <c r="AO133" s="88" t="s">
        <v>106</v>
      </c>
      <c r="AP133" s="133" t="str">
        <f t="shared" si="8"/>
        <v>09</v>
      </c>
      <c r="AQ133" s="133" t="str">
        <f t="shared" si="9"/>
        <v>10</v>
      </c>
      <c r="AR133" s="133">
        <f t="shared" si="10"/>
        <v>2019</v>
      </c>
      <c r="AS133" s="133" t="str">
        <f t="shared" si="11"/>
        <v>octobre</v>
      </c>
    </row>
    <row r="134" spans="1:45" hidden="1" x14ac:dyDescent="0.25">
      <c r="A134" s="88" t="s">
        <v>1454</v>
      </c>
      <c r="B134" s="90">
        <v>43753</v>
      </c>
      <c r="C134" s="88">
        <v>1</v>
      </c>
      <c r="D134" s="88" t="s">
        <v>101</v>
      </c>
      <c r="E134" s="126">
        <v>580400</v>
      </c>
      <c r="F134" s="88">
        <v>2</v>
      </c>
      <c r="H134" s="88" t="s">
        <v>161</v>
      </c>
      <c r="I134" s="88">
        <v>5230</v>
      </c>
      <c r="J134" s="88">
        <v>35000</v>
      </c>
      <c r="K134" s="88">
        <v>35238</v>
      </c>
      <c r="L134" s="88" t="s">
        <v>123</v>
      </c>
      <c r="M134" s="89">
        <v>35</v>
      </c>
      <c r="P134" s="88" t="s">
        <v>162</v>
      </c>
      <c r="S134" s="88">
        <v>178</v>
      </c>
      <c r="T134" s="88" t="s">
        <v>1455</v>
      </c>
      <c r="U134" s="88">
        <v>198</v>
      </c>
      <c r="AC134" s="88">
        <v>2</v>
      </c>
      <c r="AD134" s="88">
        <v>2</v>
      </c>
      <c r="AE134" s="88" t="s">
        <v>108</v>
      </c>
      <c r="AF134" s="88" t="s">
        <v>359</v>
      </c>
      <c r="AG134" s="88">
        <v>5</v>
      </c>
      <c r="AM134" s="88" t="s">
        <v>165</v>
      </c>
      <c r="AN134" s="88" t="s">
        <v>166</v>
      </c>
      <c r="AO134" s="88" t="s">
        <v>106</v>
      </c>
      <c r="AP134" s="133" t="str">
        <f t="shared" si="8"/>
        <v>15</v>
      </c>
      <c r="AQ134" s="133" t="str">
        <f t="shared" si="9"/>
        <v>10</v>
      </c>
      <c r="AR134" s="133">
        <f t="shared" si="10"/>
        <v>2019</v>
      </c>
      <c r="AS134" s="133" t="str">
        <f t="shared" si="11"/>
        <v>octobre</v>
      </c>
    </row>
    <row r="135" spans="1:45" hidden="1" x14ac:dyDescent="0.25">
      <c r="A135" s="88" t="s">
        <v>1456</v>
      </c>
      <c r="B135" s="90">
        <v>43763</v>
      </c>
      <c r="C135" s="88">
        <v>1</v>
      </c>
      <c r="D135" s="88" t="s">
        <v>101</v>
      </c>
      <c r="E135" s="126">
        <v>75000</v>
      </c>
      <c r="F135" s="88">
        <v>13</v>
      </c>
      <c r="H135" s="88" t="s">
        <v>195</v>
      </c>
      <c r="I135" s="88">
        <v>7310</v>
      </c>
      <c r="J135" s="88">
        <v>35000</v>
      </c>
      <c r="K135" s="88">
        <v>35238</v>
      </c>
      <c r="L135" s="88" t="s">
        <v>123</v>
      </c>
      <c r="M135" s="89">
        <v>35</v>
      </c>
      <c r="P135" s="88" t="s">
        <v>1457</v>
      </c>
      <c r="S135" s="88">
        <v>9</v>
      </c>
      <c r="T135" s="88" t="s">
        <v>1148</v>
      </c>
      <c r="AC135" s="88">
        <v>1</v>
      </c>
      <c r="AD135" s="88">
        <v>2</v>
      </c>
      <c r="AE135" s="88" t="s">
        <v>108</v>
      </c>
      <c r="AF135" s="88" t="s">
        <v>187</v>
      </c>
      <c r="AG135" s="88">
        <v>1</v>
      </c>
      <c r="AM135" s="88" t="s">
        <v>389</v>
      </c>
      <c r="AN135" s="88" t="s">
        <v>1458</v>
      </c>
      <c r="AO135" s="88" t="s">
        <v>106</v>
      </c>
      <c r="AP135" s="133" t="str">
        <f t="shared" si="8"/>
        <v>25</v>
      </c>
      <c r="AQ135" s="133" t="str">
        <f t="shared" si="9"/>
        <v>10</v>
      </c>
      <c r="AR135" s="133">
        <f t="shared" si="10"/>
        <v>2019</v>
      </c>
      <c r="AS135" s="133" t="str">
        <f t="shared" si="11"/>
        <v>octobre</v>
      </c>
    </row>
    <row r="136" spans="1:45" hidden="1" x14ac:dyDescent="0.25">
      <c r="A136" s="88" t="s">
        <v>1459</v>
      </c>
      <c r="B136" s="90">
        <v>43755</v>
      </c>
      <c r="C136" s="88">
        <v>1</v>
      </c>
      <c r="D136" s="88" t="s">
        <v>101</v>
      </c>
      <c r="E136" s="126">
        <v>430000</v>
      </c>
      <c r="F136" s="88">
        <v>1</v>
      </c>
      <c r="H136" s="88" t="s">
        <v>1460</v>
      </c>
      <c r="I136" s="88">
        <v>2140</v>
      </c>
      <c r="J136" s="88">
        <v>35000</v>
      </c>
      <c r="K136" s="88">
        <v>35238</v>
      </c>
      <c r="L136" s="88" t="s">
        <v>123</v>
      </c>
      <c r="M136" s="89">
        <v>35</v>
      </c>
      <c r="P136" s="88" t="s">
        <v>1461</v>
      </c>
      <c r="S136" s="88">
        <v>1</v>
      </c>
      <c r="U136" s="88">
        <v>13</v>
      </c>
      <c r="V136" s="88" t="s">
        <v>356</v>
      </c>
      <c r="W136" s="88">
        <v>19</v>
      </c>
      <c r="AC136" s="88">
        <v>3</v>
      </c>
      <c r="AD136" s="88">
        <v>2</v>
      </c>
      <c r="AE136" s="88" t="s">
        <v>108</v>
      </c>
      <c r="AF136" s="88" t="s">
        <v>294</v>
      </c>
      <c r="AG136" s="88">
        <v>6</v>
      </c>
      <c r="AM136" s="88" t="s">
        <v>1462</v>
      </c>
      <c r="AN136" s="88" t="s">
        <v>1463</v>
      </c>
      <c r="AO136" s="88" t="s">
        <v>106</v>
      </c>
      <c r="AP136" s="133" t="str">
        <f t="shared" si="8"/>
        <v>17</v>
      </c>
      <c r="AQ136" s="133" t="str">
        <f t="shared" si="9"/>
        <v>10</v>
      </c>
      <c r="AR136" s="133">
        <f t="shared" si="10"/>
        <v>2019</v>
      </c>
      <c r="AS136" s="133" t="str">
        <f t="shared" si="11"/>
        <v>octobre</v>
      </c>
    </row>
    <row r="137" spans="1:45" hidden="1" x14ac:dyDescent="0.25">
      <c r="A137" s="88" t="s">
        <v>1459</v>
      </c>
      <c r="B137" s="90">
        <v>43755</v>
      </c>
      <c r="C137" s="88">
        <v>1</v>
      </c>
      <c r="D137" s="88" t="s">
        <v>101</v>
      </c>
      <c r="E137" s="126">
        <v>430000</v>
      </c>
      <c r="F137" s="88">
        <v>1</v>
      </c>
      <c r="H137" s="88" t="s">
        <v>1460</v>
      </c>
      <c r="I137" s="88">
        <v>2140</v>
      </c>
      <c r="J137" s="88">
        <v>35000</v>
      </c>
      <c r="K137" s="88">
        <v>35238</v>
      </c>
      <c r="L137" s="88" t="s">
        <v>123</v>
      </c>
      <c r="M137" s="89">
        <v>35</v>
      </c>
      <c r="P137" s="88" t="s">
        <v>1461</v>
      </c>
      <c r="S137" s="88">
        <v>7</v>
      </c>
      <c r="AC137" s="88">
        <v>1</v>
      </c>
      <c r="AD137" s="88">
        <v>3</v>
      </c>
      <c r="AE137" s="88" t="s">
        <v>107</v>
      </c>
      <c r="AG137" s="88">
        <v>0</v>
      </c>
      <c r="AM137" s="88" t="s">
        <v>1462</v>
      </c>
      <c r="AN137" s="88" t="s">
        <v>1463</v>
      </c>
      <c r="AO137" s="88" t="s">
        <v>106</v>
      </c>
      <c r="AP137" s="133" t="str">
        <f t="shared" si="8"/>
        <v>17</v>
      </c>
      <c r="AQ137" s="133" t="str">
        <f t="shared" si="9"/>
        <v>10</v>
      </c>
      <c r="AR137" s="133">
        <f t="shared" si="10"/>
        <v>2019</v>
      </c>
      <c r="AS137" s="133" t="str">
        <f t="shared" si="11"/>
        <v>octobre</v>
      </c>
    </row>
    <row r="138" spans="1:45" hidden="1" x14ac:dyDescent="0.25">
      <c r="A138" s="88" t="s">
        <v>1466</v>
      </c>
      <c r="B138" s="90">
        <v>43753</v>
      </c>
      <c r="C138" s="88">
        <v>1</v>
      </c>
      <c r="D138" s="88" t="s">
        <v>101</v>
      </c>
      <c r="E138" s="126">
        <v>68500</v>
      </c>
      <c r="F138" s="88">
        <v>3</v>
      </c>
      <c r="H138" s="88" t="s">
        <v>493</v>
      </c>
      <c r="I138" s="88">
        <v>1980</v>
      </c>
      <c r="J138" s="88">
        <v>35000</v>
      </c>
      <c r="K138" s="88">
        <v>35238</v>
      </c>
      <c r="L138" s="88" t="s">
        <v>123</v>
      </c>
      <c r="M138" s="89">
        <v>35</v>
      </c>
      <c r="P138" s="88" t="s">
        <v>1467</v>
      </c>
      <c r="S138" s="88">
        <v>7</v>
      </c>
      <c r="AC138" s="88">
        <v>1</v>
      </c>
      <c r="AD138" s="88">
        <v>3</v>
      </c>
      <c r="AE138" s="88" t="s">
        <v>107</v>
      </c>
      <c r="AG138" s="88">
        <v>0</v>
      </c>
      <c r="AM138" s="88" t="s">
        <v>1468</v>
      </c>
      <c r="AN138" s="88" t="s">
        <v>1469</v>
      </c>
      <c r="AO138" s="88" t="s">
        <v>106</v>
      </c>
      <c r="AP138" s="133" t="str">
        <f t="shared" si="8"/>
        <v>15</v>
      </c>
      <c r="AQ138" s="133" t="str">
        <f t="shared" si="9"/>
        <v>10</v>
      </c>
      <c r="AR138" s="133">
        <f t="shared" si="10"/>
        <v>2019</v>
      </c>
      <c r="AS138" s="133" t="str">
        <f t="shared" si="11"/>
        <v>octobre</v>
      </c>
    </row>
    <row r="139" spans="1:45" hidden="1" x14ac:dyDescent="0.25">
      <c r="A139" s="88" t="s">
        <v>1470</v>
      </c>
      <c r="B139" s="90">
        <v>43767</v>
      </c>
      <c r="C139" s="88">
        <v>1</v>
      </c>
      <c r="D139" s="88" t="s">
        <v>101</v>
      </c>
      <c r="E139" s="126">
        <v>10000</v>
      </c>
      <c r="F139" s="88">
        <v>9</v>
      </c>
      <c r="H139" s="88" t="s">
        <v>1121</v>
      </c>
      <c r="I139" s="88">
        <v>8870</v>
      </c>
      <c r="J139" s="88">
        <v>35000</v>
      </c>
      <c r="K139" s="88">
        <v>35238</v>
      </c>
      <c r="L139" s="88" t="s">
        <v>123</v>
      </c>
      <c r="M139" s="89">
        <v>35</v>
      </c>
      <c r="P139" s="88" t="s">
        <v>1471</v>
      </c>
      <c r="AC139" s="88">
        <v>0</v>
      </c>
      <c r="AH139" s="88" t="s">
        <v>105</v>
      </c>
      <c r="AI139" s="88" t="s">
        <v>11</v>
      </c>
      <c r="AL139" s="88" t="s">
        <v>206</v>
      </c>
      <c r="AM139" s="88" t="s">
        <v>536</v>
      </c>
      <c r="AN139" s="88" t="s">
        <v>1472</v>
      </c>
      <c r="AO139" s="88" t="s">
        <v>106</v>
      </c>
      <c r="AP139" s="133" t="str">
        <f t="shared" si="8"/>
        <v>29</v>
      </c>
      <c r="AQ139" s="133" t="str">
        <f t="shared" si="9"/>
        <v>10</v>
      </c>
      <c r="AR139" s="133">
        <f t="shared" si="10"/>
        <v>2019</v>
      </c>
      <c r="AS139" s="133" t="str">
        <f t="shared" si="11"/>
        <v>octobre</v>
      </c>
    </row>
    <row r="140" spans="1:45" hidden="1" x14ac:dyDescent="0.25">
      <c r="A140" s="88" t="s">
        <v>1470</v>
      </c>
      <c r="B140" s="90">
        <v>43767</v>
      </c>
      <c r="C140" s="88">
        <v>1</v>
      </c>
      <c r="D140" s="88" t="s">
        <v>101</v>
      </c>
      <c r="E140" s="126">
        <v>10000</v>
      </c>
      <c r="F140" s="88">
        <v>9</v>
      </c>
      <c r="H140" s="88" t="s">
        <v>1121</v>
      </c>
      <c r="I140" s="88">
        <v>8870</v>
      </c>
      <c r="J140" s="88">
        <v>35000</v>
      </c>
      <c r="K140" s="88">
        <v>35238</v>
      </c>
      <c r="L140" s="88" t="s">
        <v>123</v>
      </c>
      <c r="M140" s="89">
        <v>35</v>
      </c>
      <c r="P140" s="88" t="s">
        <v>1473</v>
      </c>
      <c r="AC140" s="88">
        <v>0</v>
      </c>
      <c r="AH140" s="88" t="s">
        <v>105</v>
      </c>
      <c r="AI140" s="88" t="s">
        <v>11</v>
      </c>
      <c r="AL140" s="88" t="s">
        <v>104</v>
      </c>
      <c r="AM140" s="88" t="s">
        <v>1474</v>
      </c>
      <c r="AN140" s="88" t="s">
        <v>1475</v>
      </c>
      <c r="AO140" s="88" t="s">
        <v>106</v>
      </c>
      <c r="AP140" s="133" t="str">
        <f t="shared" si="8"/>
        <v>29</v>
      </c>
      <c r="AQ140" s="133" t="str">
        <f t="shared" si="9"/>
        <v>10</v>
      </c>
      <c r="AR140" s="133">
        <f t="shared" si="10"/>
        <v>2019</v>
      </c>
      <c r="AS140" s="133" t="str">
        <f t="shared" si="11"/>
        <v>octobre</v>
      </c>
    </row>
    <row r="141" spans="1:45" hidden="1" x14ac:dyDescent="0.25">
      <c r="A141" s="88" t="s">
        <v>1476</v>
      </c>
      <c r="B141" s="90">
        <v>43762</v>
      </c>
      <c r="C141" s="88">
        <v>1</v>
      </c>
      <c r="D141" s="88" t="s">
        <v>119</v>
      </c>
      <c r="E141" s="126">
        <v>130000</v>
      </c>
      <c r="F141" s="88">
        <v>11</v>
      </c>
      <c r="H141" s="88" t="s">
        <v>1154</v>
      </c>
      <c r="I141" s="88">
        <v>4610</v>
      </c>
      <c r="J141" s="88">
        <v>35000</v>
      </c>
      <c r="K141" s="88">
        <v>35238</v>
      </c>
      <c r="L141" s="88" t="s">
        <v>123</v>
      </c>
      <c r="M141" s="89">
        <v>35</v>
      </c>
      <c r="P141" s="88" t="s">
        <v>1155</v>
      </c>
      <c r="S141" s="88">
        <v>13</v>
      </c>
      <c r="AC141" s="88">
        <v>1</v>
      </c>
      <c r="AM141" s="88" t="s">
        <v>1156</v>
      </c>
      <c r="AN141" s="88" t="s">
        <v>1157</v>
      </c>
      <c r="AO141" s="88" t="s">
        <v>106</v>
      </c>
      <c r="AP141" s="133" t="str">
        <f t="shared" si="8"/>
        <v>24</v>
      </c>
      <c r="AQ141" s="133" t="str">
        <f t="shared" si="9"/>
        <v>10</v>
      </c>
      <c r="AR141" s="133">
        <f t="shared" si="10"/>
        <v>2019</v>
      </c>
      <c r="AS141" s="133" t="str">
        <f t="shared" si="11"/>
        <v>octobre</v>
      </c>
    </row>
    <row r="142" spans="1:45" hidden="1" x14ac:dyDescent="0.25">
      <c r="A142" s="88" t="s">
        <v>1478</v>
      </c>
      <c r="B142" s="90">
        <v>43762</v>
      </c>
      <c r="C142" s="88">
        <v>1</v>
      </c>
      <c r="D142" s="88" t="s">
        <v>101</v>
      </c>
      <c r="E142" s="126">
        <v>970000</v>
      </c>
      <c r="F142" s="88">
        <v>17</v>
      </c>
      <c r="H142" s="88" t="s">
        <v>280</v>
      </c>
      <c r="I142" s="88">
        <v>2420</v>
      </c>
      <c r="J142" s="88">
        <v>35000</v>
      </c>
      <c r="K142" s="88">
        <v>35238</v>
      </c>
      <c r="L142" s="88" t="s">
        <v>123</v>
      </c>
      <c r="M142" s="89">
        <v>35</v>
      </c>
      <c r="P142" s="88" t="s">
        <v>1479</v>
      </c>
      <c r="AC142" s="88">
        <v>0</v>
      </c>
      <c r="AD142" s="88">
        <v>4</v>
      </c>
      <c r="AE142" s="88" t="s">
        <v>126</v>
      </c>
      <c r="AF142" s="88" t="s">
        <v>298</v>
      </c>
      <c r="AG142" s="88">
        <v>0</v>
      </c>
      <c r="AH142" s="88" t="s">
        <v>105</v>
      </c>
      <c r="AI142" s="88" t="s">
        <v>11</v>
      </c>
      <c r="AL142" s="88" t="s">
        <v>172</v>
      </c>
      <c r="AM142" s="88" t="s">
        <v>1122</v>
      </c>
      <c r="AN142" s="88" t="s">
        <v>707</v>
      </c>
      <c r="AO142" s="88" t="s">
        <v>106</v>
      </c>
      <c r="AP142" s="133" t="str">
        <f t="shared" si="8"/>
        <v>24</v>
      </c>
      <c r="AQ142" s="133" t="str">
        <f t="shared" si="9"/>
        <v>10</v>
      </c>
      <c r="AR142" s="133">
        <f t="shared" si="10"/>
        <v>2019</v>
      </c>
      <c r="AS142" s="133" t="str">
        <f t="shared" si="11"/>
        <v>octobre</v>
      </c>
    </row>
    <row r="143" spans="1:45" hidden="1" x14ac:dyDescent="0.25">
      <c r="A143" s="88" t="s">
        <v>1480</v>
      </c>
      <c r="B143" s="90">
        <v>43784</v>
      </c>
      <c r="C143" s="88">
        <v>1</v>
      </c>
      <c r="D143" s="88" t="s">
        <v>101</v>
      </c>
      <c r="E143" s="126">
        <v>25000</v>
      </c>
      <c r="F143" s="88">
        <v>14</v>
      </c>
      <c r="H143" s="88" t="s">
        <v>557</v>
      </c>
      <c r="I143" s="88">
        <v>8790</v>
      </c>
      <c r="J143" s="88">
        <v>35000</v>
      </c>
      <c r="K143" s="88">
        <v>35238</v>
      </c>
      <c r="L143" s="88" t="s">
        <v>123</v>
      </c>
      <c r="M143" s="89">
        <v>35</v>
      </c>
      <c r="P143" s="88" t="s">
        <v>1481</v>
      </c>
      <c r="S143" s="88">
        <v>22</v>
      </c>
      <c r="T143" s="88" t="s">
        <v>984</v>
      </c>
      <c r="AC143" s="88">
        <v>1</v>
      </c>
      <c r="AD143" s="88">
        <v>2</v>
      </c>
      <c r="AE143" s="88" t="s">
        <v>108</v>
      </c>
      <c r="AF143" s="88" t="s">
        <v>192</v>
      </c>
      <c r="AG143" s="88">
        <v>2</v>
      </c>
      <c r="AM143" s="88" t="s">
        <v>1482</v>
      </c>
      <c r="AN143" s="88" t="s">
        <v>1483</v>
      </c>
      <c r="AO143" s="88" t="s">
        <v>106</v>
      </c>
      <c r="AP143" s="133" t="str">
        <f t="shared" si="8"/>
        <v>15</v>
      </c>
      <c r="AQ143" s="133" t="str">
        <f t="shared" si="9"/>
        <v>11</v>
      </c>
      <c r="AR143" s="133">
        <f t="shared" si="10"/>
        <v>2019</v>
      </c>
      <c r="AS143" s="133" t="str">
        <f t="shared" si="11"/>
        <v>novembre</v>
      </c>
    </row>
    <row r="144" spans="1:45" hidden="1" x14ac:dyDescent="0.25">
      <c r="A144" s="88" t="s">
        <v>1485</v>
      </c>
      <c r="B144" s="90">
        <v>43767</v>
      </c>
      <c r="C144" s="88">
        <v>1</v>
      </c>
      <c r="D144" s="88" t="s">
        <v>119</v>
      </c>
      <c r="E144" s="126">
        <v>172000</v>
      </c>
      <c r="F144" s="88">
        <v>11</v>
      </c>
      <c r="H144" s="88" t="s">
        <v>1154</v>
      </c>
      <c r="I144" s="88">
        <v>4610</v>
      </c>
      <c r="J144" s="88">
        <v>35000</v>
      </c>
      <c r="K144" s="88">
        <v>35238</v>
      </c>
      <c r="L144" s="88" t="s">
        <v>123</v>
      </c>
      <c r="M144" s="89">
        <v>35</v>
      </c>
      <c r="P144" s="88" t="s">
        <v>1155</v>
      </c>
      <c r="S144" s="88">
        <v>18</v>
      </c>
      <c r="AC144" s="88">
        <v>1</v>
      </c>
      <c r="AM144" s="88" t="s">
        <v>1156</v>
      </c>
      <c r="AN144" s="88" t="s">
        <v>1157</v>
      </c>
      <c r="AO144" s="88" t="s">
        <v>106</v>
      </c>
      <c r="AP144" s="133" t="str">
        <f t="shared" si="8"/>
        <v>29</v>
      </c>
      <c r="AQ144" s="133" t="str">
        <f t="shared" si="9"/>
        <v>10</v>
      </c>
      <c r="AR144" s="133">
        <f t="shared" si="10"/>
        <v>2019</v>
      </c>
      <c r="AS144" s="133" t="str">
        <f t="shared" si="11"/>
        <v>octobre</v>
      </c>
    </row>
    <row r="145" spans="1:45" hidden="1" x14ac:dyDescent="0.25">
      <c r="A145" s="88" t="s">
        <v>1488</v>
      </c>
      <c r="B145" s="90">
        <v>43802</v>
      </c>
      <c r="C145" s="88">
        <v>1</v>
      </c>
      <c r="D145" s="88" t="s">
        <v>101</v>
      </c>
      <c r="E145" s="126">
        <v>195000</v>
      </c>
      <c r="F145" s="88">
        <v>2</v>
      </c>
      <c r="H145" s="88" t="s">
        <v>1154</v>
      </c>
      <c r="I145" s="88">
        <v>4610</v>
      </c>
      <c r="J145" s="88">
        <v>35000</v>
      </c>
      <c r="K145" s="88">
        <v>35238</v>
      </c>
      <c r="L145" s="88" t="s">
        <v>123</v>
      </c>
      <c r="M145" s="89">
        <v>35</v>
      </c>
      <c r="P145" s="88" t="s">
        <v>672</v>
      </c>
      <c r="S145" s="88">
        <v>48</v>
      </c>
      <c r="T145" s="88" t="s">
        <v>919</v>
      </c>
      <c r="U145" s="88">
        <v>49</v>
      </c>
      <c r="AC145" s="88">
        <v>2</v>
      </c>
      <c r="AD145" s="88">
        <v>2</v>
      </c>
      <c r="AE145" s="88" t="s">
        <v>108</v>
      </c>
      <c r="AF145" s="88" t="s">
        <v>127</v>
      </c>
      <c r="AG145" s="88">
        <v>3</v>
      </c>
      <c r="AM145" s="88" t="s">
        <v>673</v>
      </c>
      <c r="AN145" s="88" t="s">
        <v>579</v>
      </c>
      <c r="AO145" s="88" t="s">
        <v>106</v>
      </c>
      <c r="AP145" s="133" t="str">
        <f t="shared" si="8"/>
        <v>03</v>
      </c>
      <c r="AQ145" s="133" t="str">
        <f t="shared" si="9"/>
        <v>12</v>
      </c>
      <c r="AR145" s="133">
        <f t="shared" si="10"/>
        <v>2019</v>
      </c>
      <c r="AS145" s="133" t="str">
        <f t="shared" si="11"/>
        <v>décembre</v>
      </c>
    </row>
    <row r="146" spans="1:45" hidden="1" x14ac:dyDescent="0.25">
      <c r="A146" s="88" t="s">
        <v>1489</v>
      </c>
      <c r="B146" s="90">
        <v>43802</v>
      </c>
      <c r="C146" s="88">
        <v>1</v>
      </c>
      <c r="D146" s="88" t="s">
        <v>101</v>
      </c>
      <c r="E146" s="126">
        <v>36000</v>
      </c>
      <c r="F146" s="88">
        <v>17</v>
      </c>
      <c r="H146" s="88" t="s">
        <v>691</v>
      </c>
      <c r="I146" s="88">
        <v>2340</v>
      </c>
      <c r="J146" s="88">
        <v>35000</v>
      </c>
      <c r="K146" s="88">
        <v>35238</v>
      </c>
      <c r="L146" s="88" t="s">
        <v>123</v>
      </c>
      <c r="M146" s="89">
        <v>35</v>
      </c>
      <c r="P146" s="88" t="s">
        <v>1032</v>
      </c>
      <c r="S146" s="88">
        <v>158</v>
      </c>
      <c r="AC146" s="88">
        <v>1</v>
      </c>
      <c r="AD146" s="88">
        <v>3</v>
      </c>
      <c r="AE146" s="88" t="s">
        <v>107</v>
      </c>
      <c r="AG146" s="88">
        <v>0</v>
      </c>
      <c r="AM146" s="88" t="s">
        <v>1033</v>
      </c>
      <c r="AN146" s="88" t="s">
        <v>1034</v>
      </c>
      <c r="AO146" s="88" t="s">
        <v>106</v>
      </c>
      <c r="AP146" s="133" t="str">
        <f t="shared" si="8"/>
        <v>03</v>
      </c>
      <c r="AQ146" s="133" t="str">
        <f t="shared" si="9"/>
        <v>12</v>
      </c>
      <c r="AR146" s="133">
        <f t="shared" si="10"/>
        <v>2019</v>
      </c>
      <c r="AS146" s="133" t="str">
        <f t="shared" si="11"/>
        <v>décembre</v>
      </c>
    </row>
    <row r="147" spans="1:45" hidden="1" x14ac:dyDescent="0.25">
      <c r="A147" s="88" t="s">
        <v>1490</v>
      </c>
      <c r="B147" s="90">
        <v>43789</v>
      </c>
      <c r="C147" s="88">
        <v>1</v>
      </c>
      <c r="D147" s="88" t="s">
        <v>101</v>
      </c>
      <c r="E147" s="126">
        <v>154000</v>
      </c>
      <c r="F147" s="88">
        <v>1</v>
      </c>
      <c r="H147" s="88" t="s">
        <v>493</v>
      </c>
      <c r="I147" s="88">
        <v>1980</v>
      </c>
      <c r="J147" s="88">
        <v>35000</v>
      </c>
      <c r="K147" s="88">
        <v>35238</v>
      </c>
      <c r="L147" s="88" t="s">
        <v>123</v>
      </c>
      <c r="M147" s="89">
        <v>35</v>
      </c>
      <c r="P147" s="88" t="s">
        <v>494</v>
      </c>
      <c r="S147" s="88">
        <v>117</v>
      </c>
      <c r="T147" s="88" t="s">
        <v>1491</v>
      </c>
      <c r="U147" s="88">
        <v>141</v>
      </c>
      <c r="AC147" s="88">
        <v>2</v>
      </c>
      <c r="AD147" s="88">
        <v>2</v>
      </c>
      <c r="AE147" s="88" t="s">
        <v>108</v>
      </c>
      <c r="AF147" s="88" t="s">
        <v>203</v>
      </c>
      <c r="AG147" s="88">
        <v>2</v>
      </c>
      <c r="AM147" s="88" t="s">
        <v>495</v>
      </c>
      <c r="AN147" s="88" t="s">
        <v>496</v>
      </c>
      <c r="AO147" s="88" t="s">
        <v>106</v>
      </c>
      <c r="AP147" s="133" t="str">
        <f t="shared" si="8"/>
        <v>20</v>
      </c>
      <c r="AQ147" s="133" t="str">
        <f t="shared" si="9"/>
        <v>11</v>
      </c>
      <c r="AR147" s="133">
        <f t="shared" si="10"/>
        <v>2019</v>
      </c>
      <c r="AS147" s="133" t="str">
        <f t="shared" si="11"/>
        <v>novembre</v>
      </c>
    </row>
    <row r="148" spans="1:45" hidden="1" x14ac:dyDescent="0.25">
      <c r="A148" s="88" t="s">
        <v>1492</v>
      </c>
      <c r="B148" s="90">
        <v>43791</v>
      </c>
      <c r="C148" s="88">
        <v>1</v>
      </c>
      <c r="D148" s="88" t="s">
        <v>101</v>
      </c>
      <c r="E148" s="126">
        <v>240077</v>
      </c>
      <c r="F148" s="88">
        <v>8</v>
      </c>
      <c r="H148" s="88" t="s">
        <v>691</v>
      </c>
      <c r="I148" s="88">
        <v>2340</v>
      </c>
      <c r="J148" s="88">
        <v>35000</v>
      </c>
      <c r="K148" s="88">
        <v>35238</v>
      </c>
      <c r="L148" s="88" t="s">
        <v>123</v>
      </c>
      <c r="M148" s="89">
        <v>35</v>
      </c>
      <c r="P148" s="88" t="s">
        <v>692</v>
      </c>
      <c r="S148" s="88">
        <v>26</v>
      </c>
      <c r="T148" s="88" t="s">
        <v>1493</v>
      </c>
      <c r="AC148" s="88">
        <v>1</v>
      </c>
      <c r="AD148" s="88">
        <v>2</v>
      </c>
      <c r="AE148" s="88" t="s">
        <v>108</v>
      </c>
      <c r="AF148" s="88" t="s">
        <v>127</v>
      </c>
      <c r="AG148" s="88">
        <v>2</v>
      </c>
      <c r="AM148" s="88" t="s">
        <v>693</v>
      </c>
      <c r="AN148" s="88" t="s">
        <v>694</v>
      </c>
      <c r="AO148" s="88" t="s">
        <v>106</v>
      </c>
      <c r="AP148" s="133" t="str">
        <f t="shared" si="8"/>
        <v>22</v>
      </c>
      <c r="AQ148" s="133" t="str">
        <f t="shared" si="9"/>
        <v>11</v>
      </c>
      <c r="AR148" s="133">
        <f t="shared" si="10"/>
        <v>2019</v>
      </c>
      <c r="AS148" s="133" t="str">
        <f t="shared" si="11"/>
        <v>novembre</v>
      </c>
    </row>
    <row r="149" spans="1:45" hidden="1" x14ac:dyDescent="0.25">
      <c r="A149" s="88" t="s">
        <v>1494</v>
      </c>
      <c r="B149" s="90">
        <v>43790</v>
      </c>
      <c r="C149" s="88">
        <v>1</v>
      </c>
      <c r="D149" s="88" t="s">
        <v>101</v>
      </c>
      <c r="E149" s="126">
        <v>32000</v>
      </c>
      <c r="F149" s="88">
        <v>14</v>
      </c>
      <c r="H149" s="88" t="s">
        <v>557</v>
      </c>
      <c r="I149" s="88">
        <v>8790</v>
      </c>
      <c r="J149" s="88">
        <v>35000</v>
      </c>
      <c r="K149" s="88">
        <v>35238</v>
      </c>
      <c r="L149" s="88" t="s">
        <v>123</v>
      </c>
      <c r="M149" s="89">
        <v>35</v>
      </c>
      <c r="P149" s="88" t="s">
        <v>1481</v>
      </c>
      <c r="S149" s="88">
        <v>10</v>
      </c>
      <c r="T149" s="88" t="s">
        <v>1495</v>
      </c>
      <c r="U149" s="88">
        <v>24</v>
      </c>
      <c r="AC149" s="88">
        <v>2</v>
      </c>
      <c r="AD149" s="88">
        <v>2</v>
      </c>
      <c r="AE149" s="88" t="s">
        <v>108</v>
      </c>
      <c r="AF149" s="88" t="s">
        <v>208</v>
      </c>
      <c r="AG149" s="88">
        <v>2</v>
      </c>
      <c r="AM149" s="88" t="s">
        <v>1482</v>
      </c>
      <c r="AN149" s="88" t="s">
        <v>1483</v>
      </c>
      <c r="AO149" s="88" t="s">
        <v>106</v>
      </c>
      <c r="AP149" s="133" t="str">
        <f t="shared" si="8"/>
        <v>21</v>
      </c>
      <c r="AQ149" s="133" t="str">
        <f t="shared" si="9"/>
        <v>11</v>
      </c>
      <c r="AR149" s="133">
        <f t="shared" si="10"/>
        <v>2019</v>
      </c>
      <c r="AS149" s="133" t="str">
        <f t="shared" si="11"/>
        <v>novembre</v>
      </c>
    </row>
    <row r="150" spans="1:45" hidden="1" x14ac:dyDescent="0.25">
      <c r="A150" s="88" t="s">
        <v>1496</v>
      </c>
      <c r="B150" s="90">
        <v>43801</v>
      </c>
      <c r="C150" s="88">
        <v>1</v>
      </c>
      <c r="D150" s="88" t="s">
        <v>101</v>
      </c>
      <c r="E150" s="126">
        <v>150000</v>
      </c>
      <c r="F150" s="88">
        <v>33</v>
      </c>
      <c r="H150" s="88" t="s">
        <v>280</v>
      </c>
      <c r="I150" s="88">
        <v>2420</v>
      </c>
      <c r="J150" s="88">
        <v>35000</v>
      </c>
      <c r="K150" s="88">
        <v>35238</v>
      </c>
      <c r="L150" s="88" t="s">
        <v>123</v>
      </c>
      <c r="M150" s="89">
        <v>35</v>
      </c>
      <c r="P150" s="88" t="s">
        <v>548</v>
      </c>
      <c r="S150" s="88">
        <v>10</v>
      </c>
      <c r="AC150" s="88">
        <v>1</v>
      </c>
      <c r="AD150" s="88">
        <v>2</v>
      </c>
      <c r="AE150" s="88" t="s">
        <v>108</v>
      </c>
      <c r="AF150" s="88" t="s">
        <v>247</v>
      </c>
      <c r="AG150" s="88">
        <v>2</v>
      </c>
      <c r="AM150" s="88" t="s">
        <v>550</v>
      </c>
      <c r="AN150" s="88" t="s">
        <v>551</v>
      </c>
      <c r="AO150" s="88" t="s">
        <v>106</v>
      </c>
      <c r="AP150" s="133" t="str">
        <f t="shared" si="8"/>
        <v>02</v>
      </c>
      <c r="AQ150" s="133" t="str">
        <f t="shared" si="9"/>
        <v>12</v>
      </c>
      <c r="AR150" s="133">
        <f t="shared" si="10"/>
        <v>2019</v>
      </c>
      <c r="AS150" s="133" t="str">
        <f t="shared" si="11"/>
        <v>décembre</v>
      </c>
    </row>
    <row r="151" spans="1:45" hidden="1" x14ac:dyDescent="0.25">
      <c r="A151" s="88" t="s">
        <v>1499</v>
      </c>
      <c r="B151" s="90">
        <v>43796</v>
      </c>
      <c r="C151" s="88">
        <v>1</v>
      </c>
      <c r="D151" s="88" t="s">
        <v>101</v>
      </c>
      <c r="E151" s="126">
        <v>170000</v>
      </c>
      <c r="F151" s="88">
        <v>4</v>
      </c>
      <c r="H151" s="88" t="s">
        <v>1382</v>
      </c>
      <c r="I151" s="88">
        <v>8588</v>
      </c>
      <c r="J151" s="88">
        <v>35000</v>
      </c>
      <c r="K151" s="88">
        <v>35238</v>
      </c>
      <c r="L151" s="88" t="s">
        <v>123</v>
      </c>
      <c r="M151" s="89">
        <v>35</v>
      </c>
      <c r="P151" s="88" t="s">
        <v>1500</v>
      </c>
      <c r="S151" s="88">
        <v>106</v>
      </c>
      <c r="U151" s="88">
        <v>123</v>
      </c>
      <c r="V151" s="88" t="s">
        <v>560</v>
      </c>
      <c r="W151" s="88">
        <v>135</v>
      </c>
      <c r="AC151" s="88">
        <v>3</v>
      </c>
      <c r="AD151" s="88">
        <v>2</v>
      </c>
      <c r="AE151" s="88" t="s">
        <v>108</v>
      </c>
      <c r="AF151" s="88" t="s">
        <v>155</v>
      </c>
      <c r="AG151" s="88">
        <v>2</v>
      </c>
      <c r="AM151" s="88" t="s">
        <v>1501</v>
      </c>
      <c r="AN151" s="88" t="s">
        <v>1502</v>
      </c>
      <c r="AO151" s="88" t="s">
        <v>106</v>
      </c>
      <c r="AP151" s="133" t="str">
        <f t="shared" si="8"/>
        <v>27</v>
      </c>
      <c r="AQ151" s="133" t="str">
        <f t="shared" si="9"/>
        <v>11</v>
      </c>
      <c r="AR151" s="133">
        <f t="shared" si="10"/>
        <v>2019</v>
      </c>
      <c r="AS151" s="133" t="str">
        <f t="shared" si="11"/>
        <v>novembre</v>
      </c>
    </row>
    <row r="152" spans="1:45" hidden="1" x14ac:dyDescent="0.25">
      <c r="A152" s="88" t="s">
        <v>1504</v>
      </c>
      <c r="B152" s="90">
        <v>43808</v>
      </c>
      <c r="C152" s="88">
        <v>1</v>
      </c>
      <c r="D152" s="88" t="s">
        <v>101</v>
      </c>
      <c r="E152" s="126">
        <v>319</v>
      </c>
      <c r="H152" s="88" t="s">
        <v>805</v>
      </c>
      <c r="I152" s="88">
        <v>4717</v>
      </c>
      <c r="J152" s="88">
        <v>35000</v>
      </c>
      <c r="K152" s="88">
        <v>35238</v>
      </c>
      <c r="L152" s="88" t="s">
        <v>123</v>
      </c>
      <c r="M152" s="89">
        <v>35</v>
      </c>
      <c r="P152" s="88" t="s">
        <v>809</v>
      </c>
      <c r="AC152" s="88">
        <v>0</v>
      </c>
      <c r="AH152" s="88" t="s">
        <v>105</v>
      </c>
      <c r="AI152" s="88" t="s">
        <v>11</v>
      </c>
      <c r="AL152" s="88" t="s">
        <v>152</v>
      </c>
      <c r="AM152" s="88" t="s">
        <v>810</v>
      </c>
      <c r="AN152" s="88" t="s">
        <v>811</v>
      </c>
      <c r="AO152" s="88" t="s">
        <v>106</v>
      </c>
      <c r="AP152" s="133" t="str">
        <f t="shared" si="8"/>
        <v>09</v>
      </c>
      <c r="AQ152" s="133" t="str">
        <f t="shared" si="9"/>
        <v>12</v>
      </c>
      <c r="AR152" s="133">
        <f t="shared" si="10"/>
        <v>2019</v>
      </c>
      <c r="AS152" s="133" t="str">
        <f t="shared" si="11"/>
        <v>décembre</v>
      </c>
    </row>
    <row r="153" spans="1:45" hidden="1" x14ac:dyDescent="0.25">
      <c r="A153" s="88" t="s">
        <v>1505</v>
      </c>
      <c r="B153" s="90">
        <v>43808</v>
      </c>
      <c r="C153" s="88">
        <v>1</v>
      </c>
      <c r="D153" s="88" t="s">
        <v>101</v>
      </c>
      <c r="E153" s="126">
        <v>183</v>
      </c>
      <c r="F153" s="88">
        <v>5</v>
      </c>
      <c r="H153" s="88" t="s">
        <v>1181</v>
      </c>
      <c r="I153" s="88">
        <v>7520</v>
      </c>
      <c r="J153" s="88">
        <v>35000</v>
      </c>
      <c r="K153" s="88">
        <v>35238</v>
      </c>
      <c r="L153" s="88" t="s">
        <v>123</v>
      </c>
      <c r="M153" s="89">
        <v>35</v>
      </c>
      <c r="P153" s="88" t="s">
        <v>1506</v>
      </c>
      <c r="AC153" s="88">
        <v>0</v>
      </c>
      <c r="AH153" s="88" t="s">
        <v>105</v>
      </c>
      <c r="AI153" s="88" t="s">
        <v>11</v>
      </c>
      <c r="AL153" s="88" t="s">
        <v>250</v>
      </c>
      <c r="AM153" s="88" t="s">
        <v>1507</v>
      </c>
      <c r="AN153" s="88" t="s">
        <v>482</v>
      </c>
      <c r="AO153" s="88" t="s">
        <v>106</v>
      </c>
      <c r="AP153" s="133" t="str">
        <f t="shared" si="8"/>
        <v>09</v>
      </c>
      <c r="AQ153" s="133" t="str">
        <f t="shared" si="9"/>
        <v>12</v>
      </c>
      <c r="AR153" s="133">
        <f t="shared" si="10"/>
        <v>2019</v>
      </c>
      <c r="AS153" s="133" t="str">
        <f t="shared" si="11"/>
        <v>décembre</v>
      </c>
    </row>
    <row r="154" spans="1:45" hidden="1" x14ac:dyDescent="0.25">
      <c r="A154" s="88" t="s">
        <v>1505</v>
      </c>
      <c r="B154" s="90">
        <v>43808</v>
      </c>
      <c r="C154" s="88">
        <v>1</v>
      </c>
      <c r="D154" s="88" t="s">
        <v>101</v>
      </c>
      <c r="E154" s="126">
        <v>183</v>
      </c>
      <c r="F154" s="88">
        <v>31</v>
      </c>
      <c r="H154" s="88" t="s">
        <v>280</v>
      </c>
      <c r="I154" s="88">
        <v>2420</v>
      </c>
      <c r="J154" s="88">
        <v>35000</v>
      </c>
      <c r="K154" s="88">
        <v>35238</v>
      </c>
      <c r="L154" s="88" t="s">
        <v>123</v>
      </c>
      <c r="M154" s="89">
        <v>35</v>
      </c>
      <c r="P154" s="88" t="s">
        <v>1508</v>
      </c>
      <c r="AC154" s="88">
        <v>0</v>
      </c>
      <c r="AH154" s="88" t="s">
        <v>102</v>
      </c>
      <c r="AI154" s="88" t="s">
        <v>103</v>
      </c>
      <c r="AL154" s="88" t="s">
        <v>182</v>
      </c>
      <c r="AM154" s="88" t="s">
        <v>1509</v>
      </c>
      <c r="AN154" s="88" t="s">
        <v>1510</v>
      </c>
      <c r="AO154" s="88" t="s">
        <v>106</v>
      </c>
      <c r="AP154" s="133" t="str">
        <f t="shared" si="8"/>
        <v>09</v>
      </c>
      <c r="AQ154" s="133" t="str">
        <f t="shared" si="9"/>
        <v>12</v>
      </c>
      <c r="AR154" s="133">
        <f t="shared" si="10"/>
        <v>2019</v>
      </c>
      <c r="AS154" s="133" t="str">
        <f t="shared" si="11"/>
        <v>décembre</v>
      </c>
    </row>
    <row r="155" spans="1:45" hidden="1" x14ac:dyDescent="0.25">
      <c r="A155" s="88" t="s">
        <v>1511</v>
      </c>
      <c r="B155" s="90">
        <v>43810</v>
      </c>
      <c r="C155" s="88">
        <v>1</v>
      </c>
      <c r="D155" s="88" t="s">
        <v>101</v>
      </c>
      <c r="E155" s="126">
        <v>100000</v>
      </c>
      <c r="H155" s="88" t="s">
        <v>845</v>
      </c>
      <c r="I155" s="88">
        <v>8790</v>
      </c>
      <c r="J155" s="88">
        <v>35000</v>
      </c>
      <c r="K155" s="88">
        <v>35238</v>
      </c>
      <c r="L155" s="88" t="s">
        <v>123</v>
      </c>
      <c r="M155" s="89">
        <v>35</v>
      </c>
      <c r="P155" s="88" t="s">
        <v>1512</v>
      </c>
      <c r="AC155" s="88">
        <v>0</v>
      </c>
      <c r="AH155" s="88" t="s">
        <v>105</v>
      </c>
      <c r="AI155" s="88" t="s">
        <v>11</v>
      </c>
      <c r="AL155" s="88" t="s">
        <v>305</v>
      </c>
      <c r="AM155" s="88" t="s">
        <v>1513</v>
      </c>
      <c r="AN155" s="88" t="s">
        <v>1514</v>
      </c>
      <c r="AO155" s="88" t="s">
        <v>106</v>
      </c>
      <c r="AP155" s="133" t="str">
        <f t="shared" si="8"/>
        <v>11</v>
      </c>
      <c r="AQ155" s="133" t="str">
        <f t="shared" si="9"/>
        <v>12</v>
      </c>
      <c r="AR155" s="133">
        <f t="shared" si="10"/>
        <v>2019</v>
      </c>
      <c r="AS155" s="133" t="str">
        <f t="shared" si="11"/>
        <v>décembre</v>
      </c>
    </row>
    <row r="156" spans="1:45" hidden="1" x14ac:dyDescent="0.25">
      <c r="A156" s="88" t="s">
        <v>1511</v>
      </c>
      <c r="B156" s="90">
        <v>43810</v>
      </c>
      <c r="C156" s="88">
        <v>1</v>
      </c>
      <c r="D156" s="88" t="s">
        <v>101</v>
      </c>
      <c r="E156" s="126">
        <v>100000</v>
      </c>
      <c r="F156" s="88">
        <v>13</v>
      </c>
      <c r="H156" s="88" t="s">
        <v>845</v>
      </c>
      <c r="I156" s="88">
        <v>8790</v>
      </c>
      <c r="J156" s="88">
        <v>35000</v>
      </c>
      <c r="K156" s="88">
        <v>35238</v>
      </c>
      <c r="L156" s="88" t="s">
        <v>123</v>
      </c>
      <c r="M156" s="89">
        <v>35</v>
      </c>
      <c r="P156" s="88" t="s">
        <v>1515</v>
      </c>
      <c r="S156" s="88">
        <v>19</v>
      </c>
      <c r="U156" s="88">
        <v>26</v>
      </c>
      <c r="AC156" s="88">
        <v>2</v>
      </c>
      <c r="AD156" s="88">
        <v>2</v>
      </c>
      <c r="AE156" s="88" t="s">
        <v>108</v>
      </c>
      <c r="AF156" s="88" t="s">
        <v>251</v>
      </c>
      <c r="AG156" s="88">
        <v>1</v>
      </c>
      <c r="AM156" s="88" t="s">
        <v>1516</v>
      </c>
      <c r="AN156" s="88" t="s">
        <v>526</v>
      </c>
      <c r="AO156" s="88" t="s">
        <v>106</v>
      </c>
      <c r="AP156" s="133" t="str">
        <f t="shared" si="8"/>
        <v>11</v>
      </c>
      <c r="AQ156" s="133" t="str">
        <f t="shared" si="9"/>
        <v>12</v>
      </c>
      <c r="AR156" s="133">
        <f t="shared" si="10"/>
        <v>2019</v>
      </c>
      <c r="AS156" s="133" t="str">
        <f t="shared" si="11"/>
        <v>décembre</v>
      </c>
    </row>
    <row r="157" spans="1:45" hidden="1" x14ac:dyDescent="0.25">
      <c r="A157" s="88" t="s">
        <v>1517</v>
      </c>
      <c r="B157" s="90">
        <v>43806</v>
      </c>
      <c r="C157" s="88">
        <v>1</v>
      </c>
      <c r="D157" s="88" t="s">
        <v>101</v>
      </c>
      <c r="E157" s="126">
        <v>160000</v>
      </c>
      <c r="F157" s="88">
        <v>1</v>
      </c>
      <c r="H157" s="88" t="s">
        <v>493</v>
      </c>
      <c r="I157" s="88">
        <v>1980</v>
      </c>
      <c r="J157" s="88">
        <v>35000</v>
      </c>
      <c r="K157" s="88">
        <v>35238</v>
      </c>
      <c r="L157" s="88" t="s">
        <v>123</v>
      </c>
      <c r="M157" s="89">
        <v>35</v>
      </c>
      <c r="P157" s="88" t="s">
        <v>494</v>
      </c>
      <c r="S157" s="88">
        <v>115</v>
      </c>
      <c r="U157" s="88">
        <v>144</v>
      </c>
      <c r="AC157" s="88">
        <v>2</v>
      </c>
      <c r="AD157" s="88">
        <v>2</v>
      </c>
      <c r="AE157" s="88" t="s">
        <v>108</v>
      </c>
      <c r="AF157" s="88" t="s">
        <v>258</v>
      </c>
      <c r="AG157" s="88">
        <v>1</v>
      </c>
      <c r="AM157" s="88" t="s">
        <v>495</v>
      </c>
      <c r="AN157" s="88" t="s">
        <v>496</v>
      </c>
      <c r="AO157" s="88" t="s">
        <v>106</v>
      </c>
      <c r="AP157" s="133" t="str">
        <f t="shared" si="8"/>
        <v>07</v>
      </c>
      <c r="AQ157" s="133" t="str">
        <f t="shared" si="9"/>
        <v>12</v>
      </c>
      <c r="AR157" s="133">
        <f t="shared" si="10"/>
        <v>2019</v>
      </c>
      <c r="AS157" s="133" t="str">
        <f t="shared" si="11"/>
        <v>décembre</v>
      </c>
    </row>
    <row r="158" spans="1:45" hidden="1" x14ac:dyDescent="0.25">
      <c r="A158" s="88" t="s">
        <v>1518</v>
      </c>
      <c r="B158" s="90">
        <v>43804</v>
      </c>
      <c r="C158" s="88">
        <v>1</v>
      </c>
      <c r="D158" s="88" t="s">
        <v>101</v>
      </c>
      <c r="E158" s="126">
        <v>98000</v>
      </c>
      <c r="F158" s="88">
        <v>4</v>
      </c>
      <c r="G158" s="88" t="s">
        <v>139</v>
      </c>
      <c r="H158" s="88" t="s">
        <v>975</v>
      </c>
      <c r="I158" s="88">
        <v>5650</v>
      </c>
      <c r="J158" s="88">
        <v>35000</v>
      </c>
      <c r="K158" s="88">
        <v>35238</v>
      </c>
      <c r="L158" s="88" t="s">
        <v>123</v>
      </c>
      <c r="M158" s="89">
        <v>35</v>
      </c>
      <c r="P158" s="88" t="s">
        <v>1519</v>
      </c>
      <c r="S158" s="88">
        <v>31</v>
      </c>
      <c r="T158" s="88" t="s">
        <v>538</v>
      </c>
      <c r="AC158" s="88">
        <v>1</v>
      </c>
      <c r="AD158" s="88">
        <v>2</v>
      </c>
      <c r="AE158" s="88" t="s">
        <v>108</v>
      </c>
      <c r="AF158" s="88" t="s">
        <v>251</v>
      </c>
      <c r="AG158" s="88">
        <v>1</v>
      </c>
      <c r="AM158" s="88" t="s">
        <v>1520</v>
      </c>
      <c r="AN158" s="88" t="s">
        <v>1521</v>
      </c>
      <c r="AO158" s="88" t="s">
        <v>106</v>
      </c>
      <c r="AP158" s="133" t="str">
        <f t="shared" si="8"/>
        <v>05</v>
      </c>
      <c r="AQ158" s="133" t="str">
        <f t="shared" si="9"/>
        <v>12</v>
      </c>
      <c r="AR158" s="133">
        <f t="shared" si="10"/>
        <v>2019</v>
      </c>
      <c r="AS158" s="133" t="str">
        <f t="shared" si="11"/>
        <v>décembre</v>
      </c>
    </row>
    <row r="159" spans="1:45" hidden="1" x14ac:dyDescent="0.25">
      <c r="A159" s="88" t="s">
        <v>2047</v>
      </c>
      <c r="B159" s="90">
        <v>43554</v>
      </c>
      <c r="C159" s="88">
        <v>1</v>
      </c>
      <c r="D159" s="88" t="s">
        <v>101</v>
      </c>
      <c r="E159" s="126">
        <v>150000</v>
      </c>
      <c r="F159" s="88">
        <v>1</v>
      </c>
      <c r="H159" s="88" t="s">
        <v>404</v>
      </c>
      <c r="I159" s="88">
        <v>6031</v>
      </c>
      <c r="J159" s="88">
        <v>35000</v>
      </c>
      <c r="K159" s="88">
        <v>35238</v>
      </c>
      <c r="L159" s="88" t="s">
        <v>123</v>
      </c>
      <c r="M159" s="89">
        <v>35</v>
      </c>
      <c r="P159" s="88" t="s">
        <v>405</v>
      </c>
      <c r="S159" s="88">
        <v>197</v>
      </c>
      <c r="AC159" s="88">
        <v>1</v>
      </c>
      <c r="AD159" s="88">
        <v>4</v>
      </c>
      <c r="AE159" s="88" t="s">
        <v>126</v>
      </c>
      <c r="AF159" s="88" t="s">
        <v>143</v>
      </c>
      <c r="AG159" s="88">
        <v>0</v>
      </c>
      <c r="AM159" s="88" t="s">
        <v>406</v>
      </c>
      <c r="AN159" s="88" t="s">
        <v>407</v>
      </c>
      <c r="AO159" s="88" t="s">
        <v>106</v>
      </c>
      <c r="AP159" s="133" t="str">
        <f t="shared" si="8"/>
        <v>30</v>
      </c>
      <c r="AQ159" s="133" t="str">
        <f t="shared" si="9"/>
        <v>03</v>
      </c>
      <c r="AR159" s="133">
        <f t="shared" si="10"/>
        <v>2019</v>
      </c>
      <c r="AS159" s="133" t="str">
        <f t="shared" si="11"/>
        <v>mars</v>
      </c>
    </row>
    <row r="160" spans="1:45" hidden="1" x14ac:dyDescent="0.25">
      <c r="A160" s="88" t="s">
        <v>2047</v>
      </c>
      <c r="B160" s="90">
        <v>43554</v>
      </c>
      <c r="C160" s="88">
        <v>1</v>
      </c>
      <c r="D160" s="88" t="s">
        <v>101</v>
      </c>
      <c r="E160" s="126">
        <v>150000</v>
      </c>
      <c r="F160" s="88">
        <v>1</v>
      </c>
      <c r="H160" s="88" t="s">
        <v>404</v>
      </c>
      <c r="I160" s="88">
        <v>6031</v>
      </c>
      <c r="J160" s="88">
        <v>35000</v>
      </c>
      <c r="K160" s="88">
        <v>35238</v>
      </c>
      <c r="L160" s="88" t="s">
        <v>123</v>
      </c>
      <c r="M160" s="89">
        <v>35</v>
      </c>
      <c r="P160" s="88" t="s">
        <v>405</v>
      </c>
      <c r="S160" s="88">
        <v>196</v>
      </c>
      <c r="AC160" s="88">
        <v>1</v>
      </c>
      <c r="AD160" s="88">
        <v>4</v>
      </c>
      <c r="AE160" s="88" t="s">
        <v>126</v>
      </c>
      <c r="AF160" s="88" t="s">
        <v>143</v>
      </c>
      <c r="AG160" s="88">
        <v>0</v>
      </c>
      <c r="AM160" s="88" t="s">
        <v>406</v>
      </c>
      <c r="AN160" s="88" t="s">
        <v>407</v>
      </c>
      <c r="AO160" s="88" t="s">
        <v>106</v>
      </c>
      <c r="AP160" s="133" t="str">
        <f t="shared" si="8"/>
        <v>30</v>
      </c>
      <c r="AQ160" s="133" t="str">
        <f t="shared" si="9"/>
        <v>03</v>
      </c>
      <c r="AR160" s="133">
        <f t="shared" si="10"/>
        <v>2019</v>
      </c>
      <c r="AS160" s="133" t="str">
        <f t="shared" si="11"/>
        <v>mars</v>
      </c>
    </row>
    <row r="161" spans="1:45" hidden="1" x14ac:dyDescent="0.25">
      <c r="A161" s="88" t="s">
        <v>2047</v>
      </c>
      <c r="B161" s="90">
        <v>43554</v>
      </c>
      <c r="C161" s="88">
        <v>1</v>
      </c>
      <c r="D161" s="88" t="s">
        <v>101</v>
      </c>
      <c r="E161" s="126">
        <v>150000</v>
      </c>
      <c r="F161" s="88">
        <v>1</v>
      </c>
      <c r="H161" s="88" t="s">
        <v>404</v>
      </c>
      <c r="I161" s="88">
        <v>6031</v>
      </c>
      <c r="J161" s="88">
        <v>35000</v>
      </c>
      <c r="K161" s="88">
        <v>35238</v>
      </c>
      <c r="L161" s="88" t="s">
        <v>123</v>
      </c>
      <c r="M161" s="89">
        <v>35</v>
      </c>
      <c r="P161" s="88" t="s">
        <v>405</v>
      </c>
      <c r="S161" s="88">
        <v>195</v>
      </c>
      <c r="AC161" s="88">
        <v>1</v>
      </c>
      <c r="AD161" s="88">
        <v>4</v>
      </c>
      <c r="AE161" s="88" t="s">
        <v>126</v>
      </c>
      <c r="AF161" s="88" t="s">
        <v>143</v>
      </c>
      <c r="AG161" s="88">
        <v>0</v>
      </c>
      <c r="AM161" s="88" t="s">
        <v>406</v>
      </c>
      <c r="AN161" s="88" t="s">
        <v>407</v>
      </c>
      <c r="AO161" s="88" t="s">
        <v>106</v>
      </c>
      <c r="AP161" s="133" t="str">
        <f t="shared" si="8"/>
        <v>30</v>
      </c>
      <c r="AQ161" s="133" t="str">
        <f t="shared" si="9"/>
        <v>03</v>
      </c>
      <c r="AR161" s="133">
        <f t="shared" si="10"/>
        <v>2019</v>
      </c>
      <c r="AS161" s="133" t="str">
        <f t="shared" si="11"/>
        <v>mars</v>
      </c>
    </row>
    <row r="162" spans="1:45" hidden="1" x14ac:dyDescent="0.25">
      <c r="A162" s="88" t="s">
        <v>2047</v>
      </c>
      <c r="B162" s="90">
        <v>43554</v>
      </c>
      <c r="C162" s="88">
        <v>1</v>
      </c>
      <c r="D162" s="88" t="s">
        <v>101</v>
      </c>
      <c r="E162" s="126">
        <v>150000</v>
      </c>
      <c r="F162" s="88">
        <v>1</v>
      </c>
      <c r="H162" s="88" t="s">
        <v>404</v>
      </c>
      <c r="I162" s="88">
        <v>6031</v>
      </c>
      <c r="J162" s="88">
        <v>35000</v>
      </c>
      <c r="K162" s="88">
        <v>35238</v>
      </c>
      <c r="L162" s="88" t="s">
        <v>123</v>
      </c>
      <c r="M162" s="89">
        <v>35</v>
      </c>
      <c r="P162" s="88" t="s">
        <v>405</v>
      </c>
      <c r="S162" s="88">
        <v>194</v>
      </c>
      <c r="AC162" s="88">
        <v>1</v>
      </c>
      <c r="AD162" s="88">
        <v>4</v>
      </c>
      <c r="AE162" s="88" t="s">
        <v>126</v>
      </c>
      <c r="AF162" s="88" t="s">
        <v>143</v>
      </c>
      <c r="AG162" s="88">
        <v>0</v>
      </c>
      <c r="AM162" s="88" t="s">
        <v>406</v>
      </c>
      <c r="AN162" s="88" t="s">
        <v>407</v>
      </c>
      <c r="AO162" s="88" t="s">
        <v>106</v>
      </c>
      <c r="AP162" s="133" t="str">
        <f t="shared" si="8"/>
        <v>30</v>
      </c>
      <c r="AQ162" s="133" t="str">
        <f t="shared" si="9"/>
        <v>03</v>
      </c>
      <c r="AR162" s="133">
        <f t="shared" si="10"/>
        <v>2019</v>
      </c>
      <c r="AS162" s="133" t="str">
        <f t="shared" si="11"/>
        <v>mars</v>
      </c>
    </row>
    <row r="163" spans="1:45" hidden="1" x14ac:dyDescent="0.25">
      <c r="A163" s="88" t="s">
        <v>2047</v>
      </c>
      <c r="B163" s="90">
        <v>43554</v>
      </c>
      <c r="C163" s="88">
        <v>1</v>
      </c>
      <c r="D163" s="88" t="s">
        <v>101</v>
      </c>
      <c r="E163" s="126">
        <v>150000</v>
      </c>
      <c r="F163" s="88">
        <v>1</v>
      </c>
      <c r="H163" s="88" t="s">
        <v>404</v>
      </c>
      <c r="I163" s="88">
        <v>6031</v>
      </c>
      <c r="J163" s="88">
        <v>35000</v>
      </c>
      <c r="K163" s="88">
        <v>35238</v>
      </c>
      <c r="L163" s="88" t="s">
        <v>123</v>
      </c>
      <c r="M163" s="89">
        <v>35</v>
      </c>
      <c r="P163" s="88" t="s">
        <v>405</v>
      </c>
      <c r="S163" s="88">
        <v>193</v>
      </c>
      <c r="AC163" s="88">
        <v>1</v>
      </c>
      <c r="AD163" s="88">
        <v>4</v>
      </c>
      <c r="AE163" s="88" t="s">
        <v>126</v>
      </c>
      <c r="AF163" s="88" t="s">
        <v>143</v>
      </c>
      <c r="AG163" s="88">
        <v>0</v>
      </c>
      <c r="AM163" s="88" t="s">
        <v>406</v>
      </c>
      <c r="AN163" s="88" t="s">
        <v>407</v>
      </c>
      <c r="AO163" s="88" t="s">
        <v>106</v>
      </c>
      <c r="AP163" s="133" t="str">
        <f t="shared" si="8"/>
        <v>30</v>
      </c>
      <c r="AQ163" s="133" t="str">
        <f t="shared" si="9"/>
        <v>03</v>
      </c>
      <c r="AR163" s="133">
        <f t="shared" si="10"/>
        <v>2019</v>
      </c>
      <c r="AS163" s="133" t="str">
        <f t="shared" si="11"/>
        <v>mars</v>
      </c>
    </row>
    <row r="164" spans="1:45" hidden="1" x14ac:dyDescent="0.25">
      <c r="A164" s="88" t="s">
        <v>2047</v>
      </c>
      <c r="B164" s="90">
        <v>43554</v>
      </c>
      <c r="C164" s="88">
        <v>1</v>
      </c>
      <c r="D164" s="88" t="s">
        <v>101</v>
      </c>
      <c r="E164" s="126">
        <v>150000</v>
      </c>
      <c r="F164" s="88">
        <v>1</v>
      </c>
      <c r="H164" s="88" t="s">
        <v>404</v>
      </c>
      <c r="I164" s="88">
        <v>6031</v>
      </c>
      <c r="J164" s="88">
        <v>35000</v>
      </c>
      <c r="K164" s="88">
        <v>35238</v>
      </c>
      <c r="L164" s="88" t="s">
        <v>123</v>
      </c>
      <c r="M164" s="89">
        <v>35</v>
      </c>
      <c r="P164" s="88" t="s">
        <v>405</v>
      </c>
      <c r="S164" s="88">
        <v>192</v>
      </c>
      <c r="AC164" s="88">
        <v>1</v>
      </c>
      <c r="AD164" s="88">
        <v>4</v>
      </c>
      <c r="AE164" s="88" t="s">
        <v>126</v>
      </c>
      <c r="AF164" s="88" t="s">
        <v>143</v>
      </c>
      <c r="AG164" s="88">
        <v>0</v>
      </c>
      <c r="AM164" s="88" t="s">
        <v>406</v>
      </c>
      <c r="AN164" s="88" t="s">
        <v>407</v>
      </c>
      <c r="AO164" s="88" t="s">
        <v>106</v>
      </c>
      <c r="AP164" s="133" t="str">
        <f t="shared" si="8"/>
        <v>30</v>
      </c>
      <c r="AQ164" s="133" t="str">
        <f t="shared" si="9"/>
        <v>03</v>
      </c>
      <c r="AR164" s="133">
        <f t="shared" si="10"/>
        <v>2019</v>
      </c>
      <c r="AS164" s="133" t="str">
        <f t="shared" si="11"/>
        <v>mars</v>
      </c>
    </row>
    <row r="165" spans="1:45" hidden="1" x14ac:dyDescent="0.25">
      <c r="A165" s="88" t="s">
        <v>2047</v>
      </c>
      <c r="B165" s="90">
        <v>43554</v>
      </c>
      <c r="C165" s="88">
        <v>1</v>
      </c>
      <c r="D165" s="88" t="s">
        <v>101</v>
      </c>
      <c r="E165" s="126">
        <v>150000</v>
      </c>
      <c r="F165" s="88">
        <v>1</v>
      </c>
      <c r="H165" s="88" t="s">
        <v>404</v>
      </c>
      <c r="I165" s="88">
        <v>6031</v>
      </c>
      <c r="J165" s="88">
        <v>35000</v>
      </c>
      <c r="K165" s="88">
        <v>35238</v>
      </c>
      <c r="L165" s="88" t="s">
        <v>123</v>
      </c>
      <c r="M165" s="89">
        <v>35</v>
      </c>
      <c r="P165" s="88" t="s">
        <v>405</v>
      </c>
      <c r="S165" s="88">
        <v>191</v>
      </c>
      <c r="AC165" s="88">
        <v>1</v>
      </c>
      <c r="AD165" s="88">
        <v>4</v>
      </c>
      <c r="AE165" s="88" t="s">
        <v>126</v>
      </c>
      <c r="AF165" s="88" t="s">
        <v>143</v>
      </c>
      <c r="AG165" s="88">
        <v>0</v>
      </c>
      <c r="AM165" s="88" t="s">
        <v>406</v>
      </c>
      <c r="AN165" s="88" t="s">
        <v>407</v>
      </c>
      <c r="AO165" s="88" t="s">
        <v>106</v>
      </c>
      <c r="AP165" s="133" t="str">
        <f t="shared" si="8"/>
        <v>30</v>
      </c>
      <c r="AQ165" s="133" t="str">
        <f t="shared" si="9"/>
        <v>03</v>
      </c>
      <c r="AR165" s="133">
        <f t="shared" si="10"/>
        <v>2019</v>
      </c>
      <c r="AS165" s="133" t="str">
        <f t="shared" si="11"/>
        <v>mars</v>
      </c>
    </row>
    <row r="166" spans="1:45" hidden="1" x14ac:dyDescent="0.25">
      <c r="A166" s="88" t="s">
        <v>2047</v>
      </c>
      <c r="B166" s="90">
        <v>43554</v>
      </c>
      <c r="C166" s="88">
        <v>1</v>
      </c>
      <c r="D166" s="88" t="s">
        <v>101</v>
      </c>
      <c r="E166" s="126">
        <v>150000</v>
      </c>
      <c r="F166" s="88">
        <v>1</v>
      </c>
      <c r="H166" s="88" t="s">
        <v>404</v>
      </c>
      <c r="I166" s="88">
        <v>6031</v>
      </c>
      <c r="J166" s="88">
        <v>35000</v>
      </c>
      <c r="K166" s="88">
        <v>35238</v>
      </c>
      <c r="L166" s="88" t="s">
        <v>123</v>
      </c>
      <c r="M166" s="89">
        <v>35</v>
      </c>
      <c r="P166" s="88" t="s">
        <v>405</v>
      </c>
      <c r="S166" s="88">
        <v>190</v>
      </c>
      <c r="AC166" s="88">
        <v>1</v>
      </c>
      <c r="AD166" s="88">
        <v>4</v>
      </c>
      <c r="AE166" s="88" t="s">
        <v>126</v>
      </c>
      <c r="AF166" s="88" t="s">
        <v>143</v>
      </c>
      <c r="AG166" s="88">
        <v>0</v>
      </c>
      <c r="AM166" s="88" t="s">
        <v>406</v>
      </c>
      <c r="AN166" s="88" t="s">
        <v>407</v>
      </c>
      <c r="AO166" s="88" t="s">
        <v>106</v>
      </c>
      <c r="AP166" s="133" t="str">
        <f t="shared" si="8"/>
        <v>30</v>
      </c>
      <c r="AQ166" s="133" t="str">
        <f t="shared" si="9"/>
        <v>03</v>
      </c>
      <c r="AR166" s="133">
        <f t="shared" si="10"/>
        <v>2019</v>
      </c>
      <c r="AS166" s="133" t="str">
        <f t="shared" si="11"/>
        <v>mars</v>
      </c>
    </row>
    <row r="167" spans="1:45" hidden="1" x14ac:dyDescent="0.25">
      <c r="A167" s="88" t="s">
        <v>2047</v>
      </c>
      <c r="B167" s="90">
        <v>43554</v>
      </c>
      <c r="C167" s="88">
        <v>1</v>
      </c>
      <c r="D167" s="88" t="s">
        <v>101</v>
      </c>
      <c r="E167" s="126">
        <v>150000</v>
      </c>
      <c r="F167" s="88">
        <v>1</v>
      </c>
      <c r="H167" s="88" t="s">
        <v>404</v>
      </c>
      <c r="I167" s="88">
        <v>6031</v>
      </c>
      <c r="J167" s="88">
        <v>35000</v>
      </c>
      <c r="K167" s="88">
        <v>35238</v>
      </c>
      <c r="L167" s="88" t="s">
        <v>123</v>
      </c>
      <c r="M167" s="89">
        <v>35</v>
      </c>
      <c r="P167" s="88" t="s">
        <v>405</v>
      </c>
      <c r="S167" s="88">
        <v>189</v>
      </c>
      <c r="AC167" s="88">
        <v>1</v>
      </c>
      <c r="AD167" s="88">
        <v>4</v>
      </c>
      <c r="AE167" s="88" t="s">
        <v>126</v>
      </c>
      <c r="AF167" s="88" t="s">
        <v>143</v>
      </c>
      <c r="AG167" s="88">
        <v>0</v>
      </c>
      <c r="AM167" s="88" t="s">
        <v>406</v>
      </c>
      <c r="AN167" s="88" t="s">
        <v>407</v>
      </c>
      <c r="AO167" s="88" t="s">
        <v>106</v>
      </c>
      <c r="AP167" s="133" t="str">
        <f t="shared" si="8"/>
        <v>30</v>
      </c>
      <c r="AQ167" s="133" t="str">
        <f t="shared" si="9"/>
        <v>03</v>
      </c>
      <c r="AR167" s="133">
        <f t="shared" si="10"/>
        <v>2019</v>
      </c>
      <c r="AS167" s="133" t="str">
        <f t="shared" si="11"/>
        <v>mars</v>
      </c>
    </row>
    <row r="168" spans="1:45" hidden="1" x14ac:dyDescent="0.25">
      <c r="A168" s="88" t="s">
        <v>2047</v>
      </c>
      <c r="B168" s="90">
        <v>43554</v>
      </c>
      <c r="C168" s="88">
        <v>1</v>
      </c>
      <c r="D168" s="88" t="s">
        <v>101</v>
      </c>
      <c r="E168" s="126">
        <v>150000</v>
      </c>
      <c r="F168" s="88">
        <v>1</v>
      </c>
      <c r="H168" s="88" t="s">
        <v>404</v>
      </c>
      <c r="I168" s="88">
        <v>6031</v>
      </c>
      <c r="J168" s="88">
        <v>35000</v>
      </c>
      <c r="K168" s="88">
        <v>35238</v>
      </c>
      <c r="L168" s="88" t="s">
        <v>123</v>
      </c>
      <c r="M168" s="89">
        <v>35</v>
      </c>
      <c r="P168" s="88" t="s">
        <v>405</v>
      </c>
      <c r="S168" s="88">
        <v>188</v>
      </c>
      <c r="AC168" s="88">
        <v>1</v>
      </c>
      <c r="AD168" s="88">
        <v>4</v>
      </c>
      <c r="AE168" s="88" t="s">
        <v>126</v>
      </c>
      <c r="AF168" s="88" t="s">
        <v>143</v>
      </c>
      <c r="AG168" s="88">
        <v>0</v>
      </c>
      <c r="AM168" s="88" t="s">
        <v>406</v>
      </c>
      <c r="AN168" s="88" t="s">
        <v>407</v>
      </c>
      <c r="AO168" s="88" t="s">
        <v>106</v>
      </c>
      <c r="AP168" s="133" t="str">
        <f t="shared" si="8"/>
        <v>30</v>
      </c>
      <c r="AQ168" s="133" t="str">
        <f t="shared" si="9"/>
        <v>03</v>
      </c>
      <c r="AR168" s="133">
        <f t="shared" si="10"/>
        <v>2019</v>
      </c>
      <c r="AS168" s="133" t="str">
        <f t="shared" si="11"/>
        <v>mars</v>
      </c>
    </row>
    <row r="169" spans="1:45" hidden="1" x14ac:dyDescent="0.25">
      <c r="A169" s="88" t="s">
        <v>2047</v>
      </c>
      <c r="B169" s="90">
        <v>43554</v>
      </c>
      <c r="C169" s="88">
        <v>1</v>
      </c>
      <c r="D169" s="88" t="s">
        <v>101</v>
      </c>
      <c r="E169" s="126">
        <v>150000</v>
      </c>
      <c r="F169" s="88">
        <v>1</v>
      </c>
      <c r="H169" s="88" t="s">
        <v>404</v>
      </c>
      <c r="I169" s="88">
        <v>6031</v>
      </c>
      <c r="J169" s="88">
        <v>35000</v>
      </c>
      <c r="K169" s="88">
        <v>35238</v>
      </c>
      <c r="L169" s="88" t="s">
        <v>123</v>
      </c>
      <c r="M169" s="89">
        <v>35</v>
      </c>
      <c r="P169" s="88" t="s">
        <v>405</v>
      </c>
      <c r="S169" s="88">
        <v>187</v>
      </c>
      <c r="AC169" s="88">
        <v>1</v>
      </c>
      <c r="AD169" s="88">
        <v>4</v>
      </c>
      <c r="AE169" s="88" t="s">
        <v>126</v>
      </c>
      <c r="AF169" s="88" t="s">
        <v>143</v>
      </c>
      <c r="AG169" s="88">
        <v>0</v>
      </c>
      <c r="AM169" s="88" t="s">
        <v>406</v>
      </c>
      <c r="AN169" s="88" t="s">
        <v>407</v>
      </c>
      <c r="AO169" s="88" t="s">
        <v>106</v>
      </c>
      <c r="AP169" s="133" t="str">
        <f t="shared" si="8"/>
        <v>30</v>
      </c>
      <c r="AQ169" s="133" t="str">
        <f t="shared" si="9"/>
        <v>03</v>
      </c>
      <c r="AR169" s="133">
        <f t="shared" si="10"/>
        <v>2019</v>
      </c>
      <c r="AS169" s="133" t="str">
        <f t="shared" si="11"/>
        <v>mars</v>
      </c>
    </row>
    <row r="170" spans="1:45" hidden="1" x14ac:dyDescent="0.25">
      <c r="A170" s="88" t="s">
        <v>2047</v>
      </c>
      <c r="B170" s="90">
        <v>43554</v>
      </c>
      <c r="C170" s="88">
        <v>1</v>
      </c>
      <c r="D170" s="88" t="s">
        <v>101</v>
      </c>
      <c r="E170" s="126">
        <v>150000</v>
      </c>
      <c r="F170" s="88">
        <v>1</v>
      </c>
      <c r="H170" s="88" t="s">
        <v>404</v>
      </c>
      <c r="I170" s="88">
        <v>6031</v>
      </c>
      <c r="J170" s="88">
        <v>35000</v>
      </c>
      <c r="K170" s="88">
        <v>35238</v>
      </c>
      <c r="L170" s="88" t="s">
        <v>123</v>
      </c>
      <c r="M170" s="89">
        <v>35</v>
      </c>
      <c r="P170" s="88" t="s">
        <v>405</v>
      </c>
      <c r="S170" s="88">
        <v>176</v>
      </c>
      <c r="AC170" s="88">
        <v>1</v>
      </c>
      <c r="AD170" s="88">
        <v>4</v>
      </c>
      <c r="AE170" s="88" t="s">
        <v>126</v>
      </c>
      <c r="AF170" s="88" t="s">
        <v>143</v>
      </c>
      <c r="AG170" s="88">
        <v>0</v>
      </c>
      <c r="AM170" s="88" t="s">
        <v>406</v>
      </c>
      <c r="AN170" s="88" t="s">
        <v>407</v>
      </c>
      <c r="AO170" s="88" t="s">
        <v>106</v>
      </c>
      <c r="AP170" s="133" t="str">
        <f t="shared" si="8"/>
        <v>30</v>
      </c>
      <c r="AQ170" s="133" t="str">
        <f t="shared" si="9"/>
        <v>03</v>
      </c>
      <c r="AR170" s="133">
        <f t="shared" si="10"/>
        <v>2019</v>
      </c>
      <c r="AS170" s="133" t="str">
        <f t="shared" si="11"/>
        <v>mars</v>
      </c>
    </row>
    <row r="171" spans="1:45" hidden="1" x14ac:dyDescent="0.25">
      <c r="A171" s="88" t="s">
        <v>2047</v>
      </c>
      <c r="B171" s="90">
        <v>43554</v>
      </c>
      <c r="C171" s="88">
        <v>1</v>
      </c>
      <c r="D171" s="88" t="s">
        <v>101</v>
      </c>
      <c r="E171" s="126">
        <v>150000</v>
      </c>
      <c r="F171" s="88">
        <v>1</v>
      </c>
      <c r="H171" s="88" t="s">
        <v>404</v>
      </c>
      <c r="I171" s="88">
        <v>6031</v>
      </c>
      <c r="J171" s="88">
        <v>35000</v>
      </c>
      <c r="K171" s="88">
        <v>35238</v>
      </c>
      <c r="L171" s="88" t="s">
        <v>123</v>
      </c>
      <c r="M171" s="89">
        <v>35</v>
      </c>
      <c r="P171" s="88" t="s">
        <v>405</v>
      </c>
      <c r="S171" s="88">
        <v>177</v>
      </c>
      <c r="AC171" s="88">
        <v>1</v>
      </c>
      <c r="AD171" s="88">
        <v>4</v>
      </c>
      <c r="AE171" s="88" t="s">
        <v>126</v>
      </c>
      <c r="AF171" s="88" t="s">
        <v>143</v>
      </c>
      <c r="AG171" s="88">
        <v>0</v>
      </c>
      <c r="AM171" s="88" t="s">
        <v>406</v>
      </c>
      <c r="AN171" s="88" t="s">
        <v>407</v>
      </c>
      <c r="AO171" s="88" t="s">
        <v>106</v>
      </c>
      <c r="AP171" s="133" t="str">
        <f t="shared" si="8"/>
        <v>30</v>
      </c>
      <c r="AQ171" s="133" t="str">
        <f t="shared" si="9"/>
        <v>03</v>
      </c>
      <c r="AR171" s="133">
        <f t="shared" si="10"/>
        <v>2019</v>
      </c>
      <c r="AS171" s="133" t="str">
        <f t="shared" si="11"/>
        <v>mars</v>
      </c>
    </row>
    <row r="172" spans="1:45" hidden="1" x14ac:dyDescent="0.25">
      <c r="A172" s="88" t="s">
        <v>2047</v>
      </c>
      <c r="B172" s="90">
        <v>43554</v>
      </c>
      <c r="C172" s="88">
        <v>1</v>
      </c>
      <c r="D172" s="88" t="s">
        <v>101</v>
      </c>
      <c r="E172" s="126">
        <v>150000</v>
      </c>
      <c r="F172" s="88">
        <v>1</v>
      </c>
      <c r="H172" s="88" t="s">
        <v>404</v>
      </c>
      <c r="I172" s="88">
        <v>6031</v>
      </c>
      <c r="J172" s="88">
        <v>35000</v>
      </c>
      <c r="K172" s="88">
        <v>35238</v>
      </c>
      <c r="L172" s="88" t="s">
        <v>123</v>
      </c>
      <c r="M172" s="89">
        <v>35</v>
      </c>
      <c r="P172" s="88" t="s">
        <v>405</v>
      </c>
      <c r="S172" s="88">
        <v>178</v>
      </c>
      <c r="AC172" s="88">
        <v>1</v>
      </c>
      <c r="AD172" s="88">
        <v>4</v>
      </c>
      <c r="AE172" s="88" t="s">
        <v>126</v>
      </c>
      <c r="AF172" s="88" t="s">
        <v>143</v>
      </c>
      <c r="AG172" s="88">
        <v>0</v>
      </c>
      <c r="AM172" s="88" t="s">
        <v>406</v>
      </c>
      <c r="AN172" s="88" t="s">
        <v>407</v>
      </c>
      <c r="AO172" s="88" t="s">
        <v>106</v>
      </c>
      <c r="AP172" s="133" t="str">
        <f t="shared" si="8"/>
        <v>30</v>
      </c>
      <c r="AQ172" s="133" t="str">
        <f t="shared" si="9"/>
        <v>03</v>
      </c>
      <c r="AR172" s="133">
        <f t="shared" si="10"/>
        <v>2019</v>
      </c>
      <c r="AS172" s="133" t="str">
        <f t="shared" si="11"/>
        <v>mars</v>
      </c>
    </row>
    <row r="173" spans="1:45" hidden="1" x14ac:dyDescent="0.25">
      <c r="A173" s="88" t="s">
        <v>2047</v>
      </c>
      <c r="B173" s="90">
        <v>43554</v>
      </c>
      <c r="C173" s="88">
        <v>1</v>
      </c>
      <c r="D173" s="88" t="s">
        <v>101</v>
      </c>
      <c r="E173" s="126">
        <v>150000</v>
      </c>
      <c r="F173" s="88">
        <v>1</v>
      </c>
      <c r="H173" s="88" t="s">
        <v>404</v>
      </c>
      <c r="I173" s="88">
        <v>6031</v>
      </c>
      <c r="J173" s="88">
        <v>35000</v>
      </c>
      <c r="K173" s="88">
        <v>35238</v>
      </c>
      <c r="L173" s="88" t="s">
        <v>123</v>
      </c>
      <c r="M173" s="89">
        <v>35</v>
      </c>
      <c r="P173" s="88" t="s">
        <v>405</v>
      </c>
      <c r="S173" s="88">
        <v>179</v>
      </c>
      <c r="AC173" s="88">
        <v>1</v>
      </c>
      <c r="AD173" s="88">
        <v>4</v>
      </c>
      <c r="AE173" s="88" t="s">
        <v>126</v>
      </c>
      <c r="AF173" s="88" t="s">
        <v>143</v>
      </c>
      <c r="AG173" s="88">
        <v>0</v>
      </c>
      <c r="AM173" s="88" t="s">
        <v>406</v>
      </c>
      <c r="AN173" s="88" t="s">
        <v>407</v>
      </c>
      <c r="AO173" s="88" t="s">
        <v>106</v>
      </c>
      <c r="AP173" s="133" t="str">
        <f t="shared" si="8"/>
        <v>30</v>
      </c>
      <c r="AQ173" s="133" t="str">
        <f t="shared" si="9"/>
        <v>03</v>
      </c>
      <c r="AR173" s="133">
        <f t="shared" si="10"/>
        <v>2019</v>
      </c>
      <c r="AS173" s="133" t="str">
        <f t="shared" si="11"/>
        <v>mars</v>
      </c>
    </row>
    <row r="174" spans="1:45" hidden="1" x14ac:dyDescent="0.25">
      <c r="A174" s="88" t="s">
        <v>2047</v>
      </c>
      <c r="B174" s="90">
        <v>43554</v>
      </c>
      <c r="C174" s="88">
        <v>1</v>
      </c>
      <c r="D174" s="88" t="s">
        <v>101</v>
      </c>
      <c r="E174" s="126">
        <v>150000</v>
      </c>
      <c r="F174" s="88">
        <v>1</v>
      </c>
      <c r="H174" s="88" t="s">
        <v>404</v>
      </c>
      <c r="I174" s="88">
        <v>6031</v>
      </c>
      <c r="J174" s="88">
        <v>35000</v>
      </c>
      <c r="K174" s="88">
        <v>35238</v>
      </c>
      <c r="L174" s="88" t="s">
        <v>123</v>
      </c>
      <c r="M174" s="89">
        <v>35</v>
      </c>
      <c r="P174" s="88" t="s">
        <v>405</v>
      </c>
      <c r="S174" s="88">
        <v>180</v>
      </c>
      <c r="AC174" s="88">
        <v>1</v>
      </c>
      <c r="AD174" s="88">
        <v>4</v>
      </c>
      <c r="AE174" s="88" t="s">
        <v>126</v>
      </c>
      <c r="AF174" s="88" t="s">
        <v>143</v>
      </c>
      <c r="AG174" s="88">
        <v>0</v>
      </c>
      <c r="AM174" s="88" t="s">
        <v>406</v>
      </c>
      <c r="AN174" s="88" t="s">
        <v>407</v>
      </c>
      <c r="AO174" s="88" t="s">
        <v>106</v>
      </c>
      <c r="AP174" s="133" t="str">
        <f t="shared" si="8"/>
        <v>30</v>
      </c>
      <c r="AQ174" s="133" t="str">
        <f t="shared" si="9"/>
        <v>03</v>
      </c>
      <c r="AR174" s="133">
        <f t="shared" si="10"/>
        <v>2019</v>
      </c>
      <c r="AS174" s="133" t="str">
        <f t="shared" si="11"/>
        <v>mars</v>
      </c>
    </row>
    <row r="175" spans="1:45" hidden="1" x14ac:dyDescent="0.25">
      <c r="A175" s="88" t="s">
        <v>2047</v>
      </c>
      <c r="B175" s="90">
        <v>43554</v>
      </c>
      <c r="C175" s="88">
        <v>1</v>
      </c>
      <c r="D175" s="88" t="s">
        <v>101</v>
      </c>
      <c r="E175" s="126">
        <v>150000</v>
      </c>
      <c r="F175" s="88">
        <v>1</v>
      </c>
      <c r="H175" s="88" t="s">
        <v>404</v>
      </c>
      <c r="I175" s="88">
        <v>6031</v>
      </c>
      <c r="J175" s="88">
        <v>35000</v>
      </c>
      <c r="K175" s="88">
        <v>35238</v>
      </c>
      <c r="L175" s="88" t="s">
        <v>123</v>
      </c>
      <c r="M175" s="89">
        <v>35</v>
      </c>
      <c r="P175" s="88" t="s">
        <v>405</v>
      </c>
      <c r="S175" s="88">
        <v>186</v>
      </c>
      <c r="AC175" s="88">
        <v>1</v>
      </c>
      <c r="AD175" s="88">
        <v>4</v>
      </c>
      <c r="AE175" s="88" t="s">
        <v>126</v>
      </c>
      <c r="AF175" s="88" t="s">
        <v>143</v>
      </c>
      <c r="AG175" s="88">
        <v>0</v>
      </c>
      <c r="AM175" s="88" t="s">
        <v>406</v>
      </c>
      <c r="AN175" s="88" t="s">
        <v>407</v>
      </c>
      <c r="AO175" s="88" t="s">
        <v>106</v>
      </c>
      <c r="AP175" s="133" t="str">
        <f t="shared" si="8"/>
        <v>30</v>
      </c>
      <c r="AQ175" s="133" t="str">
        <f t="shared" si="9"/>
        <v>03</v>
      </c>
      <c r="AR175" s="133">
        <f t="shared" si="10"/>
        <v>2019</v>
      </c>
      <c r="AS175" s="133" t="str">
        <f t="shared" si="11"/>
        <v>mars</v>
      </c>
    </row>
    <row r="176" spans="1:45" hidden="1" x14ac:dyDescent="0.25">
      <c r="A176" s="88" t="s">
        <v>2047</v>
      </c>
      <c r="B176" s="90">
        <v>43554</v>
      </c>
      <c r="C176" s="88">
        <v>1</v>
      </c>
      <c r="D176" s="88" t="s">
        <v>101</v>
      </c>
      <c r="E176" s="126">
        <v>150000</v>
      </c>
      <c r="F176" s="88">
        <v>1</v>
      </c>
      <c r="H176" s="88" t="s">
        <v>404</v>
      </c>
      <c r="I176" s="88">
        <v>6031</v>
      </c>
      <c r="J176" s="88">
        <v>35000</v>
      </c>
      <c r="K176" s="88">
        <v>35238</v>
      </c>
      <c r="L176" s="88" t="s">
        <v>123</v>
      </c>
      <c r="M176" s="89">
        <v>35</v>
      </c>
      <c r="P176" s="88" t="s">
        <v>405</v>
      </c>
      <c r="S176" s="88">
        <v>185</v>
      </c>
      <c r="AC176" s="88">
        <v>1</v>
      </c>
      <c r="AD176" s="88">
        <v>4</v>
      </c>
      <c r="AE176" s="88" t="s">
        <v>126</v>
      </c>
      <c r="AF176" s="88" t="s">
        <v>143</v>
      </c>
      <c r="AG176" s="88">
        <v>0</v>
      </c>
      <c r="AM176" s="88" t="s">
        <v>406</v>
      </c>
      <c r="AN176" s="88" t="s">
        <v>407</v>
      </c>
      <c r="AO176" s="88" t="s">
        <v>106</v>
      </c>
      <c r="AP176" s="133" t="str">
        <f t="shared" si="8"/>
        <v>30</v>
      </c>
      <c r="AQ176" s="133" t="str">
        <f t="shared" si="9"/>
        <v>03</v>
      </c>
      <c r="AR176" s="133">
        <f t="shared" si="10"/>
        <v>2019</v>
      </c>
      <c r="AS176" s="133" t="str">
        <f t="shared" si="11"/>
        <v>mars</v>
      </c>
    </row>
    <row r="177" spans="1:45" hidden="1" x14ac:dyDescent="0.25">
      <c r="A177" s="88" t="s">
        <v>2047</v>
      </c>
      <c r="B177" s="90">
        <v>43554</v>
      </c>
      <c r="C177" s="88">
        <v>1</v>
      </c>
      <c r="D177" s="88" t="s">
        <v>101</v>
      </c>
      <c r="E177" s="126">
        <v>150000</v>
      </c>
      <c r="F177" s="88">
        <v>1</v>
      </c>
      <c r="H177" s="88" t="s">
        <v>404</v>
      </c>
      <c r="I177" s="88">
        <v>6031</v>
      </c>
      <c r="J177" s="88">
        <v>35000</v>
      </c>
      <c r="K177" s="88">
        <v>35238</v>
      </c>
      <c r="L177" s="88" t="s">
        <v>123</v>
      </c>
      <c r="M177" s="89">
        <v>35</v>
      </c>
      <c r="P177" s="88" t="s">
        <v>405</v>
      </c>
      <c r="S177" s="88">
        <v>184</v>
      </c>
      <c r="AC177" s="88">
        <v>1</v>
      </c>
      <c r="AD177" s="88">
        <v>4</v>
      </c>
      <c r="AE177" s="88" t="s">
        <v>126</v>
      </c>
      <c r="AF177" s="88" t="s">
        <v>143</v>
      </c>
      <c r="AG177" s="88">
        <v>0</v>
      </c>
      <c r="AM177" s="88" t="s">
        <v>406</v>
      </c>
      <c r="AN177" s="88" t="s">
        <v>407</v>
      </c>
      <c r="AO177" s="88" t="s">
        <v>106</v>
      </c>
      <c r="AP177" s="133" t="str">
        <f t="shared" si="8"/>
        <v>30</v>
      </c>
      <c r="AQ177" s="133" t="str">
        <f t="shared" si="9"/>
        <v>03</v>
      </c>
      <c r="AR177" s="133">
        <f t="shared" si="10"/>
        <v>2019</v>
      </c>
      <c r="AS177" s="133" t="str">
        <f t="shared" si="11"/>
        <v>mars</v>
      </c>
    </row>
    <row r="178" spans="1:45" hidden="1" x14ac:dyDescent="0.25">
      <c r="A178" s="88" t="s">
        <v>2047</v>
      </c>
      <c r="B178" s="90">
        <v>43554</v>
      </c>
      <c r="C178" s="88">
        <v>1</v>
      </c>
      <c r="D178" s="88" t="s">
        <v>101</v>
      </c>
      <c r="E178" s="126">
        <v>150000</v>
      </c>
      <c r="F178" s="88">
        <v>1</v>
      </c>
      <c r="H178" s="88" t="s">
        <v>404</v>
      </c>
      <c r="I178" s="88">
        <v>6031</v>
      </c>
      <c r="J178" s="88">
        <v>35000</v>
      </c>
      <c r="K178" s="88">
        <v>35238</v>
      </c>
      <c r="L178" s="88" t="s">
        <v>123</v>
      </c>
      <c r="M178" s="89">
        <v>35</v>
      </c>
      <c r="P178" s="88" t="s">
        <v>405</v>
      </c>
      <c r="S178" s="88">
        <v>183</v>
      </c>
      <c r="AC178" s="88">
        <v>1</v>
      </c>
      <c r="AD178" s="88">
        <v>4</v>
      </c>
      <c r="AE178" s="88" t="s">
        <v>126</v>
      </c>
      <c r="AF178" s="88" t="s">
        <v>143</v>
      </c>
      <c r="AG178" s="88">
        <v>0</v>
      </c>
      <c r="AM178" s="88" t="s">
        <v>406</v>
      </c>
      <c r="AN178" s="88" t="s">
        <v>407</v>
      </c>
      <c r="AO178" s="88" t="s">
        <v>106</v>
      </c>
      <c r="AP178" s="133" t="str">
        <f t="shared" si="8"/>
        <v>30</v>
      </c>
      <c r="AQ178" s="133" t="str">
        <f t="shared" si="9"/>
        <v>03</v>
      </c>
      <c r="AR178" s="133">
        <f t="shared" si="10"/>
        <v>2019</v>
      </c>
      <c r="AS178" s="133" t="str">
        <f t="shared" si="11"/>
        <v>mars</v>
      </c>
    </row>
    <row r="179" spans="1:45" hidden="1" x14ac:dyDescent="0.25">
      <c r="A179" s="88" t="s">
        <v>2048</v>
      </c>
      <c r="B179" s="90">
        <v>43559</v>
      </c>
      <c r="C179" s="88">
        <v>1</v>
      </c>
      <c r="D179" s="88" t="s">
        <v>101</v>
      </c>
      <c r="E179" s="126">
        <v>217000</v>
      </c>
      <c r="F179" s="88">
        <v>43</v>
      </c>
      <c r="H179" s="88" t="s">
        <v>280</v>
      </c>
      <c r="I179" s="88">
        <v>2420</v>
      </c>
      <c r="J179" s="88">
        <v>35000</v>
      </c>
      <c r="K179" s="88">
        <v>35238</v>
      </c>
      <c r="L179" s="88" t="s">
        <v>123</v>
      </c>
      <c r="M179" s="89">
        <v>35</v>
      </c>
      <c r="P179" s="88" t="s">
        <v>2049</v>
      </c>
      <c r="S179" s="88">
        <v>12</v>
      </c>
      <c r="U179" s="88">
        <v>22</v>
      </c>
      <c r="V179" s="88" t="s">
        <v>1130</v>
      </c>
      <c r="W179" s="88">
        <v>24</v>
      </c>
      <c r="Y179" s="88">
        <v>26</v>
      </c>
      <c r="AA179" s="88">
        <v>33</v>
      </c>
      <c r="AC179" s="88">
        <v>5</v>
      </c>
      <c r="AD179" s="88">
        <v>2</v>
      </c>
      <c r="AE179" s="88" t="s">
        <v>108</v>
      </c>
      <c r="AF179" s="88" t="s">
        <v>188</v>
      </c>
      <c r="AG179" s="88">
        <v>4</v>
      </c>
      <c r="AM179" s="88" t="s">
        <v>2050</v>
      </c>
      <c r="AN179" s="88" t="s">
        <v>2051</v>
      </c>
      <c r="AO179" s="88" t="s">
        <v>106</v>
      </c>
      <c r="AP179" s="133" t="str">
        <f t="shared" si="8"/>
        <v>04</v>
      </c>
      <c r="AQ179" s="133" t="str">
        <f t="shared" si="9"/>
        <v>04</v>
      </c>
      <c r="AR179" s="133">
        <f t="shared" si="10"/>
        <v>2019</v>
      </c>
      <c r="AS179" s="133" t="str">
        <f t="shared" si="11"/>
        <v>avril</v>
      </c>
    </row>
    <row r="180" spans="1:45" hidden="1" x14ac:dyDescent="0.25">
      <c r="A180" s="88" t="s">
        <v>2052</v>
      </c>
      <c r="B180" s="90">
        <v>43564</v>
      </c>
      <c r="C180" s="88">
        <v>1</v>
      </c>
      <c r="D180" s="88" t="s">
        <v>101</v>
      </c>
      <c r="E180" s="126">
        <v>87500</v>
      </c>
      <c r="F180" s="88">
        <v>5</v>
      </c>
      <c r="H180" s="88" t="s">
        <v>1216</v>
      </c>
      <c r="I180" s="88">
        <v>1570</v>
      </c>
      <c r="J180" s="88">
        <v>35000</v>
      </c>
      <c r="K180" s="88">
        <v>35238</v>
      </c>
      <c r="L180" s="88" t="s">
        <v>123</v>
      </c>
      <c r="M180" s="89">
        <v>35</v>
      </c>
      <c r="P180" s="88" t="s">
        <v>1352</v>
      </c>
      <c r="S180" s="88">
        <v>62</v>
      </c>
      <c r="AC180" s="88">
        <v>1</v>
      </c>
      <c r="AD180" s="88">
        <v>2</v>
      </c>
      <c r="AE180" s="88" t="s">
        <v>108</v>
      </c>
      <c r="AF180" s="88" t="s">
        <v>278</v>
      </c>
      <c r="AG180" s="88">
        <v>1</v>
      </c>
      <c r="AM180" s="88" t="s">
        <v>1353</v>
      </c>
      <c r="AN180" s="88" t="s">
        <v>1354</v>
      </c>
      <c r="AO180" s="88" t="s">
        <v>106</v>
      </c>
      <c r="AP180" s="133" t="str">
        <f t="shared" si="8"/>
        <v>09</v>
      </c>
      <c r="AQ180" s="133" t="str">
        <f t="shared" si="9"/>
        <v>04</v>
      </c>
      <c r="AR180" s="133">
        <f t="shared" si="10"/>
        <v>2019</v>
      </c>
      <c r="AS180" s="133" t="str">
        <f t="shared" si="11"/>
        <v>avril</v>
      </c>
    </row>
    <row r="181" spans="1:45" hidden="1" x14ac:dyDescent="0.25">
      <c r="A181" s="88" t="s">
        <v>2053</v>
      </c>
      <c r="B181" s="90">
        <v>43572</v>
      </c>
      <c r="C181" s="88">
        <v>1</v>
      </c>
      <c r="D181" s="88" t="s">
        <v>101</v>
      </c>
      <c r="E181" s="126">
        <v>28000</v>
      </c>
      <c r="F181" s="88">
        <v>11</v>
      </c>
      <c r="H181" s="88" t="s">
        <v>347</v>
      </c>
      <c r="I181" s="88">
        <v>2720</v>
      </c>
      <c r="J181" s="88">
        <v>35000</v>
      </c>
      <c r="K181" s="88">
        <v>35238</v>
      </c>
      <c r="L181" s="88" t="s">
        <v>123</v>
      </c>
      <c r="M181" s="89">
        <v>35</v>
      </c>
      <c r="P181" s="88" t="s">
        <v>632</v>
      </c>
      <c r="S181" s="88">
        <v>132</v>
      </c>
      <c r="AC181" s="88">
        <v>1</v>
      </c>
      <c r="AD181" s="88">
        <v>3</v>
      </c>
      <c r="AE181" s="88" t="s">
        <v>107</v>
      </c>
      <c r="AG181" s="88">
        <v>0</v>
      </c>
      <c r="AM181" s="88" t="s">
        <v>633</v>
      </c>
      <c r="AN181" s="88" t="s">
        <v>634</v>
      </c>
      <c r="AO181" s="88" t="s">
        <v>106</v>
      </c>
      <c r="AP181" s="133" t="str">
        <f t="shared" si="8"/>
        <v>17</v>
      </c>
      <c r="AQ181" s="133" t="str">
        <f t="shared" si="9"/>
        <v>04</v>
      </c>
      <c r="AR181" s="133">
        <f t="shared" si="10"/>
        <v>2019</v>
      </c>
      <c r="AS181" s="133" t="str">
        <f t="shared" si="11"/>
        <v>avril</v>
      </c>
    </row>
    <row r="182" spans="1:45" hidden="1" x14ac:dyDescent="0.25">
      <c r="A182" s="88" t="s">
        <v>2054</v>
      </c>
      <c r="B182" s="90">
        <v>43585</v>
      </c>
      <c r="C182" s="88">
        <v>1</v>
      </c>
      <c r="D182" s="88" t="s">
        <v>101</v>
      </c>
      <c r="E182" s="126">
        <v>87000</v>
      </c>
      <c r="F182" s="88">
        <v>20</v>
      </c>
      <c r="H182" s="88" t="s">
        <v>347</v>
      </c>
      <c r="I182" s="88">
        <v>2720</v>
      </c>
      <c r="J182" s="88">
        <v>35000</v>
      </c>
      <c r="K182" s="88">
        <v>35238</v>
      </c>
      <c r="L182" s="88" t="s">
        <v>123</v>
      </c>
      <c r="M182" s="89">
        <v>35</v>
      </c>
      <c r="P182" s="88" t="s">
        <v>2055</v>
      </c>
      <c r="S182" s="88">
        <v>12</v>
      </c>
      <c r="T182" s="88" t="s">
        <v>700</v>
      </c>
      <c r="AC182" s="88">
        <v>1</v>
      </c>
      <c r="AD182" s="88">
        <v>2</v>
      </c>
      <c r="AE182" s="88" t="s">
        <v>108</v>
      </c>
      <c r="AF182" s="88" t="s">
        <v>210</v>
      </c>
      <c r="AG182" s="88">
        <v>1</v>
      </c>
      <c r="AM182" s="88" t="s">
        <v>2056</v>
      </c>
      <c r="AN182" s="88" t="s">
        <v>1748</v>
      </c>
      <c r="AO182" s="88" t="s">
        <v>106</v>
      </c>
      <c r="AP182" s="133" t="str">
        <f t="shared" si="8"/>
        <v>30</v>
      </c>
      <c r="AQ182" s="133" t="str">
        <f t="shared" si="9"/>
        <v>04</v>
      </c>
      <c r="AR182" s="133">
        <f t="shared" si="10"/>
        <v>2019</v>
      </c>
      <c r="AS182" s="133" t="str">
        <f t="shared" si="11"/>
        <v>avril</v>
      </c>
    </row>
    <row r="183" spans="1:45" hidden="1" x14ac:dyDescent="0.25">
      <c r="A183" s="88" t="s">
        <v>2057</v>
      </c>
      <c r="B183" s="90">
        <v>43570</v>
      </c>
      <c r="C183" s="88">
        <v>1</v>
      </c>
      <c r="D183" s="88" t="s">
        <v>101</v>
      </c>
      <c r="E183" s="126">
        <v>77500</v>
      </c>
      <c r="F183" s="88">
        <v>2</v>
      </c>
      <c r="H183" s="88" t="s">
        <v>1629</v>
      </c>
      <c r="I183" s="88">
        <v>8811</v>
      </c>
      <c r="J183" s="88">
        <v>35000</v>
      </c>
      <c r="K183" s="88">
        <v>35238</v>
      </c>
      <c r="L183" s="88" t="s">
        <v>123</v>
      </c>
      <c r="M183" s="89">
        <v>35</v>
      </c>
      <c r="P183" s="88" t="s">
        <v>1630</v>
      </c>
      <c r="S183" s="88">
        <v>130</v>
      </c>
      <c r="T183" s="88" t="s">
        <v>636</v>
      </c>
      <c r="AC183" s="88">
        <v>1</v>
      </c>
      <c r="AD183" s="88">
        <v>2</v>
      </c>
      <c r="AE183" s="88" t="s">
        <v>108</v>
      </c>
      <c r="AF183" s="88" t="s">
        <v>192</v>
      </c>
      <c r="AG183" s="88">
        <v>1</v>
      </c>
      <c r="AM183" s="88" t="s">
        <v>1631</v>
      </c>
      <c r="AN183" s="88" t="s">
        <v>438</v>
      </c>
      <c r="AO183" s="88" t="s">
        <v>106</v>
      </c>
      <c r="AP183" s="133" t="str">
        <f t="shared" si="8"/>
        <v>15</v>
      </c>
      <c r="AQ183" s="133" t="str">
        <f t="shared" si="9"/>
        <v>04</v>
      </c>
      <c r="AR183" s="133">
        <f t="shared" si="10"/>
        <v>2019</v>
      </c>
      <c r="AS183" s="133" t="str">
        <f t="shared" si="11"/>
        <v>avril</v>
      </c>
    </row>
    <row r="184" spans="1:45" hidden="1" x14ac:dyDescent="0.25">
      <c r="A184" s="88" t="s">
        <v>2058</v>
      </c>
      <c r="B184" s="90">
        <v>43564</v>
      </c>
      <c r="C184" s="88">
        <v>1</v>
      </c>
      <c r="D184" s="88" t="s">
        <v>101</v>
      </c>
      <c r="E184" s="126">
        <v>18000</v>
      </c>
      <c r="F184" s="88">
        <v>11</v>
      </c>
      <c r="H184" s="88" t="s">
        <v>404</v>
      </c>
      <c r="I184" s="88">
        <v>6031</v>
      </c>
      <c r="J184" s="88">
        <v>35000</v>
      </c>
      <c r="K184" s="88">
        <v>35238</v>
      </c>
      <c r="L184" s="88" t="s">
        <v>123</v>
      </c>
      <c r="M184" s="89">
        <v>35</v>
      </c>
      <c r="P184" s="88" t="s">
        <v>427</v>
      </c>
      <c r="S184" s="88">
        <v>61</v>
      </c>
      <c r="AC184" s="88">
        <v>1</v>
      </c>
      <c r="AD184" s="88">
        <v>3</v>
      </c>
      <c r="AE184" s="88" t="s">
        <v>107</v>
      </c>
      <c r="AG184" s="88">
        <v>0</v>
      </c>
      <c r="AM184" s="88" t="s">
        <v>429</v>
      </c>
      <c r="AN184" s="88" t="s">
        <v>430</v>
      </c>
      <c r="AO184" s="88" t="s">
        <v>106</v>
      </c>
      <c r="AP184" s="133" t="str">
        <f t="shared" si="8"/>
        <v>09</v>
      </c>
      <c r="AQ184" s="133" t="str">
        <f t="shared" si="9"/>
        <v>04</v>
      </c>
      <c r="AR184" s="133">
        <f t="shared" si="10"/>
        <v>2019</v>
      </c>
      <c r="AS184" s="133" t="str">
        <f t="shared" si="11"/>
        <v>avril</v>
      </c>
    </row>
    <row r="185" spans="1:45" hidden="1" x14ac:dyDescent="0.25">
      <c r="A185" s="88" t="s">
        <v>2059</v>
      </c>
      <c r="B185" s="90">
        <v>43564</v>
      </c>
      <c r="C185" s="88">
        <v>1</v>
      </c>
      <c r="D185" s="88" t="s">
        <v>101</v>
      </c>
      <c r="E185" s="126">
        <v>308000</v>
      </c>
      <c r="F185" s="88">
        <v>1</v>
      </c>
      <c r="H185" s="88" t="s">
        <v>161</v>
      </c>
      <c r="I185" s="88">
        <v>5230</v>
      </c>
      <c r="J185" s="88">
        <v>35000</v>
      </c>
      <c r="K185" s="88">
        <v>35238</v>
      </c>
      <c r="L185" s="88" t="s">
        <v>123</v>
      </c>
      <c r="M185" s="89">
        <v>35</v>
      </c>
      <c r="P185" s="88" t="s">
        <v>363</v>
      </c>
      <c r="S185" s="88">
        <v>57</v>
      </c>
      <c r="T185" s="88" t="s">
        <v>2060</v>
      </c>
      <c r="U185" s="88">
        <v>77</v>
      </c>
      <c r="AC185" s="88">
        <v>2</v>
      </c>
      <c r="AD185" s="88">
        <v>2</v>
      </c>
      <c r="AE185" s="88" t="s">
        <v>108</v>
      </c>
      <c r="AF185" s="88" t="s">
        <v>142</v>
      </c>
      <c r="AG185" s="88">
        <v>3</v>
      </c>
      <c r="AM185" s="88" t="s">
        <v>365</v>
      </c>
      <c r="AN185" s="88" t="s">
        <v>366</v>
      </c>
      <c r="AO185" s="88" t="s">
        <v>106</v>
      </c>
      <c r="AP185" s="133" t="str">
        <f t="shared" si="8"/>
        <v>09</v>
      </c>
      <c r="AQ185" s="133" t="str">
        <f t="shared" si="9"/>
        <v>04</v>
      </c>
      <c r="AR185" s="133">
        <f t="shared" si="10"/>
        <v>2019</v>
      </c>
      <c r="AS185" s="133" t="str">
        <f t="shared" si="11"/>
        <v>avril</v>
      </c>
    </row>
    <row r="186" spans="1:45" hidden="1" x14ac:dyDescent="0.25">
      <c r="A186" s="88" t="s">
        <v>2061</v>
      </c>
      <c r="B186" s="90">
        <v>43579</v>
      </c>
      <c r="C186" s="88">
        <v>1</v>
      </c>
      <c r="D186" s="88" t="s">
        <v>101</v>
      </c>
      <c r="E186" s="126">
        <v>332320</v>
      </c>
      <c r="F186" s="88">
        <v>3</v>
      </c>
      <c r="H186" s="88" t="s">
        <v>906</v>
      </c>
      <c r="I186" s="88">
        <v>3090</v>
      </c>
      <c r="J186" s="88">
        <v>35000</v>
      </c>
      <c r="K186" s="88">
        <v>35238</v>
      </c>
      <c r="L186" s="88" t="s">
        <v>123</v>
      </c>
      <c r="M186" s="89">
        <v>35</v>
      </c>
      <c r="P186" s="88" t="s">
        <v>1247</v>
      </c>
      <c r="S186" s="88">
        <v>30</v>
      </c>
      <c r="T186" s="88" t="s">
        <v>1565</v>
      </c>
      <c r="AC186" s="88">
        <v>1</v>
      </c>
      <c r="AD186" s="88">
        <v>4</v>
      </c>
      <c r="AE186" s="88" t="s">
        <v>126</v>
      </c>
      <c r="AF186" s="88" t="s">
        <v>125</v>
      </c>
      <c r="AG186" s="88">
        <v>0</v>
      </c>
      <c r="AM186" s="88" t="s">
        <v>1248</v>
      </c>
      <c r="AN186" s="88" t="s">
        <v>1249</v>
      </c>
      <c r="AO186" s="88" t="s">
        <v>106</v>
      </c>
      <c r="AP186" s="133" t="str">
        <f t="shared" si="8"/>
        <v>24</v>
      </c>
      <c r="AQ186" s="133" t="str">
        <f t="shared" si="9"/>
        <v>04</v>
      </c>
      <c r="AR186" s="133">
        <f t="shared" si="10"/>
        <v>2019</v>
      </c>
      <c r="AS186" s="133" t="str">
        <f t="shared" si="11"/>
        <v>avril</v>
      </c>
    </row>
    <row r="187" spans="1:45" hidden="1" x14ac:dyDescent="0.25">
      <c r="A187" s="88" t="s">
        <v>2062</v>
      </c>
      <c r="B187" s="90">
        <v>43584</v>
      </c>
      <c r="C187" s="88">
        <v>1</v>
      </c>
      <c r="D187" s="88" t="s">
        <v>101</v>
      </c>
      <c r="E187" s="126">
        <v>63000</v>
      </c>
      <c r="F187" s="88">
        <v>1</v>
      </c>
      <c r="H187" s="88" t="s">
        <v>493</v>
      </c>
      <c r="I187" s="88">
        <v>1980</v>
      </c>
      <c r="J187" s="88">
        <v>35000</v>
      </c>
      <c r="K187" s="88">
        <v>35238</v>
      </c>
      <c r="L187" s="88" t="s">
        <v>123</v>
      </c>
      <c r="M187" s="89">
        <v>35</v>
      </c>
      <c r="P187" s="88" t="s">
        <v>494</v>
      </c>
      <c r="S187" s="88">
        <v>126</v>
      </c>
      <c r="T187" s="88" t="s">
        <v>1222</v>
      </c>
      <c r="AC187" s="88">
        <v>1</v>
      </c>
      <c r="AD187" s="88">
        <v>2</v>
      </c>
      <c r="AE187" s="88" t="s">
        <v>108</v>
      </c>
      <c r="AF187" s="88" t="s">
        <v>187</v>
      </c>
      <c r="AG187" s="88">
        <v>1</v>
      </c>
      <c r="AM187" s="88" t="s">
        <v>495</v>
      </c>
      <c r="AN187" s="88" t="s">
        <v>496</v>
      </c>
      <c r="AO187" s="88" t="s">
        <v>106</v>
      </c>
      <c r="AP187" s="133" t="str">
        <f t="shared" si="8"/>
        <v>29</v>
      </c>
      <c r="AQ187" s="133" t="str">
        <f t="shared" si="9"/>
        <v>04</v>
      </c>
      <c r="AR187" s="133">
        <f t="shared" si="10"/>
        <v>2019</v>
      </c>
      <c r="AS187" s="133" t="str">
        <f t="shared" si="11"/>
        <v>avril</v>
      </c>
    </row>
    <row r="188" spans="1:45" hidden="1" x14ac:dyDescent="0.25">
      <c r="A188" s="88" t="s">
        <v>2063</v>
      </c>
      <c r="B188" s="90">
        <v>43579</v>
      </c>
      <c r="C188" s="88">
        <v>1</v>
      </c>
      <c r="D188" s="88" t="s">
        <v>101</v>
      </c>
      <c r="E188" s="126">
        <v>117000</v>
      </c>
      <c r="F188" s="88">
        <v>7</v>
      </c>
      <c r="H188" s="88" t="s">
        <v>195</v>
      </c>
      <c r="I188" s="88">
        <v>7310</v>
      </c>
      <c r="J188" s="88">
        <v>35000</v>
      </c>
      <c r="K188" s="88">
        <v>35238</v>
      </c>
      <c r="L188" s="88" t="s">
        <v>123</v>
      </c>
      <c r="M188" s="89">
        <v>35</v>
      </c>
      <c r="P188" s="88" t="s">
        <v>2064</v>
      </c>
      <c r="S188" s="88">
        <v>107</v>
      </c>
      <c r="T188" s="88" t="s">
        <v>1255</v>
      </c>
      <c r="AC188" s="88">
        <v>1</v>
      </c>
      <c r="AD188" s="88">
        <v>2</v>
      </c>
      <c r="AE188" s="88" t="s">
        <v>108</v>
      </c>
      <c r="AF188" s="88" t="s">
        <v>131</v>
      </c>
      <c r="AG188" s="88">
        <v>1</v>
      </c>
      <c r="AM188" s="88" t="s">
        <v>2065</v>
      </c>
      <c r="AN188" s="88" t="s">
        <v>2066</v>
      </c>
      <c r="AO188" s="88" t="s">
        <v>106</v>
      </c>
      <c r="AP188" s="133" t="str">
        <f t="shared" si="8"/>
        <v>24</v>
      </c>
      <c r="AQ188" s="133" t="str">
        <f t="shared" si="9"/>
        <v>04</v>
      </c>
      <c r="AR188" s="133">
        <f t="shared" si="10"/>
        <v>2019</v>
      </c>
      <c r="AS188" s="133" t="str">
        <f t="shared" si="11"/>
        <v>avril</v>
      </c>
    </row>
    <row r="189" spans="1:45" hidden="1" x14ac:dyDescent="0.25">
      <c r="A189" s="88" t="s">
        <v>2063</v>
      </c>
      <c r="B189" s="90">
        <v>43579</v>
      </c>
      <c r="C189" s="88">
        <v>1</v>
      </c>
      <c r="D189" s="88" t="s">
        <v>101</v>
      </c>
      <c r="E189" s="126">
        <v>117000</v>
      </c>
      <c r="H189" s="88" t="s">
        <v>195</v>
      </c>
      <c r="I189" s="88">
        <v>7310</v>
      </c>
      <c r="J189" s="88">
        <v>35000</v>
      </c>
      <c r="K189" s="88">
        <v>35238</v>
      </c>
      <c r="L189" s="88" t="s">
        <v>123</v>
      </c>
      <c r="M189" s="89">
        <v>35</v>
      </c>
      <c r="P189" s="88" t="s">
        <v>2067</v>
      </c>
      <c r="AC189" s="88">
        <v>0</v>
      </c>
      <c r="AH189" s="88" t="s">
        <v>105</v>
      </c>
      <c r="AI189" s="88" t="s">
        <v>11</v>
      </c>
      <c r="AL189" s="88" t="s">
        <v>263</v>
      </c>
      <c r="AM189" s="88" t="s">
        <v>2068</v>
      </c>
      <c r="AN189" s="88" t="s">
        <v>1576</v>
      </c>
      <c r="AO189" s="88" t="s">
        <v>106</v>
      </c>
      <c r="AP189" s="133" t="str">
        <f t="shared" si="8"/>
        <v>24</v>
      </c>
      <c r="AQ189" s="133" t="str">
        <f t="shared" si="9"/>
        <v>04</v>
      </c>
      <c r="AR189" s="133">
        <f t="shared" si="10"/>
        <v>2019</v>
      </c>
      <c r="AS189" s="133" t="str">
        <f t="shared" si="11"/>
        <v>avril</v>
      </c>
    </row>
    <row r="190" spans="1:45" hidden="1" x14ac:dyDescent="0.25">
      <c r="A190" s="88" t="s">
        <v>2069</v>
      </c>
      <c r="B190" s="90">
        <v>43595</v>
      </c>
      <c r="C190" s="88">
        <v>1</v>
      </c>
      <c r="D190" s="88" t="s">
        <v>101</v>
      </c>
      <c r="E190" s="126">
        <v>70000</v>
      </c>
      <c r="F190" s="88">
        <v>31</v>
      </c>
      <c r="H190" s="88" t="s">
        <v>347</v>
      </c>
      <c r="I190" s="88">
        <v>2720</v>
      </c>
      <c r="J190" s="88">
        <v>35000</v>
      </c>
      <c r="K190" s="88">
        <v>35238</v>
      </c>
      <c r="L190" s="88" t="s">
        <v>123</v>
      </c>
      <c r="M190" s="89">
        <v>35</v>
      </c>
      <c r="P190" s="88" t="s">
        <v>938</v>
      </c>
      <c r="S190" s="88">
        <v>132</v>
      </c>
      <c r="U190" s="88">
        <v>138</v>
      </c>
      <c r="AC190" s="88">
        <v>2</v>
      </c>
      <c r="AD190" s="88">
        <v>2</v>
      </c>
      <c r="AE190" s="88" t="s">
        <v>108</v>
      </c>
      <c r="AF190" s="88" t="s">
        <v>198</v>
      </c>
      <c r="AG190" s="88">
        <v>1</v>
      </c>
      <c r="AM190" s="88" t="s">
        <v>939</v>
      </c>
      <c r="AN190" s="88" t="s">
        <v>940</v>
      </c>
      <c r="AO190" s="88" t="s">
        <v>106</v>
      </c>
      <c r="AP190" s="133" t="str">
        <f t="shared" si="8"/>
        <v>10</v>
      </c>
      <c r="AQ190" s="133" t="str">
        <f t="shared" si="9"/>
        <v>05</v>
      </c>
      <c r="AR190" s="133">
        <f t="shared" si="10"/>
        <v>2019</v>
      </c>
      <c r="AS190" s="133" t="str">
        <f t="shared" si="11"/>
        <v>mai</v>
      </c>
    </row>
    <row r="191" spans="1:45" hidden="1" x14ac:dyDescent="0.25">
      <c r="A191" s="88" t="s">
        <v>2070</v>
      </c>
      <c r="B191" s="90">
        <v>43585</v>
      </c>
      <c r="C191" s="88">
        <v>1</v>
      </c>
      <c r="D191" s="88" t="s">
        <v>101</v>
      </c>
      <c r="E191" s="126">
        <v>175550</v>
      </c>
      <c r="F191" s="88">
        <v>16</v>
      </c>
      <c r="H191" s="88" t="s">
        <v>651</v>
      </c>
      <c r="I191" s="88">
        <v>1640</v>
      </c>
      <c r="J191" s="88">
        <v>35000</v>
      </c>
      <c r="K191" s="88">
        <v>35238</v>
      </c>
      <c r="L191" s="88" t="s">
        <v>123</v>
      </c>
      <c r="M191" s="89">
        <v>35</v>
      </c>
      <c r="P191" s="88" t="s">
        <v>2071</v>
      </c>
      <c r="S191" s="88">
        <v>1</v>
      </c>
      <c r="T191" s="88" t="s">
        <v>1561</v>
      </c>
      <c r="U191" s="88">
        <v>2</v>
      </c>
      <c r="W191" s="88">
        <v>3</v>
      </c>
      <c r="Y191" s="88">
        <v>5</v>
      </c>
      <c r="AC191" s="88">
        <v>4</v>
      </c>
      <c r="AD191" s="88">
        <v>2</v>
      </c>
      <c r="AE191" s="88" t="s">
        <v>108</v>
      </c>
      <c r="AF191" s="88" t="s">
        <v>155</v>
      </c>
      <c r="AG191" s="88">
        <v>1</v>
      </c>
      <c r="AM191" s="88" t="s">
        <v>1202</v>
      </c>
      <c r="AN191" s="88" t="s">
        <v>2072</v>
      </c>
      <c r="AO191" s="88" t="s">
        <v>106</v>
      </c>
      <c r="AP191" s="133" t="str">
        <f t="shared" si="8"/>
        <v>30</v>
      </c>
      <c r="AQ191" s="133" t="str">
        <f t="shared" si="9"/>
        <v>04</v>
      </c>
      <c r="AR191" s="133">
        <f t="shared" si="10"/>
        <v>2019</v>
      </c>
      <c r="AS191" s="133" t="str">
        <f t="shared" si="11"/>
        <v>avril</v>
      </c>
    </row>
    <row r="192" spans="1:45" hidden="1" x14ac:dyDescent="0.25">
      <c r="A192" s="88" t="s">
        <v>2073</v>
      </c>
      <c r="B192" s="90">
        <v>43588</v>
      </c>
      <c r="C192" s="88">
        <v>1</v>
      </c>
      <c r="D192" s="88" t="s">
        <v>119</v>
      </c>
      <c r="E192" s="126">
        <v>433000</v>
      </c>
      <c r="F192" s="88">
        <v>5</v>
      </c>
      <c r="H192" s="88" t="s">
        <v>1181</v>
      </c>
      <c r="I192" s="88">
        <v>7520</v>
      </c>
      <c r="J192" s="88">
        <v>35000</v>
      </c>
      <c r="K192" s="88">
        <v>35238</v>
      </c>
      <c r="L192" s="88" t="s">
        <v>123</v>
      </c>
      <c r="M192" s="89">
        <v>35</v>
      </c>
      <c r="P192" s="88" t="s">
        <v>554</v>
      </c>
      <c r="S192" s="88">
        <v>10</v>
      </c>
      <c r="AC192" s="88">
        <v>1</v>
      </c>
      <c r="AM192" s="88" t="s">
        <v>555</v>
      </c>
      <c r="AN192" s="88" t="s">
        <v>556</v>
      </c>
      <c r="AO192" s="88" t="s">
        <v>106</v>
      </c>
      <c r="AP192" s="133" t="str">
        <f t="shared" si="8"/>
        <v>03</v>
      </c>
      <c r="AQ192" s="133" t="str">
        <f t="shared" si="9"/>
        <v>05</v>
      </c>
      <c r="AR192" s="133">
        <f t="shared" si="10"/>
        <v>2019</v>
      </c>
      <c r="AS192" s="133" t="str">
        <f t="shared" si="11"/>
        <v>mai</v>
      </c>
    </row>
    <row r="193" spans="1:45" hidden="1" x14ac:dyDescent="0.25">
      <c r="A193" s="88" t="s">
        <v>2073</v>
      </c>
      <c r="B193" s="90">
        <v>43588</v>
      </c>
      <c r="C193" s="88">
        <v>1</v>
      </c>
      <c r="D193" s="88" t="s">
        <v>119</v>
      </c>
      <c r="E193" s="126">
        <v>433000</v>
      </c>
      <c r="F193" s="88">
        <v>5</v>
      </c>
      <c r="H193" s="88" t="s">
        <v>1181</v>
      </c>
      <c r="I193" s="88">
        <v>7520</v>
      </c>
      <c r="J193" s="88">
        <v>35000</v>
      </c>
      <c r="K193" s="88">
        <v>35238</v>
      </c>
      <c r="L193" s="88" t="s">
        <v>123</v>
      </c>
      <c r="M193" s="89">
        <v>35</v>
      </c>
      <c r="P193" s="88" t="s">
        <v>554</v>
      </c>
      <c r="S193" s="88">
        <v>18</v>
      </c>
      <c r="AC193" s="88">
        <v>1</v>
      </c>
      <c r="AM193" s="88" t="s">
        <v>555</v>
      </c>
      <c r="AN193" s="88" t="s">
        <v>556</v>
      </c>
      <c r="AO193" s="88" t="s">
        <v>106</v>
      </c>
      <c r="AP193" s="133" t="str">
        <f t="shared" si="8"/>
        <v>03</v>
      </c>
      <c r="AQ193" s="133" t="str">
        <f t="shared" si="9"/>
        <v>05</v>
      </c>
      <c r="AR193" s="133">
        <f t="shared" si="10"/>
        <v>2019</v>
      </c>
      <c r="AS193" s="133" t="str">
        <f t="shared" si="11"/>
        <v>mai</v>
      </c>
    </row>
    <row r="194" spans="1:45" hidden="1" x14ac:dyDescent="0.25">
      <c r="A194" s="88" t="s">
        <v>2073</v>
      </c>
      <c r="B194" s="90">
        <v>43588</v>
      </c>
      <c r="C194" s="88">
        <v>1</v>
      </c>
      <c r="D194" s="88" t="s">
        <v>119</v>
      </c>
      <c r="E194" s="126">
        <v>433000</v>
      </c>
      <c r="F194" s="88">
        <v>5</v>
      </c>
      <c r="H194" s="88" t="s">
        <v>1181</v>
      </c>
      <c r="I194" s="88">
        <v>7520</v>
      </c>
      <c r="J194" s="88">
        <v>35000</v>
      </c>
      <c r="K194" s="88">
        <v>35238</v>
      </c>
      <c r="L194" s="88" t="s">
        <v>123</v>
      </c>
      <c r="M194" s="89">
        <v>35</v>
      </c>
      <c r="P194" s="88" t="s">
        <v>554</v>
      </c>
      <c r="S194" s="88">
        <v>29</v>
      </c>
      <c r="T194" s="88" t="s">
        <v>241</v>
      </c>
      <c r="AC194" s="88">
        <v>1</v>
      </c>
      <c r="AD194" s="88">
        <v>2</v>
      </c>
      <c r="AE194" s="88" t="s">
        <v>108</v>
      </c>
      <c r="AF194" s="88" t="s">
        <v>241</v>
      </c>
      <c r="AG194" s="88">
        <v>4</v>
      </c>
      <c r="AM194" s="88" t="s">
        <v>555</v>
      </c>
      <c r="AN194" s="88" t="s">
        <v>556</v>
      </c>
      <c r="AO194" s="88" t="s">
        <v>106</v>
      </c>
      <c r="AP194" s="133" t="str">
        <f t="shared" si="8"/>
        <v>03</v>
      </c>
      <c r="AQ194" s="133" t="str">
        <f t="shared" si="9"/>
        <v>05</v>
      </c>
      <c r="AR194" s="133">
        <f t="shared" si="10"/>
        <v>2019</v>
      </c>
      <c r="AS194" s="133" t="str">
        <f t="shared" si="11"/>
        <v>mai</v>
      </c>
    </row>
    <row r="195" spans="1:45" hidden="1" x14ac:dyDescent="0.25">
      <c r="A195" s="88" t="s">
        <v>1141</v>
      </c>
      <c r="B195" s="90">
        <v>43581</v>
      </c>
      <c r="C195" s="88">
        <v>1</v>
      </c>
      <c r="D195" s="88" t="s">
        <v>101</v>
      </c>
      <c r="E195" s="126">
        <v>66500</v>
      </c>
      <c r="F195" s="88">
        <v>2</v>
      </c>
      <c r="H195" s="88" t="s">
        <v>691</v>
      </c>
      <c r="I195" s="88">
        <v>2340</v>
      </c>
      <c r="J195" s="88">
        <v>35000</v>
      </c>
      <c r="K195" s="88">
        <v>35238</v>
      </c>
      <c r="L195" s="88" t="s">
        <v>123</v>
      </c>
      <c r="M195" s="89">
        <v>35</v>
      </c>
      <c r="P195" s="88" t="s">
        <v>1142</v>
      </c>
      <c r="S195" s="88">
        <v>14</v>
      </c>
      <c r="T195" s="88" t="s">
        <v>1143</v>
      </c>
      <c r="AC195" s="88">
        <v>1</v>
      </c>
      <c r="AD195" s="88">
        <v>2</v>
      </c>
      <c r="AE195" s="88" t="s">
        <v>108</v>
      </c>
      <c r="AF195" s="88" t="s">
        <v>308</v>
      </c>
      <c r="AG195" s="88">
        <v>1</v>
      </c>
      <c r="AM195" s="88" t="s">
        <v>1144</v>
      </c>
      <c r="AN195" s="88" t="s">
        <v>1145</v>
      </c>
      <c r="AO195" s="88" t="s">
        <v>106</v>
      </c>
      <c r="AP195" s="133" t="str">
        <f t="shared" ref="AP195:AP258" si="12">TEXT(DAY(B195),"jj")</f>
        <v>26</v>
      </c>
      <c r="AQ195" s="133" t="str">
        <f t="shared" ref="AQ195:AQ258" si="13">TEXT(MONTH(B195),"jj")</f>
        <v>04</v>
      </c>
      <c r="AR195" s="133">
        <f t="shared" ref="AR195:AR258" si="14">YEAR(B195)</f>
        <v>2019</v>
      </c>
      <c r="AS195" s="133" t="str">
        <f t="shared" ref="AS195:AS258" si="15">TEXT(B195, "mmmm")</f>
        <v>avril</v>
      </c>
    </row>
    <row r="196" spans="1:45" hidden="1" x14ac:dyDescent="0.25">
      <c r="A196" s="88" t="s">
        <v>1141</v>
      </c>
      <c r="B196" s="90">
        <v>43581</v>
      </c>
      <c r="C196" s="88">
        <v>1</v>
      </c>
      <c r="D196" s="88" t="s">
        <v>101</v>
      </c>
      <c r="E196" s="126">
        <v>66500</v>
      </c>
      <c r="F196" s="88">
        <v>2</v>
      </c>
      <c r="H196" s="88" t="s">
        <v>691</v>
      </c>
      <c r="I196" s="88">
        <v>2340</v>
      </c>
      <c r="J196" s="88">
        <v>35000</v>
      </c>
      <c r="K196" s="88">
        <v>35238</v>
      </c>
      <c r="L196" s="88" t="s">
        <v>123</v>
      </c>
      <c r="M196" s="89">
        <v>35</v>
      </c>
      <c r="P196" s="88" t="s">
        <v>1142</v>
      </c>
      <c r="S196" s="88">
        <v>14</v>
      </c>
      <c r="T196" s="88" t="s">
        <v>1143</v>
      </c>
      <c r="AC196" s="88">
        <v>1</v>
      </c>
      <c r="AD196" s="88">
        <v>2</v>
      </c>
      <c r="AE196" s="88" t="s">
        <v>108</v>
      </c>
      <c r="AF196" s="88" t="s">
        <v>208</v>
      </c>
      <c r="AG196" s="88">
        <v>1</v>
      </c>
      <c r="AM196" s="88" t="s">
        <v>1144</v>
      </c>
      <c r="AN196" s="88" t="s">
        <v>1145</v>
      </c>
      <c r="AO196" s="88" t="s">
        <v>106</v>
      </c>
      <c r="AP196" s="133" t="str">
        <f t="shared" si="12"/>
        <v>26</v>
      </c>
      <c r="AQ196" s="133" t="str">
        <f t="shared" si="13"/>
        <v>04</v>
      </c>
      <c r="AR196" s="133">
        <f t="shared" si="14"/>
        <v>2019</v>
      </c>
      <c r="AS196" s="133" t="str">
        <f t="shared" si="15"/>
        <v>avril</v>
      </c>
    </row>
    <row r="197" spans="1:45" hidden="1" x14ac:dyDescent="0.25">
      <c r="A197" s="88" t="s">
        <v>1141</v>
      </c>
      <c r="B197" s="90">
        <v>43581</v>
      </c>
      <c r="C197" s="88">
        <v>1</v>
      </c>
      <c r="D197" s="88" t="s">
        <v>101</v>
      </c>
      <c r="E197" s="126">
        <v>66500</v>
      </c>
      <c r="F197" s="88">
        <v>2</v>
      </c>
      <c r="H197" s="88" t="s">
        <v>691</v>
      </c>
      <c r="I197" s="88">
        <v>2340</v>
      </c>
      <c r="J197" s="88">
        <v>35000</v>
      </c>
      <c r="K197" s="88">
        <v>35238</v>
      </c>
      <c r="L197" s="88" t="s">
        <v>123</v>
      </c>
      <c r="M197" s="89">
        <v>35</v>
      </c>
      <c r="P197" s="88" t="s">
        <v>1142</v>
      </c>
      <c r="S197" s="88">
        <v>14</v>
      </c>
      <c r="T197" s="88" t="s">
        <v>1143</v>
      </c>
      <c r="AC197" s="88">
        <v>1</v>
      </c>
      <c r="AD197" s="88">
        <v>2</v>
      </c>
      <c r="AE197" s="88" t="s">
        <v>108</v>
      </c>
      <c r="AF197" s="88" t="s">
        <v>265</v>
      </c>
      <c r="AG197" s="88">
        <v>1</v>
      </c>
      <c r="AM197" s="88" t="s">
        <v>1144</v>
      </c>
      <c r="AN197" s="88" t="s">
        <v>1145</v>
      </c>
      <c r="AO197" s="88" t="s">
        <v>106</v>
      </c>
      <c r="AP197" s="133" t="str">
        <f t="shared" si="12"/>
        <v>26</v>
      </c>
      <c r="AQ197" s="133" t="str">
        <f t="shared" si="13"/>
        <v>04</v>
      </c>
      <c r="AR197" s="133">
        <f t="shared" si="14"/>
        <v>2019</v>
      </c>
      <c r="AS197" s="133" t="str">
        <f t="shared" si="15"/>
        <v>avril</v>
      </c>
    </row>
    <row r="198" spans="1:45" hidden="1" x14ac:dyDescent="0.25">
      <c r="A198" s="88" t="s">
        <v>1146</v>
      </c>
      <c r="B198" s="90">
        <v>43581</v>
      </c>
      <c r="C198" s="88">
        <v>1</v>
      </c>
      <c r="D198" s="88" t="s">
        <v>101</v>
      </c>
      <c r="E198" s="126">
        <v>154000</v>
      </c>
      <c r="F198" s="88">
        <v>2</v>
      </c>
      <c r="H198" s="88" t="s">
        <v>691</v>
      </c>
      <c r="I198" s="88">
        <v>2340</v>
      </c>
      <c r="J198" s="88">
        <v>35000</v>
      </c>
      <c r="K198" s="88">
        <v>35238</v>
      </c>
      <c r="L198" s="88" t="s">
        <v>123</v>
      </c>
      <c r="M198" s="89">
        <v>35</v>
      </c>
      <c r="P198" s="88" t="s">
        <v>1142</v>
      </c>
      <c r="S198" s="88">
        <v>12</v>
      </c>
      <c r="T198" s="88" t="s">
        <v>1147</v>
      </c>
      <c r="U198" s="88">
        <v>13</v>
      </c>
      <c r="V198" s="88" t="s">
        <v>1148</v>
      </c>
      <c r="AC198" s="88">
        <v>2</v>
      </c>
      <c r="AD198" s="88">
        <v>2</v>
      </c>
      <c r="AE198" s="88" t="s">
        <v>108</v>
      </c>
      <c r="AF198" s="88" t="s">
        <v>208</v>
      </c>
      <c r="AG198" s="88">
        <v>1</v>
      </c>
      <c r="AM198" s="88" t="s">
        <v>1144</v>
      </c>
      <c r="AN198" s="88" t="s">
        <v>1145</v>
      </c>
      <c r="AO198" s="88" t="s">
        <v>106</v>
      </c>
      <c r="AP198" s="133" t="str">
        <f t="shared" si="12"/>
        <v>26</v>
      </c>
      <c r="AQ198" s="133" t="str">
        <f t="shared" si="13"/>
        <v>04</v>
      </c>
      <c r="AR198" s="133">
        <f t="shared" si="14"/>
        <v>2019</v>
      </c>
      <c r="AS198" s="133" t="str">
        <f t="shared" si="15"/>
        <v>avril</v>
      </c>
    </row>
    <row r="199" spans="1:45" hidden="1" x14ac:dyDescent="0.25">
      <c r="A199" s="88" t="s">
        <v>1146</v>
      </c>
      <c r="B199" s="90">
        <v>43581</v>
      </c>
      <c r="C199" s="88">
        <v>1</v>
      </c>
      <c r="D199" s="88" t="s">
        <v>101</v>
      </c>
      <c r="E199" s="126">
        <v>154000</v>
      </c>
      <c r="F199" s="88">
        <v>2</v>
      </c>
      <c r="H199" s="88" t="s">
        <v>691</v>
      </c>
      <c r="I199" s="88">
        <v>2340</v>
      </c>
      <c r="J199" s="88">
        <v>35000</v>
      </c>
      <c r="K199" s="88">
        <v>35238</v>
      </c>
      <c r="L199" s="88" t="s">
        <v>123</v>
      </c>
      <c r="M199" s="89">
        <v>35</v>
      </c>
      <c r="P199" s="88" t="s">
        <v>1142</v>
      </c>
      <c r="S199" s="88">
        <v>12</v>
      </c>
      <c r="T199" s="88" t="s">
        <v>1147</v>
      </c>
      <c r="U199" s="88">
        <v>13</v>
      </c>
      <c r="V199" s="88" t="s">
        <v>1148</v>
      </c>
      <c r="AC199" s="88">
        <v>2</v>
      </c>
      <c r="AD199" s="88">
        <v>2</v>
      </c>
      <c r="AE199" s="88" t="s">
        <v>108</v>
      </c>
      <c r="AF199" s="88" t="s">
        <v>308</v>
      </c>
      <c r="AG199" s="88">
        <v>1</v>
      </c>
      <c r="AM199" s="88" t="s">
        <v>1144</v>
      </c>
      <c r="AN199" s="88" t="s">
        <v>1145</v>
      </c>
      <c r="AO199" s="88" t="s">
        <v>106</v>
      </c>
      <c r="AP199" s="133" t="str">
        <f t="shared" si="12"/>
        <v>26</v>
      </c>
      <c r="AQ199" s="133" t="str">
        <f t="shared" si="13"/>
        <v>04</v>
      </c>
      <c r="AR199" s="133">
        <f t="shared" si="14"/>
        <v>2019</v>
      </c>
      <c r="AS199" s="133" t="str">
        <f t="shared" si="15"/>
        <v>avril</v>
      </c>
    </row>
    <row r="200" spans="1:45" hidden="1" x14ac:dyDescent="0.25">
      <c r="A200" s="88" t="s">
        <v>1146</v>
      </c>
      <c r="B200" s="90">
        <v>43581</v>
      </c>
      <c r="C200" s="88">
        <v>1</v>
      </c>
      <c r="D200" s="88" t="s">
        <v>101</v>
      </c>
      <c r="E200" s="126">
        <v>154000</v>
      </c>
      <c r="F200" s="88">
        <v>2</v>
      </c>
      <c r="H200" s="88" t="s">
        <v>691</v>
      </c>
      <c r="I200" s="88">
        <v>2340</v>
      </c>
      <c r="J200" s="88">
        <v>35000</v>
      </c>
      <c r="K200" s="88">
        <v>35238</v>
      </c>
      <c r="L200" s="88" t="s">
        <v>123</v>
      </c>
      <c r="M200" s="89">
        <v>35</v>
      </c>
      <c r="P200" s="88" t="s">
        <v>1142</v>
      </c>
      <c r="S200" s="88">
        <v>12</v>
      </c>
      <c r="T200" s="88" t="s">
        <v>1147</v>
      </c>
      <c r="U200" s="88">
        <v>13</v>
      </c>
      <c r="V200" s="88" t="s">
        <v>1148</v>
      </c>
      <c r="AC200" s="88">
        <v>2</v>
      </c>
      <c r="AD200" s="88">
        <v>2</v>
      </c>
      <c r="AE200" s="88" t="s">
        <v>108</v>
      </c>
      <c r="AF200" s="88" t="s">
        <v>265</v>
      </c>
      <c r="AG200" s="88">
        <v>1</v>
      </c>
      <c r="AM200" s="88" t="s">
        <v>1144</v>
      </c>
      <c r="AN200" s="88" t="s">
        <v>1145</v>
      </c>
      <c r="AO200" s="88" t="s">
        <v>106</v>
      </c>
      <c r="AP200" s="133" t="str">
        <f t="shared" si="12"/>
        <v>26</v>
      </c>
      <c r="AQ200" s="133" t="str">
        <f t="shared" si="13"/>
        <v>04</v>
      </c>
      <c r="AR200" s="133">
        <f t="shared" si="14"/>
        <v>2019</v>
      </c>
      <c r="AS200" s="133" t="str">
        <f t="shared" si="15"/>
        <v>avril</v>
      </c>
    </row>
    <row r="201" spans="1:45" hidden="1" x14ac:dyDescent="0.25">
      <c r="A201" s="88" t="s">
        <v>1149</v>
      </c>
      <c r="B201" s="90">
        <v>43584</v>
      </c>
      <c r="C201" s="88">
        <v>1</v>
      </c>
      <c r="D201" s="88" t="s">
        <v>101</v>
      </c>
      <c r="E201" s="126">
        <v>275000</v>
      </c>
      <c r="F201" s="88">
        <v>8</v>
      </c>
      <c r="H201" s="88" t="s">
        <v>280</v>
      </c>
      <c r="I201" s="88">
        <v>2420</v>
      </c>
      <c r="J201" s="88">
        <v>35000</v>
      </c>
      <c r="K201" s="88">
        <v>35238</v>
      </c>
      <c r="L201" s="88" t="s">
        <v>123</v>
      </c>
      <c r="M201" s="89">
        <v>35</v>
      </c>
      <c r="P201" s="88" t="s">
        <v>859</v>
      </c>
      <c r="S201" s="88">
        <v>36</v>
      </c>
      <c r="AC201" s="88">
        <v>1</v>
      </c>
      <c r="AD201" s="88">
        <v>3</v>
      </c>
      <c r="AE201" s="88" t="s">
        <v>107</v>
      </c>
      <c r="AG201" s="88">
        <v>0</v>
      </c>
      <c r="AM201" s="88" t="s">
        <v>860</v>
      </c>
      <c r="AN201" s="88" t="s">
        <v>861</v>
      </c>
      <c r="AO201" s="88" t="s">
        <v>106</v>
      </c>
      <c r="AP201" s="133" t="str">
        <f t="shared" si="12"/>
        <v>29</v>
      </c>
      <c r="AQ201" s="133" t="str">
        <f t="shared" si="13"/>
        <v>04</v>
      </c>
      <c r="AR201" s="133">
        <f t="shared" si="14"/>
        <v>2019</v>
      </c>
      <c r="AS201" s="133" t="str">
        <f t="shared" si="15"/>
        <v>avril</v>
      </c>
    </row>
    <row r="202" spans="1:45" hidden="1" x14ac:dyDescent="0.25">
      <c r="A202" s="88" t="s">
        <v>1149</v>
      </c>
      <c r="B202" s="90">
        <v>43584</v>
      </c>
      <c r="C202" s="88">
        <v>1</v>
      </c>
      <c r="D202" s="88" t="s">
        <v>101</v>
      </c>
      <c r="E202" s="126">
        <v>275000</v>
      </c>
      <c r="F202" s="88">
        <v>40</v>
      </c>
      <c r="H202" s="88" t="s">
        <v>506</v>
      </c>
      <c r="I202" s="88">
        <v>8710</v>
      </c>
      <c r="J202" s="88">
        <v>35000</v>
      </c>
      <c r="K202" s="88">
        <v>35238</v>
      </c>
      <c r="L202" s="88" t="s">
        <v>123</v>
      </c>
      <c r="M202" s="89">
        <v>35</v>
      </c>
      <c r="P202" s="88" t="s">
        <v>859</v>
      </c>
      <c r="S202" s="88">
        <v>64</v>
      </c>
      <c r="T202" s="88" t="s">
        <v>1150</v>
      </c>
      <c r="AC202" s="88">
        <v>1</v>
      </c>
      <c r="AD202" s="88">
        <v>2</v>
      </c>
      <c r="AE202" s="88" t="s">
        <v>108</v>
      </c>
      <c r="AF202" s="88" t="s">
        <v>154</v>
      </c>
      <c r="AG202" s="88">
        <v>4</v>
      </c>
      <c r="AM202" s="88" t="s">
        <v>860</v>
      </c>
      <c r="AN202" s="88" t="s">
        <v>861</v>
      </c>
      <c r="AO202" s="88" t="s">
        <v>106</v>
      </c>
      <c r="AP202" s="133" t="str">
        <f t="shared" si="12"/>
        <v>29</v>
      </c>
      <c r="AQ202" s="133" t="str">
        <f t="shared" si="13"/>
        <v>04</v>
      </c>
      <c r="AR202" s="133">
        <f t="shared" si="14"/>
        <v>2019</v>
      </c>
      <c r="AS202" s="133" t="str">
        <f t="shared" si="15"/>
        <v>avril</v>
      </c>
    </row>
    <row r="203" spans="1:45" hidden="1" x14ac:dyDescent="0.25">
      <c r="A203" s="88" t="s">
        <v>1153</v>
      </c>
      <c r="B203" s="90">
        <v>43592</v>
      </c>
      <c r="C203" s="88">
        <v>1</v>
      </c>
      <c r="D203" s="88" t="s">
        <v>119</v>
      </c>
      <c r="E203" s="126">
        <v>165000</v>
      </c>
      <c r="F203" s="88">
        <v>11</v>
      </c>
      <c r="H203" s="88" t="s">
        <v>1154</v>
      </c>
      <c r="I203" s="88">
        <v>4610</v>
      </c>
      <c r="J203" s="88">
        <v>35000</v>
      </c>
      <c r="K203" s="88">
        <v>35238</v>
      </c>
      <c r="L203" s="88" t="s">
        <v>123</v>
      </c>
      <c r="M203" s="89">
        <v>35</v>
      </c>
      <c r="P203" s="88" t="s">
        <v>1155</v>
      </c>
      <c r="S203" s="88">
        <v>16</v>
      </c>
      <c r="AC203" s="88">
        <v>1</v>
      </c>
      <c r="AM203" s="88" t="s">
        <v>1156</v>
      </c>
      <c r="AN203" s="88" t="s">
        <v>1157</v>
      </c>
      <c r="AO203" s="88" t="s">
        <v>106</v>
      </c>
      <c r="AP203" s="133" t="str">
        <f t="shared" si="12"/>
        <v>07</v>
      </c>
      <c r="AQ203" s="133" t="str">
        <f t="shared" si="13"/>
        <v>05</v>
      </c>
      <c r="AR203" s="133">
        <f t="shared" si="14"/>
        <v>2019</v>
      </c>
      <c r="AS203" s="133" t="str">
        <f t="shared" si="15"/>
        <v>mai</v>
      </c>
    </row>
    <row r="204" spans="1:45" hidden="1" x14ac:dyDescent="0.25">
      <c r="A204" s="88" t="s">
        <v>1158</v>
      </c>
      <c r="B204" s="90">
        <v>43600</v>
      </c>
      <c r="C204" s="88">
        <v>1</v>
      </c>
      <c r="D204" s="88" t="s">
        <v>101</v>
      </c>
      <c r="E204" s="126">
        <v>72500</v>
      </c>
      <c r="F204" s="88">
        <v>1</v>
      </c>
      <c r="H204" s="88" t="s">
        <v>313</v>
      </c>
      <c r="I204" s="88">
        <v>4510</v>
      </c>
      <c r="J204" s="88">
        <v>35000</v>
      </c>
      <c r="K204" s="88">
        <v>35238</v>
      </c>
      <c r="L204" s="88" t="s">
        <v>123</v>
      </c>
      <c r="M204" s="89">
        <v>35</v>
      </c>
      <c r="P204" s="88" t="s">
        <v>314</v>
      </c>
      <c r="S204" s="88">
        <v>128</v>
      </c>
      <c r="T204" s="88" t="s">
        <v>614</v>
      </c>
      <c r="AC204" s="88">
        <v>1</v>
      </c>
      <c r="AD204" s="88">
        <v>2</v>
      </c>
      <c r="AE204" s="88" t="s">
        <v>108</v>
      </c>
      <c r="AF204" s="88" t="s">
        <v>210</v>
      </c>
      <c r="AG204" s="88">
        <v>1</v>
      </c>
      <c r="AM204" s="88" t="s">
        <v>316</v>
      </c>
      <c r="AN204" s="88" t="s">
        <v>317</v>
      </c>
      <c r="AO204" s="88" t="s">
        <v>106</v>
      </c>
      <c r="AP204" s="133" t="str">
        <f t="shared" si="12"/>
        <v>15</v>
      </c>
      <c r="AQ204" s="133" t="str">
        <f t="shared" si="13"/>
        <v>05</v>
      </c>
      <c r="AR204" s="133">
        <f t="shared" si="14"/>
        <v>2019</v>
      </c>
      <c r="AS204" s="133" t="str">
        <f t="shared" si="15"/>
        <v>mai</v>
      </c>
    </row>
    <row r="205" spans="1:45" hidden="1" x14ac:dyDescent="0.25">
      <c r="A205" s="88" t="s">
        <v>1159</v>
      </c>
      <c r="B205" s="90">
        <v>43591</v>
      </c>
      <c r="C205" s="88">
        <v>1</v>
      </c>
      <c r="D205" s="88" t="s">
        <v>101</v>
      </c>
      <c r="E205" s="126">
        <v>135000</v>
      </c>
      <c r="F205" s="88">
        <v>3</v>
      </c>
      <c r="H205" s="88" t="s">
        <v>691</v>
      </c>
      <c r="I205" s="88">
        <v>2340</v>
      </c>
      <c r="J205" s="88">
        <v>35000</v>
      </c>
      <c r="K205" s="88">
        <v>35238</v>
      </c>
      <c r="L205" s="88" t="s">
        <v>123</v>
      </c>
      <c r="M205" s="89">
        <v>35</v>
      </c>
      <c r="P205" s="88" t="s">
        <v>1160</v>
      </c>
      <c r="S205" s="88">
        <v>23</v>
      </c>
      <c r="U205" s="88">
        <v>27</v>
      </c>
      <c r="V205" s="88" t="s">
        <v>1161</v>
      </c>
      <c r="AC205" s="88">
        <v>2</v>
      </c>
      <c r="AD205" s="88">
        <v>2</v>
      </c>
      <c r="AE205" s="88" t="s">
        <v>108</v>
      </c>
      <c r="AF205" s="88" t="s">
        <v>164</v>
      </c>
      <c r="AG205" s="88">
        <v>1</v>
      </c>
      <c r="AM205" s="88" t="s">
        <v>1162</v>
      </c>
      <c r="AN205" s="88" t="s">
        <v>1163</v>
      </c>
      <c r="AO205" s="88" t="s">
        <v>106</v>
      </c>
      <c r="AP205" s="133" t="str">
        <f t="shared" si="12"/>
        <v>06</v>
      </c>
      <c r="AQ205" s="133" t="str">
        <f t="shared" si="13"/>
        <v>05</v>
      </c>
      <c r="AR205" s="133">
        <f t="shared" si="14"/>
        <v>2019</v>
      </c>
      <c r="AS205" s="133" t="str">
        <f t="shared" si="15"/>
        <v>mai</v>
      </c>
    </row>
    <row r="206" spans="1:45" hidden="1" x14ac:dyDescent="0.25">
      <c r="A206" s="88" t="s">
        <v>1165</v>
      </c>
      <c r="B206" s="90">
        <v>43594</v>
      </c>
      <c r="C206" s="88">
        <v>1</v>
      </c>
      <c r="D206" s="88" t="s">
        <v>101</v>
      </c>
      <c r="E206" s="126">
        <v>120000</v>
      </c>
      <c r="F206" s="88">
        <v>9</v>
      </c>
      <c r="H206" s="88" t="s">
        <v>195</v>
      </c>
      <c r="I206" s="88">
        <v>7310</v>
      </c>
      <c r="J206" s="88">
        <v>35000</v>
      </c>
      <c r="K206" s="88">
        <v>35238</v>
      </c>
      <c r="L206" s="88" t="s">
        <v>123</v>
      </c>
      <c r="M206" s="89">
        <v>35</v>
      </c>
      <c r="P206" s="88" t="s">
        <v>726</v>
      </c>
      <c r="S206" s="88">
        <v>1</v>
      </c>
      <c r="T206" s="88" t="s">
        <v>1166</v>
      </c>
      <c r="AC206" s="88">
        <v>1</v>
      </c>
      <c r="AD206" s="88">
        <v>4</v>
      </c>
      <c r="AE206" s="88" t="s">
        <v>126</v>
      </c>
      <c r="AF206" s="88" t="s">
        <v>156</v>
      </c>
      <c r="AG206" s="88">
        <v>0</v>
      </c>
      <c r="AM206" s="88" t="s">
        <v>728</v>
      </c>
      <c r="AN206" s="88" t="s">
        <v>729</v>
      </c>
      <c r="AO206" s="88" t="s">
        <v>106</v>
      </c>
      <c r="AP206" s="133" t="str">
        <f t="shared" si="12"/>
        <v>09</v>
      </c>
      <c r="AQ206" s="133" t="str">
        <f t="shared" si="13"/>
        <v>05</v>
      </c>
      <c r="AR206" s="133">
        <f t="shared" si="14"/>
        <v>2019</v>
      </c>
      <c r="AS206" s="133" t="str">
        <f t="shared" si="15"/>
        <v>mai</v>
      </c>
    </row>
    <row r="207" spans="1:45" hidden="1" x14ac:dyDescent="0.25">
      <c r="A207" s="88" t="s">
        <v>1167</v>
      </c>
      <c r="B207" s="90">
        <v>43598</v>
      </c>
      <c r="C207" s="88">
        <v>1</v>
      </c>
      <c r="D207" s="88" t="s">
        <v>101</v>
      </c>
      <c r="E207" s="126">
        <v>96000</v>
      </c>
      <c r="F207" s="88">
        <v>7</v>
      </c>
      <c r="H207" s="88" t="s">
        <v>358</v>
      </c>
      <c r="I207" s="88">
        <v>1880</v>
      </c>
      <c r="J207" s="88">
        <v>35000</v>
      </c>
      <c r="K207" s="88">
        <v>35238</v>
      </c>
      <c r="L207" s="88" t="s">
        <v>123</v>
      </c>
      <c r="M207" s="89">
        <v>35</v>
      </c>
      <c r="P207" s="88" t="s">
        <v>1168</v>
      </c>
      <c r="S207" s="88">
        <v>9</v>
      </c>
      <c r="T207" s="88" t="s">
        <v>1169</v>
      </c>
      <c r="AC207" s="88">
        <v>1</v>
      </c>
      <c r="AD207" s="88">
        <v>2</v>
      </c>
      <c r="AE207" s="88" t="s">
        <v>108</v>
      </c>
      <c r="AF207" s="88" t="s">
        <v>198</v>
      </c>
      <c r="AG207" s="88">
        <v>1</v>
      </c>
      <c r="AM207" s="88" t="s">
        <v>1170</v>
      </c>
      <c r="AN207" s="88" t="s">
        <v>1171</v>
      </c>
      <c r="AO207" s="88" t="s">
        <v>106</v>
      </c>
      <c r="AP207" s="133" t="str">
        <f t="shared" si="12"/>
        <v>13</v>
      </c>
      <c r="AQ207" s="133" t="str">
        <f t="shared" si="13"/>
        <v>05</v>
      </c>
      <c r="AR207" s="133">
        <f t="shared" si="14"/>
        <v>2019</v>
      </c>
      <c r="AS207" s="133" t="str">
        <f t="shared" si="15"/>
        <v>mai</v>
      </c>
    </row>
    <row r="208" spans="1:45" hidden="1" x14ac:dyDescent="0.25">
      <c r="A208" s="88" t="s">
        <v>1173</v>
      </c>
      <c r="B208" s="90">
        <v>43606</v>
      </c>
      <c r="C208" s="88">
        <v>1</v>
      </c>
      <c r="D208" s="88" t="s">
        <v>101</v>
      </c>
      <c r="E208" s="126">
        <v>100000</v>
      </c>
      <c r="F208" s="88">
        <v>9</v>
      </c>
      <c r="H208" s="88" t="s">
        <v>347</v>
      </c>
      <c r="I208" s="88">
        <v>2720</v>
      </c>
      <c r="J208" s="88">
        <v>35000</v>
      </c>
      <c r="K208" s="88">
        <v>35238</v>
      </c>
      <c r="L208" s="88" t="s">
        <v>123</v>
      </c>
      <c r="M208" s="89">
        <v>35</v>
      </c>
      <c r="P208" s="88" t="s">
        <v>779</v>
      </c>
      <c r="S208" s="88">
        <v>91</v>
      </c>
      <c r="T208" s="88" t="s">
        <v>1174</v>
      </c>
      <c r="AC208" s="88">
        <v>1</v>
      </c>
      <c r="AD208" s="88">
        <v>2</v>
      </c>
      <c r="AE208" s="88" t="s">
        <v>108</v>
      </c>
      <c r="AF208" s="88" t="s">
        <v>249</v>
      </c>
      <c r="AG208" s="88">
        <v>3</v>
      </c>
      <c r="AM208" s="88" t="s">
        <v>781</v>
      </c>
      <c r="AN208" s="88" t="s">
        <v>782</v>
      </c>
      <c r="AO208" s="88" t="s">
        <v>106</v>
      </c>
      <c r="AP208" s="133" t="str">
        <f t="shared" si="12"/>
        <v>21</v>
      </c>
      <c r="AQ208" s="133" t="str">
        <f t="shared" si="13"/>
        <v>05</v>
      </c>
      <c r="AR208" s="133">
        <f t="shared" si="14"/>
        <v>2019</v>
      </c>
      <c r="AS208" s="133" t="str">
        <f t="shared" si="15"/>
        <v>mai</v>
      </c>
    </row>
    <row r="209" spans="1:45" hidden="1" x14ac:dyDescent="0.25">
      <c r="A209" s="88" t="s">
        <v>1175</v>
      </c>
      <c r="B209" s="90">
        <v>43585</v>
      </c>
      <c r="C209" s="88">
        <v>1</v>
      </c>
      <c r="D209" s="88" t="s">
        <v>101</v>
      </c>
      <c r="E209" s="126">
        <v>1</v>
      </c>
      <c r="F209" s="88">
        <v>5</v>
      </c>
      <c r="H209" s="88" t="s">
        <v>586</v>
      </c>
      <c r="I209" s="88">
        <v>6980</v>
      </c>
      <c r="J209" s="88">
        <v>35000</v>
      </c>
      <c r="K209" s="88">
        <v>35238</v>
      </c>
      <c r="L209" s="88" t="s">
        <v>123</v>
      </c>
      <c r="M209" s="89">
        <v>35</v>
      </c>
      <c r="P209" s="88" t="s">
        <v>1176</v>
      </c>
      <c r="AC209" s="88">
        <v>0</v>
      </c>
      <c r="AH209" s="88" t="s">
        <v>105</v>
      </c>
      <c r="AI209" s="88" t="s">
        <v>11</v>
      </c>
      <c r="AL209" s="88" t="s">
        <v>255</v>
      </c>
      <c r="AM209" s="88" t="s">
        <v>1177</v>
      </c>
      <c r="AN209" s="88" t="s">
        <v>183</v>
      </c>
      <c r="AO209" s="88" t="s">
        <v>106</v>
      </c>
      <c r="AP209" s="133" t="str">
        <f t="shared" si="12"/>
        <v>30</v>
      </c>
      <c r="AQ209" s="133" t="str">
        <f t="shared" si="13"/>
        <v>04</v>
      </c>
      <c r="AR209" s="133">
        <f t="shared" si="14"/>
        <v>2019</v>
      </c>
      <c r="AS209" s="133" t="str">
        <f t="shared" si="15"/>
        <v>avril</v>
      </c>
    </row>
    <row r="210" spans="1:45" hidden="1" x14ac:dyDescent="0.25">
      <c r="A210" s="88" t="s">
        <v>1178</v>
      </c>
      <c r="B210" s="90">
        <v>43592</v>
      </c>
      <c r="C210" s="88">
        <v>1</v>
      </c>
      <c r="D210" s="88" t="s">
        <v>119</v>
      </c>
      <c r="E210" s="126">
        <v>186200</v>
      </c>
      <c r="F210" s="88">
        <v>11</v>
      </c>
      <c r="H210" s="88" t="s">
        <v>1154</v>
      </c>
      <c r="I210" s="88">
        <v>4610</v>
      </c>
      <c r="J210" s="88">
        <v>35000</v>
      </c>
      <c r="K210" s="88">
        <v>35238</v>
      </c>
      <c r="L210" s="88" t="s">
        <v>123</v>
      </c>
      <c r="M210" s="89">
        <v>35</v>
      </c>
      <c r="P210" s="88" t="s">
        <v>1155</v>
      </c>
      <c r="S210" s="88">
        <v>11</v>
      </c>
      <c r="AC210" s="88">
        <v>1</v>
      </c>
      <c r="AM210" s="88" t="s">
        <v>1156</v>
      </c>
      <c r="AN210" s="88" t="s">
        <v>1157</v>
      </c>
      <c r="AO210" s="88" t="s">
        <v>106</v>
      </c>
      <c r="AP210" s="133" t="str">
        <f t="shared" si="12"/>
        <v>07</v>
      </c>
      <c r="AQ210" s="133" t="str">
        <f t="shared" si="13"/>
        <v>05</v>
      </c>
      <c r="AR210" s="133">
        <f t="shared" si="14"/>
        <v>2019</v>
      </c>
      <c r="AS210" s="133" t="str">
        <f t="shared" si="15"/>
        <v>mai</v>
      </c>
    </row>
    <row r="211" spans="1:45" hidden="1" x14ac:dyDescent="0.25">
      <c r="A211" s="88" t="s">
        <v>1180</v>
      </c>
      <c r="B211" s="90">
        <v>43605</v>
      </c>
      <c r="C211" s="88">
        <v>1</v>
      </c>
      <c r="D211" s="88" t="s">
        <v>119</v>
      </c>
      <c r="E211" s="126">
        <v>450000</v>
      </c>
      <c r="F211" s="88">
        <v>5</v>
      </c>
      <c r="H211" s="88" t="s">
        <v>1181</v>
      </c>
      <c r="I211" s="88">
        <v>7520</v>
      </c>
      <c r="J211" s="88">
        <v>35000</v>
      </c>
      <c r="K211" s="88">
        <v>35238</v>
      </c>
      <c r="L211" s="88" t="s">
        <v>123</v>
      </c>
      <c r="M211" s="89">
        <v>35</v>
      </c>
      <c r="P211" s="88" t="s">
        <v>554</v>
      </c>
      <c r="S211" s="88">
        <v>11</v>
      </c>
      <c r="AC211" s="88">
        <v>1</v>
      </c>
      <c r="AM211" s="88" t="s">
        <v>555</v>
      </c>
      <c r="AN211" s="88" t="s">
        <v>556</v>
      </c>
      <c r="AO211" s="88" t="s">
        <v>106</v>
      </c>
      <c r="AP211" s="133" t="str">
        <f t="shared" si="12"/>
        <v>20</v>
      </c>
      <c r="AQ211" s="133" t="str">
        <f t="shared" si="13"/>
        <v>05</v>
      </c>
      <c r="AR211" s="133">
        <f t="shared" si="14"/>
        <v>2019</v>
      </c>
      <c r="AS211" s="133" t="str">
        <f t="shared" si="15"/>
        <v>mai</v>
      </c>
    </row>
    <row r="212" spans="1:45" hidden="1" x14ac:dyDescent="0.25">
      <c r="A212" s="88" t="s">
        <v>1180</v>
      </c>
      <c r="B212" s="90">
        <v>43605</v>
      </c>
      <c r="C212" s="88">
        <v>1</v>
      </c>
      <c r="D212" s="88" t="s">
        <v>119</v>
      </c>
      <c r="E212" s="126">
        <v>450000</v>
      </c>
      <c r="F212" s="88">
        <v>5</v>
      </c>
      <c r="H212" s="88" t="s">
        <v>1181</v>
      </c>
      <c r="I212" s="88">
        <v>7520</v>
      </c>
      <c r="J212" s="88">
        <v>35000</v>
      </c>
      <c r="K212" s="88">
        <v>35238</v>
      </c>
      <c r="L212" s="88" t="s">
        <v>123</v>
      </c>
      <c r="M212" s="89">
        <v>35</v>
      </c>
      <c r="P212" s="88" t="s">
        <v>554</v>
      </c>
      <c r="S212" s="88">
        <v>12</v>
      </c>
      <c r="AC212" s="88">
        <v>1</v>
      </c>
      <c r="AM212" s="88" t="s">
        <v>555</v>
      </c>
      <c r="AN212" s="88" t="s">
        <v>556</v>
      </c>
      <c r="AO212" s="88" t="s">
        <v>106</v>
      </c>
      <c r="AP212" s="133" t="str">
        <f t="shared" si="12"/>
        <v>20</v>
      </c>
      <c r="AQ212" s="133" t="str">
        <f t="shared" si="13"/>
        <v>05</v>
      </c>
      <c r="AR212" s="133">
        <f t="shared" si="14"/>
        <v>2019</v>
      </c>
      <c r="AS212" s="133" t="str">
        <f t="shared" si="15"/>
        <v>mai</v>
      </c>
    </row>
    <row r="213" spans="1:45" hidden="1" x14ac:dyDescent="0.25">
      <c r="A213" s="88" t="s">
        <v>1180</v>
      </c>
      <c r="B213" s="90">
        <v>43605</v>
      </c>
      <c r="C213" s="88">
        <v>1</v>
      </c>
      <c r="D213" s="88" t="s">
        <v>119</v>
      </c>
      <c r="E213" s="126">
        <v>450000</v>
      </c>
      <c r="F213" s="88">
        <v>5</v>
      </c>
      <c r="H213" s="88" t="s">
        <v>1181</v>
      </c>
      <c r="I213" s="88">
        <v>7520</v>
      </c>
      <c r="J213" s="88">
        <v>35000</v>
      </c>
      <c r="K213" s="88">
        <v>35238</v>
      </c>
      <c r="L213" s="88" t="s">
        <v>123</v>
      </c>
      <c r="M213" s="89">
        <v>35</v>
      </c>
      <c r="P213" s="88" t="s">
        <v>554</v>
      </c>
      <c r="S213" s="88">
        <v>34</v>
      </c>
      <c r="AC213" s="88">
        <v>1</v>
      </c>
      <c r="AD213" s="88">
        <v>2</v>
      </c>
      <c r="AE213" s="88" t="s">
        <v>108</v>
      </c>
      <c r="AF213" s="88" t="s">
        <v>241</v>
      </c>
      <c r="AG213" s="88">
        <v>4</v>
      </c>
      <c r="AM213" s="88" t="s">
        <v>555</v>
      </c>
      <c r="AN213" s="88" t="s">
        <v>556</v>
      </c>
      <c r="AO213" s="88" t="s">
        <v>106</v>
      </c>
      <c r="AP213" s="133" t="str">
        <f t="shared" si="12"/>
        <v>20</v>
      </c>
      <c r="AQ213" s="133" t="str">
        <f t="shared" si="13"/>
        <v>05</v>
      </c>
      <c r="AR213" s="133">
        <f t="shared" si="14"/>
        <v>2019</v>
      </c>
      <c r="AS213" s="133" t="str">
        <f t="shared" si="15"/>
        <v>mai</v>
      </c>
    </row>
    <row r="214" spans="1:45" hidden="1" x14ac:dyDescent="0.25">
      <c r="A214" s="88" t="s">
        <v>1182</v>
      </c>
      <c r="B214" s="90">
        <v>43605</v>
      </c>
      <c r="C214" s="88">
        <v>1</v>
      </c>
      <c r="D214" s="88" t="s">
        <v>119</v>
      </c>
      <c r="E214" s="126">
        <v>167000</v>
      </c>
      <c r="F214" s="88">
        <v>11</v>
      </c>
      <c r="H214" s="88" t="s">
        <v>1154</v>
      </c>
      <c r="I214" s="88">
        <v>4610</v>
      </c>
      <c r="J214" s="88">
        <v>35000</v>
      </c>
      <c r="K214" s="88">
        <v>35238</v>
      </c>
      <c r="L214" s="88" t="s">
        <v>123</v>
      </c>
      <c r="M214" s="89">
        <v>35</v>
      </c>
      <c r="P214" s="88" t="s">
        <v>1155</v>
      </c>
      <c r="S214" s="88">
        <v>19</v>
      </c>
      <c r="AC214" s="88">
        <v>1</v>
      </c>
      <c r="AM214" s="88" t="s">
        <v>1156</v>
      </c>
      <c r="AN214" s="88" t="s">
        <v>1157</v>
      </c>
      <c r="AO214" s="88" t="s">
        <v>106</v>
      </c>
      <c r="AP214" s="133" t="str">
        <f t="shared" si="12"/>
        <v>20</v>
      </c>
      <c r="AQ214" s="133" t="str">
        <f t="shared" si="13"/>
        <v>05</v>
      </c>
      <c r="AR214" s="133">
        <f t="shared" si="14"/>
        <v>2019</v>
      </c>
      <c r="AS214" s="133" t="str">
        <f t="shared" si="15"/>
        <v>mai</v>
      </c>
    </row>
    <row r="215" spans="1:45" hidden="1" x14ac:dyDescent="0.25">
      <c r="A215" s="88" t="s">
        <v>1183</v>
      </c>
      <c r="B215" s="90">
        <v>43614</v>
      </c>
      <c r="C215" s="88">
        <v>1</v>
      </c>
      <c r="D215" s="88" t="s">
        <v>101</v>
      </c>
      <c r="E215" s="126">
        <v>66000</v>
      </c>
      <c r="F215" s="88">
        <v>17</v>
      </c>
      <c r="H215" s="88" t="s">
        <v>1181</v>
      </c>
      <c r="I215" s="88">
        <v>7520</v>
      </c>
      <c r="J215" s="88">
        <v>35000</v>
      </c>
      <c r="K215" s="88">
        <v>35238</v>
      </c>
      <c r="L215" s="88" t="s">
        <v>123</v>
      </c>
      <c r="M215" s="89">
        <v>35</v>
      </c>
      <c r="P215" s="88" t="s">
        <v>1184</v>
      </c>
      <c r="S215" s="88">
        <v>5</v>
      </c>
      <c r="T215" s="88" t="s">
        <v>1185</v>
      </c>
      <c r="AC215" s="88">
        <v>1</v>
      </c>
      <c r="AD215" s="88">
        <v>2</v>
      </c>
      <c r="AE215" s="88" t="s">
        <v>108</v>
      </c>
      <c r="AF215" s="88" t="s">
        <v>198</v>
      </c>
      <c r="AG215" s="88">
        <v>1</v>
      </c>
      <c r="AM215" s="88" t="s">
        <v>558</v>
      </c>
      <c r="AN215" s="88" t="s">
        <v>1186</v>
      </c>
      <c r="AO215" s="88" t="s">
        <v>106</v>
      </c>
      <c r="AP215" s="133" t="str">
        <f t="shared" si="12"/>
        <v>29</v>
      </c>
      <c r="AQ215" s="133" t="str">
        <f t="shared" si="13"/>
        <v>05</v>
      </c>
      <c r="AR215" s="133">
        <f t="shared" si="14"/>
        <v>2019</v>
      </c>
      <c r="AS215" s="133" t="str">
        <f t="shared" si="15"/>
        <v>mai</v>
      </c>
    </row>
    <row r="216" spans="1:45" hidden="1" x14ac:dyDescent="0.25">
      <c r="A216" s="88" t="s">
        <v>1188</v>
      </c>
      <c r="B216" s="90">
        <v>43613</v>
      </c>
      <c r="C216" s="88">
        <v>1</v>
      </c>
      <c r="D216" s="88" t="s">
        <v>101</v>
      </c>
      <c r="E216" s="126">
        <v>330000</v>
      </c>
      <c r="F216" s="88">
        <v>15</v>
      </c>
      <c r="H216" s="88" t="s">
        <v>402</v>
      </c>
      <c r="I216" s="88">
        <v>8112</v>
      </c>
      <c r="J216" s="88">
        <v>35000</v>
      </c>
      <c r="K216" s="88">
        <v>35238</v>
      </c>
      <c r="L216" s="88" t="s">
        <v>123</v>
      </c>
      <c r="M216" s="89">
        <v>35</v>
      </c>
      <c r="P216" s="88" t="s">
        <v>1189</v>
      </c>
      <c r="S216" s="88">
        <v>17</v>
      </c>
      <c r="T216" s="88" t="s">
        <v>1190</v>
      </c>
      <c r="U216" s="88">
        <v>30</v>
      </c>
      <c r="AC216" s="88">
        <v>2</v>
      </c>
      <c r="AD216" s="88">
        <v>2</v>
      </c>
      <c r="AE216" s="88" t="s">
        <v>108</v>
      </c>
      <c r="AF216" s="88" t="s">
        <v>264</v>
      </c>
      <c r="AG216" s="88">
        <v>4</v>
      </c>
      <c r="AM216" s="88" t="s">
        <v>1191</v>
      </c>
      <c r="AN216" s="88" t="s">
        <v>1192</v>
      </c>
      <c r="AO216" s="88" t="s">
        <v>106</v>
      </c>
      <c r="AP216" s="133" t="str">
        <f t="shared" si="12"/>
        <v>28</v>
      </c>
      <c r="AQ216" s="133" t="str">
        <f t="shared" si="13"/>
        <v>05</v>
      </c>
      <c r="AR216" s="133">
        <f t="shared" si="14"/>
        <v>2019</v>
      </c>
      <c r="AS216" s="133" t="str">
        <f t="shared" si="15"/>
        <v>mai</v>
      </c>
    </row>
    <row r="217" spans="1:45" hidden="1" x14ac:dyDescent="0.25">
      <c r="A217" s="88" t="s">
        <v>1188</v>
      </c>
      <c r="B217" s="90">
        <v>43613</v>
      </c>
      <c r="C217" s="88">
        <v>1</v>
      </c>
      <c r="D217" s="88" t="s">
        <v>101</v>
      </c>
      <c r="E217" s="126">
        <v>330000</v>
      </c>
      <c r="F217" s="88">
        <v>9</v>
      </c>
      <c r="H217" s="88" t="s">
        <v>402</v>
      </c>
      <c r="I217" s="88">
        <v>8112</v>
      </c>
      <c r="J217" s="88">
        <v>35000</v>
      </c>
      <c r="K217" s="88">
        <v>35238</v>
      </c>
      <c r="L217" s="88" t="s">
        <v>123</v>
      </c>
      <c r="M217" s="89">
        <v>35</v>
      </c>
      <c r="P217" s="88" t="s">
        <v>1189</v>
      </c>
      <c r="S217" s="88">
        <v>34</v>
      </c>
      <c r="AC217" s="88">
        <v>1</v>
      </c>
      <c r="AD217" s="88">
        <v>3</v>
      </c>
      <c r="AE217" s="88" t="s">
        <v>107</v>
      </c>
      <c r="AG217" s="88">
        <v>0</v>
      </c>
      <c r="AM217" s="88" t="s">
        <v>1191</v>
      </c>
      <c r="AN217" s="88" t="s">
        <v>1192</v>
      </c>
      <c r="AO217" s="88" t="s">
        <v>106</v>
      </c>
      <c r="AP217" s="133" t="str">
        <f t="shared" si="12"/>
        <v>28</v>
      </c>
      <c r="AQ217" s="133" t="str">
        <f t="shared" si="13"/>
        <v>05</v>
      </c>
      <c r="AR217" s="133">
        <f t="shared" si="14"/>
        <v>2019</v>
      </c>
      <c r="AS217" s="133" t="str">
        <f t="shared" si="15"/>
        <v>mai</v>
      </c>
    </row>
    <row r="218" spans="1:45" hidden="1" x14ac:dyDescent="0.25">
      <c r="A218" s="88" t="s">
        <v>1197</v>
      </c>
      <c r="B218" s="90">
        <v>43600</v>
      </c>
      <c r="C218" s="88">
        <v>1</v>
      </c>
      <c r="D218" s="88" t="s">
        <v>101</v>
      </c>
      <c r="E218" s="126">
        <v>2528300</v>
      </c>
      <c r="F218" s="88">
        <v>4</v>
      </c>
      <c r="H218" s="88" t="s">
        <v>1117</v>
      </c>
      <c r="I218" s="88">
        <v>8660</v>
      </c>
      <c r="J218" s="88">
        <v>35000</v>
      </c>
      <c r="K218" s="88">
        <v>35238</v>
      </c>
      <c r="L218" s="88" t="s">
        <v>123</v>
      </c>
      <c r="M218" s="89">
        <v>35</v>
      </c>
      <c r="P218" s="88" t="s">
        <v>1198</v>
      </c>
      <c r="AC218" s="88">
        <v>0</v>
      </c>
      <c r="AH218" s="88" t="s">
        <v>105</v>
      </c>
      <c r="AI218" s="88" t="s">
        <v>11</v>
      </c>
      <c r="AL218" s="88" t="s">
        <v>261</v>
      </c>
      <c r="AM218" s="88" t="s">
        <v>1199</v>
      </c>
      <c r="AN218" s="88" t="s">
        <v>1200</v>
      </c>
      <c r="AO218" s="88" t="s">
        <v>106</v>
      </c>
      <c r="AP218" s="133" t="str">
        <f t="shared" si="12"/>
        <v>15</v>
      </c>
      <c r="AQ218" s="133" t="str">
        <f t="shared" si="13"/>
        <v>05</v>
      </c>
      <c r="AR218" s="133">
        <f t="shared" si="14"/>
        <v>2019</v>
      </c>
      <c r="AS218" s="133" t="str">
        <f t="shared" si="15"/>
        <v>mai</v>
      </c>
    </row>
    <row r="219" spans="1:45" hidden="1" x14ac:dyDescent="0.25">
      <c r="A219" s="88" t="s">
        <v>1197</v>
      </c>
      <c r="B219" s="90">
        <v>43600</v>
      </c>
      <c r="C219" s="88">
        <v>1</v>
      </c>
      <c r="D219" s="88" t="s">
        <v>101</v>
      </c>
      <c r="E219" s="126">
        <v>2528300</v>
      </c>
      <c r="F219" s="88">
        <v>11</v>
      </c>
      <c r="H219" s="88" t="s">
        <v>287</v>
      </c>
      <c r="I219" s="88">
        <v>6640</v>
      </c>
      <c r="J219" s="88">
        <v>35000</v>
      </c>
      <c r="K219" s="88">
        <v>35238</v>
      </c>
      <c r="L219" s="88" t="s">
        <v>123</v>
      </c>
      <c r="M219" s="89">
        <v>35</v>
      </c>
      <c r="P219" s="88" t="s">
        <v>1198</v>
      </c>
      <c r="S219" s="88">
        <v>41</v>
      </c>
      <c r="U219" s="88">
        <v>66</v>
      </c>
      <c r="AC219" s="88">
        <v>2</v>
      </c>
      <c r="AD219" s="88">
        <v>4</v>
      </c>
      <c r="AE219" s="88" t="s">
        <v>126</v>
      </c>
      <c r="AF219" s="88" t="s">
        <v>147</v>
      </c>
      <c r="AG219" s="88">
        <v>0</v>
      </c>
      <c r="AM219" s="88" t="s">
        <v>1199</v>
      </c>
      <c r="AN219" s="88" t="s">
        <v>1200</v>
      </c>
      <c r="AO219" s="88" t="s">
        <v>106</v>
      </c>
      <c r="AP219" s="133" t="str">
        <f t="shared" si="12"/>
        <v>15</v>
      </c>
      <c r="AQ219" s="133" t="str">
        <f t="shared" si="13"/>
        <v>05</v>
      </c>
      <c r="AR219" s="133">
        <f t="shared" si="14"/>
        <v>2019</v>
      </c>
      <c r="AS219" s="133" t="str">
        <f t="shared" si="15"/>
        <v>mai</v>
      </c>
    </row>
    <row r="220" spans="1:45" hidden="1" x14ac:dyDescent="0.25">
      <c r="A220" s="88" t="s">
        <v>1197</v>
      </c>
      <c r="B220" s="90">
        <v>43600</v>
      </c>
      <c r="C220" s="88">
        <v>1</v>
      </c>
      <c r="D220" s="88" t="s">
        <v>101</v>
      </c>
      <c r="E220" s="126">
        <v>2528300</v>
      </c>
      <c r="F220" s="88">
        <v>11</v>
      </c>
      <c r="H220" s="88" t="s">
        <v>287</v>
      </c>
      <c r="I220" s="88">
        <v>6640</v>
      </c>
      <c r="J220" s="88">
        <v>35000</v>
      </c>
      <c r="K220" s="88">
        <v>35238</v>
      </c>
      <c r="L220" s="88" t="s">
        <v>123</v>
      </c>
      <c r="M220" s="89">
        <v>35</v>
      </c>
      <c r="P220" s="88" t="s">
        <v>1198</v>
      </c>
      <c r="S220" s="88">
        <v>40</v>
      </c>
      <c r="U220" s="88">
        <v>66</v>
      </c>
      <c r="W220" s="88">
        <v>70</v>
      </c>
      <c r="Y220" s="88">
        <v>71</v>
      </c>
      <c r="AA220" s="88">
        <v>74</v>
      </c>
      <c r="AC220" s="88">
        <v>5</v>
      </c>
      <c r="AD220" s="88">
        <v>4</v>
      </c>
      <c r="AE220" s="88" t="s">
        <v>126</v>
      </c>
      <c r="AF220" s="88" t="s">
        <v>232</v>
      </c>
      <c r="AG220" s="88">
        <v>0</v>
      </c>
      <c r="AM220" s="88" t="s">
        <v>1199</v>
      </c>
      <c r="AN220" s="88" t="s">
        <v>1200</v>
      </c>
      <c r="AO220" s="88" t="s">
        <v>106</v>
      </c>
      <c r="AP220" s="133" t="str">
        <f t="shared" si="12"/>
        <v>15</v>
      </c>
      <c r="AQ220" s="133" t="str">
        <f t="shared" si="13"/>
        <v>05</v>
      </c>
      <c r="AR220" s="133">
        <f t="shared" si="14"/>
        <v>2019</v>
      </c>
      <c r="AS220" s="133" t="str">
        <f t="shared" si="15"/>
        <v>mai</v>
      </c>
    </row>
    <row r="221" spans="1:45" hidden="1" x14ac:dyDescent="0.25">
      <c r="A221" s="88" t="s">
        <v>1197</v>
      </c>
      <c r="B221" s="90">
        <v>43600</v>
      </c>
      <c r="C221" s="88">
        <v>1</v>
      </c>
      <c r="D221" s="88" t="s">
        <v>101</v>
      </c>
      <c r="E221" s="126">
        <v>2528300</v>
      </c>
      <c r="F221" s="88">
        <v>2</v>
      </c>
      <c r="G221" s="88" t="s">
        <v>122</v>
      </c>
      <c r="H221" s="88" t="s">
        <v>1117</v>
      </c>
      <c r="I221" s="88">
        <v>8660</v>
      </c>
      <c r="J221" s="88">
        <v>35000</v>
      </c>
      <c r="K221" s="88">
        <v>35238</v>
      </c>
      <c r="L221" s="88" t="s">
        <v>123</v>
      </c>
      <c r="M221" s="89">
        <v>35</v>
      </c>
      <c r="P221" s="88" t="s">
        <v>1201</v>
      </c>
      <c r="AC221" s="88">
        <v>0</v>
      </c>
      <c r="AH221" s="88" t="s">
        <v>105</v>
      </c>
      <c r="AI221" s="88" t="s">
        <v>11</v>
      </c>
      <c r="AL221" s="88" t="s">
        <v>282</v>
      </c>
      <c r="AM221" s="88" t="s">
        <v>1202</v>
      </c>
      <c r="AN221" s="88" t="s">
        <v>1203</v>
      </c>
      <c r="AO221" s="88" t="s">
        <v>106</v>
      </c>
      <c r="AP221" s="133" t="str">
        <f t="shared" si="12"/>
        <v>15</v>
      </c>
      <c r="AQ221" s="133" t="str">
        <f t="shared" si="13"/>
        <v>05</v>
      </c>
      <c r="AR221" s="133">
        <f t="shared" si="14"/>
        <v>2019</v>
      </c>
      <c r="AS221" s="133" t="str">
        <f t="shared" si="15"/>
        <v>mai</v>
      </c>
    </row>
    <row r="222" spans="1:45" hidden="1" x14ac:dyDescent="0.25">
      <c r="A222" s="88" t="s">
        <v>1204</v>
      </c>
      <c r="B222" s="90">
        <v>43613</v>
      </c>
      <c r="C222" s="88">
        <v>1</v>
      </c>
      <c r="D222" s="88" t="s">
        <v>101</v>
      </c>
      <c r="E222" s="126">
        <v>102035</v>
      </c>
      <c r="F222" s="88">
        <v>2</v>
      </c>
      <c r="H222" s="88" t="s">
        <v>432</v>
      </c>
      <c r="I222" s="88">
        <v>1810</v>
      </c>
      <c r="J222" s="88">
        <v>35000</v>
      </c>
      <c r="K222" s="88">
        <v>35238</v>
      </c>
      <c r="L222" s="88" t="s">
        <v>123</v>
      </c>
      <c r="M222" s="89">
        <v>35</v>
      </c>
      <c r="P222" s="88" t="s">
        <v>1205</v>
      </c>
      <c r="S222" s="88">
        <v>51</v>
      </c>
      <c r="T222" s="88" t="s">
        <v>961</v>
      </c>
      <c r="AC222" s="88">
        <v>1</v>
      </c>
      <c r="AD222" s="88">
        <v>3</v>
      </c>
      <c r="AE222" s="88" t="s">
        <v>107</v>
      </c>
      <c r="AG222" s="88">
        <v>0</v>
      </c>
      <c r="AM222" s="88" t="s">
        <v>1206</v>
      </c>
      <c r="AN222" s="88" t="s">
        <v>1207</v>
      </c>
      <c r="AO222" s="88" t="s">
        <v>106</v>
      </c>
      <c r="AP222" s="133" t="str">
        <f t="shared" si="12"/>
        <v>28</v>
      </c>
      <c r="AQ222" s="133" t="str">
        <f t="shared" si="13"/>
        <v>05</v>
      </c>
      <c r="AR222" s="133">
        <f t="shared" si="14"/>
        <v>2019</v>
      </c>
      <c r="AS222" s="133" t="str">
        <f t="shared" si="15"/>
        <v>mai</v>
      </c>
    </row>
    <row r="223" spans="1:45" hidden="1" x14ac:dyDescent="0.25">
      <c r="A223" s="88" t="s">
        <v>1208</v>
      </c>
      <c r="B223" s="90">
        <v>43614</v>
      </c>
      <c r="C223" s="88">
        <v>1</v>
      </c>
      <c r="D223" s="88" t="s">
        <v>101</v>
      </c>
      <c r="E223" s="126">
        <v>200000</v>
      </c>
      <c r="F223" s="88">
        <v>28</v>
      </c>
      <c r="H223" s="88" t="s">
        <v>469</v>
      </c>
      <c r="I223" s="88">
        <v>2651</v>
      </c>
      <c r="J223" s="88">
        <v>35000</v>
      </c>
      <c r="K223" s="88">
        <v>35238</v>
      </c>
      <c r="L223" s="88" t="s">
        <v>123</v>
      </c>
      <c r="M223" s="89">
        <v>35</v>
      </c>
      <c r="P223" s="88" t="s">
        <v>470</v>
      </c>
      <c r="S223" s="88">
        <v>26</v>
      </c>
      <c r="U223" s="88">
        <v>5</v>
      </c>
      <c r="W223" s="88">
        <v>6</v>
      </c>
      <c r="Y223" s="88">
        <v>8</v>
      </c>
      <c r="AC223" s="88">
        <v>4</v>
      </c>
      <c r="AD223" s="88">
        <v>2</v>
      </c>
      <c r="AE223" s="88" t="s">
        <v>108</v>
      </c>
      <c r="AF223" s="88" t="s">
        <v>181</v>
      </c>
      <c r="AG223" s="88">
        <v>3</v>
      </c>
      <c r="AM223" s="88" t="s">
        <v>472</v>
      </c>
      <c r="AN223" s="88" t="s">
        <v>473</v>
      </c>
      <c r="AO223" s="88" t="s">
        <v>106</v>
      </c>
      <c r="AP223" s="133" t="str">
        <f t="shared" si="12"/>
        <v>29</v>
      </c>
      <c r="AQ223" s="133" t="str">
        <f t="shared" si="13"/>
        <v>05</v>
      </c>
      <c r="AR223" s="133">
        <f t="shared" si="14"/>
        <v>2019</v>
      </c>
      <c r="AS223" s="133" t="str">
        <f t="shared" si="15"/>
        <v>mai</v>
      </c>
    </row>
    <row r="224" spans="1:45" hidden="1" x14ac:dyDescent="0.25">
      <c r="A224" s="88" t="s">
        <v>1208</v>
      </c>
      <c r="B224" s="90">
        <v>43614</v>
      </c>
      <c r="C224" s="88">
        <v>1</v>
      </c>
      <c r="D224" s="88" t="s">
        <v>101</v>
      </c>
      <c r="E224" s="126">
        <v>200000</v>
      </c>
      <c r="F224" s="88">
        <v>28</v>
      </c>
      <c r="H224" s="88" t="s">
        <v>469</v>
      </c>
      <c r="I224" s="88">
        <v>2651</v>
      </c>
      <c r="J224" s="88">
        <v>35000</v>
      </c>
      <c r="K224" s="88">
        <v>35238</v>
      </c>
      <c r="L224" s="88" t="s">
        <v>123</v>
      </c>
      <c r="M224" s="89">
        <v>35</v>
      </c>
      <c r="P224" s="88" t="s">
        <v>470</v>
      </c>
      <c r="S224" s="88">
        <v>4</v>
      </c>
      <c r="U224" s="88">
        <v>9</v>
      </c>
      <c r="V224" s="88" t="s">
        <v>191</v>
      </c>
      <c r="AC224" s="88">
        <v>2</v>
      </c>
      <c r="AD224" s="88">
        <v>4</v>
      </c>
      <c r="AE224" s="88" t="s">
        <v>126</v>
      </c>
      <c r="AF224" s="88" t="s">
        <v>190</v>
      </c>
      <c r="AG224" s="88">
        <v>0</v>
      </c>
      <c r="AM224" s="88" t="s">
        <v>472</v>
      </c>
      <c r="AN224" s="88" t="s">
        <v>473</v>
      </c>
      <c r="AO224" s="88" t="s">
        <v>106</v>
      </c>
      <c r="AP224" s="133" t="str">
        <f t="shared" si="12"/>
        <v>29</v>
      </c>
      <c r="AQ224" s="133" t="str">
        <f t="shared" si="13"/>
        <v>05</v>
      </c>
      <c r="AR224" s="133">
        <f t="shared" si="14"/>
        <v>2019</v>
      </c>
      <c r="AS224" s="133" t="str">
        <f t="shared" si="15"/>
        <v>mai</v>
      </c>
    </row>
    <row r="225" spans="1:45" hidden="1" x14ac:dyDescent="0.25">
      <c r="A225" s="88" t="s">
        <v>1209</v>
      </c>
      <c r="B225" s="90">
        <v>43612</v>
      </c>
      <c r="C225" s="88">
        <v>1</v>
      </c>
      <c r="D225" s="88" t="s">
        <v>101</v>
      </c>
      <c r="E225" s="126">
        <v>76000</v>
      </c>
      <c r="F225" s="88">
        <v>10</v>
      </c>
      <c r="H225" s="88" t="s">
        <v>975</v>
      </c>
      <c r="I225" s="88">
        <v>5650</v>
      </c>
      <c r="J225" s="88">
        <v>35000</v>
      </c>
      <c r="K225" s="88">
        <v>35238</v>
      </c>
      <c r="L225" s="88" t="s">
        <v>123</v>
      </c>
      <c r="M225" s="89">
        <v>35</v>
      </c>
      <c r="P225" s="88" t="s">
        <v>1210</v>
      </c>
      <c r="S225" s="88">
        <v>21</v>
      </c>
      <c r="T225" s="88" t="s">
        <v>1211</v>
      </c>
      <c r="AC225" s="88">
        <v>1</v>
      </c>
      <c r="AD225" s="88">
        <v>2</v>
      </c>
      <c r="AE225" s="88" t="s">
        <v>108</v>
      </c>
      <c r="AF225" s="88" t="s">
        <v>187</v>
      </c>
      <c r="AG225" s="88">
        <v>1</v>
      </c>
      <c r="AM225" s="88" t="s">
        <v>1212</v>
      </c>
      <c r="AN225" s="88" t="s">
        <v>1213</v>
      </c>
      <c r="AO225" s="88" t="s">
        <v>106</v>
      </c>
      <c r="AP225" s="133" t="str">
        <f t="shared" si="12"/>
        <v>27</v>
      </c>
      <c r="AQ225" s="133" t="str">
        <f t="shared" si="13"/>
        <v>05</v>
      </c>
      <c r="AR225" s="133">
        <f t="shared" si="14"/>
        <v>2019</v>
      </c>
      <c r="AS225" s="133" t="str">
        <f t="shared" si="15"/>
        <v>mai</v>
      </c>
    </row>
    <row r="226" spans="1:45" hidden="1" x14ac:dyDescent="0.25">
      <c r="A226" s="88" t="s">
        <v>1214</v>
      </c>
      <c r="B226" s="90">
        <v>43608</v>
      </c>
      <c r="C226" s="88">
        <v>1</v>
      </c>
      <c r="D226" s="88" t="s">
        <v>101</v>
      </c>
      <c r="E226" s="126">
        <v>129000</v>
      </c>
      <c r="F226" s="88">
        <v>11</v>
      </c>
      <c r="H226" s="88" t="s">
        <v>506</v>
      </c>
      <c r="I226" s="88">
        <v>8710</v>
      </c>
      <c r="J226" s="88">
        <v>35000</v>
      </c>
      <c r="K226" s="88">
        <v>35238</v>
      </c>
      <c r="L226" s="88" t="s">
        <v>123</v>
      </c>
      <c r="M226" s="89">
        <v>35</v>
      </c>
      <c r="P226" s="88" t="s">
        <v>912</v>
      </c>
      <c r="S226" s="88">
        <v>1</v>
      </c>
      <c r="U226" s="88">
        <v>4</v>
      </c>
      <c r="W226" s="88">
        <v>5</v>
      </c>
      <c r="AC226" s="88">
        <v>3</v>
      </c>
      <c r="AD226" s="88">
        <v>2</v>
      </c>
      <c r="AE226" s="88" t="s">
        <v>108</v>
      </c>
      <c r="AF226" s="88" t="s">
        <v>258</v>
      </c>
      <c r="AG226" s="88">
        <v>2</v>
      </c>
      <c r="AM226" s="88" t="s">
        <v>913</v>
      </c>
      <c r="AN226" s="88" t="s">
        <v>825</v>
      </c>
      <c r="AO226" s="88" t="s">
        <v>106</v>
      </c>
      <c r="AP226" s="133" t="str">
        <f t="shared" si="12"/>
        <v>23</v>
      </c>
      <c r="AQ226" s="133" t="str">
        <f t="shared" si="13"/>
        <v>05</v>
      </c>
      <c r="AR226" s="133">
        <f t="shared" si="14"/>
        <v>2019</v>
      </c>
      <c r="AS226" s="133" t="str">
        <f t="shared" si="15"/>
        <v>mai</v>
      </c>
    </row>
    <row r="227" spans="1:45" hidden="1" x14ac:dyDescent="0.25">
      <c r="A227" s="88" t="s">
        <v>1214</v>
      </c>
      <c r="B227" s="90">
        <v>43608</v>
      </c>
      <c r="C227" s="88">
        <v>1</v>
      </c>
      <c r="D227" s="88" t="s">
        <v>101</v>
      </c>
      <c r="E227" s="126">
        <v>129000</v>
      </c>
      <c r="H227" s="88" t="s">
        <v>506</v>
      </c>
      <c r="I227" s="88">
        <v>8710</v>
      </c>
      <c r="J227" s="88">
        <v>35000</v>
      </c>
      <c r="K227" s="88">
        <v>35238</v>
      </c>
      <c r="L227" s="88" t="s">
        <v>123</v>
      </c>
      <c r="M227" s="89">
        <v>35</v>
      </c>
      <c r="P227" s="88" t="s">
        <v>914</v>
      </c>
      <c r="AC227" s="88">
        <v>0</v>
      </c>
      <c r="AH227" s="88" t="s">
        <v>105</v>
      </c>
      <c r="AI227" s="88" t="s">
        <v>11</v>
      </c>
      <c r="AL227" s="88" t="s">
        <v>390</v>
      </c>
      <c r="AM227" s="88" t="s">
        <v>915</v>
      </c>
      <c r="AN227" s="88" t="s">
        <v>916</v>
      </c>
      <c r="AO227" s="88" t="s">
        <v>106</v>
      </c>
      <c r="AP227" s="133" t="str">
        <f t="shared" si="12"/>
        <v>23</v>
      </c>
      <c r="AQ227" s="133" t="str">
        <f t="shared" si="13"/>
        <v>05</v>
      </c>
      <c r="AR227" s="133">
        <f t="shared" si="14"/>
        <v>2019</v>
      </c>
      <c r="AS227" s="133" t="str">
        <f t="shared" si="15"/>
        <v>mai</v>
      </c>
    </row>
    <row r="228" spans="1:45" hidden="1" x14ac:dyDescent="0.25">
      <c r="A228" s="88" t="s">
        <v>1215</v>
      </c>
      <c r="B228" s="90">
        <v>43609</v>
      </c>
      <c r="C228" s="88">
        <v>1</v>
      </c>
      <c r="D228" s="88" t="s">
        <v>101</v>
      </c>
      <c r="E228" s="126">
        <v>180550</v>
      </c>
      <c r="F228" s="88">
        <v>16</v>
      </c>
      <c r="H228" s="88" t="s">
        <v>1216</v>
      </c>
      <c r="I228" s="88">
        <v>1570</v>
      </c>
      <c r="J228" s="88">
        <v>35000</v>
      </c>
      <c r="K228" s="88">
        <v>35238</v>
      </c>
      <c r="L228" s="88" t="s">
        <v>123</v>
      </c>
      <c r="M228" s="89">
        <v>35</v>
      </c>
      <c r="P228" s="88" t="s">
        <v>1217</v>
      </c>
      <c r="S228" s="88">
        <v>15</v>
      </c>
      <c r="U228" s="88">
        <v>4</v>
      </c>
      <c r="V228" s="88" t="s">
        <v>1218</v>
      </c>
      <c r="AC228" s="88">
        <v>2</v>
      </c>
      <c r="AD228" s="88">
        <v>2</v>
      </c>
      <c r="AE228" s="88" t="s">
        <v>108</v>
      </c>
      <c r="AF228" s="88" t="s">
        <v>291</v>
      </c>
      <c r="AG228" s="88">
        <v>2</v>
      </c>
      <c r="AM228" s="88" t="s">
        <v>1219</v>
      </c>
      <c r="AN228" s="88" t="s">
        <v>1220</v>
      </c>
      <c r="AO228" s="88" t="s">
        <v>106</v>
      </c>
      <c r="AP228" s="133" t="str">
        <f t="shared" si="12"/>
        <v>24</v>
      </c>
      <c r="AQ228" s="133" t="str">
        <f t="shared" si="13"/>
        <v>05</v>
      </c>
      <c r="AR228" s="133">
        <f t="shared" si="14"/>
        <v>2019</v>
      </c>
      <c r="AS228" s="133" t="str">
        <f t="shared" si="15"/>
        <v>mai</v>
      </c>
    </row>
    <row r="229" spans="1:45" hidden="1" x14ac:dyDescent="0.25">
      <c r="A229" s="88" t="s">
        <v>1221</v>
      </c>
      <c r="B229" s="90">
        <v>43609</v>
      </c>
      <c r="C229" s="88">
        <v>1</v>
      </c>
      <c r="D229" s="88" t="s">
        <v>101</v>
      </c>
      <c r="E229" s="126">
        <v>380000</v>
      </c>
      <c r="F229" s="88">
        <v>26</v>
      </c>
      <c r="H229" s="88" t="s">
        <v>1181</v>
      </c>
      <c r="I229" s="88">
        <v>7520</v>
      </c>
      <c r="J229" s="88">
        <v>35000</v>
      </c>
      <c r="K229" s="88">
        <v>35238</v>
      </c>
      <c r="L229" s="88" t="s">
        <v>123</v>
      </c>
      <c r="M229" s="89">
        <v>35</v>
      </c>
      <c r="P229" s="88" t="s">
        <v>665</v>
      </c>
      <c r="S229" s="88">
        <v>8</v>
      </c>
      <c r="AC229" s="88">
        <v>1</v>
      </c>
      <c r="AD229" s="88">
        <v>3</v>
      </c>
      <c r="AE229" s="88" t="s">
        <v>107</v>
      </c>
      <c r="AG229" s="88">
        <v>0</v>
      </c>
      <c r="AM229" s="88" t="s">
        <v>667</v>
      </c>
      <c r="AN229" s="88" t="s">
        <v>668</v>
      </c>
      <c r="AO229" s="88" t="s">
        <v>106</v>
      </c>
      <c r="AP229" s="133" t="str">
        <f t="shared" si="12"/>
        <v>24</v>
      </c>
      <c r="AQ229" s="133" t="str">
        <f t="shared" si="13"/>
        <v>05</v>
      </c>
      <c r="AR229" s="133">
        <f t="shared" si="14"/>
        <v>2019</v>
      </c>
      <c r="AS229" s="133" t="str">
        <f t="shared" si="15"/>
        <v>mai</v>
      </c>
    </row>
    <row r="230" spans="1:45" hidden="1" x14ac:dyDescent="0.25">
      <c r="A230" s="88" t="s">
        <v>1221</v>
      </c>
      <c r="B230" s="90">
        <v>43609</v>
      </c>
      <c r="C230" s="88">
        <v>1</v>
      </c>
      <c r="D230" s="88" t="s">
        <v>101</v>
      </c>
      <c r="E230" s="126">
        <v>380000</v>
      </c>
      <c r="F230" s="88">
        <v>20</v>
      </c>
      <c r="H230" s="88" t="s">
        <v>358</v>
      </c>
      <c r="I230" s="88">
        <v>1880</v>
      </c>
      <c r="J230" s="88">
        <v>35000</v>
      </c>
      <c r="K230" s="88">
        <v>35238</v>
      </c>
      <c r="L230" s="88" t="s">
        <v>123</v>
      </c>
      <c r="M230" s="89">
        <v>35</v>
      </c>
      <c r="P230" s="88" t="s">
        <v>665</v>
      </c>
      <c r="S230" s="88">
        <v>31</v>
      </c>
      <c r="U230" s="88">
        <v>46</v>
      </c>
      <c r="AC230" s="88">
        <v>2</v>
      </c>
      <c r="AD230" s="88">
        <v>2</v>
      </c>
      <c r="AE230" s="88" t="s">
        <v>108</v>
      </c>
      <c r="AF230" s="88" t="s">
        <v>175</v>
      </c>
      <c r="AG230" s="88">
        <v>7</v>
      </c>
      <c r="AM230" s="88" t="s">
        <v>667</v>
      </c>
      <c r="AN230" s="88" t="s">
        <v>668</v>
      </c>
      <c r="AO230" s="88" t="s">
        <v>106</v>
      </c>
      <c r="AP230" s="133" t="str">
        <f t="shared" si="12"/>
        <v>24</v>
      </c>
      <c r="AQ230" s="133" t="str">
        <f t="shared" si="13"/>
        <v>05</v>
      </c>
      <c r="AR230" s="133">
        <f t="shared" si="14"/>
        <v>2019</v>
      </c>
      <c r="AS230" s="133" t="str">
        <f t="shared" si="15"/>
        <v>mai</v>
      </c>
    </row>
    <row r="231" spans="1:45" hidden="1" x14ac:dyDescent="0.25">
      <c r="A231" s="88" t="s">
        <v>1223</v>
      </c>
      <c r="B231" s="90">
        <v>43630</v>
      </c>
      <c r="C231" s="88">
        <v>1</v>
      </c>
      <c r="D231" s="88" t="s">
        <v>101</v>
      </c>
      <c r="E231" s="126">
        <v>81000</v>
      </c>
      <c r="F231" s="88">
        <v>33</v>
      </c>
      <c r="H231" s="88" t="s">
        <v>280</v>
      </c>
      <c r="I231" s="88">
        <v>2420</v>
      </c>
      <c r="J231" s="88">
        <v>35000</v>
      </c>
      <c r="K231" s="88">
        <v>35238</v>
      </c>
      <c r="L231" s="88" t="s">
        <v>123</v>
      </c>
      <c r="M231" s="89">
        <v>35</v>
      </c>
      <c r="P231" s="88" t="s">
        <v>548</v>
      </c>
      <c r="S231" s="88">
        <v>5</v>
      </c>
      <c r="T231" s="88" t="s">
        <v>1224</v>
      </c>
      <c r="AC231" s="88">
        <v>1</v>
      </c>
      <c r="AD231" s="88">
        <v>2</v>
      </c>
      <c r="AE231" s="88" t="s">
        <v>108</v>
      </c>
      <c r="AF231" s="88" t="s">
        <v>158</v>
      </c>
      <c r="AG231" s="88">
        <v>1</v>
      </c>
      <c r="AM231" s="88" t="s">
        <v>550</v>
      </c>
      <c r="AN231" s="88" t="s">
        <v>551</v>
      </c>
      <c r="AO231" s="88" t="s">
        <v>106</v>
      </c>
      <c r="AP231" s="133" t="str">
        <f t="shared" si="12"/>
        <v>14</v>
      </c>
      <c r="AQ231" s="133" t="str">
        <f t="shared" si="13"/>
        <v>06</v>
      </c>
      <c r="AR231" s="133">
        <f t="shared" si="14"/>
        <v>2019</v>
      </c>
      <c r="AS231" s="133" t="str">
        <f t="shared" si="15"/>
        <v>juin</v>
      </c>
    </row>
    <row r="232" spans="1:45" hidden="1" x14ac:dyDescent="0.25">
      <c r="A232" s="88" t="s">
        <v>1226</v>
      </c>
      <c r="B232" s="90">
        <v>43619</v>
      </c>
      <c r="C232" s="88">
        <v>1</v>
      </c>
      <c r="D232" s="88" t="s">
        <v>101</v>
      </c>
      <c r="E232" s="126">
        <v>115000</v>
      </c>
      <c r="F232" s="88">
        <v>3</v>
      </c>
      <c r="H232" s="88" t="s">
        <v>493</v>
      </c>
      <c r="I232" s="88">
        <v>1980</v>
      </c>
      <c r="J232" s="88">
        <v>35000</v>
      </c>
      <c r="K232" s="88">
        <v>35238</v>
      </c>
      <c r="L232" s="88" t="s">
        <v>123</v>
      </c>
      <c r="M232" s="89">
        <v>35</v>
      </c>
      <c r="P232" s="88" t="s">
        <v>1227</v>
      </c>
      <c r="S232" s="88">
        <v>15</v>
      </c>
      <c r="U232" s="88">
        <v>22</v>
      </c>
      <c r="V232" s="88" t="s">
        <v>747</v>
      </c>
      <c r="W232" s="88">
        <v>23</v>
      </c>
      <c r="AC232" s="88">
        <v>3</v>
      </c>
      <c r="AD232" s="88">
        <v>2</v>
      </c>
      <c r="AE232" s="88" t="s">
        <v>108</v>
      </c>
      <c r="AF232" s="88" t="s">
        <v>158</v>
      </c>
      <c r="AG232" s="88">
        <v>2</v>
      </c>
      <c r="AM232" s="88" t="s">
        <v>1228</v>
      </c>
      <c r="AN232" s="88" t="s">
        <v>1229</v>
      </c>
      <c r="AO232" s="88" t="s">
        <v>106</v>
      </c>
      <c r="AP232" s="133" t="str">
        <f t="shared" si="12"/>
        <v>03</v>
      </c>
      <c r="AQ232" s="133" t="str">
        <f t="shared" si="13"/>
        <v>06</v>
      </c>
      <c r="AR232" s="133">
        <f t="shared" si="14"/>
        <v>2019</v>
      </c>
      <c r="AS232" s="133" t="str">
        <f t="shared" si="15"/>
        <v>juin</v>
      </c>
    </row>
    <row r="233" spans="1:45" hidden="1" x14ac:dyDescent="0.25">
      <c r="A233" s="88" t="s">
        <v>1231</v>
      </c>
      <c r="B233" s="90">
        <v>43634</v>
      </c>
      <c r="C233" s="88">
        <v>1</v>
      </c>
      <c r="D233" s="88" t="s">
        <v>101</v>
      </c>
      <c r="E233" s="126">
        <v>82000</v>
      </c>
      <c r="F233" s="88">
        <v>11</v>
      </c>
      <c r="H233" s="88" t="s">
        <v>404</v>
      </c>
      <c r="I233" s="88">
        <v>6031</v>
      </c>
      <c r="J233" s="88">
        <v>35000</v>
      </c>
      <c r="K233" s="88">
        <v>35238</v>
      </c>
      <c r="L233" s="88" t="s">
        <v>123</v>
      </c>
      <c r="M233" s="89">
        <v>35</v>
      </c>
      <c r="P233" s="88" t="s">
        <v>427</v>
      </c>
      <c r="S233" s="88">
        <v>81</v>
      </c>
      <c r="AC233" s="88">
        <v>1</v>
      </c>
      <c r="AD233" s="88">
        <v>3</v>
      </c>
      <c r="AE233" s="88" t="s">
        <v>107</v>
      </c>
      <c r="AG233" s="88">
        <v>0</v>
      </c>
      <c r="AM233" s="88" t="s">
        <v>429</v>
      </c>
      <c r="AN233" s="88" t="s">
        <v>430</v>
      </c>
      <c r="AO233" s="88" t="s">
        <v>106</v>
      </c>
      <c r="AP233" s="133" t="str">
        <f t="shared" si="12"/>
        <v>18</v>
      </c>
      <c r="AQ233" s="133" t="str">
        <f t="shared" si="13"/>
        <v>06</v>
      </c>
      <c r="AR233" s="133">
        <f t="shared" si="14"/>
        <v>2019</v>
      </c>
      <c r="AS233" s="133" t="str">
        <f t="shared" si="15"/>
        <v>juin</v>
      </c>
    </row>
    <row r="234" spans="1:45" hidden="1" x14ac:dyDescent="0.25">
      <c r="A234" s="88" t="s">
        <v>1231</v>
      </c>
      <c r="B234" s="90">
        <v>43634</v>
      </c>
      <c r="C234" s="88">
        <v>1</v>
      </c>
      <c r="D234" s="88" t="s">
        <v>101</v>
      </c>
      <c r="E234" s="126">
        <v>82000</v>
      </c>
      <c r="F234" s="88">
        <v>11</v>
      </c>
      <c r="H234" s="88" t="s">
        <v>404</v>
      </c>
      <c r="I234" s="88">
        <v>6031</v>
      </c>
      <c r="J234" s="88">
        <v>35000</v>
      </c>
      <c r="K234" s="88">
        <v>35238</v>
      </c>
      <c r="L234" s="88" t="s">
        <v>123</v>
      </c>
      <c r="M234" s="89">
        <v>35</v>
      </c>
      <c r="P234" s="88" t="s">
        <v>427</v>
      </c>
      <c r="S234" s="88">
        <v>17</v>
      </c>
      <c r="T234" s="88" t="s">
        <v>1196</v>
      </c>
      <c r="AC234" s="88">
        <v>1</v>
      </c>
      <c r="AD234" s="88">
        <v>2</v>
      </c>
      <c r="AE234" s="88" t="s">
        <v>108</v>
      </c>
      <c r="AF234" s="88" t="s">
        <v>254</v>
      </c>
      <c r="AG234" s="88">
        <v>1</v>
      </c>
      <c r="AM234" s="88" t="s">
        <v>429</v>
      </c>
      <c r="AN234" s="88" t="s">
        <v>430</v>
      </c>
      <c r="AO234" s="88" t="s">
        <v>106</v>
      </c>
      <c r="AP234" s="133" t="str">
        <f t="shared" si="12"/>
        <v>18</v>
      </c>
      <c r="AQ234" s="133" t="str">
        <f t="shared" si="13"/>
        <v>06</v>
      </c>
      <c r="AR234" s="133">
        <f t="shared" si="14"/>
        <v>2019</v>
      </c>
      <c r="AS234" s="133" t="str">
        <f t="shared" si="15"/>
        <v>juin</v>
      </c>
    </row>
    <row r="235" spans="1:45" hidden="1" x14ac:dyDescent="0.25">
      <c r="A235" s="88" t="s">
        <v>1232</v>
      </c>
      <c r="B235" s="90">
        <v>43633</v>
      </c>
      <c r="C235" s="88">
        <v>1</v>
      </c>
      <c r="D235" s="88" t="s">
        <v>101</v>
      </c>
      <c r="E235" s="126">
        <v>125000</v>
      </c>
      <c r="F235" s="88">
        <v>16</v>
      </c>
      <c r="H235" s="88" t="s">
        <v>469</v>
      </c>
      <c r="I235" s="88">
        <v>2651</v>
      </c>
      <c r="J235" s="88">
        <v>35000</v>
      </c>
      <c r="K235" s="88">
        <v>35238</v>
      </c>
      <c r="L235" s="88" t="s">
        <v>123</v>
      </c>
      <c r="M235" s="89">
        <v>35</v>
      </c>
      <c r="P235" s="88" t="s">
        <v>721</v>
      </c>
      <c r="S235" s="88">
        <v>46</v>
      </c>
      <c r="T235" s="88" t="s">
        <v>698</v>
      </c>
      <c r="AC235" s="88">
        <v>1</v>
      </c>
      <c r="AD235" s="88">
        <v>2</v>
      </c>
      <c r="AE235" s="88" t="s">
        <v>108</v>
      </c>
      <c r="AF235" s="88" t="s">
        <v>254</v>
      </c>
      <c r="AG235" s="88">
        <v>2</v>
      </c>
      <c r="AM235" s="88" t="s">
        <v>722</v>
      </c>
      <c r="AN235" s="88" t="s">
        <v>723</v>
      </c>
      <c r="AO235" s="88" t="s">
        <v>106</v>
      </c>
      <c r="AP235" s="133" t="str">
        <f t="shared" si="12"/>
        <v>17</v>
      </c>
      <c r="AQ235" s="133" t="str">
        <f t="shared" si="13"/>
        <v>06</v>
      </c>
      <c r="AR235" s="133">
        <f t="shared" si="14"/>
        <v>2019</v>
      </c>
      <c r="AS235" s="133" t="str">
        <f t="shared" si="15"/>
        <v>juin</v>
      </c>
    </row>
    <row r="236" spans="1:45" hidden="1" x14ac:dyDescent="0.25">
      <c r="A236" s="88" t="s">
        <v>1234</v>
      </c>
      <c r="B236" s="90">
        <v>43642</v>
      </c>
      <c r="C236" s="88">
        <v>1</v>
      </c>
      <c r="D236" s="88" t="s">
        <v>101</v>
      </c>
      <c r="E236" s="126">
        <v>300000</v>
      </c>
      <c r="F236" s="88">
        <v>18</v>
      </c>
      <c r="H236" s="88" t="s">
        <v>287</v>
      </c>
      <c r="I236" s="88">
        <v>6640</v>
      </c>
      <c r="J236" s="88">
        <v>35000</v>
      </c>
      <c r="K236" s="88">
        <v>35238</v>
      </c>
      <c r="L236" s="88" t="s">
        <v>123</v>
      </c>
      <c r="M236" s="89">
        <v>35</v>
      </c>
      <c r="P236" s="88" t="s">
        <v>1235</v>
      </c>
      <c r="S236" s="88">
        <v>14</v>
      </c>
      <c r="AC236" s="88">
        <v>1</v>
      </c>
      <c r="AD236" s="88">
        <v>3</v>
      </c>
      <c r="AE236" s="88" t="s">
        <v>107</v>
      </c>
      <c r="AG236" s="88">
        <v>0</v>
      </c>
      <c r="AM236" s="88" t="s">
        <v>1236</v>
      </c>
      <c r="AN236" s="88" t="s">
        <v>1237</v>
      </c>
      <c r="AO236" s="88" t="s">
        <v>106</v>
      </c>
      <c r="AP236" s="133" t="str">
        <f t="shared" si="12"/>
        <v>26</v>
      </c>
      <c r="AQ236" s="133" t="str">
        <f t="shared" si="13"/>
        <v>06</v>
      </c>
      <c r="AR236" s="133">
        <f t="shared" si="14"/>
        <v>2019</v>
      </c>
      <c r="AS236" s="133" t="str">
        <f t="shared" si="15"/>
        <v>juin</v>
      </c>
    </row>
    <row r="237" spans="1:45" hidden="1" x14ac:dyDescent="0.25">
      <c r="A237" s="88" t="s">
        <v>1234</v>
      </c>
      <c r="B237" s="90">
        <v>43642</v>
      </c>
      <c r="C237" s="88">
        <v>1</v>
      </c>
      <c r="D237" s="88" t="s">
        <v>101</v>
      </c>
      <c r="E237" s="126">
        <v>300000</v>
      </c>
      <c r="F237" s="88">
        <v>18</v>
      </c>
      <c r="H237" s="88" t="s">
        <v>287</v>
      </c>
      <c r="I237" s="88">
        <v>6640</v>
      </c>
      <c r="J237" s="88">
        <v>35000</v>
      </c>
      <c r="K237" s="88">
        <v>35238</v>
      </c>
      <c r="L237" s="88" t="s">
        <v>123</v>
      </c>
      <c r="M237" s="89">
        <v>35</v>
      </c>
      <c r="P237" s="88" t="s">
        <v>1235</v>
      </c>
      <c r="S237" s="88">
        <v>29</v>
      </c>
      <c r="U237" s="88">
        <v>4</v>
      </c>
      <c r="V237" s="88" t="s">
        <v>979</v>
      </c>
      <c r="AC237" s="88">
        <v>2</v>
      </c>
      <c r="AD237" s="88">
        <v>2</v>
      </c>
      <c r="AE237" s="88" t="s">
        <v>108</v>
      </c>
      <c r="AF237" s="88" t="s">
        <v>220</v>
      </c>
      <c r="AG237" s="88">
        <v>1</v>
      </c>
      <c r="AM237" s="88" t="s">
        <v>1236</v>
      </c>
      <c r="AN237" s="88" t="s">
        <v>1237</v>
      </c>
      <c r="AO237" s="88" t="s">
        <v>106</v>
      </c>
      <c r="AP237" s="133" t="str">
        <f t="shared" si="12"/>
        <v>26</v>
      </c>
      <c r="AQ237" s="133" t="str">
        <f t="shared" si="13"/>
        <v>06</v>
      </c>
      <c r="AR237" s="133">
        <f t="shared" si="14"/>
        <v>2019</v>
      </c>
      <c r="AS237" s="133" t="str">
        <f t="shared" si="15"/>
        <v>juin</v>
      </c>
    </row>
    <row r="238" spans="1:45" hidden="1" x14ac:dyDescent="0.25">
      <c r="A238" s="88" t="s">
        <v>1234</v>
      </c>
      <c r="B238" s="90">
        <v>43642</v>
      </c>
      <c r="C238" s="88">
        <v>1</v>
      </c>
      <c r="D238" s="88" t="s">
        <v>101</v>
      </c>
      <c r="E238" s="126">
        <v>300000</v>
      </c>
      <c r="F238" s="88">
        <v>18</v>
      </c>
      <c r="H238" s="88" t="s">
        <v>287</v>
      </c>
      <c r="I238" s="88">
        <v>6640</v>
      </c>
      <c r="J238" s="88">
        <v>35000</v>
      </c>
      <c r="K238" s="88">
        <v>35238</v>
      </c>
      <c r="L238" s="88" t="s">
        <v>123</v>
      </c>
      <c r="M238" s="89">
        <v>35</v>
      </c>
      <c r="P238" s="88" t="s">
        <v>1235</v>
      </c>
      <c r="S238" s="88">
        <v>29</v>
      </c>
      <c r="U238" s="88">
        <v>4</v>
      </c>
      <c r="V238" s="88" t="s">
        <v>979</v>
      </c>
      <c r="AC238" s="88">
        <v>2</v>
      </c>
      <c r="AD238" s="88">
        <v>4</v>
      </c>
      <c r="AE238" s="88" t="s">
        <v>126</v>
      </c>
      <c r="AF238" s="88" t="s">
        <v>227</v>
      </c>
      <c r="AG238" s="88">
        <v>0</v>
      </c>
      <c r="AM238" s="88" t="s">
        <v>1236</v>
      </c>
      <c r="AN238" s="88" t="s">
        <v>1237</v>
      </c>
      <c r="AO238" s="88" t="s">
        <v>106</v>
      </c>
      <c r="AP238" s="133" t="str">
        <f t="shared" si="12"/>
        <v>26</v>
      </c>
      <c r="AQ238" s="133" t="str">
        <f t="shared" si="13"/>
        <v>06</v>
      </c>
      <c r="AR238" s="133">
        <f t="shared" si="14"/>
        <v>2019</v>
      </c>
      <c r="AS238" s="133" t="str">
        <f t="shared" si="15"/>
        <v>juin</v>
      </c>
    </row>
    <row r="239" spans="1:45" hidden="1" x14ac:dyDescent="0.25">
      <c r="A239" s="88" t="s">
        <v>1238</v>
      </c>
      <c r="B239" s="90">
        <v>43631</v>
      </c>
      <c r="C239" s="88">
        <v>1</v>
      </c>
      <c r="D239" s="88" t="s">
        <v>101</v>
      </c>
      <c r="E239" s="126">
        <v>617700</v>
      </c>
      <c r="F239" s="88">
        <v>25</v>
      </c>
      <c r="H239" s="88" t="s">
        <v>396</v>
      </c>
      <c r="I239" s="88">
        <v>8350</v>
      </c>
      <c r="J239" s="88">
        <v>35000</v>
      </c>
      <c r="K239" s="88">
        <v>35238</v>
      </c>
      <c r="L239" s="88" t="s">
        <v>123</v>
      </c>
      <c r="M239" s="89">
        <v>35</v>
      </c>
      <c r="P239" s="88" t="s">
        <v>1239</v>
      </c>
      <c r="S239" s="88">
        <v>2</v>
      </c>
      <c r="AC239" s="88">
        <v>1</v>
      </c>
      <c r="AD239" s="88">
        <v>3</v>
      </c>
      <c r="AE239" s="88" t="s">
        <v>107</v>
      </c>
      <c r="AG239" s="88">
        <v>0</v>
      </c>
      <c r="AM239" s="88" t="s">
        <v>1125</v>
      </c>
      <c r="AN239" s="88" t="s">
        <v>1195</v>
      </c>
      <c r="AO239" s="88" t="s">
        <v>106</v>
      </c>
      <c r="AP239" s="133" t="str">
        <f t="shared" si="12"/>
        <v>15</v>
      </c>
      <c r="AQ239" s="133" t="str">
        <f t="shared" si="13"/>
        <v>06</v>
      </c>
      <c r="AR239" s="133">
        <f t="shared" si="14"/>
        <v>2019</v>
      </c>
      <c r="AS239" s="133" t="str">
        <f t="shared" si="15"/>
        <v>juin</v>
      </c>
    </row>
    <row r="240" spans="1:45" hidden="1" x14ac:dyDescent="0.25">
      <c r="A240" s="88" t="s">
        <v>1238</v>
      </c>
      <c r="B240" s="90">
        <v>43631</v>
      </c>
      <c r="C240" s="88">
        <v>1</v>
      </c>
      <c r="D240" s="88" t="s">
        <v>101</v>
      </c>
      <c r="E240" s="126">
        <v>617700</v>
      </c>
      <c r="F240" s="88">
        <v>25</v>
      </c>
      <c r="H240" s="88" t="s">
        <v>396</v>
      </c>
      <c r="I240" s="88">
        <v>8350</v>
      </c>
      <c r="J240" s="88">
        <v>35000</v>
      </c>
      <c r="K240" s="88">
        <v>35238</v>
      </c>
      <c r="L240" s="88" t="s">
        <v>123</v>
      </c>
      <c r="M240" s="89">
        <v>35</v>
      </c>
      <c r="P240" s="88" t="s">
        <v>1239</v>
      </c>
      <c r="S240" s="88">
        <v>1</v>
      </c>
      <c r="T240" s="88" t="s">
        <v>1240</v>
      </c>
      <c r="AC240" s="88">
        <v>1</v>
      </c>
      <c r="AD240" s="88">
        <v>1</v>
      </c>
      <c r="AE240" s="88" t="s">
        <v>10</v>
      </c>
      <c r="AF240" s="88" t="s">
        <v>153</v>
      </c>
      <c r="AG240" s="88">
        <v>6</v>
      </c>
      <c r="AM240" s="88" t="s">
        <v>1125</v>
      </c>
      <c r="AN240" s="88" t="s">
        <v>1195</v>
      </c>
      <c r="AO240" s="88" t="s">
        <v>106</v>
      </c>
      <c r="AP240" s="133" t="str">
        <f t="shared" si="12"/>
        <v>15</v>
      </c>
      <c r="AQ240" s="133" t="str">
        <f t="shared" si="13"/>
        <v>06</v>
      </c>
      <c r="AR240" s="133">
        <f t="shared" si="14"/>
        <v>2019</v>
      </c>
      <c r="AS240" s="133" t="str">
        <f t="shared" si="15"/>
        <v>juin</v>
      </c>
    </row>
    <row r="241" spans="1:45" hidden="1" x14ac:dyDescent="0.25">
      <c r="A241" s="88" t="s">
        <v>1241</v>
      </c>
      <c r="B241" s="90">
        <v>43654</v>
      </c>
      <c r="C241" s="88">
        <v>1</v>
      </c>
      <c r="D241" s="88" t="s">
        <v>101</v>
      </c>
      <c r="E241" s="126">
        <v>95000</v>
      </c>
      <c r="F241" s="88">
        <v>33</v>
      </c>
      <c r="H241" s="88" t="s">
        <v>447</v>
      </c>
      <c r="I241" s="88">
        <v>6850</v>
      </c>
      <c r="J241" s="88">
        <v>35000</v>
      </c>
      <c r="K241" s="88">
        <v>35238</v>
      </c>
      <c r="L241" s="88" t="s">
        <v>123</v>
      </c>
      <c r="M241" s="89">
        <v>35</v>
      </c>
      <c r="P241" s="88" t="s">
        <v>639</v>
      </c>
      <c r="S241" s="88">
        <v>10</v>
      </c>
      <c r="AC241" s="88">
        <v>1</v>
      </c>
      <c r="AD241" s="88">
        <v>2</v>
      </c>
      <c r="AE241" s="88" t="s">
        <v>108</v>
      </c>
      <c r="AF241" s="88" t="s">
        <v>141</v>
      </c>
      <c r="AG241" s="88">
        <v>2</v>
      </c>
      <c r="AM241" s="88" t="s">
        <v>640</v>
      </c>
      <c r="AN241" s="88" t="s">
        <v>641</v>
      </c>
      <c r="AO241" s="88" t="s">
        <v>106</v>
      </c>
      <c r="AP241" s="133" t="str">
        <f t="shared" si="12"/>
        <v>08</v>
      </c>
      <c r="AQ241" s="133" t="str">
        <f t="shared" si="13"/>
        <v>07</v>
      </c>
      <c r="AR241" s="133">
        <f t="shared" si="14"/>
        <v>2019</v>
      </c>
      <c r="AS241" s="133" t="str">
        <f t="shared" si="15"/>
        <v>juillet</v>
      </c>
    </row>
    <row r="242" spans="1:45" hidden="1" x14ac:dyDescent="0.25">
      <c r="A242" s="88" t="s">
        <v>1242</v>
      </c>
      <c r="B242" s="90">
        <v>43637</v>
      </c>
      <c r="C242" s="88">
        <v>1</v>
      </c>
      <c r="D242" s="88" t="s">
        <v>101</v>
      </c>
      <c r="E242" s="126">
        <v>165300</v>
      </c>
      <c r="F242" s="88">
        <v>22</v>
      </c>
      <c r="H242" s="88" t="s">
        <v>557</v>
      </c>
      <c r="I242" s="88">
        <v>8790</v>
      </c>
      <c r="J242" s="88">
        <v>35000</v>
      </c>
      <c r="K242" s="88">
        <v>35238</v>
      </c>
      <c r="L242" s="88" t="s">
        <v>123</v>
      </c>
      <c r="M242" s="89">
        <v>35</v>
      </c>
      <c r="P242" s="88" t="s">
        <v>1078</v>
      </c>
      <c r="S242" s="88">
        <v>75</v>
      </c>
      <c r="T242" s="88" t="s">
        <v>1135</v>
      </c>
      <c r="AC242" s="88">
        <v>1</v>
      </c>
      <c r="AD242" s="88">
        <v>2</v>
      </c>
      <c r="AE242" s="88" t="s">
        <v>108</v>
      </c>
      <c r="AF242" s="88" t="s">
        <v>120</v>
      </c>
      <c r="AG242" s="88">
        <v>2</v>
      </c>
      <c r="AM242" s="88" t="s">
        <v>1079</v>
      </c>
      <c r="AN242" s="88" t="s">
        <v>1080</v>
      </c>
      <c r="AO242" s="88" t="s">
        <v>106</v>
      </c>
      <c r="AP242" s="133" t="str">
        <f t="shared" si="12"/>
        <v>21</v>
      </c>
      <c r="AQ242" s="133" t="str">
        <f t="shared" si="13"/>
        <v>06</v>
      </c>
      <c r="AR242" s="133">
        <f t="shared" si="14"/>
        <v>2019</v>
      </c>
      <c r="AS242" s="133" t="str">
        <f t="shared" si="15"/>
        <v>juin</v>
      </c>
    </row>
    <row r="243" spans="1:45" hidden="1" x14ac:dyDescent="0.25">
      <c r="A243" s="88" t="s">
        <v>1242</v>
      </c>
      <c r="B243" s="90">
        <v>43637</v>
      </c>
      <c r="C243" s="88">
        <v>1</v>
      </c>
      <c r="D243" s="88" t="s">
        <v>101</v>
      </c>
      <c r="E243" s="126">
        <v>165300</v>
      </c>
      <c r="F243" s="88">
        <v>22</v>
      </c>
      <c r="H243" s="88" t="s">
        <v>557</v>
      </c>
      <c r="I243" s="88">
        <v>8790</v>
      </c>
      <c r="J243" s="88">
        <v>35000</v>
      </c>
      <c r="K243" s="88">
        <v>35238</v>
      </c>
      <c r="L243" s="88" t="s">
        <v>123</v>
      </c>
      <c r="M243" s="89">
        <v>35</v>
      </c>
      <c r="P243" s="88" t="s">
        <v>1078</v>
      </c>
      <c r="S243" s="88">
        <v>72</v>
      </c>
      <c r="AC243" s="88">
        <v>1</v>
      </c>
      <c r="AD243" s="88">
        <v>3</v>
      </c>
      <c r="AE243" s="88" t="s">
        <v>107</v>
      </c>
      <c r="AG243" s="88">
        <v>0</v>
      </c>
      <c r="AM243" s="88" t="s">
        <v>1079</v>
      </c>
      <c r="AN243" s="88" t="s">
        <v>1080</v>
      </c>
      <c r="AO243" s="88" t="s">
        <v>106</v>
      </c>
      <c r="AP243" s="133" t="str">
        <f t="shared" si="12"/>
        <v>21</v>
      </c>
      <c r="AQ243" s="133" t="str">
        <f t="shared" si="13"/>
        <v>06</v>
      </c>
      <c r="AR243" s="133">
        <f t="shared" si="14"/>
        <v>2019</v>
      </c>
      <c r="AS243" s="133" t="str">
        <f t="shared" si="15"/>
        <v>juin</v>
      </c>
    </row>
    <row r="244" spans="1:45" hidden="1" x14ac:dyDescent="0.25">
      <c r="A244" s="88" t="s">
        <v>1246</v>
      </c>
      <c r="B244" s="90">
        <v>43641</v>
      </c>
      <c r="C244" s="88">
        <v>1</v>
      </c>
      <c r="D244" s="88" t="s">
        <v>101</v>
      </c>
      <c r="E244" s="126">
        <v>173000</v>
      </c>
      <c r="F244" s="88">
        <v>3</v>
      </c>
      <c r="H244" s="88" t="s">
        <v>906</v>
      </c>
      <c r="I244" s="88">
        <v>3090</v>
      </c>
      <c r="J244" s="88">
        <v>35000</v>
      </c>
      <c r="K244" s="88">
        <v>35238</v>
      </c>
      <c r="L244" s="88" t="s">
        <v>123</v>
      </c>
      <c r="M244" s="89">
        <v>35</v>
      </c>
      <c r="P244" s="88" t="s">
        <v>1247</v>
      </c>
      <c r="S244" s="88">
        <v>39</v>
      </c>
      <c r="U244" s="88">
        <v>50</v>
      </c>
      <c r="AC244" s="88">
        <v>2</v>
      </c>
      <c r="AD244" s="88">
        <v>2</v>
      </c>
      <c r="AE244" s="88" t="s">
        <v>108</v>
      </c>
      <c r="AF244" s="88" t="s">
        <v>278</v>
      </c>
      <c r="AG244" s="88">
        <v>1</v>
      </c>
      <c r="AM244" s="88" t="s">
        <v>1248</v>
      </c>
      <c r="AN244" s="88" t="s">
        <v>1249</v>
      </c>
      <c r="AO244" s="88" t="s">
        <v>106</v>
      </c>
      <c r="AP244" s="133" t="str">
        <f t="shared" si="12"/>
        <v>25</v>
      </c>
      <c r="AQ244" s="133" t="str">
        <f t="shared" si="13"/>
        <v>06</v>
      </c>
      <c r="AR244" s="133">
        <f t="shared" si="14"/>
        <v>2019</v>
      </c>
      <c r="AS244" s="133" t="str">
        <f t="shared" si="15"/>
        <v>juin</v>
      </c>
    </row>
    <row r="245" spans="1:45" hidden="1" x14ac:dyDescent="0.25">
      <c r="A245" s="88" t="s">
        <v>1250</v>
      </c>
      <c r="B245" s="90">
        <v>43631</v>
      </c>
      <c r="C245" s="88">
        <v>1</v>
      </c>
      <c r="D245" s="88" t="s">
        <v>119</v>
      </c>
      <c r="E245" s="126">
        <v>740000</v>
      </c>
      <c r="F245" s="88">
        <v>29</v>
      </c>
      <c r="H245" s="88" t="s">
        <v>358</v>
      </c>
      <c r="I245" s="88">
        <v>1880</v>
      </c>
      <c r="J245" s="88">
        <v>35000</v>
      </c>
      <c r="K245" s="88">
        <v>35238</v>
      </c>
      <c r="L245" s="88" t="s">
        <v>123</v>
      </c>
      <c r="M245" s="89">
        <v>35</v>
      </c>
      <c r="P245" s="88" t="s">
        <v>1251</v>
      </c>
      <c r="S245" s="88">
        <v>21</v>
      </c>
      <c r="U245" s="88">
        <v>22</v>
      </c>
      <c r="W245" s="88">
        <v>23</v>
      </c>
      <c r="Y245" s="88">
        <v>3</v>
      </c>
      <c r="AA245" s="88">
        <v>4</v>
      </c>
      <c r="AC245" s="88">
        <v>6</v>
      </c>
      <c r="AD245" s="88">
        <v>2</v>
      </c>
      <c r="AE245" s="88" t="s">
        <v>108</v>
      </c>
      <c r="AF245" s="88" t="s">
        <v>272</v>
      </c>
      <c r="AG245" s="88">
        <v>4</v>
      </c>
      <c r="AM245" s="88" t="s">
        <v>757</v>
      </c>
      <c r="AN245" s="88" t="s">
        <v>1252</v>
      </c>
      <c r="AO245" s="88" t="s">
        <v>106</v>
      </c>
      <c r="AP245" s="133" t="str">
        <f t="shared" si="12"/>
        <v>15</v>
      </c>
      <c r="AQ245" s="133" t="str">
        <f t="shared" si="13"/>
        <v>06</v>
      </c>
      <c r="AR245" s="133">
        <f t="shared" si="14"/>
        <v>2019</v>
      </c>
      <c r="AS245" s="133" t="str">
        <f t="shared" si="15"/>
        <v>juin</v>
      </c>
    </row>
    <row r="246" spans="1:45" hidden="1" x14ac:dyDescent="0.25">
      <c r="A246" s="88" t="s">
        <v>1253</v>
      </c>
      <c r="B246" s="90">
        <v>43642</v>
      </c>
      <c r="C246" s="88">
        <v>1</v>
      </c>
      <c r="D246" s="88" t="s">
        <v>101</v>
      </c>
      <c r="E246" s="126">
        <v>21849</v>
      </c>
      <c r="F246" s="88">
        <v>12</v>
      </c>
      <c r="H246" s="88" t="s">
        <v>195</v>
      </c>
      <c r="I246" s="88">
        <v>7310</v>
      </c>
      <c r="J246" s="88">
        <v>35000</v>
      </c>
      <c r="K246" s="88">
        <v>35238</v>
      </c>
      <c r="L246" s="88" t="s">
        <v>123</v>
      </c>
      <c r="M246" s="89">
        <v>35</v>
      </c>
      <c r="P246" s="88" t="s">
        <v>196</v>
      </c>
      <c r="S246" s="88">
        <v>7</v>
      </c>
      <c r="T246" s="88" t="s">
        <v>678</v>
      </c>
      <c r="AC246" s="88">
        <v>1</v>
      </c>
      <c r="AD246" s="88">
        <v>4</v>
      </c>
      <c r="AE246" s="88" t="s">
        <v>126</v>
      </c>
      <c r="AF246" s="88" t="s">
        <v>120</v>
      </c>
      <c r="AG246" s="88">
        <v>0</v>
      </c>
      <c r="AM246" s="88" t="s">
        <v>199</v>
      </c>
      <c r="AN246" s="88" t="s">
        <v>200</v>
      </c>
      <c r="AO246" s="88" t="s">
        <v>106</v>
      </c>
      <c r="AP246" s="133" t="str">
        <f t="shared" si="12"/>
        <v>26</v>
      </c>
      <c r="AQ246" s="133" t="str">
        <f t="shared" si="13"/>
        <v>06</v>
      </c>
      <c r="AR246" s="133">
        <f t="shared" si="14"/>
        <v>2019</v>
      </c>
      <c r="AS246" s="133" t="str">
        <f t="shared" si="15"/>
        <v>juin</v>
      </c>
    </row>
    <row r="247" spans="1:45" hidden="1" x14ac:dyDescent="0.25">
      <c r="A247" s="88" t="s">
        <v>1254</v>
      </c>
      <c r="B247" s="90">
        <v>43642</v>
      </c>
      <c r="C247" s="88">
        <v>1</v>
      </c>
      <c r="D247" s="88" t="s">
        <v>101</v>
      </c>
      <c r="E247" s="126">
        <v>14500</v>
      </c>
      <c r="F247" s="88">
        <v>12</v>
      </c>
      <c r="H247" s="88" t="s">
        <v>195</v>
      </c>
      <c r="I247" s="88">
        <v>7310</v>
      </c>
      <c r="J247" s="88">
        <v>35000</v>
      </c>
      <c r="K247" s="88">
        <v>35238</v>
      </c>
      <c r="L247" s="88" t="s">
        <v>123</v>
      </c>
      <c r="M247" s="89">
        <v>35</v>
      </c>
      <c r="P247" s="88" t="s">
        <v>196</v>
      </c>
      <c r="S247" s="88">
        <v>9</v>
      </c>
      <c r="AC247" s="88">
        <v>1</v>
      </c>
      <c r="AD247" s="88">
        <v>2</v>
      </c>
      <c r="AE247" s="88" t="s">
        <v>108</v>
      </c>
      <c r="AF247" s="88" t="s">
        <v>310</v>
      </c>
      <c r="AG247" s="88">
        <v>1</v>
      </c>
      <c r="AM247" s="88" t="s">
        <v>199</v>
      </c>
      <c r="AN247" s="88" t="s">
        <v>200</v>
      </c>
      <c r="AO247" s="88" t="s">
        <v>106</v>
      </c>
      <c r="AP247" s="133" t="str">
        <f t="shared" si="12"/>
        <v>26</v>
      </c>
      <c r="AQ247" s="133" t="str">
        <f t="shared" si="13"/>
        <v>06</v>
      </c>
      <c r="AR247" s="133">
        <f t="shared" si="14"/>
        <v>2019</v>
      </c>
      <c r="AS247" s="133" t="str">
        <f t="shared" si="15"/>
        <v>juin</v>
      </c>
    </row>
    <row r="248" spans="1:45" hidden="1" x14ac:dyDescent="0.25">
      <c r="A248" s="88" t="s">
        <v>1256</v>
      </c>
      <c r="B248" s="90">
        <v>43647</v>
      </c>
      <c r="C248" s="88">
        <v>1</v>
      </c>
      <c r="D248" s="88" t="s">
        <v>101</v>
      </c>
      <c r="E248" s="126">
        <v>200000</v>
      </c>
      <c r="F248" s="88">
        <v>3</v>
      </c>
      <c r="H248" s="88" t="s">
        <v>295</v>
      </c>
      <c r="I248" s="88">
        <v>2980</v>
      </c>
      <c r="J248" s="88">
        <v>35000</v>
      </c>
      <c r="K248" s="88">
        <v>35238</v>
      </c>
      <c r="L248" s="88" t="s">
        <v>123</v>
      </c>
      <c r="M248" s="89">
        <v>35</v>
      </c>
      <c r="P248" s="88" t="s">
        <v>1257</v>
      </c>
      <c r="S248" s="88">
        <v>23</v>
      </c>
      <c r="U248" s="88">
        <v>5</v>
      </c>
      <c r="V248" s="88" t="s">
        <v>1258</v>
      </c>
      <c r="AC248" s="88">
        <v>2</v>
      </c>
      <c r="AD248" s="88">
        <v>4</v>
      </c>
      <c r="AE248" s="88" t="s">
        <v>126</v>
      </c>
      <c r="AF248" s="88" t="s">
        <v>127</v>
      </c>
      <c r="AG248" s="88">
        <v>0</v>
      </c>
      <c r="AM248" s="88" t="s">
        <v>1259</v>
      </c>
      <c r="AN248" s="88" t="s">
        <v>1260</v>
      </c>
      <c r="AO248" s="88" t="s">
        <v>106</v>
      </c>
      <c r="AP248" s="133" t="str">
        <f t="shared" si="12"/>
        <v>01</v>
      </c>
      <c r="AQ248" s="133" t="str">
        <f t="shared" si="13"/>
        <v>07</v>
      </c>
      <c r="AR248" s="133">
        <f t="shared" si="14"/>
        <v>2019</v>
      </c>
      <c r="AS248" s="133" t="str">
        <f t="shared" si="15"/>
        <v>juillet</v>
      </c>
    </row>
    <row r="249" spans="1:45" hidden="1" x14ac:dyDescent="0.25">
      <c r="A249" s="88" t="s">
        <v>1261</v>
      </c>
      <c r="B249" s="90">
        <v>43651</v>
      </c>
      <c r="C249" s="88">
        <v>1</v>
      </c>
      <c r="D249" s="88" t="s">
        <v>101</v>
      </c>
      <c r="E249" s="126">
        <v>215000</v>
      </c>
      <c r="F249" s="88">
        <v>9</v>
      </c>
      <c r="H249" s="88" t="s">
        <v>1121</v>
      </c>
      <c r="I249" s="88">
        <v>8870</v>
      </c>
      <c r="J249" s="88">
        <v>35000</v>
      </c>
      <c r="K249" s="88">
        <v>35238</v>
      </c>
      <c r="L249" s="88" t="s">
        <v>123</v>
      </c>
      <c r="M249" s="89">
        <v>35</v>
      </c>
      <c r="P249" s="88" t="s">
        <v>523</v>
      </c>
      <c r="S249" s="88">
        <v>7</v>
      </c>
      <c r="T249" s="88" t="s">
        <v>642</v>
      </c>
      <c r="AC249" s="88">
        <v>1</v>
      </c>
      <c r="AD249" s="88">
        <v>4</v>
      </c>
      <c r="AE249" s="88" t="s">
        <v>126</v>
      </c>
      <c r="AF249" s="88" t="s">
        <v>211</v>
      </c>
      <c r="AG249" s="88">
        <v>0</v>
      </c>
      <c r="AM249" s="88" t="s">
        <v>525</v>
      </c>
      <c r="AN249" s="88" t="s">
        <v>526</v>
      </c>
      <c r="AO249" s="88" t="s">
        <v>106</v>
      </c>
      <c r="AP249" s="133" t="str">
        <f t="shared" si="12"/>
        <v>05</v>
      </c>
      <c r="AQ249" s="133" t="str">
        <f t="shared" si="13"/>
        <v>07</v>
      </c>
      <c r="AR249" s="133">
        <f t="shared" si="14"/>
        <v>2019</v>
      </c>
      <c r="AS249" s="133" t="str">
        <f t="shared" si="15"/>
        <v>juillet</v>
      </c>
    </row>
    <row r="250" spans="1:45" hidden="1" x14ac:dyDescent="0.25">
      <c r="A250" s="88" t="s">
        <v>1263</v>
      </c>
      <c r="B250" s="90">
        <v>43656</v>
      </c>
      <c r="C250" s="88">
        <v>1</v>
      </c>
      <c r="D250" s="88" t="s">
        <v>101</v>
      </c>
      <c r="E250" s="126">
        <v>525000</v>
      </c>
      <c r="F250" s="88">
        <v>4</v>
      </c>
      <c r="H250" s="88" t="s">
        <v>1117</v>
      </c>
      <c r="I250" s="88">
        <v>8660</v>
      </c>
      <c r="J250" s="88">
        <v>35000</v>
      </c>
      <c r="K250" s="88">
        <v>35238</v>
      </c>
      <c r="L250" s="88" t="s">
        <v>123</v>
      </c>
      <c r="M250" s="89">
        <v>35</v>
      </c>
      <c r="P250" s="88" t="s">
        <v>1198</v>
      </c>
      <c r="S250" s="88">
        <v>42</v>
      </c>
      <c r="U250" s="88">
        <v>64</v>
      </c>
      <c r="V250" s="88" t="s">
        <v>1264</v>
      </c>
      <c r="AC250" s="88">
        <v>2</v>
      </c>
      <c r="AD250" s="88">
        <v>2</v>
      </c>
      <c r="AE250" s="88" t="s">
        <v>108</v>
      </c>
      <c r="AF250" s="88" t="s">
        <v>226</v>
      </c>
      <c r="AG250" s="88">
        <v>5</v>
      </c>
      <c r="AM250" s="88" t="s">
        <v>1199</v>
      </c>
      <c r="AN250" s="88" t="s">
        <v>1200</v>
      </c>
      <c r="AO250" s="88" t="s">
        <v>106</v>
      </c>
      <c r="AP250" s="133" t="str">
        <f t="shared" si="12"/>
        <v>10</v>
      </c>
      <c r="AQ250" s="133" t="str">
        <f t="shared" si="13"/>
        <v>07</v>
      </c>
      <c r="AR250" s="133">
        <f t="shared" si="14"/>
        <v>2019</v>
      </c>
      <c r="AS250" s="133" t="str">
        <f t="shared" si="15"/>
        <v>juillet</v>
      </c>
    </row>
    <row r="251" spans="1:45" hidden="1" x14ac:dyDescent="0.25">
      <c r="A251" s="88" t="s">
        <v>1265</v>
      </c>
      <c r="B251" s="90">
        <v>43647</v>
      </c>
      <c r="C251" s="88">
        <v>1</v>
      </c>
      <c r="D251" s="88" t="s">
        <v>119</v>
      </c>
      <c r="E251" s="126">
        <v>189000</v>
      </c>
      <c r="F251" s="88">
        <v>11</v>
      </c>
      <c r="H251" s="88" t="s">
        <v>1154</v>
      </c>
      <c r="I251" s="88">
        <v>4610</v>
      </c>
      <c r="J251" s="88">
        <v>35000</v>
      </c>
      <c r="K251" s="88">
        <v>35238</v>
      </c>
      <c r="L251" s="88" t="s">
        <v>123</v>
      </c>
      <c r="M251" s="89">
        <v>35</v>
      </c>
      <c r="P251" s="88" t="s">
        <v>1155</v>
      </c>
      <c r="S251" s="88">
        <v>12</v>
      </c>
      <c r="AC251" s="88">
        <v>1</v>
      </c>
      <c r="AM251" s="88" t="s">
        <v>1156</v>
      </c>
      <c r="AN251" s="88" t="s">
        <v>1157</v>
      </c>
      <c r="AO251" s="88" t="s">
        <v>106</v>
      </c>
      <c r="AP251" s="133" t="str">
        <f t="shared" si="12"/>
        <v>01</v>
      </c>
      <c r="AQ251" s="133" t="str">
        <f t="shared" si="13"/>
        <v>07</v>
      </c>
      <c r="AR251" s="133">
        <f t="shared" si="14"/>
        <v>2019</v>
      </c>
      <c r="AS251" s="133" t="str">
        <f t="shared" si="15"/>
        <v>juillet</v>
      </c>
    </row>
    <row r="252" spans="1:45" hidden="1" x14ac:dyDescent="0.25">
      <c r="A252" s="88" t="s">
        <v>1266</v>
      </c>
      <c r="B252" s="90">
        <v>43662</v>
      </c>
      <c r="C252" s="88">
        <v>1</v>
      </c>
      <c r="D252" s="88" t="s">
        <v>101</v>
      </c>
      <c r="E252" s="126">
        <v>73000</v>
      </c>
      <c r="F252" s="88">
        <v>1</v>
      </c>
      <c r="H252" s="88" t="s">
        <v>311</v>
      </c>
      <c r="I252" s="88">
        <v>2660</v>
      </c>
      <c r="J252" s="88">
        <v>35000</v>
      </c>
      <c r="K252" s="88">
        <v>35238</v>
      </c>
      <c r="L252" s="88" t="s">
        <v>123</v>
      </c>
      <c r="M252" s="89">
        <v>35</v>
      </c>
      <c r="P252" s="88" t="s">
        <v>1267</v>
      </c>
      <c r="S252" s="88">
        <v>232</v>
      </c>
      <c r="T252" s="88" t="s">
        <v>1151</v>
      </c>
      <c r="AC252" s="88">
        <v>1</v>
      </c>
      <c r="AD252" s="88">
        <v>2</v>
      </c>
      <c r="AE252" s="88" t="s">
        <v>108</v>
      </c>
      <c r="AF252" s="88" t="s">
        <v>157</v>
      </c>
      <c r="AG252" s="88">
        <v>1</v>
      </c>
      <c r="AM252" s="88" t="s">
        <v>1268</v>
      </c>
      <c r="AN252" s="88" t="s">
        <v>1269</v>
      </c>
      <c r="AO252" s="88" t="s">
        <v>106</v>
      </c>
      <c r="AP252" s="133" t="str">
        <f t="shared" si="12"/>
        <v>16</v>
      </c>
      <c r="AQ252" s="133" t="str">
        <f t="shared" si="13"/>
        <v>07</v>
      </c>
      <c r="AR252" s="133">
        <f t="shared" si="14"/>
        <v>2019</v>
      </c>
      <c r="AS252" s="133" t="str">
        <f t="shared" si="15"/>
        <v>juillet</v>
      </c>
    </row>
    <row r="253" spans="1:45" hidden="1" x14ac:dyDescent="0.25">
      <c r="A253" s="88" t="s">
        <v>1270</v>
      </c>
      <c r="B253" s="90">
        <v>43656</v>
      </c>
      <c r="C253" s="88">
        <v>1</v>
      </c>
      <c r="D253" s="88" t="s">
        <v>101</v>
      </c>
      <c r="E253" s="126">
        <v>63000</v>
      </c>
      <c r="H253" s="88" t="s">
        <v>368</v>
      </c>
      <c r="I253" s="88">
        <v>770</v>
      </c>
      <c r="J253" s="88">
        <v>35000</v>
      </c>
      <c r="K253" s="88">
        <v>35238</v>
      </c>
      <c r="L253" s="88" t="s">
        <v>123</v>
      </c>
      <c r="M253" s="89">
        <v>35</v>
      </c>
      <c r="P253" s="88" t="s">
        <v>1271</v>
      </c>
      <c r="AC253" s="88">
        <v>0</v>
      </c>
      <c r="AH253" s="88" t="s">
        <v>105</v>
      </c>
      <c r="AI253" s="88" t="s">
        <v>11</v>
      </c>
      <c r="AL253" s="88" t="s">
        <v>292</v>
      </c>
      <c r="AM253" s="88" t="s">
        <v>1272</v>
      </c>
      <c r="AN253" s="88" t="s">
        <v>1273</v>
      </c>
      <c r="AO253" s="88" t="s">
        <v>106</v>
      </c>
      <c r="AP253" s="133" t="str">
        <f t="shared" si="12"/>
        <v>10</v>
      </c>
      <c r="AQ253" s="133" t="str">
        <f t="shared" si="13"/>
        <v>07</v>
      </c>
      <c r="AR253" s="133">
        <f t="shared" si="14"/>
        <v>2019</v>
      </c>
      <c r="AS253" s="133" t="str">
        <f t="shared" si="15"/>
        <v>juillet</v>
      </c>
    </row>
    <row r="254" spans="1:45" hidden="1" x14ac:dyDescent="0.25">
      <c r="A254" s="88" t="s">
        <v>1274</v>
      </c>
      <c r="B254" s="90">
        <v>43656</v>
      </c>
      <c r="C254" s="88">
        <v>1</v>
      </c>
      <c r="D254" s="88" t="s">
        <v>119</v>
      </c>
      <c r="E254" s="126">
        <v>174000</v>
      </c>
      <c r="F254" s="88">
        <v>11</v>
      </c>
      <c r="H254" s="88" t="s">
        <v>1154</v>
      </c>
      <c r="I254" s="88">
        <v>4610</v>
      </c>
      <c r="J254" s="88">
        <v>35000</v>
      </c>
      <c r="K254" s="88">
        <v>35238</v>
      </c>
      <c r="L254" s="88" t="s">
        <v>123</v>
      </c>
      <c r="M254" s="89">
        <v>35</v>
      </c>
      <c r="P254" s="88" t="s">
        <v>1155</v>
      </c>
      <c r="S254" s="88">
        <v>22</v>
      </c>
      <c r="AC254" s="88">
        <v>1</v>
      </c>
      <c r="AM254" s="88" t="s">
        <v>1156</v>
      </c>
      <c r="AN254" s="88" t="s">
        <v>1157</v>
      </c>
      <c r="AO254" s="88" t="s">
        <v>106</v>
      </c>
      <c r="AP254" s="133" t="str">
        <f t="shared" si="12"/>
        <v>10</v>
      </c>
      <c r="AQ254" s="133" t="str">
        <f t="shared" si="13"/>
        <v>07</v>
      </c>
      <c r="AR254" s="133">
        <f t="shared" si="14"/>
        <v>2019</v>
      </c>
      <c r="AS254" s="133" t="str">
        <f t="shared" si="15"/>
        <v>juillet</v>
      </c>
    </row>
    <row r="255" spans="1:45" hidden="1" x14ac:dyDescent="0.25">
      <c r="A255" s="88" t="s">
        <v>1275</v>
      </c>
      <c r="B255" s="90">
        <v>43663</v>
      </c>
      <c r="C255" s="88">
        <v>1</v>
      </c>
      <c r="D255" s="88" t="s">
        <v>101</v>
      </c>
      <c r="E255" s="126">
        <v>460000</v>
      </c>
      <c r="F255" s="88">
        <v>4</v>
      </c>
      <c r="H255" s="88" t="s">
        <v>368</v>
      </c>
      <c r="I255" s="88">
        <v>770</v>
      </c>
      <c r="J255" s="88">
        <v>35000</v>
      </c>
      <c r="K255" s="88">
        <v>35238</v>
      </c>
      <c r="L255" s="88" t="s">
        <v>123</v>
      </c>
      <c r="M255" s="89">
        <v>35</v>
      </c>
      <c r="P255" s="88" t="s">
        <v>1276</v>
      </c>
      <c r="S255" s="88">
        <v>106</v>
      </c>
      <c r="U255" s="88">
        <v>112</v>
      </c>
      <c r="W255" s="88">
        <v>113</v>
      </c>
      <c r="AC255" s="88">
        <v>3</v>
      </c>
      <c r="AD255" s="88">
        <v>2</v>
      </c>
      <c r="AE255" s="88" t="s">
        <v>108</v>
      </c>
      <c r="AF255" s="88" t="s">
        <v>173</v>
      </c>
      <c r="AG255" s="88">
        <v>6</v>
      </c>
      <c r="AM255" s="88" t="s">
        <v>1277</v>
      </c>
      <c r="AN255" s="88" t="s">
        <v>1278</v>
      </c>
      <c r="AO255" s="88" t="s">
        <v>106</v>
      </c>
      <c r="AP255" s="133" t="str">
        <f t="shared" si="12"/>
        <v>17</v>
      </c>
      <c r="AQ255" s="133" t="str">
        <f t="shared" si="13"/>
        <v>07</v>
      </c>
      <c r="AR255" s="133">
        <f t="shared" si="14"/>
        <v>2019</v>
      </c>
      <c r="AS255" s="133" t="str">
        <f t="shared" si="15"/>
        <v>juillet</v>
      </c>
    </row>
    <row r="256" spans="1:45" hidden="1" x14ac:dyDescent="0.25">
      <c r="A256" s="88" t="s">
        <v>1279</v>
      </c>
      <c r="B256" s="90">
        <v>43665</v>
      </c>
      <c r="C256" s="88">
        <v>1</v>
      </c>
      <c r="D256" s="88" t="s">
        <v>101</v>
      </c>
      <c r="E256" s="126">
        <v>61000</v>
      </c>
      <c r="F256" s="88">
        <v>17</v>
      </c>
      <c r="H256" s="88" t="s">
        <v>1181</v>
      </c>
      <c r="I256" s="88">
        <v>7520</v>
      </c>
      <c r="J256" s="88">
        <v>35000</v>
      </c>
      <c r="K256" s="88">
        <v>35238</v>
      </c>
      <c r="L256" s="88" t="s">
        <v>123</v>
      </c>
      <c r="M256" s="89">
        <v>35</v>
      </c>
      <c r="P256" s="88" t="s">
        <v>1184</v>
      </c>
      <c r="S256" s="88">
        <v>7</v>
      </c>
      <c r="AC256" s="88">
        <v>1</v>
      </c>
      <c r="AD256" s="88">
        <v>2</v>
      </c>
      <c r="AE256" s="88" t="s">
        <v>108</v>
      </c>
      <c r="AF256" s="88" t="s">
        <v>278</v>
      </c>
      <c r="AG256" s="88">
        <v>1</v>
      </c>
      <c r="AM256" s="88" t="s">
        <v>558</v>
      </c>
      <c r="AN256" s="88" t="s">
        <v>1186</v>
      </c>
      <c r="AO256" s="88" t="s">
        <v>106</v>
      </c>
      <c r="AP256" s="133" t="str">
        <f t="shared" si="12"/>
        <v>19</v>
      </c>
      <c r="AQ256" s="133" t="str">
        <f t="shared" si="13"/>
        <v>07</v>
      </c>
      <c r="AR256" s="133">
        <f t="shared" si="14"/>
        <v>2019</v>
      </c>
      <c r="AS256" s="133" t="str">
        <f t="shared" si="15"/>
        <v>juillet</v>
      </c>
    </row>
    <row r="257" spans="1:45" hidden="1" x14ac:dyDescent="0.25">
      <c r="A257" s="88" t="s">
        <v>1280</v>
      </c>
      <c r="B257" s="90">
        <v>43668</v>
      </c>
      <c r="C257" s="88">
        <v>1</v>
      </c>
      <c r="D257" s="88" t="s">
        <v>101</v>
      </c>
      <c r="E257" s="126">
        <v>599000</v>
      </c>
      <c r="F257" s="88">
        <v>17</v>
      </c>
      <c r="H257" s="88" t="s">
        <v>691</v>
      </c>
      <c r="I257" s="88">
        <v>2340</v>
      </c>
      <c r="J257" s="88">
        <v>35000</v>
      </c>
      <c r="K257" s="88">
        <v>35238</v>
      </c>
      <c r="L257" s="88" t="s">
        <v>123</v>
      </c>
      <c r="M257" s="89">
        <v>35</v>
      </c>
      <c r="P257" s="88" t="s">
        <v>1032</v>
      </c>
      <c r="S257" s="88">
        <v>104</v>
      </c>
      <c r="U257" s="88">
        <v>113</v>
      </c>
      <c r="W257" s="88">
        <v>114</v>
      </c>
      <c r="Y257" s="88">
        <v>119</v>
      </c>
      <c r="AA257" s="88">
        <v>120</v>
      </c>
      <c r="AC257" s="88">
        <v>8</v>
      </c>
      <c r="AD257" s="88">
        <v>2</v>
      </c>
      <c r="AE257" s="88" t="s">
        <v>108</v>
      </c>
      <c r="AF257" s="88" t="s">
        <v>305</v>
      </c>
      <c r="AG257" s="88">
        <v>9</v>
      </c>
      <c r="AM257" s="88" t="s">
        <v>1033</v>
      </c>
      <c r="AN257" s="88" t="s">
        <v>1034</v>
      </c>
      <c r="AO257" s="88" t="s">
        <v>106</v>
      </c>
      <c r="AP257" s="133" t="str">
        <f t="shared" si="12"/>
        <v>22</v>
      </c>
      <c r="AQ257" s="133" t="str">
        <f t="shared" si="13"/>
        <v>07</v>
      </c>
      <c r="AR257" s="133">
        <f t="shared" si="14"/>
        <v>2019</v>
      </c>
      <c r="AS257" s="133" t="str">
        <f t="shared" si="15"/>
        <v>juillet</v>
      </c>
    </row>
    <row r="258" spans="1:45" hidden="1" x14ac:dyDescent="0.25">
      <c r="A258" s="88" t="s">
        <v>1280</v>
      </c>
      <c r="B258" s="90">
        <v>43668</v>
      </c>
      <c r="C258" s="88">
        <v>1</v>
      </c>
      <c r="D258" s="88" t="s">
        <v>101</v>
      </c>
      <c r="E258" s="126">
        <v>599000</v>
      </c>
      <c r="F258" s="88">
        <v>17</v>
      </c>
      <c r="H258" s="88" t="s">
        <v>691</v>
      </c>
      <c r="I258" s="88">
        <v>2340</v>
      </c>
      <c r="J258" s="88">
        <v>35000</v>
      </c>
      <c r="K258" s="88">
        <v>35238</v>
      </c>
      <c r="L258" s="88" t="s">
        <v>123</v>
      </c>
      <c r="M258" s="89">
        <v>35</v>
      </c>
      <c r="P258" s="88" t="s">
        <v>1032</v>
      </c>
      <c r="S258" s="88">
        <v>156</v>
      </c>
      <c r="AC258" s="88">
        <v>1</v>
      </c>
      <c r="AD258" s="88">
        <v>3</v>
      </c>
      <c r="AE258" s="88" t="s">
        <v>107</v>
      </c>
      <c r="AG258" s="88">
        <v>0</v>
      </c>
      <c r="AM258" s="88" t="s">
        <v>1033</v>
      </c>
      <c r="AN258" s="88" t="s">
        <v>1034</v>
      </c>
      <c r="AO258" s="88" t="s">
        <v>106</v>
      </c>
      <c r="AP258" s="133" t="str">
        <f t="shared" si="12"/>
        <v>22</v>
      </c>
      <c r="AQ258" s="133" t="str">
        <f t="shared" si="13"/>
        <v>07</v>
      </c>
      <c r="AR258" s="133">
        <f t="shared" si="14"/>
        <v>2019</v>
      </c>
      <c r="AS258" s="133" t="str">
        <f t="shared" si="15"/>
        <v>juillet</v>
      </c>
    </row>
    <row r="259" spans="1:45" hidden="1" x14ac:dyDescent="0.25">
      <c r="A259" s="88" t="s">
        <v>1281</v>
      </c>
      <c r="B259" s="90">
        <v>43670</v>
      </c>
      <c r="C259" s="88">
        <v>1</v>
      </c>
      <c r="D259" s="88" t="s">
        <v>101</v>
      </c>
      <c r="E259" s="126">
        <v>60000</v>
      </c>
      <c r="F259" s="88">
        <v>19</v>
      </c>
      <c r="H259" s="88" t="s">
        <v>506</v>
      </c>
      <c r="I259" s="88">
        <v>8710</v>
      </c>
      <c r="J259" s="88">
        <v>35000</v>
      </c>
      <c r="K259" s="88">
        <v>35238</v>
      </c>
      <c r="L259" s="88" t="s">
        <v>123</v>
      </c>
      <c r="M259" s="89">
        <v>35</v>
      </c>
      <c r="P259" s="88" t="s">
        <v>1282</v>
      </c>
      <c r="S259" s="88">
        <v>27</v>
      </c>
      <c r="AC259" s="88">
        <v>1</v>
      </c>
      <c r="AD259" s="88">
        <v>4</v>
      </c>
      <c r="AE259" s="88" t="s">
        <v>126</v>
      </c>
      <c r="AF259" s="88" t="s">
        <v>147</v>
      </c>
      <c r="AG259" s="88">
        <v>0</v>
      </c>
      <c r="AM259" s="88" t="s">
        <v>1283</v>
      </c>
      <c r="AN259" s="88" t="s">
        <v>1284</v>
      </c>
      <c r="AO259" s="88" t="s">
        <v>106</v>
      </c>
      <c r="AP259" s="133" t="str">
        <f t="shared" ref="AP259:AP322" si="16">TEXT(DAY(B259),"jj")</f>
        <v>24</v>
      </c>
      <c r="AQ259" s="133" t="str">
        <f t="shared" ref="AQ259:AQ322" si="17">TEXT(MONTH(B259),"jj")</f>
        <v>07</v>
      </c>
      <c r="AR259" s="133">
        <f t="shared" ref="AR259:AR322" si="18">YEAR(B259)</f>
        <v>2019</v>
      </c>
      <c r="AS259" s="133" t="str">
        <f t="shared" ref="AS259:AS322" si="19">TEXT(B259, "mmmm")</f>
        <v>juillet</v>
      </c>
    </row>
    <row r="260" spans="1:45" hidden="1" x14ac:dyDescent="0.25">
      <c r="A260" s="88" t="s">
        <v>1285</v>
      </c>
      <c r="B260" s="90">
        <v>43669</v>
      </c>
      <c r="C260" s="88">
        <v>1</v>
      </c>
      <c r="D260" s="88" t="s">
        <v>101</v>
      </c>
      <c r="E260" s="126">
        <v>270000</v>
      </c>
      <c r="F260" s="88">
        <v>31</v>
      </c>
      <c r="H260" s="88" t="s">
        <v>447</v>
      </c>
      <c r="I260" s="88">
        <v>6850</v>
      </c>
      <c r="J260" s="88">
        <v>35000</v>
      </c>
      <c r="K260" s="88">
        <v>35238</v>
      </c>
      <c r="L260" s="88" t="s">
        <v>123</v>
      </c>
      <c r="M260" s="89">
        <v>35</v>
      </c>
      <c r="P260" s="88" t="s">
        <v>639</v>
      </c>
      <c r="S260" s="88">
        <v>3</v>
      </c>
      <c r="T260" s="88" t="s">
        <v>1172</v>
      </c>
      <c r="AC260" s="88">
        <v>1</v>
      </c>
      <c r="AD260" s="88">
        <v>2</v>
      </c>
      <c r="AE260" s="88" t="s">
        <v>108</v>
      </c>
      <c r="AF260" s="88" t="s">
        <v>170</v>
      </c>
      <c r="AG260" s="88">
        <v>4</v>
      </c>
      <c r="AM260" s="88" t="s">
        <v>640</v>
      </c>
      <c r="AN260" s="88" t="s">
        <v>641</v>
      </c>
      <c r="AO260" s="88" t="s">
        <v>106</v>
      </c>
      <c r="AP260" s="133" t="str">
        <f t="shared" si="16"/>
        <v>23</v>
      </c>
      <c r="AQ260" s="133" t="str">
        <f t="shared" si="17"/>
        <v>07</v>
      </c>
      <c r="AR260" s="133">
        <f t="shared" si="18"/>
        <v>2019</v>
      </c>
      <c r="AS260" s="133" t="str">
        <f t="shared" si="19"/>
        <v>juillet</v>
      </c>
    </row>
    <row r="261" spans="1:45" hidden="1" x14ac:dyDescent="0.25">
      <c r="A261" s="88" t="s">
        <v>1286</v>
      </c>
      <c r="B261" s="90">
        <v>43675</v>
      </c>
      <c r="C261" s="88">
        <v>1</v>
      </c>
      <c r="D261" s="88" t="s">
        <v>101</v>
      </c>
      <c r="E261" s="126">
        <v>270000</v>
      </c>
      <c r="F261" s="88">
        <v>17</v>
      </c>
      <c r="H261" s="88" t="s">
        <v>691</v>
      </c>
      <c r="I261" s="88">
        <v>2340</v>
      </c>
      <c r="J261" s="88">
        <v>35000</v>
      </c>
      <c r="K261" s="88">
        <v>35238</v>
      </c>
      <c r="L261" s="88" t="s">
        <v>123</v>
      </c>
      <c r="M261" s="89">
        <v>35</v>
      </c>
      <c r="P261" s="88" t="s">
        <v>1032</v>
      </c>
      <c r="S261" s="88">
        <v>103</v>
      </c>
      <c r="U261" s="88">
        <v>159</v>
      </c>
      <c r="V261" s="88" t="s">
        <v>1287</v>
      </c>
      <c r="W261" s="88">
        <v>165</v>
      </c>
      <c r="AC261" s="88">
        <v>3</v>
      </c>
      <c r="AD261" s="88">
        <v>2</v>
      </c>
      <c r="AE261" s="88" t="s">
        <v>108</v>
      </c>
      <c r="AF261" s="88" t="s">
        <v>118</v>
      </c>
      <c r="AG261" s="88">
        <v>4</v>
      </c>
      <c r="AM261" s="88" t="s">
        <v>1033</v>
      </c>
      <c r="AN261" s="88" t="s">
        <v>1034</v>
      </c>
      <c r="AO261" s="88" t="s">
        <v>106</v>
      </c>
      <c r="AP261" s="133" t="str">
        <f t="shared" si="16"/>
        <v>29</v>
      </c>
      <c r="AQ261" s="133" t="str">
        <f t="shared" si="17"/>
        <v>07</v>
      </c>
      <c r="AR261" s="133">
        <f t="shared" si="18"/>
        <v>2019</v>
      </c>
      <c r="AS261" s="133" t="str">
        <f t="shared" si="19"/>
        <v>juillet</v>
      </c>
    </row>
    <row r="262" spans="1:45" hidden="1" x14ac:dyDescent="0.25">
      <c r="A262" s="88" t="s">
        <v>1288</v>
      </c>
      <c r="B262" s="90">
        <v>43676</v>
      </c>
      <c r="C262" s="88">
        <v>1</v>
      </c>
      <c r="D262" s="88" t="s">
        <v>101</v>
      </c>
      <c r="E262" s="126">
        <v>133000</v>
      </c>
      <c r="F262" s="88">
        <v>14</v>
      </c>
      <c r="H262" s="88" t="s">
        <v>651</v>
      </c>
      <c r="I262" s="88">
        <v>1640</v>
      </c>
      <c r="J262" s="88">
        <v>35000</v>
      </c>
      <c r="K262" s="88">
        <v>35238</v>
      </c>
      <c r="L262" s="88" t="s">
        <v>123</v>
      </c>
      <c r="M262" s="89">
        <v>35</v>
      </c>
      <c r="P262" s="88" t="s">
        <v>1289</v>
      </c>
      <c r="S262" s="88">
        <v>10</v>
      </c>
      <c r="T262" s="88" t="s">
        <v>589</v>
      </c>
      <c r="AC262" s="88">
        <v>1</v>
      </c>
      <c r="AD262" s="88">
        <v>2</v>
      </c>
      <c r="AE262" s="88" t="s">
        <v>108</v>
      </c>
      <c r="AF262" s="88" t="s">
        <v>192</v>
      </c>
      <c r="AG262" s="88">
        <v>2</v>
      </c>
      <c r="AM262" s="88" t="s">
        <v>1290</v>
      </c>
      <c r="AN262" s="88" t="s">
        <v>1291</v>
      </c>
      <c r="AO262" s="88" t="s">
        <v>106</v>
      </c>
      <c r="AP262" s="133" t="str">
        <f t="shared" si="16"/>
        <v>30</v>
      </c>
      <c r="AQ262" s="133" t="str">
        <f t="shared" si="17"/>
        <v>07</v>
      </c>
      <c r="AR262" s="133">
        <f t="shared" si="18"/>
        <v>2019</v>
      </c>
      <c r="AS262" s="133" t="str">
        <f t="shared" si="19"/>
        <v>juillet</v>
      </c>
    </row>
    <row r="263" spans="1:45" hidden="1" x14ac:dyDescent="0.25">
      <c r="A263" s="88" t="s">
        <v>1292</v>
      </c>
      <c r="B263" s="90">
        <v>43651</v>
      </c>
      <c r="C263" s="88">
        <v>1</v>
      </c>
      <c r="D263" s="88" t="s">
        <v>101</v>
      </c>
      <c r="E263" s="126">
        <v>140000</v>
      </c>
      <c r="F263" s="88">
        <v>20</v>
      </c>
      <c r="G263" s="88" t="s">
        <v>122</v>
      </c>
      <c r="H263" s="88" t="s">
        <v>557</v>
      </c>
      <c r="I263" s="88">
        <v>8790</v>
      </c>
      <c r="J263" s="88">
        <v>35000</v>
      </c>
      <c r="K263" s="88">
        <v>35238</v>
      </c>
      <c r="L263" s="88" t="s">
        <v>123</v>
      </c>
      <c r="M263" s="89">
        <v>35</v>
      </c>
      <c r="P263" s="88" t="s">
        <v>1293</v>
      </c>
      <c r="S263" s="88">
        <v>4</v>
      </c>
      <c r="T263" s="88" t="s">
        <v>1294</v>
      </c>
      <c r="AC263" s="88">
        <v>1</v>
      </c>
      <c r="AD263" s="88">
        <v>2</v>
      </c>
      <c r="AE263" s="88" t="s">
        <v>108</v>
      </c>
      <c r="AF263" s="88" t="s">
        <v>190</v>
      </c>
      <c r="AG263" s="88">
        <v>2</v>
      </c>
      <c r="AM263" s="88" t="s">
        <v>1295</v>
      </c>
      <c r="AN263" s="88" t="s">
        <v>1296</v>
      </c>
      <c r="AO263" s="88" t="s">
        <v>106</v>
      </c>
      <c r="AP263" s="133" t="str">
        <f t="shared" si="16"/>
        <v>05</v>
      </c>
      <c r="AQ263" s="133" t="str">
        <f t="shared" si="17"/>
        <v>07</v>
      </c>
      <c r="AR263" s="133">
        <f t="shared" si="18"/>
        <v>2019</v>
      </c>
      <c r="AS263" s="133" t="str">
        <f t="shared" si="19"/>
        <v>juillet</v>
      </c>
    </row>
    <row r="264" spans="1:45" hidden="1" x14ac:dyDescent="0.25">
      <c r="A264" s="88" t="s">
        <v>1297</v>
      </c>
      <c r="B264" s="90">
        <v>43677</v>
      </c>
      <c r="C264" s="88">
        <v>1</v>
      </c>
      <c r="D264" s="88" t="s">
        <v>101</v>
      </c>
      <c r="E264" s="126">
        <v>222000</v>
      </c>
      <c r="F264" s="88">
        <v>1</v>
      </c>
      <c r="H264" s="88" t="s">
        <v>1298</v>
      </c>
      <c r="I264" s="88">
        <v>7810</v>
      </c>
      <c r="J264" s="88">
        <v>35000</v>
      </c>
      <c r="K264" s="88">
        <v>35238</v>
      </c>
      <c r="L264" s="88" t="s">
        <v>123</v>
      </c>
      <c r="M264" s="89">
        <v>35</v>
      </c>
      <c r="P264" s="88" t="s">
        <v>1299</v>
      </c>
      <c r="S264" s="88">
        <v>6</v>
      </c>
      <c r="AC264" s="88">
        <v>1</v>
      </c>
      <c r="AD264" s="88">
        <v>2</v>
      </c>
      <c r="AE264" s="88" t="s">
        <v>108</v>
      </c>
      <c r="AF264" s="88" t="s">
        <v>308</v>
      </c>
      <c r="AG264" s="88">
        <v>1</v>
      </c>
      <c r="AM264" s="88" t="s">
        <v>890</v>
      </c>
      <c r="AN264" s="88" t="s">
        <v>1300</v>
      </c>
      <c r="AO264" s="88" t="s">
        <v>106</v>
      </c>
      <c r="AP264" s="133" t="str">
        <f t="shared" si="16"/>
        <v>31</v>
      </c>
      <c r="AQ264" s="133" t="str">
        <f t="shared" si="17"/>
        <v>07</v>
      </c>
      <c r="AR264" s="133">
        <f t="shared" si="18"/>
        <v>2019</v>
      </c>
      <c r="AS264" s="133" t="str">
        <f t="shared" si="19"/>
        <v>juillet</v>
      </c>
    </row>
    <row r="265" spans="1:45" hidden="1" x14ac:dyDescent="0.25">
      <c r="A265" s="88" t="s">
        <v>1297</v>
      </c>
      <c r="B265" s="90">
        <v>43677</v>
      </c>
      <c r="C265" s="88">
        <v>1</v>
      </c>
      <c r="D265" s="88" t="s">
        <v>101</v>
      </c>
      <c r="E265" s="126">
        <v>222000</v>
      </c>
      <c r="F265" s="88">
        <v>3</v>
      </c>
      <c r="H265" s="88" t="s">
        <v>1298</v>
      </c>
      <c r="I265" s="88">
        <v>7810</v>
      </c>
      <c r="J265" s="88">
        <v>35000</v>
      </c>
      <c r="K265" s="88">
        <v>35238</v>
      </c>
      <c r="L265" s="88" t="s">
        <v>123</v>
      </c>
      <c r="M265" s="89">
        <v>35</v>
      </c>
      <c r="P265" s="88" t="s">
        <v>1299</v>
      </c>
      <c r="S265" s="88">
        <v>10</v>
      </c>
      <c r="AC265" s="88">
        <v>1</v>
      </c>
      <c r="AD265" s="88">
        <v>2</v>
      </c>
      <c r="AE265" s="88" t="s">
        <v>108</v>
      </c>
      <c r="AF265" s="88" t="s">
        <v>148</v>
      </c>
      <c r="AG265" s="88">
        <v>2</v>
      </c>
      <c r="AM265" s="88" t="s">
        <v>890</v>
      </c>
      <c r="AN265" s="88" t="s">
        <v>1300</v>
      </c>
      <c r="AO265" s="88" t="s">
        <v>106</v>
      </c>
      <c r="AP265" s="133" t="str">
        <f t="shared" si="16"/>
        <v>31</v>
      </c>
      <c r="AQ265" s="133" t="str">
        <f t="shared" si="17"/>
        <v>07</v>
      </c>
      <c r="AR265" s="133">
        <f t="shared" si="18"/>
        <v>2019</v>
      </c>
      <c r="AS265" s="133" t="str">
        <f t="shared" si="19"/>
        <v>juillet</v>
      </c>
    </row>
    <row r="266" spans="1:45" hidden="1" x14ac:dyDescent="0.25">
      <c r="A266" s="88" t="s">
        <v>1297</v>
      </c>
      <c r="B266" s="90">
        <v>43677</v>
      </c>
      <c r="C266" s="88">
        <v>1</v>
      </c>
      <c r="D266" s="88" t="s">
        <v>101</v>
      </c>
      <c r="E266" s="126">
        <v>222000</v>
      </c>
      <c r="F266" s="88">
        <v>1</v>
      </c>
      <c r="H266" s="88" t="s">
        <v>1298</v>
      </c>
      <c r="I266" s="88">
        <v>7810</v>
      </c>
      <c r="J266" s="88">
        <v>35000</v>
      </c>
      <c r="K266" s="88">
        <v>35238</v>
      </c>
      <c r="L266" s="88" t="s">
        <v>123</v>
      </c>
      <c r="M266" s="89">
        <v>35</v>
      </c>
      <c r="P266" s="88" t="s">
        <v>1299</v>
      </c>
      <c r="S266" s="88">
        <v>4</v>
      </c>
      <c r="AC266" s="88">
        <v>1</v>
      </c>
      <c r="AD266" s="88">
        <v>2</v>
      </c>
      <c r="AE266" s="88" t="s">
        <v>108</v>
      </c>
      <c r="AF266" s="88" t="s">
        <v>308</v>
      </c>
      <c r="AG266" s="88">
        <v>1</v>
      </c>
      <c r="AM266" s="88" t="s">
        <v>890</v>
      </c>
      <c r="AN266" s="88" t="s">
        <v>1300</v>
      </c>
      <c r="AO266" s="88" t="s">
        <v>106</v>
      </c>
      <c r="AP266" s="133" t="str">
        <f t="shared" si="16"/>
        <v>31</v>
      </c>
      <c r="AQ266" s="133" t="str">
        <f t="shared" si="17"/>
        <v>07</v>
      </c>
      <c r="AR266" s="133">
        <f t="shared" si="18"/>
        <v>2019</v>
      </c>
      <c r="AS266" s="133" t="str">
        <f t="shared" si="19"/>
        <v>juillet</v>
      </c>
    </row>
    <row r="267" spans="1:45" hidden="1" x14ac:dyDescent="0.25">
      <c r="A267" s="88" t="s">
        <v>1301</v>
      </c>
      <c r="B267" s="90">
        <v>43658</v>
      </c>
      <c r="C267" s="88">
        <v>1</v>
      </c>
      <c r="D267" s="88" t="s">
        <v>101</v>
      </c>
      <c r="E267" s="126">
        <v>180190</v>
      </c>
      <c r="F267" s="88">
        <v>2</v>
      </c>
      <c r="H267" s="88" t="s">
        <v>1154</v>
      </c>
      <c r="I267" s="88">
        <v>4610</v>
      </c>
      <c r="J267" s="88">
        <v>35000</v>
      </c>
      <c r="K267" s="88">
        <v>35238</v>
      </c>
      <c r="L267" s="88" t="s">
        <v>123</v>
      </c>
      <c r="M267" s="89">
        <v>35</v>
      </c>
      <c r="P267" s="88" t="s">
        <v>672</v>
      </c>
      <c r="S267" s="88">
        <v>82</v>
      </c>
      <c r="T267" s="88" t="s">
        <v>1091</v>
      </c>
      <c r="U267" s="88">
        <v>83</v>
      </c>
      <c r="AC267" s="88">
        <v>2</v>
      </c>
      <c r="AD267" s="88">
        <v>2</v>
      </c>
      <c r="AE267" s="88" t="s">
        <v>108</v>
      </c>
      <c r="AF267" s="88" t="s">
        <v>148</v>
      </c>
      <c r="AG267" s="88">
        <v>3</v>
      </c>
      <c r="AM267" s="88" t="s">
        <v>673</v>
      </c>
      <c r="AN267" s="88" t="s">
        <v>579</v>
      </c>
      <c r="AO267" s="88" t="s">
        <v>106</v>
      </c>
      <c r="AP267" s="133" t="str">
        <f t="shared" si="16"/>
        <v>12</v>
      </c>
      <c r="AQ267" s="133" t="str">
        <f t="shared" si="17"/>
        <v>07</v>
      </c>
      <c r="AR267" s="133">
        <f t="shared" si="18"/>
        <v>2019</v>
      </c>
      <c r="AS267" s="133" t="str">
        <f t="shared" si="19"/>
        <v>juillet</v>
      </c>
    </row>
    <row r="268" spans="1:45" hidden="1" x14ac:dyDescent="0.25">
      <c r="A268" s="88" t="s">
        <v>1302</v>
      </c>
      <c r="B268" s="90">
        <v>43654</v>
      </c>
      <c r="C268" s="88">
        <v>1</v>
      </c>
      <c r="D268" s="88" t="s">
        <v>101</v>
      </c>
      <c r="E268" s="126">
        <v>204000</v>
      </c>
      <c r="F268" s="88">
        <v>6</v>
      </c>
      <c r="H268" s="88" t="s">
        <v>691</v>
      </c>
      <c r="I268" s="88">
        <v>2340</v>
      </c>
      <c r="J268" s="88">
        <v>35000</v>
      </c>
      <c r="K268" s="88">
        <v>35238</v>
      </c>
      <c r="L268" s="88" t="s">
        <v>123</v>
      </c>
      <c r="M268" s="89">
        <v>35</v>
      </c>
      <c r="P268" s="88" t="s">
        <v>1303</v>
      </c>
      <c r="S268" s="88">
        <v>101</v>
      </c>
      <c r="U268" s="88">
        <v>102</v>
      </c>
      <c r="W268" s="88">
        <v>106</v>
      </c>
      <c r="AC268" s="88">
        <v>3</v>
      </c>
      <c r="AD268" s="88">
        <v>2</v>
      </c>
      <c r="AE268" s="88" t="s">
        <v>108</v>
      </c>
      <c r="AF268" s="88" t="s">
        <v>147</v>
      </c>
      <c r="AG268" s="88">
        <v>2</v>
      </c>
      <c r="AM268" s="88" t="s">
        <v>1304</v>
      </c>
      <c r="AN268" s="88" t="s">
        <v>647</v>
      </c>
      <c r="AO268" s="88" t="s">
        <v>106</v>
      </c>
      <c r="AP268" s="133" t="str">
        <f t="shared" si="16"/>
        <v>08</v>
      </c>
      <c r="AQ268" s="133" t="str">
        <f t="shared" si="17"/>
        <v>07</v>
      </c>
      <c r="AR268" s="133">
        <f t="shared" si="18"/>
        <v>2019</v>
      </c>
      <c r="AS268" s="133" t="str">
        <f t="shared" si="19"/>
        <v>juillet</v>
      </c>
    </row>
    <row r="269" spans="1:45" hidden="1" x14ac:dyDescent="0.25">
      <c r="A269" s="88" t="s">
        <v>1302</v>
      </c>
      <c r="B269" s="90">
        <v>43654</v>
      </c>
      <c r="C269" s="88">
        <v>1</v>
      </c>
      <c r="D269" s="88" t="s">
        <v>101</v>
      </c>
      <c r="E269" s="126">
        <v>204000</v>
      </c>
      <c r="F269" s="88">
        <v>6</v>
      </c>
      <c r="H269" s="88" t="s">
        <v>691</v>
      </c>
      <c r="I269" s="88">
        <v>2340</v>
      </c>
      <c r="J269" s="88">
        <v>35000</v>
      </c>
      <c r="K269" s="88">
        <v>35238</v>
      </c>
      <c r="L269" s="88" t="s">
        <v>123</v>
      </c>
      <c r="M269" s="89">
        <v>35</v>
      </c>
      <c r="P269" s="88" t="s">
        <v>1303</v>
      </c>
      <c r="S269" s="88">
        <v>108</v>
      </c>
      <c r="U269" s="88">
        <v>109</v>
      </c>
      <c r="AC269" s="88">
        <v>2</v>
      </c>
      <c r="AD269" s="88">
        <v>2</v>
      </c>
      <c r="AE269" s="88" t="s">
        <v>108</v>
      </c>
      <c r="AF269" s="88" t="s">
        <v>198</v>
      </c>
      <c r="AG269" s="88">
        <v>1</v>
      </c>
      <c r="AM269" s="88" t="s">
        <v>1304</v>
      </c>
      <c r="AN269" s="88" t="s">
        <v>647</v>
      </c>
      <c r="AO269" s="88" t="s">
        <v>106</v>
      </c>
      <c r="AP269" s="133" t="str">
        <f t="shared" si="16"/>
        <v>08</v>
      </c>
      <c r="AQ269" s="133" t="str">
        <f t="shared" si="17"/>
        <v>07</v>
      </c>
      <c r="AR269" s="133">
        <f t="shared" si="18"/>
        <v>2019</v>
      </c>
      <c r="AS269" s="133" t="str">
        <f t="shared" si="19"/>
        <v>juillet</v>
      </c>
    </row>
    <row r="270" spans="1:45" hidden="1" x14ac:dyDescent="0.25">
      <c r="A270" s="88" t="s">
        <v>1302</v>
      </c>
      <c r="B270" s="90">
        <v>43654</v>
      </c>
      <c r="C270" s="88">
        <v>1</v>
      </c>
      <c r="D270" s="88" t="s">
        <v>101</v>
      </c>
      <c r="E270" s="126">
        <v>204000</v>
      </c>
      <c r="F270" s="88">
        <v>6</v>
      </c>
      <c r="H270" s="88" t="s">
        <v>691</v>
      </c>
      <c r="I270" s="88">
        <v>2340</v>
      </c>
      <c r="J270" s="88">
        <v>35000</v>
      </c>
      <c r="K270" s="88">
        <v>35238</v>
      </c>
      <c r="L270" s="88" t="s">
        <v>123</v>
      </c>
      <c r="M270" s="89">
        <v>35</v>
      </c>
      <c r="P270" s="88" t="s">
        <v>1303</v>
      </c>
      <c r="S270" s="88">
        <v>110</v>
      </c>
      <c r="AC270" s="88">
        <v>1</v>
      </c>
      <c r="AD270" s="88">
        <v>2</v>
      </c>
      <c r="AE270" s="88" t="s">
        <v>108</v>
      </c>
      <c r="AF270" s="88" t="s">
        <v>265</v>
      </c>
      <c r="AG270" s="88">
        <v>1</v>
      </c>
      <c r="AM270" s="88" t="s">
        <v>1304</v>
      </c>
      <c r="AN270" s="88" t="s">
        <v>647</v>
      </c>
      <c r="AO270" s="88" t="s">
        <v>106</v>
      </c>
      <c r="AP270" s="133" t="str">
        <f t="shared" si="16"/>
        <v>08</v>
      </c>
      <c r="AQ270" s="133" t="str">
        <f t="shared" si="17"/>
        <v>07</v>
      </c>
      <c r="AR270" s="133">
        <f t="shared" si="18"/>
        <v>2019</v>
      </c>
      <c r="AS270" s="133" t="str">
        <f t="shared" si="19"/>
        <v>juillet</v>
      </c>
    </row>
    <row r="271" spans="1:45" hidden="1" x14ac:dyDescent="0.25">
      <c r="A271" s="88" t="s">
        <v>1306</v>
      </c>
      <c r="B271" s="90">
        <v>43672</v>
      </c>
      <c r="C271" s="88">
        <v>1</v>
      </c>
      <c r="D271" s="88" t="s">
        <v>101</v>
      </c>
      <c r="E271" s="126">
        <v>340000</v>
      </c>
      <c r="F271" s="88">
        <v>6</v>
      </c>
      <c r="H271" s="88" t="s">
        <v>368</v>
      </c>
      <c r="I271" s="88">
        <v>770</v>
      </c>
      <c r="J271" s="88">
        <v>35000</v>
      </c>
      <c r="K271" s="88">
        <v>35238</v>
      </c>
      <c r="L271" s="88" t="s">
        <v>123</v>
      </c>
      <c r="M271" s="89">
        <v>35</v>
      </c>
      <c r="P271" s="88" t="s">
        <v>1307</v>
      </c>
      <c r="S271" s="88">
        <v>24</v>
      </c>
      <c r="AC271" s="88">
        <v>1</v>
      </c>
      <c r="AD271" s="88">
        <v>2</v>
      </c>
      <c r="AE271" s="88" t="s">
        <v>108</v>
      </c>
      <c r="AF271" s="88" t="s">
        <v>159</v>
      </c>
      <c r="AG271" s="88">
        <v>3</v>
      </c>
      <c r="AM271" s="88" t="s">
        <v>533</v>
      </c>
      <c r="AN271" s="88" t="s">
        <v>1308</v>
      </c>
      <c r="AO271" s="88" t="s">
        <v>106</v>
      </c>
      <c r="AP271" s="133" t="str">
        <f t="shared" si="16"/>
        <v>26</v>
      </c>
      <c r="AQ271" s="133" t="str">
        <f t="shared" si="17"/>
        <v>07</v>
      </c>
      <c r="AR271" s="133">
        <f t="shared" si="18"/>
        <v>2019</v>
      </c>
      <c r="AS271" s="133" t="str">
        <f t="shared" si="19"/>
        <v>juillet</v>
      </c>
    </row>
    <row r="272" spans="1:45" hidden="1" x14ac:dyDescent="0.25">
      <c r="A272" s="88" t="s">
        <v>1309</v>
      </c>
      <c r="B272" s="90">
        <v>43671</v>
      </c>
      <c r="C272" s="88">
        <v>1</v>
      </c>
      <c r="D272" s="88" t="s">
        <v>101</v>
      </c>
      <c r="E272" s="126">
        <v>75000</v>
      </c>
      <c r="F272" s="88">
        <v>11</v>
      </c>
      <c r="H272" s="88" t="s">
        <v>404</v>
      </c>
      <c r="I272" s="88">
        <v>6031</v>
      </c>
      <c r="J272" s="88">
        <v>35000</v>
      </c>
      <c r="K272" s="88">
        <v>35238</v>
      </c>
      <c r="L272" s="88" t="s">
        <v>123</v>
      </c>
      <c r="M272" s="89">
        <v>35</v>
      </c>
      <c r="P272" s="88" t="s">
        <v>427</v>
      </c>
      <c r="S272" s="88">
        <v>25</v>
      </c>
      <c r="T272" s="88" t="s">
        <v>1106</v>
      </c>
      <c r="AC272" s="88">
        <v>1</v>
      </c>
      <c r="AD272" s="88">
        <v>2</v>
      </c>
      <c r="AE272" s="88" t="s">
        <v>108</v>
      </c>
      <c r="AF272" s="88" t="s">
        <v>131</v>
      </c>
      <c r="AG272" s="88">
        <v>1</v>
      </c>
      <c r="AM272" s="88" t="s">
        <v>429</v>
      </c>
      <c r="AN272" s="88" t="s">
        <v>430</v>
      </c>
      <c r="AO272" s="88" t="s">
        <v>106</v>
      </c>
      <c r="AP272" s="133" t="str">
        <f t="shared" si="16"/>
        <v>25</v>
      </c>
      <c r="AQ272" s="133" t="str">
        <f t="shared" si="17"/>
        <v>07</v>
      </c>
      <c r="AR272" s="133">
        <f t="shared" si="18"/>
        <v>2019</v>
      </c>
      <c r="AS272" s="133" t="str">
        <f t="shared" si="19"/>
        <v>juillet</v>
      </c>
    </row>
    <row r="273" spans="1:45" hidden="1" x14ac:dyDescent="0.25">
      <c r="A273" s="88" t="s">
        <v>1311</v>
      </c>
      <c r="B273" s="90">
        <v>43668</v>
      </c>
      <c r="C273" s="88">
        <v>1</v>
      </c>
      <c r="D273" s="88" t="s">
        <v>119</v>
      </c>
      <c r="E273" s="126">
        <v>142000</v>
      </c>
      <c r="F273" s="88">
        <v>11</v>
      </c>
      <c r="H273" s="88" t="s">
        <v>1154</v>
      </c>
      <c r="I273" s="88">
        <v>4610</v>
      </c>
      <c r="J273" s="88">
        <v>35000</v>
      </c>
      <c r="K273" s="88">
        <v>35238</v>
      </c>
      <c r="L273" s="88" t="s">
        <v>123</v>
      </c>
      <c r="M273" s="89">
        <v>35</v>
      </c>
      <c r="P273" s="88" t="s">
        <v>1155</v>
      </c>
      <c r="S273" s="88">
        <v>14</v>
      </c>
      <c r="AC273" s="88">
        <v>1</v>
      </c>
      <c r="AM273" s="88" t="s">
        <v>1156</v>
      </c>
      <c r="AN273" s="88" t="s">
        <v>1157</v>
      </c>
      <c r="AO273" s="88" t="s">
        <v>106</v>
      </c>
      <c r="AP273" s="133" t="str">
        <f t="shared" si="16"/>
        <v>22</v>
      </c>
      <c r="AQ273" s="133" t="str">
        <f t="shared" si="17"/>
        <v>07</v>
      </c>
      <c r="AR273" s="133">
        <f t="shared" si="18"/>
        <v>2019</v>
      </c>
      <c r="AS273" s="133" t="str">
        <f t="shared" si="19"/>
        <v>juillet</v>
      </c>
    </row>
    <row r="274" spans="1:45" x14ac:dyDescent="0.25">
      <c r="A274" s="88" t="s">
        <v>1945</v>
      </c>
      <c r="B274" s="90">
        <v>45085</v>
      </c>
      <c r="C274" s="88">
        <v>1</v>
      </c>
      <c r="D274" s="88" t="s">
        <v>101</v>
      </c>
      <c r="E274" s="126">
        <v>10200</v>
      </c>
      <c r="F274" s="88">
        <v>11</v>
      </c>
      <c r="H274" s="88" t="s">
        <v>195</v>
      </c>
      <c r="I274" s="88">
        <v>7310</v>
      </c>
      <c r="J274" s="88">
        <v>35000</v>
      </c>
      <c r="K274" s="88">
        <v>35238</v>
      </c>
      <c r="L274" s="88" t="s">
        <v>123</v>
      </c>
      <c r="M274" s="89">
        <v>35</v>
      </c>
      <c r="P274" s="88" t="s">
        <v>726</v>
      </c>
      <c r="S274" s="88">
        <v>3</v>
      </c>
      <c r="AC274" s="88">
        <v>1</v>
      </c>
      <c r="AD274" s="88">
        <v>2</v>
      </c>
      <c r="AE274" s="88" t="s">
        <v>108</v>
      </c>
      <c r="AF274" s="88" t="s">
        <v>157</v>
      </c>
      <c r="AG274" s="88">
        <v>1</v>
      </c>
      <c r="AM274" s="88" t="s">
        <v>728</v>
      </c>
      <c r="AN274" s="88" t="s">
        <v>729</v>
      </c>
      <c r="AO274" s="88" t="s">
        <v>106</v>
      </c>
      <c r="AP274" s="133" t="str">
        <f t="shared" si="16"/>
        <v>08</v>
      </c>
      <c r="AQ274" s="133" t="str">
        <f t="shared" si="17"/>
        <v>06</v>
      </c>
      <c r="AR274" s="133">
        <f t="shared" si="18"/>
        <v>2023</v>
      </c>
      <c r="AS274" s="133" t="str">
        <f t="shared" si="19"/>
        <v>juin</v>
      </c>
    </row>
    <row r="275" spans="1:45" hidden="1" x14ac:dyDescent="0.25">
      <c r="A275" s="88" t="s">
        <v>1523</v>
      </c>
      <c r="B275" s="90">
        <v>43811</v>
      </c>
      <c r="C275" s="88">
        <v>1</v>
      </c>
      <c r="D275" s="88" t="s">
        <v>101</v>
      </c>
      <c r="E275" s="126">
        <v>336000</v>
      </c>
      <c r="F275" s="88">
        <v>28</v>
      </c>
      <c r="H275" s="88" t="s">
        <v>506</v>
      </c>
      <c r="I275" s="88">
        <v>8710</v>
      </c>
      <c r="J275" s="88">
        <v>35000</v>
      </c>
      <c r="K275" s="88">
        <v>35238</v>
      </c>
      <c r="L275" s="88" t="s">
        <v>123</v>
      </c>
      <c r="M275" s="89">
        <v>35</v>
      </c>
      <c r="P275" s="88" t="s">
        <v>1524</v>
      </c>
      <c r="S275" s="88">
        <v>51</v>
      </c>
      <c r="AC275" s="88">
        <v>1</v>
      </c>
      <c r="AD275" s="88">
        <v>4</v>
      </c>
      <c r="AE275" s="88" t="s">
        <v>126</v>
      </c>
      <c r="AF275" s="88" t="s">
        <v>175</v>
      </c>
      <c r="AG275" s="88">
        <v>0</v>
      </c>
      <c r="AM275" s="88" t="s">
        <v>1525</v>
      </c>
      <c r="AN275" s="88" t="s">
        <v>1526</v>
      </c>
      <c r="AO275" s="88" t="s">
        <v>106</v>
      </c>
      <c r="AP275" s="133" t="str">
        <f t="shared" si="16"/>
        <v>12</v>
      </c>
      <c r="AQ275" s="133" t="str">
        <f t="shared" si="17"/>
        <v>12</v>
      </c>
      <c r="AR275" s="133">
        <f t="shared" si="18"/>
        <v>2019</v>
      </c>
      <c r="AS275" s="133" t="str">
        <f t="shared" si="19"/>
        <v>décembre</v>
      </c>
    </row>
    <row r="276" spans="1:45" hidden="1" x14ac:dyDescent="0.25">
      <c r="A276" s="88" t="s">
        <v>1527</v>
      </c>
      <c r="B276" s="90">
        <v>43808</v>
      </c>
      <c r="C276" s="88">
        <v>1</v>
      </c>
      <c r="D276" s="88" t="s">
        <v>101</v>
      </c>
      <c r="E276" s="126">
        <v>150000</v>
      </c>
      <c r="F276" s="88">
        <v>6</v>
      </c>
      <c r="H276" s="88" t="s">
        <v>975</v>
      </c>
      <c r="I276" s="88">
        <v>5650</v>
      </c>
      <c r="J276" s="88">
        <v>35000</v>
      </c>
      <c r="K276" s="88">
        <v>35238</v>
      </c>
      <c r="L276" s="88" t="s">
        <v>123</v>
      </c>
      <c r="M276" s="89">
        <v>35</v>
      </c>
      <c r="P276" s="88" t="s">
        <v>1528</v>
      </c>
      <c r="S276" s="88">
        <v>11</v>
      </c>
      <c r="U276" s="88">
        <v>16</v>
      </c>
      <c r="V276" s="88" t="s">
        <v>1529</v>
      </c>
      <c r="W276" s="88">
        <v>25</v>
      </c>
      <c r="AC276" s="88">
        <v>3</v>
      </c>
      <c r="AD276" s="88">
        <v>4</v>
      </c>
      <c r="AE276" s="88" t="s">
        <v>126</v>
      </c>
      <c r="AF276" s="88" t="s">
        <v>251</v>
      </c>
      <c r="AG276" s="88">
        <v>0</v>
      </c>
      <c r="AM276" s="88" t="s">
        <v>1530</v>
      </c>
      <c r="AN276" s="88" t="s">
        <v>724</v>
      </c>
      <c r="AO276" s="88" t="s">
        <v>106</v>
      </c>
      <c r="AP276" s="133" t="str">
        <f t="shared" si="16"/>
        <v>09</v>
      </c>
      <c r="AQ276" s="133" t="str">
        <f t="shared" si="17"/>
        <v>12</v>
      </c>
      <c r="AR276" s="133">
        <f t="shared" si="18"/>
        <v>2019</v>
      </c>
      <c r="AS276" s="133" t="str">
        <f t="shared" si="19"/>
        <v>décembre</v>
      </c>
    </row>
    <row r="277" spans="1:45" hidden="1" x14ac:dyDescent="0.25">
      <c r="A277" s="88" t="s">
        <v>1531</v>
      </c>
      <c r="B277" s="90">
        <v>43819</v>
      </c>
      <c r="C277" s="88">
        <v>1</v>
      </c>
      <c r="D277" s="88" t="s">
        <v>101</v>
      </c>
      <c r="E277" s="126">
        <v>147500</v>
      </c>
      <c r="F277" s="88">
        <v>14</v>
      </c>
      <c r="H277" s="88" t="s">
        <v>195</v>
      </c>
      <c r="I277" s="88">
        <v>7310</v>
      </c>
      <c r="J277" s="88">
        <v>35000</v>
      </c>
      <c r="K277" s="88">
        <v>35238</v>
      </c>
      <c r="L277" s="88" t="s">
        <v>123</v>
      </c>
      <c r="M277" s="89">
        <v>35</v>
      </c>
      <c r="P277" s="88" t="s">
        <v>1532</v>
      </c>
      <c r="S277" s="88">
        <v>38</v>
      </c>
      <c r="T277" s="88" t="s">
        <v>1533</v>
      </c>
      <c r="U277" s="88">
        <v>47</v>
      </c>
      <c r="AC277" s="88">
        <v>2</v>
      </c>
      <c r="AD277" s="88">
        <v>2</v>
      </c>
      <c r="AE277" s="88" t="s">
        <v>108</v>
      </c>
      <c r="AF277" s="88" t="s">
        <v>247</v>
      </c>
      <c r="AG277" s="88">
        <v>2</v>
      </c>
      <c r="AM277" s="88" t="s">
        <v>1534</v>
      </c>
      <c r="AN277" s="88" t="s">
        <v>1535</v>
      </c>
      <c r="AO277" s="88" t="s">
        <v>106</v>
      </c>
      <c r="AP277" s="133" t="str">
        <f t="shared" si="16"/>
        <v>20</v>
      </c>
      <c r="AQ277" s="133" t="str">
        <f t="shared" si="17"/>
        <v>12</v>
      </c>
      <c r="AR277" s="133">
        <f t="shared" si="18"/>
        <v>2019</v>
      </c>
      <c r="AS277" s="133" t="str">
        <f t="shared" si="19"/>
        <v>décembre</v>
      </c>
    </row>
    <row r="278" spans="1:45" hidden="1" x14ac:dyDescent="0.25">
      <c r="A278" s="88" t="s">
        <v>1536</v>
      </c>
      <c r="B278" s="90">
        <v>43822</v>
      </c>
      <c r="C278" s="88">
        <v>1</v>
      </c>
      <c r="D278" s="88" t="s">
        <v>101</v>
      </c>
      <c r="E278" s="126">
        <v>1500000</v>
      </c>
      <c r="F278" s="88">
        <v>1</v>
      </c>
      <c r="H278" s="88" t="s">
        <v>357</v>
      </c>
      <c r="I278" s="88">
        <v>9290</v>
      </c>
      <c r="J278" s="88">
        <v>35000</v>
      </c>
      <c r="K278" s="88">
        <v>35238</v>
      </c>
      <c r="L278" s="88" t="s">
        <v>123</v>
      </c>
      <c r="M278" s="89">
        <v>35</v>
      </c>
      <c r="P278" s="88" t="s">
        <v>1537</v>
      </c>
      <c r="S278" s="88">
        <v>106</v>
      </c>
      <c r="U278" s="88">
        <v>108</v>
      </c>
      <c r="W278" s="88">
        <v>112</v>
      </c>
      <c r="Y278" s="88">
        <v>113</v>
      </c>
      <c r="AA278" s="88">
        <v>136</v>
      </c>
      <c r="AC278" s="88">
        <v>5</v>
      </c>
      <c r="AD278" s="88">
        <v>4</v>
      </c>
      <c r="AE278" s="88" t="s">
        <v>126</v>
      </c>
      <c r="AF278" s="88" t="s">
        <v>269</v>
      </c>
      <c r="AG278" s="88">
        <v>0</v>
      </c>
      <c r="AM278" s="88" t="s">
        <v>1538</v>
      </c>
      <c r="AN278" s="88" t="s">
        <v>1539</v>
      </c>
      <c r="AO278" s="88" t="s">
        <v>106</v>
      </c>
      <c r="AP278" s="133" t="str">
        <f t="shared" si="16"/>
        <v>23</v>
      </c>
      <c r="AQ278" s="133" t="str">
        <f t="shared" si="17"/>
        <v>12</v>
      </c>
      <c r="AR278" s="133">
        <f t="shared" si="18"/>
        <v>2019</v>
      </c>
      <c r="AS278" s="133" t="str">
        <f t="shared" si="19"/>
        <v>décembre</v>
      </c>
    </row>
    <row r="279" spans="1:45" hidden="1" x14ac:dyDescent="0.25">
      <c r="A279" s="88" t="s">
        <v>1542</v>
      </c>
      <c r="B279" s="90">
        <v>43822</v>
      </c>
      <c r="C279" s="88">
        <v>1</v>
      </c>
      <c r="D279" s="88" t="s">
        <v>101</v>
      </c>
      <c r="E279" s="126">
        <v>144000</v>
      </c>
      <c r="F279" s="88">
        <v>26</v>
      </c>
      <c r="H279" s="88" t="s">
        <v>347</v>
      </c>
      <c r="I279" s="88">
        <v>2720</v>
      </c>
      <c r="J279" s="88">
        <v>35000</v>
      </c>
      <c r="K279" s="88">
        <v>35238</v>
      </c>
      <c r="L279" s="88" t="s">
        <v>123</v>
      </c>
      <c r="M279" s="89">
        <v>35</v>
      </c>
      <c r="P279" s="88" t="s">
        <v>1543</v>
      </c>
      <c r="S279" s="88">
        <v>1</v>
      </c>
      <c r="U279" s="88">
        <v>12</v>
      </c>
      <c r="AC279" s="88">
        <v>2</v>
      </c>
      <c r="AD279" s="88">
        <v>2</v>
      </c>
      <c r="AE279" s="88" t="s">
        <v>108</v>
      </c>
      <c r="AF279" s="88" t="s">
        <v>181</v>
      </c>
      <c r="AG279" s="88">
        <v>1</v>
      </c>
      <c r="AM279" s="88" t="s">
        <v>1544</v>
      </c>
      <c r="AN279" s="88" t="s">
        <v>1545</v>
      </c>
      <c r="AO279" s="88" t="s">
        <v>106</v>
      </c>
      <c r="AP279" s="133" t="str">
        <f t="shared" si="16"/>
        <v>23</v>
      </c>
      <c r="AQ279" s="133" t="str">
        <f t="shared" si="17"/>
        <v>12</v>
      </c>
      <c r="AR279" s="133">
        <f t="shared" si="18"/>
        <v>2019</v>
      </c>
      <c r="AS279" s="133" t="str">
        <f t="shared" si="19"/>
        <v>décembre</v>
      </c>
    </row>
    <row r="280" spans="1:45" hidden="1" x14ac:dyDescent="0.25">
      <c r="A280" s="88" t="s">
        <v>1547</v>
      </c>
      <c r="B280" s="90">
        <v>43809</v>
      </c>
      <c r="C280" s="88">
        <v>1</v>
      </c>
      <c r="D280" s="88" t="s">
        <v>119</v>
      </c>
      <c r="E280" s="126">
        <v>620000</v>
      </c>
      <c r="F280" s="88">
        <v>11</v>
      </c>
      <c r="H280" s="88" t="s">
        <v>1154</v>
      </c>
      <c r="I280" s="88">
        <v>4610</v>
      </c>
      <c r="J280" s="88">
        <v>35000</v>
      </c>
      <c r="K280" s="88">
        <v>35238</v>
      </c>
      <c r="L280" s="88" t="s">
        <v>123</v>
      </c>
      <c r="M280" s="89">
        <v>35</v>
      </c>
      <c r="P280" s="88" t="s">
        <v>1155</v>
      </c>
      <c r="S280" s="88">
        <v>25</v>
      </c>
      <c r="AC280" s="88">
        <v>1</v>
      </c>
      <c r="AM280" s="88" t="s">
        <v>1156</v>
      </c>
      <c r="AN280" s="88" t="s">
        <v>1157</v>
      </c>
      <c r="AO280" s="88" t="s">
        <v>106</v>
      </c>
      <c r="AP280" s="133" t="str">
        <f t="shared" si="16"/>
        <v>10</v>
      </c>
      <c r="AQ280" s="133" t="str">
        <f t="shared" si="17"/>
        <v>12</v>
      </c>
      <c r="AR280" s="133">
        <f t="shared" si="18"/>
        <v>2019</v>
      </c>
      <c r="AS280" s="133" t="str">
        <f t="shared" si="19"/>
        <v>décembre</v>
      </c>
    </row>
    <row r="281" spans="1:45" hidden="1" x14ac:dyDescent="0.25">
      <c r="A281" s="88" t="s">
        <v>1547</v>
      </c>
      <c r="B281" s="90">
        <v>43809</v>
      </c>
      <c r="C281" s="88">
        <v>1</v>
      </c>
      <c r="D281" s="88" t="s">
        <v>119</v>
      </c>
      <c r="E281" s="126">
        <v>620000</v>
      </c>
      <c r="F281" s="88">
        <v>11</v>
      </c>
      <c r="H281" s="88" t="s">
        <v>1154</v>
      </c>
      <c r="I281" s="88">
        <v>4610</v>
      </c>
      <c r="J281" s="88">
        <v>35000</v>
      </c>
      <c r="K281" s="88">
        <v>35238</v>
      </c>
      <c r="L281" s="88" t="s">
        <v>123</v>
      </c>
      <c r="M281" s="89">
        <v>35</v>
      </c>
      <c r="P281" s="88" t="s">
        <v>1155</v>
      </c>
      <c r="S281" s="88">
        <v>24</v>
      </c>
      <c r="AC281" s="88">
        <v>1</v>
      </c>
      <c r="AM281" s="88" t="s">
        <v>1156</v>
      </c>
      <c r="AN281" s="88" t="s">
        <v>1157</v>
      </c>
      <c r="AO281" s="88" t="s">
        <v>106</v>
      </c>
      <c r="AP281" s="133" t="str">
        <f t="shared" si="16"/>
        <v>10</v>
      </c>
      <c r="AQ281" s="133" t="str">
        <f t="shared" si="17"/>
        <v>12</v>
      </c>
      <c r="AR281" s="133">
        <f t="shared" si="18"/>
        <v>2019</v>
      </c>
      <c r="AS281" s="133" t="str">
        <f t="shared" si="19"/>
        <v>décembre</v>
      </c>
    </row>
    <row r="282" spans="1:45" hidden="1" x14ac:dyDescent="0.25">
      <c r="A282" s="88" t="s">
        <v>1548</v>
      </c>
      <c r="B282" s="90">
        <v>43825</v>
      </c>
      <c r="C282" s="88">
        <v>1</v>
      </c>
      <c r="D282" s="88" t="s">
        <v>101</v>
      </c>
      <c r="E282" s="126">
        <v>152000</v>
      </c>
      <c r="F282" s="88">
        <v>7</v>
      </c>
      <c r="H282" s="88" t="s">
        <v>357</v>
      </c>
      <c r="I282" s="88">
        <v>9290</v>
      </c>
      <c r="J282" s="88">
        <v>35000</v>
      </c>
      <c r="K282" s="88">
        <v>35238</v>
      </c>
      <c r="L282" s="88" t="s">
        <v>123</v>
      </c>
      <c r="M282" s="89">
        <v>35</v>
      </c>
      <c r="P282" s="88" t="s">
        <v>1409</v>
      </c>
      <c r="S282" s="88">
        <v>166</v>
      </c>
      <c r="AC282" s="88">
        <v>1</v>
      </c>
      <c r="AD282" s="88">
        <v>2</v>
      </c>
      <c r="AE282" s="88" t="s">
        <v>108</v>
      </c>
      <c r="AF282" s="88" t="s">
        <v>132</v>
      </c>
      <c r="AG282" s="88">
        <v>2</v>
      </c>
      <c r="AM282" s="88" t="s">
        <v>1411</v>
      </c>
      <c r="AN282" s="88" t="s">
        <v>1412</v>
      </c>
      <c r="AO282" s="88" t="s">
        <v>106</v>
      </c>
      <c r="AP282" s="133" t="str">
        <f t="shared" si="16"/>
        <v>26</v>
      </c>
      <c r="AQ282" s="133" t="str">
        <f t="shared" si="17"/>
        <v>12</v>
      </c>
      <c r="AR282" s="133">
        <f t="shared" si="18"/>
        <v>2019</v>
      </c>
      <c r="AS282" s="133" t="str">
        <f t="shared" si="19"/>
        <v>décembre</v>
      </c>
    </row>
    <row r="283" spans="1:45" hidden="1" x14ac:dyDescent="0.25">
      <c r="A283" s="88" t="s">
        <v>1549</v>
      </c>
      <c r="B283" s="90">
        <v>43822</v>
      </c>
      <c r="C283" s="88">
        <v>1</v>
      </c>
      <c r="D283" s="88" t="s">
        <v>101</v>
      </c>
      <c r="E283" s="126">
        <v>880000</v>
      </c>
      <c r="F283" s="88">
        <v>5</v>
      </c>
      <c r="H283" s="88" t="s">
        <v>553</v>
      </c>
      <c r="I283" s="88">
        <v>7520</v>
      </c>
      <c r="J283" s="88">
        <v>35000</v>
      </c>
      <c r="K283" s="88">
        <v>35238</v>
      </c>
      <c r="L283" s="88" t="s">
        <v>123</v>
      </c>
      <c r="M283" s="89">
        <v>35</v>
      </c>
      <c r="P283" s="88" t="s">
        <v>554</v>
      </c>
      <c r="S283" s="88">
        <v>40</v>
      </c>
      <c r="AC283" s="88">
        <v>1</v>
      </c>
      <c r="AD283" s="88">
        <v>2</v>
      </c>
      <c r="AE283" s="88" t="s">
        <v>108</v>
      </c>
      <c r="AF283" s="88" t="s">
        <v>245</v>
      </c>
      <c r="AG283" s="88">
        <v>3</v>
      </c>
      <c r="AM283" s="88" t="s">
        <v>555</v>
      </c>
      <c r="AN283" s="88" t="s">
        <v>556</v>
      </c>
      <c r="AO283" s="88" t="s">
        <v>106</v>
      </c>
      <c r="AP283" s="133" t="str">
        <f t="shared" si="16"/>
        <v>23</v>
      </c>
      <c r="AQ283" s="133" t="str">
        <f t="shared" si="17"/>
        <v>12</v>
      </c>
      <c r="AR283" s="133">
        <f t="shared" si="18"/>
        <v>2019</v>
      </c>
      <c r="AS283" s="133" t="str">
        <f t="shared" si="19"/>
        <v>décembre</v>
      </c>
    </row>
    <row r="284" spans="1:45" hidden="1" x14ac:dyDescent="0.25">
      <c r="A284" s="88" t="s">
        <v>1549</v>
      </c>
      <c r="B284" s="90">
        <v>43822</v>
      </c>
      <c r="C284" s="88">
        <v>1</v>
      </c>
      <c r="D284" s="88" t="s">
        <v>101</v>
      </c>
      <c r="E284" s="126">
        <v>880000</v>
      </c>
      <c r="F284" s="88">
        <v>5</v>
      </c>
      <c r="H284" s="88" t="s">
        <v>553</v>
      </c>
      <c r="I284" s="88">
        <v>7520</v>
      </c>
      <c r="J284" s="88">
        <v>35000</v>
      </c>
      <c r="K284" s="88">
        <v>35238</v>
      </c>
      <c r="L284" s="88" t="s">
        <v>123</v>
      </c>
      <c r="M284" s="89">
        <v>35</v>
      </c>
      <c r="P284" s="88" t="s">
        <v>554</v>
      </c>
      <c r="S284" s="88">
        <v>25</v>
      </c>
      <c r="AC284" s="88">
        <v>1</v>
      </c>
      <c r="AD284" s="88">
        <v>2</v>
      </c>
      <c r="AE284" s="88" t="s">
        <v>108</v>
      </c>
      <c r="AF284" s="88" t="s">
        <v>260</v>
      </c>
      <c r="AG284" s="88">
        <v>3</v>
      </c>
      <c r="AM284" s="88" t="s">
        <v>555</v>
      </c>
      <c r="AN284" s="88" t="s">
        <v>556</v>
      </c>
      <c r="AO284" s="88" t="s">
        <v>106</v>
      </c>
      <c r="AP284" s="133" t="str">
        <f t="shared" si="16"/>
        <v>23</v>
      </c>
      <c r="AQ284" s="133" t="str">
        <f t="shared" si="17"/>
        <v>12</v>
      </c>
      <c r="AR284" s="133">
        <f t="shared" si="18"/>
        <v>2019</v>
      </c>
      <c r="AS284" s="133" t="str">
        <f t="shared" si="19"/>
        <v>décembre</v>
      </c>
    </row>
    <row r="285" spans="1:45" hidden="1" x14ac:dyDescent="0.25">
      <c r="A285" s="88" t="s">
        <v>1550</v>
      </c>
      <c r="B285" s="90">
        <v>43830</v>
      </c>
      <c r="C285" s="88">
        <v>1</v>
      </c>
      <c r="D285" s="88" t="s">
        <v>119</v>
      </c>
      <c r="E285" s="126">
        <v>289000</v>
      </c>
      <c r="F285" s="88">
        <v>11</v>
      </c>
      <c r="H285" s="88" t="s">
        <v>392</v>
      </c>
      <c r="I285" s="88">
        <v>4610</v>
      </c>
      <c r="J285" s="88">
        <v>35000</v>
      </c>
      <c r="K285" s="88">
        <v>35238</v>
      </c>
      <c r="L285" s="88" t="s">
        <v>123</v>
      </c>
      <c r="M285" s="89">
        <v>35</v>
      </c>
      <c r="P285" s="88" t="s">
        <v>1155</v>
      </c>
      <c r="S285" s="88">
        <v>17</v>
      </c>
      <c r="AC285" s="88">
        <v>1</v>
      </c>
      <c r="AM285" s="88" t="s">
        <v>1156</v>
      </c>
      <c r="AN285" s="88" t="s">
        <v>1157</v>
      </c>
      <c r="AO285" s="88" t="s">
        <v>106</v>
      </c>
      <c r="AP285" s="133" t="str">
        <f t="shared" si="16"/>
        <v>31</v>
      </c>
      <c r="AQ285" s="133" t="str">
        <f t="shared" si="17"/>
        <v>12</v>
      </c>
      <c r="AR285" s="133">
        <f t="shared" si="18"/>
        <v>2019</v>
      </c>
      <c r="AS285" s="133" t="str">
        <f t="shared" si="19"/>
        <v>décembre</v>
      </c>
    </row>
    <row r="286" spans="1:45" hidden="1" x14ac:dyDescent="0.25">
      <c r="A286" s="88" t="s">
        <v>1551</v>
      </c>
      <c r="B286" s="90">
        <v>43829</v>
      </c>
      <c r="C286" s="88">
        <v>1</v>
      </c>
      <c r="D286" s="88" t="s">
        <v>101</v>
      </c>
      <c r="E286" s="126">
        <v>110000</v>
      </c>
      <c r="F286" s="88">
        <v>1</v>
      </c>
      <c r="H286" s="88" t="s">
        <v>396</v>
      </c>
      <c r="I286" s="88">
        <v>8350</v>
      </c>
      <c r="J286" s="88">
        <v>35000</v>
      </c>
      <c r="K286" s="88">
        <v>35238</v>
      </c>
      <c r="L286" s="88" t="s">
        <v>123</v>
      </c>
      <c r="M286" s="89">
        <v>35</v>
      </c>
      <c r="P286" s="88" t="s">
        <v>672</v>
      </c>
      <c r="S286" s="88">
        <v>44</v>
      </c>
      <c r="T286" s="88" t="s">
        <v>948</v>
      </c>
      <c r="U286" s="88">
        <v>45</v>
      </c>
      <c r="AC286" s="88">
        <v>2</v>
      </c>
      <c r="AD286" s="88">
        <v>2</v>
      </c>
      <c r="AE286" s="88" t="s">
        <v>108</v>
      </c>
      <c r="AF286" s="88" t="s">
        <v>251</v>
      </c>
      <c r="AG286" s="88">
        <v>1</v>
      </c>
      <c r="AM286" s="88" t="s">
        <v>673</v>
      </c>
      <c r="AN286" s="88" t="s">
        <v>579</v>
      </c>
      <c r="AO286" s="88" t="s">
        <v>106</v>
      </c>
      <c r="AP286" s="133" t="str">
        <f t="shared" si="16"/>
        <v>30</v>
      </c>
      <c r="AQ286" s="133" t="str">
        <f t="shared" si="17"/>
        <v>12</v>
      </c>
      <c r="AR286" s="133">
        <f t="shared" si="18"/>
        <v>2019</v>
      </c>
      <c r="AS286" s="133" t="str">
        <f t="shared" si="19"/>
        <v>décembre</v>
      </c>
    </row>
    <row r="287" spans="1:45" hidden="1" x14ac:dyDescent="0.25">
      <c r="A287" s="88" t="s">
        <v>2074</v>
      </c>
      <c r="B287" s="90">
        <v>44567</v>
      </c>
      <c r="C287" s="88">
        <v>1</v>
      </c>
      <c r="D287" s="88" t="s">
        <v>101</v>
      </c>
      <c r="E287" s="126">
        <v>220000</v>
      </c>
      <c r="F287" s="88">
        <v>12</v>
      </c>
      <c r="H287" s="88" t="s">
        <v>651</v>
      </c>
      <c r="I287" s="88">
        <v>1640</v>
      </c>
      <c r="J287" s="88">
        <v>35000</v>
      </c>
      <c r="K287" s="88">
        <v>35238</v>
      </c>
      <c r="L287" s="88" t="s">
        <v>123</v>
      </c>
      <c r="M287" s="89">
        <v>35</v>
      </c>
      <c r="P287" s="88" t="s">
        <v>2075</v>
      </c>
      <c r="S287" s="88">
        <v>26</v>
      </c>
      <c r="T287" s="88" t="s">
        <v>476</v>
      </c>
      <c r="AC287" s="88">
        <v>1</v>
      </c>
      <c r="AD287" s="88">
        <v>4</v>
      </c>
      <c r="AE287" s="88" t="s">
        <v>126</v>
      </c>
      <c r="AF287" s="88" t="s">
        <v>152</v>
      </c>
      <c r="AG287" s="88">
        <v>0</v>
      </c>
      <c r="AM287" s="88" t="s">
        <v>1875</v>
      </c>
      <c r="AN287" s="88" t="s">
        <v>1051</v>
      </c>
      <c r="AO287" s="88" t="s">
        <v>106</v>
      </c>
      <c r="AP287" s="133" t="str">
        <f t="shared" si="16"/>
        <v>06</v>
      </c>
      <c r="AQ287" s="133" t="str">
        <f t="shared" si="17"/>
        <v>01</v>
      </c>
      <c r="AR287" s="133">
        <f t="shared" si="18"/>
        <v>2022</v>
      </c>
      <c r="AS287" s="133" t="str">
        <f t="shared" si="19"/>
        <v>janvier</v>
      </c>
    </row>
    <row r="288" spans="1:45" hidden="1" x14ac:dyDescent="0.25">
      <c r="A288" s="88" t="s">
        <v>2074</v>
      </c>
      <c r="B288" s="90">
        <v>44567</v>
      </c>
      <c r="C288" s="88">
        <v>1</v>
      </c>
      <c r="D288" s="88" t="s">
        <v>101</v>
      </c>
      <c r="E288" s="126">
        <v>220000</v>
      </c>
      <c r="F288" s="88">
        <v>12</v>
      </c>
      <c r="H288" s="88" t="s">
        <v>651</v>
      </c>
      <c r="I288" s="88">
        <v>1640</v>
      </c>
      <c r="J288" s="88">
        <v>35000</v>
      </c>
      <c r="K288" s="88">
        <v>35238</v>
      </c>
      <c r="L288" s="88" t="s">
        <v>123</v>
      </c>
      <c r="M288" s="89">
        <v>35</v>
      </c>
      <c r="P288" s="88" t="s">
        <v>2075</v>
      </c>
      <c r="S288" s="88">
        <v>26</v>
      </c>
      <c r="T288" s="88" t="s">
        <v>476</v>
      </c>
      <c r="U288" s="88">
        <v>28</v>
      </c>
      <c r="AC288" s="88">
        <v>2</v>
      </c>
      <c r="AD288" s="88">
        <v>4</v>
      </c>
      <c r="AE288" s="88" t="s">
        <v>126</v>
      </c>
      <c r="AF288" s="88" t="s">
        <v>210</v>
      </c>
      <c r="AG288" s="88">
        <v>0</v>
      </c>
      <c r="AM288" s="88" t="s">
        <v>1875</v>
      </c>
      <c r="AN288" s="88" t="s">
        <v>1051</v>
      </c>
      <c r="AO288" s="88" t="s">
        <v>106</v>
      </c>
      <c r="AP288" s="133" t="str">
        <f t="shared" si="16"/>
        <v>06</v>
      </c>
      <c r="AQ288" s="133" t="str">
        <f t="shared" si="17"/>
        <v>01</v>
      </c>
      <c r="AR288" s="133">
        <f t="shared" si="18"/>
        <v>2022</v>
      </c>
      <c r="AS288" s="133" t="str">
        <f t="shared" si="19"/>
        <v>janvier</v>
      </c>
    </row>
    <row r="289" spans="1:45" hidden="1" x14ac:dyDescent="0.25">
      <c r="A289" s="88" t="s">
        <v>2074</v>
      </c>
      <c r="B289" s="90">
        <v>44567</v>
      </c>
      <c r="C289" s="88">
        <v>1</v>
      </c>
      <c r="D289" s="88" t="s">
        <v>101</v>
      </c>
      <c r="E289" s="126">
        <v>220000</v>
      </c>
      <c r="F289" s="88">
        <v>12</v>
      </c>
      <c r="H289" s="88" t="s">
        <v>651</v>
      </c>
      <c r="I289" s="88">
        <v>1640</v>
      </c>
      <c r="J289" s="88">
        <v>35000</v>
      </c>
      <c r="K289" s="88">
        <v>35238</v>
      </c>
      <c r="L289" s="88" t="s">
        <v>123</v>
      </c>
      <c r="M289" s="89">
        <v>35</v>
      </c>
      <c r="P289" s="88" t="s">
        <v>2075</v>
      </c>
      <c r="S289" s="88">
        <v>24</v>
      </c>
      <c r="AC289" s="88">
        <v>1</v>
      </c>
      <c r="AD289" s="88">
        <v>3</v>
      </c>
      <c r="AE289" s="88" t="s">
        <v>107</v>
      </c>
      <c r="AG289" s="88">
        <v>0</v>
      </c>
      <c r="AM289" s="88" t="s">
        <v>1875</v>
      </c>
      <c r="AN289" s="88" t="s">
        <v>1051</v>
      </c>
      <c r="AO289" s="88" t="s">
        <v>106</v>
      </c>
      <c r="AP289" s="133" t="str">
        <f t="shared" si="16"/>
        <v>06</v>
      </c>
      <c r="AQ289" s="133" t="str">
        <f t="shared" si="17"/>
        <v>01</v>
      </c>
      <c r="AR289" s="133">
        <f t="shared" si="18"/>
        <v>2022</v>
      </c>
      <c r="AS289" s="133" t="str">
        <f t="shared" si="19"/>
        <v>janvier</v>
      </c>
    </row>
    <row r="290" spans="1:45" hidden="1" x14ac:dyDescent="0.25">
      <c r="A290" s="88" t="s">
        <v>2076</v>
      </c>
      <c r="B290" s="90">
        <v>44566</v>
      </c>
      <c r="C290" s="88">
        <v>1</v>
      </c>
      <c r="D290" s="88" t="s">
        <v>101</v>
      </c>
      <c r="E290" s="126">
        <v>85000</v>
      </c>
      <c r="F290" s="88">
        <v>5</v>
      </c>
      <c r="H290" s="88" t="s">
        <v>512</v>
      </c>
      <c r="I290" s="88">
        <v>1570</v>
      </c>
      <c r="J290" s="88">
        <v>35000</v>
      </c>
      <c r="K290" s="88">
        <v>35238</v>
      </c>
      <c r="L290" s="88" t="s">
        <v>123</v>
      </c>
      <c r="M290" s="89">
        <v>35</v>
      </c>
      <c r="P290" s="88" t="s">
        <v>1352</v>
      </c>
      <c r="S290" s="88">
        <v>92</v>
      </c>
      <c r="T290" s="88" t="s">
        <v>1610</v>
      </c>
      <c r="AC290" s="88">
        <v>1</v>
      </c>
      <c r="AD290" s="88">
        <v>2</v>
      </c>
      <c r="AE290" s="88" t="s">
        <v>108</v>
      </c>
      <c r="AF290" s="88" t="s">
        <v>134</v>
      </c>
      <c r="AG290" s="88">
        <v>1</v>
      </c>
      <c r="AM290" s="88" t="s">
        <v>1353</v>
      </c>
      <c r="AN290" s="88" t="s">
        <v>1354</v>
      </c>
      <c r="AO290" s="88" t="s">
        <v>106</v>
      </c>
      <c r="AP290" s="133" t="str">
        <f t="shared" si="16"/>
        <v>05</v>
      </c>
      <c r="AQ290" s="133" t="str">
        <f t="shared" si="17"/>
        <v>01</v>
      </c>
      <c r="AR290" s="133">
        <f t="shared" si="18"/>
        <v>2022</v>
      </c>
      <c r="AS290" s="133" t="str">
        <f t="shared" si="19"/>
        <v>janvier</v>
      </c>
    </row>
    <row r="291" spans="1:45" hidden="1" x14ac:dyDescent="0.25">
      <c r="A291" s="88" t="s">
        <v>2077</v>
      </c>
      <c r="B291" s="90">
        <v>44572</v>
      </c>
      <c r="C291" s="88">
        <v>1</v>
      </c>
      <c r="D291" s="88" t="s">
        <v>101</v>
      </c>
      <c r="E291" s="126">
        <v>66500</v>
      </c>
      <c r="F291" s="88">
        <v>11</v>
      </c>
      <c r="H291" s="88" t="s">
        <v>404</v>
      </c>
      <c r="I291" s="88">
        <v>6031</v>
      </c>
      <c r="J291" s="88">
        <v>35000</v>
      </c>
      <c r="K291" s="88">
        <v>35238</v>
      </c>
      <c r="L291" s="88" t="s">
        <v>123</v>
      </c>
      <c r="M291" s="89">
        <v>35</v>
      </c>
      <c r="P291" s="88" t="s">
        <v>427</v>
      </c>
      <c r="S291" s="88">
        <v>54</v>
      </c>
      <c r="AC291" s="88">
        <v>1</v>
      </c>
      <c r="AD291" s="88">
        <v>2</v>
      </c>
      <c r="AE291" s="88" t="s">
        <v>108</v>
      </c>
      <c r="AF291" s="88" t="s">
        <v>131</v>
      </c>
      <c r="AG291" s="88">
        <v>1</v>
      </c>
      <c r="AM291" s="88" t="s">
        <v>429</v>
      </c>
      <c r="AN291" s="88" t="s">
        <v>430</v>
      </c>
      <c r="AO291" s="88" t="s">
        <v>106</v>
      </c>
      <c r="AP291" s="133" t="str">
        <f t="shared" si="16"/>
        <v>11</v>
      </c>
      <c r="AQ291" s="133" t="str">
        <f t="shared" si="17"/>
        <v>01</v>
      </c>
      <c r="AR291" s="133">
        <f t="shared" si="18"/>
        <v>2022</v>
      </c>
      <c r="AS291" s="133" t="str">
        <f t="shared" si="19"/>
        <v>janvier</v>
      </c>
    </row>
    <row r="292" spans="1:45" hidden="1" x14ac:dyDescent="0.25">
      <c r="A292" s="88" t="s">
        <v>2078</v>
      </c>
      <c r="B292" s="90">
        <v>44572</v>
      </c>
      <c r="C292" s="88">
        <v>1</v>
      </c>
      <c r="D292" s="88" t="s">
        <v>101</v>
      </c>
      <c r="E292" s="126">
        <v>67500</v>
      </c>
      <c r="F292" s="88">
        <v>11</v>
      </c>
      <c r="H292" s="88" t="s">
        <v>404</v>
      </c>
      <c r="I292" s="88">
        <v>6031</v>
      </c>
      <c r="J292" s="88">
        <v>35000</v>
      </c>
      <c r="K292" s="88">
        <v>35238</v>
      </c>
      <c r="L292" s="88" t="s">
        <v>123</v>
      </c>
      <c r="M292" s="89">
        <v>35</v>
      </c>
      <c r="P292" s="88" t="s">
        <v>427</v>
      </c>
      <c r="S292" s="88">
        <v>53</v>
      </c>
      <c r="AC292" s="88">
        <v>1</v>
      </c>
      <c r="AD292" s="88">
        <v>2</v>
      </c>
      <c r="AE292" s="88" t="s">
        <v>108</v>
      </c>
      <c r="AF292" s="88" t="s">
        <v>152</v>
      </c>
      <c r="AG292" s="88">
        <v>1</v>
      </c>
      <c r="AM292" s="88" t="s">
        <v>429</v>
      </c>
      <c r="AN292" s="88" t="s">
        <v>430</v>
      </c>
      <c r="AO292" s="88" t="s">
        <v>106</v>
      </c>
      <c r="AP292" s="133" t="str">
        <f t="shared" si="16"/>
        <v>11</v>
      </c>
      <c r="AQ292" s="133" t="str">
        <f t="shared" si="17"/>
        <v>01</v>
      </c>
      <c r="AR292" s="133">
        <f t="shared" si="18"/>
        <v>2022</v>
      </c>
      <c r="AS292" s="133" t="str">
        <f t="shared" si="19"/>
        <v>janvier</v>
      </c>
    </row>
    <row r="293" spans="1:45" hidden="1" x14ac:dyDescent="0.25">
      <c r="A293" s="88" t="s">
        <v>2079</v>
      </c>
      <c r="B293" s="90">
        <v>44575</v>
      </c>
      <c r="C293" s="88">
        <v>1</v>
      </c>
      <c r="D293" s="88" t="s">
        <v>101</v>
      </c>
      <c r="E293" s="126">
        <v>41900</v>
      </c>
      <c r="F293" s="88">
        <v>3</v>
      </c>
      <c r="H293" s="88" t="s">
        <v>236</v>
      </c>
      <c r="I293" s="88">
        <v>5710</v>
      </c>
      <c r="J293" s="88">
        <v>35000</v>
      </c>
      <c r="K293" s="88">
        <v>35238</v>
      </c>
      <c r="L293" s="88" t="s">
        <v>123</v>
      </c>
      <c r="M293" s="89">
        <v>35</v>
      </c>
      <c r="P293" s="88" t="s">
        <v>2080</v>
      </c>
      <c r="S293" s="88">
        <v>13</v>
      </c>
      <c r="U293" s="88">
        <v>7</v>
      </c>
      <c r="AC293" s="88">
        <v>2</v>
      </c>
      <c r="AD293" s="88">
        <v>2</v>
      </c>
      <c r="AE293" s="88" t="s">
        <v>108</v>
      </c>
      <c r="AF293" s="88" t="s">
        <v>210</v>
      </c>
      <c r="AG293" s="88">
        <v>1</v>
      </c>
      <c r="AM293" s="88" t="s">
        <v>2081</v>
      </c>
      <c r="AN293" s="88" t="s">
        <v>2082</v>
      </c>
      <c r="AO293" s="88" t="s">
        <v>106</v>
      </c>
      <c r="AP293" s="133" t="str">
        <f t="shared" si="16"/>
        <v>14</v>
      </c>
      <c r="AQ293" s="133" t="str">
        <f t="shared" si="17"/>
        <v>01</v>
      </c>
      <c r="AR293" s="133">
        <f t="shared" si="18"/>
        <v>2022</v>
      </c>
      <c r="AS293" s="133" t="str">
        <f t="shared" si="19"/>
        <v>janvier</v>
      </c>
    </row>
    <row r="294" spans="1:45" hidden="1" x14ac:dyDescent="0.25">
      <c r="A294" s="88" t="s">
        <v>2079</v>
      </c>
      <c r="B294" s="90">
        <v>44575</v>
      </c>
      <c r="C294" s="88">
        <v>1</v>
      </c>
      <c r="D294" s="88" t="s">
        <v>101</v>
      </c>
      <c r="E294" s="126">
        <v>41900</v>
      </c>
      <c r="F294" s="88">
        <v>3</v>
      </c>
      <c r="H294" s="88" t="s">
        <v>236</v>
      </c>
      <c r="I294" s="88">
        <v>5710</v>
      </c>
      <c r="J294" s="88">
        <v>35000</v>
      </c>
      <c r="K294" s="88">
        <v>35238</v>
      </c>
      <c r="L294" s="88" t="s">
        <v>123</v>
      </c>
      <c r="M294" s="89">
        <v>35</v>
      </c>
      <c r="P294" s="88" t="s">
        <v>2080</v>
      </c>
      <c r="S294" s="88">
        <v>13</v>
      </c>
      <c r="U294" s="88">
        <v>7</v>
      </c>
      <c r="AC294" s="88">
        <v>2</v>
      </c>
      <c r="AD294" s="88">
        <v>3</v>
      </c>
      <c r="AE294" s="88" t="s">
        <v>107</v>
      </c>
      <c r="AG294" s="88">
        <v>0</v>
      </c>
      <c r="AM294" s="88" t="s">
        <v>2081</v>
      </c>
      <c r="AN294" s="88" t="s">
        <v>2082</v>
      </c>
      <c r="AO294" s="88" t="s">
        <v>106</v>
      </c>
      <c r="AP294" s="133" t="str">
        <f t="shared" si="16"/>
        <v>14</v>
      </c>
      <c r="AQ294" s="133" t="str">
        <f t="shared" si="17"/>
        <v>01</v>
      </c>
      <c r="AR294" s="133">
        <f t="shared" si="18"/>
        <v>2022</v>
      </c>
      <c r="AS294" s="133" t="str">
        <f t="shared" si="19"/>
        <v>janvier</v>
      </c>
    </row>
    <row r="295" spans="1:45" hidden="1" x14ac:dyDescent="0.25">
      <c r="A295" s="88" t="s">
        <v>2083</v>
      </c>
      <c r="B295" s="90">
        <v>44573</v>
      </c>
      <c r="C295" s="88">
        <v>1</v>
      </c>
      <c r="D295" s="88" t="s">
        <v>101</v>
      </c>
      <c r="E295" s="126">
        <v>162250</v>
      </c>
      <c r="F295" s="88">
        <v>19</v>
      </c>
      <c r="H295" s="88" t="s">
        <v>195</v>
      </c>
      <c r="I295" s="88">
        <v>7310</v>
      </c>
      <c r="J295" s="88">
        <v>35000</v>
      </c>
      <c r="K295" s="88">
        <v>35238</v>
      </c>
      <c r="L295" s="88" t="s">
        <v>123</v>
      </c>
      <c r="M295" s="89">
        <v>35</v>
      </c>
      <c r="P295" s="88" t="s">
        <v>2084</v>
      </c>
      <c r="S295" s="88">
        <v>22</v>
      </c>
      <c r="T295" s="88" t="s">
        <v>249</v>
      </c>
      <c r="AC295" s="88">
        <v>1</v>
      </c>
      <c r="AD295" s="88">
        <v>2</v>
      </c>
      <c r="AE295" s="88" t="s">
        <v>108</v>
      </c>
      <c r="AF295" s="88" t="s">
        <v>220</v>
      </c>
      <c r="AG295" s="88">
        <v>1</v>
      </c>
      <c r="AM295" s="88" t="s">
        <v>2085</v>
      </c>
      <c r="AN295" s="88" t="s">
        <v>2086</v>
      </c>
      <c r="AO295" s="88" t="s">
        <v>106</v>
      </c>
      <c r="AP295" s="133" t="str">
        <f t="shared" si="16"/>
        <v>12</v>
      </c>
      <c r="AQ295" s="133" t="str">
        <f t="shared" si="17"/>
        <v>01</v>
      </c>
      <c r="AR295" s="133">
        <f t="shared" si="18"/>
        <v>2022</v>
      </c>
      <c r="AS295" s="133" t="str">
        <f t="shared" si="19"/>
        <v>janvier</v>
      </c>
    </row>
    <row r="296" spans="1:45" hidden="1" x14ac:dyDescent="0.25">
      <c r="A296" s="88" t="s">
        <v>2087</v>
      </c>
      <c r="B296" s="90">
        <v>44564</v>
      </c>
      <c r="C296" s="88">
        <v>1</v>
      </c>
      <c r="D296" s="88" t="s">
        <v>101</v>
      </c>
      <c r="E296" s="126">
        <v>130000</v>
      </c>
      <c r="F296" s="88">
        <v>16</v>
      </c>
      <c r="H296" s="88" t="s">
        <v>845</v>
      </c>
      <c r="I296" s="88">
        <v>8790</v>
      </c>
      <c r="J296" s="88">
        <v>35000</v>
      </c>
      <c r="K296" s="88">
        <v>35238</v>
      </c>
      <c r="L296" s="88" t="s">
        <v>123</v>
      </c>
      <c r="M296" s="89">
        <v>35</v>
      </c>
      <c r="P296" s="88" t="s">
        <v>2088</v>
      </c>
      <c r="S296" s="88">
        <v>4</v>
      </c>
      <c r="T296" s="88" t="s">
        <v>676</v>
      </c>
      <c r="AC296" s="88">
        <v>1</v>
      </c>
      <c r="AD296" s="88">
        <v>2</v>
      </c>
      <c r="AE296" s="88" t="s">
        <v>108</v>
      </c>
      <c r="AF296" s="88" t="s">
        <v>249</v>
      </c>
      <c r="AG296" s="88">
        <v>1</v>
      </c>
      <c r="AM296" s="88" t="s">
        <v>2089</v>
      </c>
      <c r="AN296" s="88" t="s">
        <v>2090</v>
      </c>
      <c r="AO296" s="88" t="s">
        <v>106</v>
      </c>
      <c r="AP296" s="133" t="str">
        <f t="shared" si="16"/>
        <v>03</v>
      </c>
      <c r="AQ296" s="133" t="str">
        <f t="shared" si="17"/>
        <v>01</v>
      </c>
      <c r="AR296" s="133">
        <f t="shared" si="18"/>
        <v>2022</v>
      </c>
      <c r="AS296" s="133" t="str">
        <f t="shared" si="19"/>
        <v>janvier</v>
      </c>
    </row>
    <row r="297" spans="1:45" hidden="1" x14ac:dyDescent="0.25">
      <c r="A297" s="88" t="s">
        <v>2091</v>
      </c>
      <c r="B297" s="90">
        <v>44571</v>
      </c>
      <c r="C297" s="88">
        <v>1</v>
      </c>
      <c r="D297" s="88" t="s">
        <v>101</v>
      </c>
      <c r="E297" s="126">
        <v>76500</v>
      </c>
      <c r="F297" s="88">
        <v>10</v>
      </c>
      <c r="H297" s="88" t="s">
        <v>447</v>
      </c>
      <c r="I297" s="88">
        <v>6850</v>
      </c>
      <c r="J297" s="88">
        <v>35000</v>
      </c>
      <c r="K297" s="88">
        <v>35238</v>
      </c>
      <c r="L297" s="88" t="s">
        <v>123</v>
      </c>
      <c r="M297" s="89">
        <v>35</v>
      </c>
      <c r="P297" s="88" t="s">
        <v>1952</v>
      </c>
      <c r="S297" s="88">
        <v>28</v>
      </c>
      <c r="T297" s="88" t="s">
        <v>2092</v>
      </c>
      <c r="AC297" s="88">
        <v>1</v>
      </c>
      <c r="AD297" s="88">
        <v>2</v>
      </c>
      <c r="AE297" s="88" t="s">
        <v>108</v>
      </c>
      <c r="AF297" s="88" t="s">
        <v>157</v>
      </c>
      <c r="AG297" s="88">
        <v>1</v>
      </c>
      <c r="AM297" s="88" t="s">
        <v>1118</v>
      </c>
      <c r="AN297" s="88" t="s">
        <v>1954</v>
      </c>
      <c r="AO297" s="88" t="s">
        <v>106</v>
      </c>
      <c r="AP297" s="133" t="str">
        <f t="shared" si="16"/>
        <v>10</v>
      </c>
      <c r="AQ297" s="133" t="str">
        <f t="shared" si="17"/>
        <v>01</v>
      </c>
      <c r="AR297" s="133">
        <f t="shared" si="18"/>
        <v>2022</v>
      </c>
      <c r="AS297" s="133" t="str">
        <f t="shared" si="19"/>
        <v>janvier</v>
      </c>
    </row>
    <row r="298" spans="1:45" hidden="1" x14ac:dyDescent="0.25">
      <c r="A298" s="88" t="s">
        <v>2093</v>
      </c>
      <c r="B298" s="90">
        <v>44564</v>
      </c>
      <c r="C298" s="88">
        <v>1</v>
      </c>
      <c r="D298" s="88" t="s">
        <v>101</v>
      </c>
      <c r="E298" s="126">
        <v>268120</v>
      </c>
      <c r="F298" s="88">
        <v>2</v>
      </c>
      <c r="H298" s="88" t="s">
        <v>161</v>
      </c>
      <c r="I298" s="88">
        <v>5230</v>
      </c>
      <c r="J298" s="88">
        <v>35000</v>
      </c>
      <c r="K298" s="88">
        <v>35238</v>
      </c>
      <c r="L298" s="88" t="s">
        <v>123</v>
      </c>
      <c r="M298" s="89">
        <v>35</v>
      </c>
      <c r="P298" s="88" t="s">
        <v>162</v>
      </c>
      <c r="S298" s="88">
        <v>180</v>
      </c>
      <c r="T298" s="88" t="s">
        <v>2094</v>
      </c>
      <c r="AC298" s="88">
        <v>1</v>
      </c>
      <c r="AD298" s="88">
        <v>2</v>
      </c>
      <c r="AE298" s="88" t="s">
        <v>108</v>
      </c>
      <c r="AF298" s="88" t="s">
        <v>154</v>
      </c>
      <c r="AG298" s="88">
        <v>4</v>
      </c>
      <c r="AM298" s="88" t="s">
        <v>165</v>
      </c>
      <c r="AN298" s="88" t="s">
        <v>166</v>
      </c>
      <c r="AO298" s="88" t="s">
        <v>106</v>
      </c>
      <c r="AP298" s="133" t="str">
        <f t="shared" si="16"/>
        <v>03</v>
      </c>
      <c r="AQ298" s="133" t="str">
        <f t="shared" si="17"/>
        <v>01</v>
      </c>
      <c r="AR298" s="133">
        <f t="shared" si="18"/>
        <v>2022</v>
      </c>
      <c r="AS298" s="133" t="str">
        <f t="shared" si="19"/>
        <v>janvier</v>
      </c>
    </row>
    <row r="299" spans="1:45" hidden="1" x14ac:dyDescent="0.25">
      <c r="A299" s="88" t="s">
        <v>2095</v>
      </c>
      <c r="B299" s="90">
        <v>44579</v>
      </c>
      <c r="C299" s="88">
        <v>1</v>
      </c>
      <c r="D299" s="88" t="s">
        <v>101</v>
      </c>
      <c r="E299" s="126">
        <v>460000</v>
      </c>
      <c r="F299" s="88">
        <v>11</v>
      </c>
      <c r="H299" s="88" t="s">
        <v>347</v>
      </c>
      <c r="I299" s="88">
        <v>2720</v>
      </c>
      <c r="J299" s="88">
        <v>35000</v>
      </c>
      <c r="K299" s="88">
        <v>35238</v>
      </c>
      <c r="L299" s="88" t="s">
        <v>123</v>
      </c>
      <c r="M299" s="89">
        <v>35</v>
      </c>
      <c r="P299" s="88" t="s">
        <v>632</v>
      </c>
      <c r="S299" s="88">
        <v>40</v>
      </c>
      <c r="AC299" s="88">
        <v>1</v>
      </c>
      <c r="AD299" s="88">
        <v>3</v>
      </c>
      <c r="AE299" s="88" t="s">
        <v>107</v>
      </c>
      <c r="AG299" s="88">
        <v>0</v>
      </c>
      <c r="AM299" s="88" t="s">
        <v>633</v>
      </c>
      <c r="AN299" s="88" t="s">
        <v>634</v>
      </c>
      <c r="AO299" s="88" t="s">
        <v>106</v>
      </c>
      <c r="AP299" s="133" t="str">
        <f t="shared" si="16"/>
        <v>18</v>
      </c>
      <c r="AQ299" s="133" t="str">
        <f t="shared" si="17"/>
        <v>01</v>
      </c>
      <c r="AR299" s="133">
        <f t="shared" si="18"/>
        <v>2022</v>
      </c>
      <c r="AS299" s="133" t="str">
        <f t="shared" si="19"/>
        <v>janvier</v>
      </c>
    </row>
    <row r="300" spans="1:45" hidden="1" x14ac:dyDescent="0.25">
      <c r="A300" s="88" t="s">
        <v>2095</v>
      </c>
      <c r="B300" s="90">
        <v>44579</v>
      </c>
      <c r="C300" s="88">
        <v>1</v>
      </c>
      <c r="D300" s="88" t="s">
        <v>101</v>
      </c>
      <c r="E300" s="126">
        <v>460000</v>
      </c>
      <c r="F300" s="88">
        <v>11</v>
      </c>
      <c r="H300" s="88" t="s">
        <v>347</v>
      </c>
      <c r="I300" s="88">
        <v>2720</v>
      </c>
      <c r="J300" s="88">
        <v>35000</v>
      </c>
      <c r="K300" s="88">
        <v>35238</v>
      </c>
      <c r="L300" s="88" t="s">
        <v>123</v>
      </c>
      <c r="M300" s="89">
        <v>35</v>
      </c>
      <c r="P300" s="88" t="s">
        <v>632</v>
      </c>
      <c r="S300" s="88">
        <v>309</v>
      </c>
      <c r="T300" s="88" t="s">
        <v>857</v>
      </c>
      <c r="AC300" s="88">
        <v>1</v>
      </c>
      <c r="AD300" s="88">
        <v>2</v>
      </c>
      <c r="AE300" s="88" t="s">
        <v>108</v>
      </c>
      <c r="AF300" s="88" t="s">
        <v>248</v>
      </c>
      <c r="AG300" s="88">
        <v>3</v>
      </c>
      <c r="AM300" s="88" t="s">
        <v>633</v>
      </c>
      <c r="AN300" s="88" t="s">
        <v>634</v>
      </c>
      <c r="AO300" s="88" t="s">
        <v>106</v>
      </c>
      <c r="AP300" s="133" t="str">
        <f t="shared" si="16"/>
        <v>18</v>
      </c>
      <c r="AQ300" s="133" t="str">
        <f t="shared" si="17"/>
        <v>01</v>
      </c>
      <c r="AR300" s="133">
        <f t="shared" si="18"/>
        <v>2022</v>
      </c>
      <c r="AS300" s="133" t="str">
        <f t="shared" si="19"/>
        <v>janvier</v>
      </c>
    </row>
    <row r="301" spans="1:45" hidden="1" x14ac:dyDescent="0.25">
      <c r="A301" s="88" t="s">
        <v>2096</v>
      </c>
      <c r="B301" s="90">
        <v>44589</v>
      </c>
      <c r="C301" s="88">
        <v>1</v>
      </c>
      <c r="D301" s="88" t="s">
        <v>101</v>
      </c>
      <c r="E301" s="126">
        <v>152700</v>
      </c>
      <c r="F301" s="88">
        <v>9</v>
      </c>
      <c r="H301" s="88" t="s">
        <v>347</v>
      </c>
      <c r="I301" s="88">
        <v>2720</v>
      </c>
      <c r="J301" s="88">
        <v>35000</v>
      </c>
      <c r="K301" s="88">
        <v>35238</v>
      </c>
      <c r="L301" s="88" t="s">
        <v>123</v>
      </c>
      <c r="M301" s="89">
        <v>35</v>
      </c>
      <c r="P301" s="88" t="s">
        <v>779</v>
      </c>
      <c r="S301" s="88">
        <v>98</v>
      </c>
      <c r="AC301" s="88">
        <v>1</v>
      </c>
      <c r="AD301" s="88">
        <v>2</v>
      </c>
      <c r="AE301" s="88" t="s">
        <v>108</v>
      </c>
      <c r="AF301" s="88" t="s">
        <v>152</v>
      </c>
      <c r="AG301" s="88">
        <v>2</v>
      </c>
      <c r="AM301" s="88" t="s">
        <v>781</v>
      </c>
      <c r="AN301" s="88" t="s">
        <v>782</v>
      </c>
      <c r="AO301" s="88" t="s">
        <v>106</v>
      </c>
      <c r="AP301" s="133" t="str">
        <f t="shared" si="16"/>
        <v>28</v>
      </c>
      <c r="AQ301" s="133" t="str">
        <f t="shared" si="17"/>
        <v>01</v>
      </c>
      <c r="AR301" s="133">
        <f t="shared" si="18"/>
        <v>2022</v>
      </c>
      <c r="AS301" s="133" t="str">
        <f t="shared" si="19"/>
        <v>janvier</v>
      </c>
    </row>
    <row r="302" spans="1:45" hidden="1" x14ac:dyDescent="0.25">
      <c r="A302" s="88" t="s">
        <v>2097</v>
      </c>
      <c r="B302" s="90">
        <v>44593</v>
      </c>
      <c r="C302" s="88">
        <v>1</v>
      </c>
      <c r="D302" s="88" t="s">
        <v>101</v>
      </c>
      <c r="E302" s="126">
        <v>163000</v>
      </c>
      <c r="F302" s="88">
        <v>24</v>
      </c>
      <c r="H302" s="88" t="s">
        <v>236</v>
      </c>
      <c r="I302" s="88">
        <v>5710</v>
      </c>
      <c r="J302" s="88">
        <v>35000</v>
      </c>
      <c r="K302" s="88">
        <v>35238</v>
      </c>
      <c r="L302" s="88" t="s">
        <v>123</v>
      </c>
      <c r="M302" s="89">
        <v>35</v>
      </c>
      <c r="P302" s="88" t="s">
        <v>1282</v>
      </c>
      <c r="S302" s="88">
        <v>15</v>
      </c>
      <c r="AC302" s="88">
        <v>1</v>
      </c>
      <c r="AD302" s="88">
        <v>2</v>
      </c>
      <c r="AE302" s="88" t="s">
        <v>108</v>
      </c>
      <c r="AF302" s="88" t="s">
        <v>210</v>
      </c>
      <c r="AG302" s="88">
        <v>2</v>
      </c>
      <c r="AM302" s="88" t="s">
        <v>1283</v>
      </c>
      <c r="AN302" s="88" t="s">
        <v>1284</v>
      </c>
      <c r="AO302" s="88" t="s">
        <v>106</v>
      </c>
      <c r="AP302" s="133" t="str">
        <f t="shared" si="16"/>
        <v>01</v>
      </c>
      <c r="AQ302" s="133" t="str">
        <f t="shared" si="17"/>
        <v>02</v>
      </c>
      <c r="AR302" s="133">
        <f t="shared" si="18"/>
        <v>2022</v>
      </c>
      <c r="AS302" s="133" t="str">
        <f t="shared" si="19"/>
        <v>février</v>
      </c>
    </row>
    <row r="303" spans="1:45" hidden="1" x14ac:dyDescent="0.25">
      <c r="A303" s="88" t="s">
        <v>2098</v>
      </c>
      <c r="B303" s="90">
        <v>44600</v>
      </c>
      <c r="C303" s="88">
        <v>1</v>
      </c>
      <c r="D303" s="88" t="s">
        <v>101</v>
      </c>
      <c r="E303" s="126">
        <v>210000</v>
      </c>
      <c r="F303" s="88">
        <v>4</v>
      </c>
      <c r="H303" s="88" t="s">
        <v>311</v>
      </c>
      <c r="I303" s="88">
        <v>2660</v>
      </c>
      <c r="J303" s="88">
        <v>35000</v>
      </c>
      <c r="K303" s="88">
        <v>35238</v>
      </c>
      <c r="L303" s="88" t="s">
        <v>123</v>
      </c>
      <c r="M303" s="89">
        <v>35</v>
      </c>
      <c r="P303" s="88" t="s">
        <v>416</v>
      </c>
      <c r="S303" s="88">
        <v>31</v>
      </c>
      <c r="U303" s="88">
        <v>58</v>
      </c>
      <c r="W303" s="88">
        <v>70</v>
      </c>
      <c r="Y303" s="88">
        <v>71</v>
      </c>
      <c r="AA303" s="88">
        <v>72</v>
      </c>
      <c r="AB303" s="88" t="s">
        <v>881</v>
      </c>
      <c r="AC303" s="88">
        <v>5</v>
      </c>
      <c r="AD303" s="88">
        <v>2</v>
      </c>
      <c r="AE303" s="88" t="s">
        <v>108</v>
      </c>
      <c r="AF303" s="88" t="s">
        <v>147</v>
      </c>
      <c r="AG303" s="88">
        <v>3</v>
      </c>
      <c r="AM303" s="88" t="s">
        <v>418</v>
      </c>
      <c r="AN303" s="88" t="s">
        <v>419</v>
      </c>
      <c r="AO303" s="88" t="s">
        <v>106</v>
      </c>
      <c r="AP303" s="133" t="str">
        <f t="shared" si="16"/>
        <v>08</v>
      </c>
      <c r="AQ303" s="133" t="str">
        <f t="shared" si="17"/>
        <v>02</v>
      </c>
      <c r="AR303" s="133">
        <f t="shared" si="18"/>
        <v>2022</v>
      </c>
      <c r="AS303" s="133" t="str">
        <f t="shared" si="19"/>
        <v>février</v>
      </c>
    </row>
    <row r="304" spans="1:45" hidden="1" x14ac:dyDescent="0.25">
      <c r="A304" s="88" t="s">
        <v>2098</v>
      </c>
      <c r="B304" s="90">
        <v>44600</v>
      </c>
      <c r="C304" s="88">
        <v>1</v>
      </c>
      <c r="D304" s="88" t="s">
        <v>101</v>
      </c>
      <c r="E304" s="126">
        <v>210000</v>
      </c>
      <c r="F304" s="88">
        <v>4</v>
      </c>
      <c r="H304" s="88" t="s">
        <v>311</v>
      </c>
      <c r="I304" s="88">
        <v>2660</v>
      </c>
      <c r="J304" s="88">
        <v>35000</v>
      </c>
      <c r="K304" s="88">
        <v>35238</v>
      </c>
      <c r="L304" s="88" t="s">
        <v>123</v>
      </c>
      <c r="M304" s="89">
        <v>35</v>
      </c>
      <c r="P304" s="88" t="s">
        <v>416</v>
      </c>
      <c r="S304" s="88">
        <v>31</v>
      </c>
      <c r="U304" s="88">
        <v>58</v>
      </c>
      <c r="W304" s="88">
        <v>70</v>
      </c>
      <c r="Y304" s="88">
        <v>71</v>
      </c>
      <c r="AA304" s="88">
        <v>72</v>
      </c>
      <c r="AB304" s="88" t="s">
        <v>881</v>
      </c>
      <c r="AC304" s="88">
        <v>5</v>
      </c>
      <c r="AD304" s="88">
        <v>3</v>
      </c>
      <c r="AE304" s="88" t="s">
        <v>107</v>
      </c>
      <c r="AG304" s="88">
        <v>0</v>
      </c>
      <c r="AM304" s="88" t="s">
        <v>418</v>
      </c>
      <c r="AN304" s="88" t="s">
        <v>419</v>
      </c>
      <c r="AO304" s="88" t="s">
        <v>106</v>
      </c>
      <c r="AP304" s="133" t="str">
        <f t="shared" si="16"/>
        <v>08</v>
      </c>
      <c r="AQ304" s="133" t="str">
        <f t="shared" si="17"/>
        <v>02</v>
      </c>
      <c r="AR304" s="133">
        <f t="shared" si="18"/>
        <v>2022</v>
      </c>
      <c r="AS304" s="133" t="str">
        <f t="shared" si="19"/>
        <v>février</v>
      </c>
    </row>
    <row r="305" spans="1:45" hidden="1" x14ac:dyDescent="0.25">
      <c r="A305" s="88" t="s">
        <v>2099</v>
      </c>
      <c r="B305" s="90">
        <v>44603</v>
      </c>
      <c r="C305" s="88">
        <v>1</v>
      </c>
      <c r="D305" s="88" t="s">
        <v>101</v>
      </c>
      <c r="E305" s="126">
        <v>3000</v>
      </c>
      <c r="F305" s="88">
        <v>1</v>
      </c>
      <c r="H305" s="88" t="s">
        <v>357</v>
      </c>
      <c r="I305" s="88">
        <v>9290</v>
      </c>
      <c r="J305" s="88">
        <v>35000</v>
      </c>
      <c r="K305" s="88">
        <v>35238</v>
      </c>
      <c r="L305" s="88" t="s">
        <v>123</v>
      </c>
      <c r="M305" s="89">
        <v>35</v>
      </c>
      <c r="P305" s="88" t="s">
        <v>1537</v>
      </c>
      <c r="S305" s="88">
        <v>110</v>
      </c>
      <c r="AC305" s="88">
        <v>1</v>
      </c>
      <c r="AD305" s="88">
        <v>3</v>
      </c>
      <c r="AE305" s="88" t="s">
        <v>107</v>
      </c>
      <c r="AG305" s="88">
        <v>0</v>
      </c>
      <c r="AM305" s="88" t="s">
        <v>1538</v>
      </c>
      <c r="AN305" s="88" t="s">
        <v>1539</v>
      </c>
      <c r="AO305" s="88" t="s">
        <v>106</v>
      </c>
      <c r="AP305" s="133" t="str">
        <f t="shared" si="16"/>
        <v>11</v>
      </c>
      <c r="AQ305" s="133" t="str">
        <f t="shared" si="17"/>
        <v>02</v>
      </c>
      <c r="AR305" s="133">
        <f t="shared" si="18"/>
        <v>2022</v>
      </c>
      <c r="AS305" s="133" t="str">
        <f t="shared" si="19"/>
        <v>février</v>
      </c>
    </row>
    <row r="306" spans="1:45" hidden="1" x14ac:dyDescent="0.25">
      <c r="A306" s="88" t="s">
        <v>2100</v>
      </c>
      <c r="B306" s="90">
        <v>44586</v>
      </c>
      <c r="C306" s="88">
        <v>1</v>
      </c>
      <c r="D306" s="88" t="s">
        <v>101</v>
      </c>
      <c r="E306" s="126">
        <v>424562</v>
      </c>
      <c r="F306" s="88">
        <v>9</v>
      </c>
      <c r="H306" s="88" t="s">
        <v>411</v>
      </c>
      <c r="I306" s="88">
        <v>5410</v>
      </c>
      <c r="J306" s="88">
        <v>35000</v>
      </c>
      <c r="K306" s="88">
        <v>35238</v>
      </c>
      <c r="L306" s="88" t="s">
        <v>123</v>
      </c>
      <c r="M306" s="89">
        <v>35</v>
      </c>
      <c r="P306" s="88" t="s">
        <v>2101</v>
      </c>
      <c r="S306" s="88">
        <v>32</v>
      </c>
      <c r="T306" s="88" t="s">
        <v>2102</v>
      </c>
      <c r="AC306" s="88">
        <v>1</v>
      </c>
      <c r="AD306" s="88">
        <v>2</v>
      </c>
      <c r="AE306" s="88" t="s">
        <v>108</v>
      </c>
      <c r="AF306" s="88" t="s">
        <v>118</v>
      </c>
      <c r="AG306" s="88">
        <v>4</v>
      </c>
      <c r="AM306" s="88" t="s">
        <v>1057</v>
      </c>
      <c r="AN306" s="88" t="s">
        <v>2103</v>
      </c>
      <c r="AO306" s="88" t="s">
        <v>106</v>
      </c>
      <c r="AP306" s="133" t="str">
        <f t="shared" si="16"/>
        <v>25</v>
      </c>
      <c r="AQ306" s="133" t="str">
        <f t="shared" si="17"/>
        <v>01</v>
      </c>
      <c r="AR306" s="133">
        <f t="shared" si="18"/>
        <v>2022</v>
      </c>
      <c r="AS306" s="133" t="str">
        <f t="shared" si="19"/>
        <v>janvier</v>
      </c>
    </row>
    <row r="307" spans="1:45" hidden="1" x14ac:dyDescent="0.25">
      <c r="A307" s="88" t="s">
        <v>2104</v>
      </c>
      <c r="B307" s="90">
        <v>44613</v>
      </c>
      <c r="C307" s="88">
        <v>1</v>
      </c>
      <c r="D307" s="88" t="s">
        <v>101</v>
      </c>
      <c r="E307" s="126">
        <v>551250</v>
      </c>
      <c r="F307" s="88">
        <v>29</v>
      </c>
      <c r="H307" s="88" t="s">
        <v>447</v>
      </c>
      <c r="I307" s="88">
        <v>6850</v>
      </c>
      <c r="J307" s="88">
        <v>35000</v>
      </c>
      <c r="K307" s="88">
        <v>35238</v>
      </c>
      <c r="L307" s="88" t="s">
        <v>123</v>
      </c>
      <c r="M307" s="89">
        <v>35</v>
      </c>
      <c r="P307" s="88" t="s">
        <v>2105</v>
      </c>
      <c r="S307" s="88">
        <v>16</v>
      </c>
      <c r="T307" s="88" t="s">
        <v>1405</v>
      </c>
      <c r="AC307" s="88">
        <v>1</v>
      </c>
      <c r="AD307" s="88">
        <v>2</v>
      </c>
      <c r="AE307" s="88" t="s">
        <v>108</v>
      </c>
      <c r="AF307" s="88" t="s">
        <v>170</v>
      </c>
      <c r="AG307" s="88">
        <v>4</v>
      </c>
      <c r="AM307" s="88" t="s">
        <v>2106</v>
      </c>
      <c r="AN307" s="88" t="s">
        <v>2107</v>
      </c>
      <c r="AO307" s="88" t="s">
        <v>106</v>
      </c>
      <c r="AP307" s="133" t="str">
        <f t="shared" si="16"/>
        <v>21</v>
      </c>
      <c r="AQ307" s="133" t="str">
        <f t="shared" si="17"/>
        <v>02</v>
      </c>
      <c r="AR307" s="133">
        <f t="shared" si="18"/>
        <v>2022</v>
      </c>
      <c r="AS307" s="133" t="str">
        <f t="shared" si="19"/>
        <v>février</v>
      </c>
    </row>
    <row r="308" spans="1:45" hidden="1" x14ac:dyDescent="0.25">
      <c r="A308" s="88" t="s">
        <v>2104</v>
      </c>
      <c r="B308" s="90">
        <v>44613</v>
      </c>
      <c r="C308" s="88">
        <v>1</v>
      </c>
      <c r="D308" s="88" t="s">
        <v>101</v>
      </c>
      <c r="E308" s="126">
        <v>551250</v>
      </c>
      <c r="F308" s="88">
        <v>29</v>
      </c>
      <c r="H308" s="88" t="s">
        <v>447</v>
      </c>
      <c r="I308" s="88">
        <v>6850</v>
      </c>
      <c r="J308" s="88">
        <v>35000</v>
      </c>
      <c r="K308" s="88">
        <v>35238</v>
      </c>
      <c r="L308" s="88" t="s">
        <v>123</v>
      </c>
      <c r="M308" s="89">
        <v>35</v>
      </c>
      <c r="P308" s="88" t="s">
        <v>2105</v>
      </c>
      <c r="S308" s="88">
        <v>23</v>
      </c>
      <c r="AC308" s="88">
        <v>1</v>
      </c>
      <c r="AD308" s="88">
        <v>3</v>
      </c>
      <c r="AE308" s="88" t="s">
        <v>107</v>
      </c>
      <c r="AG308" s="88">
        <v>0</v>
      </c>
      <c r="AM308" s="88" t="s">
        <v>2106</v>
      </c>
      <c r="AN308" s="88" t="s">
        <v>2107</v>
      </c>
      <c r="AO308" s="88" t="s">
        <v>106</v>
      </c>
      <c r="AP308" s="133" t="str">
        <f t="shared" si="16"/>
        <v>21</v>
      </c>
      <c r="AQ308" s="133" t="str">
        <f t="shared" si="17"/>
        <v>02</v>
      </c>
      <c r="AR308" s="133">
        <f t="shared" si="18"/>
        <v>2022</v>
      </c>
      <c r="AS308" s="133" t="str">
        <f t="shared" si="19"/>
        <v>février</v>
      </c>
    </row>
    <row r="309" spans="1:45" hidden="1" x14ac:dyDescent="0.25">
      <c r="A309" s="88" t="s">
        <v>2104</v>
      </c>
      <c r="B309" s="90">
        <v>44613</v>
      </c>
      <c r="C309" s="88">
        <v>1</v>
      </c>
      <c r="D309" s="88" t="s">
        <v>101</v>
      </c>
      <c r="E309" s="126">
        <v>551250</v>
      </c>
      <c r="F309" s="88">
        <v>29</v>
      </c>
      <c r="H309" s="88" t="s">
        <v>447</v>
      </c>
      <c r="I309" s="88">
        <v>6850</v>
      </c>
      <c r="J309" s="88">
        <v>35000</v>
      </c>
      <c r="K309" s="88">
        <v>35238</v>
      </c>
      <c r="L309" s="88" t="s">
        <v>123</v>
      </c>
      <c r="M309" s="89">
        <v>35</v>
      </c>
      <c r="P309" s="88" t="s">
        <v>2105</v>
      </c>
      <c r="S309" s="88">
        <v>24</v>
      </c>
      <c r="AC309" s="88">
        <v>1</v>
      </c>
      <c r="AD309" s="88">
        <v>3</v>
      </c>
      <c r="AE309" s="88" t="s">
        <v>107</v>
      </c>
      <c r="AG309" s="88">
        <v>0</v>
      </c>
      <c r="AM309" s="88" t="s">
        <v>2106</v>
      </c>
      <c r="AN309" s="88" t="s">
        <v>2107</v>
      </c>
      <c r="AO309" s="88" t="s">
        <v>106</v>
      </c>
      <c r="AP309" s="133" t="str">
        <f t="shared" si="16"/>
        <v>21</v>
      </c>
      <c r="AQ309" s="133" t="str">
        <f t="shared" si="17"/>
        <v>02</v>
      </c>
      <c r="AR309" s="133">
        <f t="shared" si="18"/>
        <v>2022</v>
      </c>
      <c r="AS309" s="133" t="str">
        <f t="shared" si="19"/>
        <v>février</v>
      </c>
    </row>
    <row r="310" spans="1:45" hidden="1" x14ac:dyDescent="0.25">
      <c r="A310" s="88" t="s">
        <v>2108</v>
      </c>
      <c r="B310" s="90">
        <v>44614</v>
      </c>
      <c r="C310" s="88">
        <v>1</v>
      </c>
      <c r="D310" s="88" t="s">
        <v>101</v>
      </c>
      <c r="E310" s="126">
        <v>420000</v>
      </c>
      <c r="F310" s="88">
        <v>4</v>
      </c>
      <c r="H310" s="88" t="s">
        <v>432</v>
      </c>
      <c r="I310" s="88">
        <v>1810</v>
      </c>
      <c r="J310" s="88">
        <v>35000</v>
      </c>
      <c r="K310" s="88">
        <v>35238</v>
      </c>
      <c r="L310" s="88" t="s">
        <v>123</v>
      </c>
      <c r="M310" s="89">
        <v>35</v>
      </c>
      <c r="P310" s="88" t="s">
        <v>1948</v>
      </c>
      <c r="S310" s="88">
        <v>2</v>
      </c>
      <c r="T310" s="88" t="s">
        <v>1939</v>
      </c>
      <c r="AC310" s="88">
        <v>1</v>
      </c>
      <c r="AD310" s="88">
        <v>3</v>
      </c>
      <c r="AE310" s="88" t="s">
        <v>107</v>
      </c>
      <c r="AG310" s="88">
        <v>0</v>
      </c>
      <c r="AM310" s="88" t="s">
        <v>1949</v>
      </c>
      <c r="AN310" s="88" t="s">
        <v>401</v>
      </c>
      <c r="AO310" s="88" t="s">
        <v>106</v>
      </c>
      <c r="AP310" s="133" t="str">
        <f t="shared" si="16"/>
        <v>22</v>
      </c>
      <c r="AQ310" s="133" t="str">
        <f t="shared" si="17"/>
        <v>02</v>
      </c>
      <c r="AR310" s="133">
        <f t="shared" si="18"/>
        <v>2022</v>
      </c>
      <c r="AS310" s="133" t="str">
        <f t="shared" si="19"/>
        <v>février</v>
      </c>
    </row>
    <row r="311" spans="1:45" hidden="1" x14ac:dyDescent="0.25">
      <c r="A311" s="88" t="s">
        <v>2108</v>
      </c>
      <c r="B311" s="90">
        <v>44614</v>
      </c>
      <c r="C311" s="88">
        <v>1</v>
      </c>
      <c r="D311" s="88" t="s">
        <v>101</v>
      </c>
      <c r="E311" s="126">
        <v>420000</v>
      </c>
      <c r="F311" s="88">
        <v>4</v>
      </c>
      <c r="H311" s="88" t="s">
        <v>432</v>
      </c>
      <c r="I311" s="88">
        <v>1810</v>
      </c>
      <c r="J311" s="88">
        <v>35000</v>
      </c>
      <c r="K311" s="88">
        <v>35238</v>
      </c>
      <c r="L311" s="88" t="s">
        <v>123</v>
      </c>
      <c r="M311" s="89">
        <v>35</v>
      </c>
      <c r="P311" s="88" t="s">
        <v>1948</v>
      </c>
      <c r="S311" s="88">
        <v>2</v>
      </c>
      <c r="T311" s="88" t="s">
        <v>1939</v>
      </c>
      <c r="AC311" s="88">
        <v>1</v>
      </c>
      <c r="AD311" s="88">
        <v>2</v>
      </c>
      <c r="AE311" s="88" t="s">
        <v>108</v>
      </c>
      <c r="AF311" s="88" t="s">
        <v>136</v>
      </c>
      <c r="AG311" s="88">
        <v>3</v>
      </c>
      <c r="AM311" s="88" t="s">
        <v>1949</v>
      </c>
      <c r="AN311" s="88" t="s">
        <v>401</v>
      </c>
      <c r="AO311" s="88" t="s">
        <v>106</v>
      </c>
      <c r="AP311" s="133" t="str">
        <f t="shared" si="16"/>
        <v>22</v>
      </c>
      <c r="AQ311" s="133" t="str">
        <f t="shared" si="17"/>
        <v>02</v>
      </c>
      <c r="AR311" s="133">
        <f t="shared" si="18"/>
        <v>2022</v>
      </c>
      <c r="AS311" s="133" t="str">
        <f t="shared" si="19"/>
        <v>février</v>
      </c>
    </row>
    <row r="312" spans="1:45" hidden="1" x14ac:dyDescent="0.25">
      <c r="A312" s="88" t="s">
        <v>2109</v>
      </c>
      <c r="B312" s="90">
        <v>44587</v>
      </c>
      <c r="C312" s="88">
        <v>1</v>
      </c>
      <c r="D312" s="88" t="s">
        <v>119</v>
      </c>
      <c r="E312" s="126">
        <v>299000</v>
      </c>
      <c r="K312" s="88">
        <v>35238</v>
      </c>
      <c r="L312" s="88" t="s">
        <v>123</v>
      </c>
      <c r="M312" s="89">
        <v>35</v>
      </c>
      <c r="P312" s="88" t="s">
        <v>765</v>
      </c>
      <c r="S312" s="88">
        <v>4</v>
      </c>
      <c r="T312" s="88" t="s">
        <v>155</v>
      </c>
      <c r="AC312" s="88">
        <v>1</v>
      </c>
      <c r="AM312" s="88" t="s">
        <v>766</v>
      </c>
      <c r="AN312" s="88" t="s">
        <v>767</v>
      </c>
      <c r="AO312" s="88" t="s">
        <v>106</v>
      </c>
      <c r="AP312" s="133" t="str">
        <f t="shared" si="16"/>
        <v>26</v>
      </c>
      <c r="AQ312" s="133" t="str">
        <f t="shared" si="17"/>
        <v>01</v>
      </c>
      <c r="AR312" s="133">
        <f t="shared" si="18"/>
        <v>2022</v>
      </c>
      <c r="AS312" s="133" t="str">
        <f t="shared" si="19"/>
        <v>janvier</v>
      </c>
    </row>
    <row r="313" spans="1:45" hidden="1" x14ac:dyDescent="0.25">
      <c r="A313" s="88" t="s">
        <v>2110</v>
      </c>
      <c r="B313" s="90">
        <v>44613</v>
      </c>
      <c r="C313" s="88">
        <v>1</v>
      </c>
      <c r="D313" s="88" t="s">
        <v>101</v>
      </c>
      <c r="H313" s="88" t="s">
        <v>161</v>
      </c>
      <c r="I313" s="88">
        <v>5230</v>
      </c>
      <c r="J313" s="88">
        <v>35000</v>
      </c>
      <c r="K313" s="88">
        <v>35238</v>
      </c>
      <c r="L313" s="88" t="s">
        <v>123</v>
      </c>
      <c r="M313" s="89">
        <v>35</v>
      </c>
      <c r="P313" s="88" t="s">
        <v>1096</v>
      </c>
      <c r="AC313" s="88">
        <v>0</v>
      </c>
      <c r="AH313" s="88" t="s">
        <v>105</v>
      </c>
      <c r="AI313" s="88" t="s">
        <v>11</v>
      </c>
      <c r="AL313" s="88" t="s">
        <v>145</v>
      </c>
      <c r="AM313" s="88" t="s">
        <v>1097</v>
      </c>
      <c r="AN313" s="88" t="s">
        <v>1098</v>
      </c>
      <c r="AO313" s="88" t="s">
        <v>106</v>
      </c>
      <c r="AP313" s="133" t="str">
        <f t="shared" si="16"/>
        <v>21</v>
      </c>
      <c r="AQ313" s="133" t="str">
        <f t="shared" si="17"/>
        <v>02</v>
      </c>
      <c r="AR313" s="133">
        <f t="shared" si="18"/>
        <v>2022</v>
      </c>
      <c r="AS313" s="133" t="str">
        <f t="shared" si="19"/>
        <v>février</v>
      </c>
    </row>
    <row r="314" spans="1:45" hidden="1" x14ac:dyDescent="0.25">
      <c r="A314" s="88" t="s">
        <v>2111</v>
      </c>
      <c r="B314" s="90">
        <v>44613</v>
      </c>
      <c r="C314" s="88">
        <v>1</v>
      </c>
      <c r="D314" s="88" t="s">
        <v>101</v>
      </c>
      <c r="F314" s="88">
        <v>5</v>
      </c>
      <c r="H314" s="88" t="s">
        <v>161</v>
      </c>
      <c r="I314" s="88">
        <v>5230</v>
      </c>
      <c r="J314" s="88">
        <v>35000</v>
      </c>
      <c r="K314" s="88">
        <v>35238</v>
      </c>
      <c r="L314" s="88" t="s">
        <v>123</v>
      </c>
      <c r="M314" s="89">
        <v>35</v>
      </c>
      <c r="P314" s="88" t="s">
        <v>1093</v>
      </c>
      <c r="S314" s="88">
        <v>168</v>
      </c>
      <c r="AC314" s="88">
        <v>1</v>
      </c>
      <c r="AD314" s="88">
        <v>3</v>
      </c>
      <c r="AE314" s="88" t="s">
        <v>107</v>
      </c>
      <c r="AG314" s="88">
        <v>0</v>
      </c>
      <c r="AM314" s="88" t="s">
        <v>1094</v>
      </c>
      <c r="AN314" s="88" t="s">
        <v>1095</v>
      </c>
      <c r="AO314" s="88" t="s">
        <v>106</v>
      </c>
      <c r="AP314" s="133" t="str">
        <f t="shared" si="16"/>
        <v>21</v>
      </c>
      <c r="AQ314" s="133" t="str">
        <f t="shared" si="17"/>
        <v>02</v>
      </c>
      <c r="AR314" s="133">
        <f t="shared" si="18"/>
        <v>2022</v>
      </c>
      <c r="AS314" s="133" t="str">
        <f t="shared" si="19"/>
        <v>février</v>
      </c>
    </row>
    <row r="315" spans="1:45" hidden="1" x14ac:dyDescent="0.25">
      <c r="A315" s="88" t="s">
        <v>2111</v>
      </c>
      <c r="B315" s="90">
        <v>44613</v>
      </c>
      <c r="C315" s="88">
        <v>1</v>
      </c>
      <c r="D315" s="88" t="s">
        <v>101</v>
      </c>
      <c r="F315" s="88">
        <v>5</v>
      </c>
      <c r="H315" s="88" t="s">
        <v>161</v>
      </c>
      <c r="I315" s="88">
        <v>5230</v>
      </c>
      <c r="J315" s="88">
        <v>35000</v>
      </c>
      <c r="K315" s="88">
        <v>35238</v>
      </c>
      <c r="L315" s="88" t="s">
        <v>123</v>
      </c>
      <c r="M315" s="89">
        <v>35</v>
      </c>
      <c r="P315" s="88" t="s">
        <v>1093</v>
      </c>
      <c r="S315" s="88">
        <v>168</v>
      </c>
      <c r="AC315" s="88">
        <v>1</v>
      </c>
      <c r="AD315" s="88">
        <v>2</v>
      </c>
      <c r="AE315" s="88" t="s">
        <v>108</v>
      </c>
      <c r="AF315" s="88" t="s">
        <v>150</v>
      </c>
      <c r="AG315" s="88">
        <v>3</v>
      </c>
      <c r="AM315" s="88" t="s">
        <v>1094</v>
      </c>
      <c r="AN315" s="88" t="s">
        <v>1095</v>
      </c>
      <c r="AO315" s="88" t="s">
        <v>106</v>
      </c>
      <c r="AP315" s="133" t="str">
        <f t="shared" si="16"/>
        <v>21</v>
      </c>
      <c r="AQ315" s="133" t="str">
        <f t="shared" si="17"/>
        <v>02</v>
      </c>
      <c r="AR315" s="133">
        <f t="shared" si="18"/>
        <v>2022</v>
      </c>
      <c r="AS315" s="133" t="str">
        <f t="shared" si="19"/>
        <v>février</v>
      </c>
    </row>
    <row r="316" spans="1:45" hidden="1" x14ac:dyDescent="0.25">
      <c r="A316" s="88" t="s">
        <v>2111</v>
      </c>
      <c r="B316" s="90">
        <v>44613</v>
      </c>
      <c r="C316" s="88">
        <v>1</v>
      </c>
      <c r="D316" s="88" t="s">
        <v>101</v>
      </c>
      <c r="H316" s="88" t="s">
        <v>161</v>
      </c>
      <c r="I316" s="88">
        <v>5230</v>
      </c>
      <c r="J316" s="88">
        <v>35000</v>
      </c>
      <c r="K316" s="88">
        <v>35238</v>
      </c>
      <c r="L316" s="88" t="s">
        <v>123</v>
      </c>
      <c r="M316" s="89">
        <v>35</v>
      </c>
      <c r="P316" s="88" t="s">
        <v>1096</v>
      </c>
      <c r="AC316" s="88">
        <v>0</v>
      </c>
      <c r="AH316" s="88" t="s">
        <v>105</v>
      </c>
      <c r="AI316" s="88" t="s">
        <v>11</v>
      </c>
      <c r="AL316" s="88" t="s">
        <v>145</v>
      </c>
      <c r="AM316" s="88" t="s">
        <v>1097</v>
      </c>
      <c r="AN316" s="88" t="s">
        <v>1098</v>
      </c>
      <c r="AO316" s="88" t="s">
        <v>106</v>
      </c>
      <c r="AP316" s="133" t="str">
        <f t="shared" si="16"/>
        <v>21</v>
      </c>
      <c r="AQ316" s="133" t="str">
        <f t="shared" si="17"/>
        <v>02</v>
      </c>
      <c r="AR316" s="133">
        <f t="shared" si="18"/>
        <v>2022</v>
      </c>
      <c r="AS316" s="133" t="str">
        <f t="shared" si="19"/>
        <v>février</v>
      </c>
    </row>
    <row r="317" spans="1:45" hidden="1" x14ac:dyDescent="0.25">
      <c r="A317" s="88" t="s">
        <v>2111</v>
      </c>
      <c r="B317" s="90">
        <v>44613</v>
      </c>
      <c r="C317" s="88">
        <v>1</v>
      </c>
      <c r="D317" s="88" t="s">
        <v>101</v>
      </c>
      <c r="F317" s="88">
        <v>5</v>
      </c>
      <c r="H317" s="88" t="s">
        <v>161</v>
      </c>
      <c r="I317" s="88">
        <v>5230</v>
      </c>
      <c r="J317" s="88">
        <v>35000</v>
      </c>
      <c r="K317" s="88">
        <v>35238</v>
      </c>
      <c r="L317" s="88" t="s">
        <v>123</v>
      </c>
      <c r="M317" s="89">
        <v>35</v>
      </c>
      <c r="P317" s="88" t="s">
        <v>1093</v>
      </c>
      <c r="S317" s="88">
        <v>111</v>
      </c>
      <c r="U317" s="88">
        <v>112</v>
      </c>
      <c r="W317" s="88">
        <v>160</v>
      </c>
      <c r="AC317" s="88">
        <v>3</v>
      </c>
      <c r="AD317" s="88">
        <v>2</v>
      </c>
      <c r="AE317" s="88" t="s">
        <v>108</v>
      </c>
      <c r="AF317" s="88" t="s">
        <v>178</v>
      </c>
      <c r="AG317" s="88">
        <v>3</v>
      </c>
      <c r="AM317" s="88" t="s">
        <v>1094</v>
      </c>
      <c r="AN317" s="88" t="s">
        <v>1095</v>
      </c>
      <c r="AO317" s="88" t="s">
        <v>106</v>
      </c>
      <c r="AP317" s="133" t="str">
        <f t="shared" si="16"/>
        <v>21</v>
      </c>
      <c r="AQ317" s="133" t="str">
        <f t="shared" si="17"/>
        <v>02</v>
      </c>
      <c r="AR317" s="133">
        <f t="shared" si="18"/>
        <v>2022</v>
      </c>
      <c r="AS317" s="133" t="str">
        <f t="shared" si="19"/>
        <v>février</v>
      </c>
    </row>
    <row r="318" spans="1:45" hidden="1" x14ac:dyDescent="0.25">
      <c r="A318" s="88" t="s">
        <v>2111</v>
      </c>
      <c r="B318" s="90">
        <v>44613</v>
      </c>
      <c r="C318" s="88">
        <v>1</v>
      </c>
      <c r="D318" s="88" t="s">
        <v>101</v>
      </c>
      <c r="F318" s="88">
        <v>5</v>
      </c>
      <c r="H318" s="88" t="s">
        <v>161</v>
      </c>
      <c r="I318" s="88">
        <v>5230</v>
      </c>
      <c r="J318" s="88">
        <v>35000</v>
      </c>
      <c r="K318" s="88">
        <v>35238</v>
      </c>
      <c r="L318" s="88" t="s">
        <v>123</v>
      </c>
      <c r="M318" s="89">
        <v>35</v>
      </c>
      <c r="P318" s="88" t="s">
        <v>1093</v>
      </c>
      <c r="S318" s="88">
        <v>111</v>
      </c>
      <c r="U318" s="88">
        <v>112</v>
      </c>
      <c r="AC318" s="88">
        <v>2</v>
      </c>
      <c r="AD318" s="88">
        <v>2</v>
      </c>
      <c r="AE318" s="88" t="s">
        <v>108</v>
      </c>
      <c r="AF318" s="88" t="s">
        <v>250</v>
      </c>
      <c r="AG318" s="88">
        <v>2</v>
      </c>
      <c r="AM318" s="88" t="s">
        <v>1094</v>
      </c>
      <c r="AN318" s="88" t="s">
        <v>1095</v>
      </c>
      <c r="AO318" s="88" t="s">
        <v>106</v>
      </c>
      <c r="AP318" s="133" t="str">
        <f t="shared" si="16"/>
        <v>21</v>
      </c>
      <c r="AQ318" s="133" t="str">
        <f t="shared" si="17"/>
        <v>02</v>
      </c>
      <c r="AR318" s="133">
        <f t="shared" si="18"/>
        <v>2022</v>
      </c>
      <c r="AS318" s="133" t="str">
        <f t="shared" si="19"/>
        <v>février</v>
      </c>
    </row>
    <row r="319" spans="1:45" hidden="1" x14ac:dyDescent="0.25">
      <c r="A319" s="88" t="s">
        <v>2111</v>
      </c>
      <c r="B319" s="90">
        <v>44613</v>
      </c>
      <c r="C319" s="88">
        <v>1</v>
      </c>
      <c r="D319" s="88" t="s">
        <v>101</v>
      </c>
      <c r="F319" s="88">
        <v>5</v>
      </c>
      <c r="H319" s="88" t="s">
        <v>161</v>
      </c>
      <c r="I319" s="88">
        <v>5230</v>
      </c>
      <c r="J319" s="88">
        <v>35000</v>
      </c>
      <c r="K319" s="88">
        <v>35238</v>
      </c>
      <c r="L319" s="88" t="s">
        <v>123</v>
      </c>
      <c r="M319" s="89">
        <v>35</v>
      </c>
      <c r="P319" s="88" t="s">
        <v>1093</v>
      </c>
      <c r="S319" s="88">
        <v>111</v>
      </c>
      <c r="U319" s="88">
        <v>112</v>
      </c>
      <c r="AC319" s="88">
        <v>2</v>
      </c>
      <c r="AD319" s="88">
        <v>2</v>
      </c>
      <c r="AE319" s="88" t="s">
        <v>108</v>
      </c>
      <c r="AF319" s="88" t="s">
        <v>201</v>
      </c>
      <c r="AG319" s="88">
        <v>1</v>
      </c>
      <c r="AM319" s="88" t="s">
        <v>1094</v>
      </c>
      <c r="AN319" s="88" t="s">
        <v>1095</v>
      </c>
      <c r="AO319" s="88" t="s">
        <v>106</v>
      </c>
      <c r="AP319" s="133" t="str">
        <f t="shared" si="16"/>
        <v>21</v>
      </c>
      <c r="AQ319" s="133" t="str">
        <f t="shared" si="17"/>
        <v>02</v>
      </c>
      <c r="AR319" s="133">
        <f t="shared" si="18"/>
        <v>2022</v>
      </c>
      <c r="AS319" s="133" t="str">
        <f t="shared" si="19"/>
        <v>février</v>
      </c>
    </row>
    <row r="320" spans="1:45" hidden="1" x14ac:dyDescent="0.25">
      <c r="A320" s="88" t="s">
        <v>2111</v>
      </c>
      <c r="B320" s="90">
        <v>44613</v>
      </c>
      <c r="C320" s="88">
        <v>1</v>
      </c>
      <c r="D320" s="88" t="s">
        <v>101</v>
      </c>
      <c r="F320" s="88">
        <v>5</v>
      </c>
      <c r="H320" s="88" t="s">
        <v>161</v>
      </c>
      <c r="I320" s="88">
        <v>5230</v>
      </c>
      <c r="J320" s="88">
        <v>35000</v>
      </c>
      <c r="K320" s="88">
        <v>35238</v>
      </c>
      <c r="L320" s="88" t="s">
        <v>123</v>
      </c>
      <c r="M320" s="89">
        <v>35</v>
      </c>
      <c r="P320" s="88" t="s">
        <v>1093</v>
      </c>
      <c r="S320" s="88">
        <v>111</v>
      </c>
      <c r="U320" s="88">
        <v>112</v>
      </c>
      <c r="W320" s="88">
        <v>160</v>
      </c>
      <c r="AC320" s="88">
        <v>3</v>
      </c>
      <c r="AD320" s="88">
        <v>3</v>
      </c>
      <c r="AE320" s="88" t="s">
        <v>107</v>
      </c>
      <c r="AG320" s="88">
        <v>0</v>
      </c>
      <c r="AM320" s="88" t="s">
        <v>1094</v>
      </c>
      <c r="AN320" s="88" t="s">
        <v>1095</v>
      </c>
      <c r="AO320" s="88" t="s">
        <v>106</v>
      </c>
      <c r="AP320" s="133" t="str">
        <f t="shared" si="16"/>
        <v>21</v>
      </c>
      <c r="AQ320" s="133" t="str">
        <f t="shared" si="17"/>
        <v>02</v>
      </c>
      <c r="AR320" s="133">
        <f t="shared" si="18"/>
        <v>2022</v>
      </c>
      <c r="AS320" s="133" t="str">
        <f t="shared" si="19"/>
        <v>février</v>
      </c>
    </row>
    <row r="321" spans="1:45" hidden="1" x14ac:dyDescent="0.25">
      <c r="A321" s="88" t="s">
        <v>2111</v>
      </c>
      <c r="B321" s="90">
        <v>44613</v>
      </c>
      <c r="C321" s="88">
        <v>1</v>
      </c>
      <c r="D321" s="88" t="s">
        <v>101</v>
      </c>
      <c r="H321" s="88" t="s">
        <v>161</v>
      </c>
      <c r="I321" s="88">
        <v>5230</v>
      </c>
      <c r="J321" s="88">
        <v>35000</v>
      </c>
      <c r="K321" s="88">
        <v>35238</v>
      </c>
      <c r="L321" s="88" t="s">
        <v>123</v>
      </c>
      <c r="M321" s="89">
        <v>35</v>
      </c>
      <c r="P321" s="88" t="s">
        <v>1096</v>
      </c>
      <c r="AC321" s="88">
        <v>0</v>
      </c>
      <c r="AH321" s="88" t="s">
        <v>105</v>
      </c>
      <c r="AI321" s="88" t="s">
        <v>11</v>
      </c>
      <c r="AL321" s="88" t="s">
        <v>145</v>
      </c>
      <c r="AM321" s="88" t="s">
        <v>1097</v>
      </c>
      <c r="AN321" s="88" t="s">
        <v>1098</v>
      </c>
      <c r="AO321" s="88" t="s">
        <v>106</v>
      </c>
      <c r="AP321" s="133" t="str">
        <f t="shared" si="16"/>
        <v>21</v>
      </c>
      <c r="AQ321" s="133" t="str">
        <f t="shared" si="17"/>
        <v>02</v>
      </c>
      <c r="AR321" s="133">
        <f t="shared" si="18"/>
        <v>2022</v>
      </c>
      <c r="AS321" s="133" t="str">
        <f t="shared" si="19"/>
        <v>février</v>
      </c>
    </row>
    <row r="322" spans="1:45" hidden="1" x14ac:dyDescent="0.25">
      <c r="A322" s="88" t="s">
        <v>2112</v>
      </c>
      <c r="B322" s="90">
        <v>44613</v>
      </c>
      <c r="C322" s="88">
        <v>1</v>
      </c>
      <c r="D322" s="88" t="s">
        <v>101</v>
      </c>
      <c r="F322" s="88">
        <v>5</v>
      </c>
      <c r="H322" s="88" t="s">
        <v>161</v>
      </c>
      <c r="I322" s="88">
        <v>5230</v>
      </c>
      <c r="J322" s="88">
        <v>35000</v>
      </c>
      <c r="K322" s="88">
        <v>35238</v>
      </c>
      <c r="L322" s="88" t="s">
        <v>123</v>
      </c>
      <c r="M322" s="89">
        <v>35</v>
      </c>
      <c r="P322" s="88" t="s">
        <v>1093</v>
      </c>
      <c r="S322" s="88">
        <v>104</v>
      </c>
      <c r="U322" s="88">
        <v>164</v>
      </c>
      <c r="AC322" s="88">
        <v>2</v>
      </c>
      <c r="AD322" s="88">
        <v>4</v>
      </c>
      <c r="AE322" s="88" t="s">
        <v>126</v>
      </c>
      <c r="AF322" s="88" t="s">
        <v>130</v>
      </c>
      <c r="AG322" s="88">
        <v>0</v>
      </c>
      <c r="AM322" s="88" t="s">
        <v>1094</v>
      </c>
      <c r="AN322" s="88" t="s">
        <v>1095</v>
      </c>
      <c r="AO322" s="88" t="s">
        <v>106</v>
      </c>
      <c r="AP322" s="133" t="str">
        <f t="shared" si="16"/>
        <v>21</v>
      </c>
      <c r="AQ322" s="133" t="str">
        <f t="shared" si="17"/>
        <v>02</v>
      </c>
      <c r="AR322" s="133">
        <f t="shared" si="18"/>
        <v>2022</v>
      </c>
      <c r="AS322" s="133" t="str">
        <f t="shared" si="19"/>
        <v>février</v>
      </c>
    </row>
    <row r="323" spans="1:45" hidden="1" x14ac:dyDescent="0.25">
      <c r="A323" s="88" t="s">
        <v>2112</v>
      </c>
      <c r="B323" s="90">
        <v>44613</v>
      </c>
      <c r="C323" s="88">
        <v>1</v>
      </c>
      <c r="D323" s="88" t="s">
        <v>101</v>
      </c>
      <c r="H323" s="88" t="s">
        <v>161</v>
      </c>
      <c r="I323" s="88">
        <v>5230</v>
      </c>
      <c r="J323" s="88">
        <v>35000</v>
      </c>
      <c r="K323" s="88">
        <v>35238</v>
      </c>
      <c r="L323" s="88" t="s">
        <v>123</v>
      </c>
      <c r="M323" s="89">
        <v>35</v>
      </c>
      <c r="P323" s="88" t="s">
        <v>1096</v>
      </c>
      <c r="AC323" s="88">
        <v>0</v>
      </c>
      <c r="AH323" s="88" t="s">
        <v>105</v>
      </c>
      <c r="AI323" s="88" t="s">
        <v>11</v>
      </c>
      <c r="AL323" s="88" t="s">
        <v>145</v>
      </c>
      <c r="AM323" s="88" t="s">
        <v>1097</v>
      </c>
      <c r="AN323" s="88" t="s">
        <v>1098</v>
      </c>
      <c r="AO323" s="88" t="s">
        <v>106</v>
      </c>
      <c r="AP323" s="133" t="str">
        <f t="shared" ref="AP323:AP386" si="20">TEXT(DAY(B323),"jj")</f>
        <v>21</v>
      </c>
      <c r="AQ323" s="133" t="str">
        <f t="shared" ref="AQ323:AQ386" si="21">TEXT(MONTH(B323),"jj")</f>
        <v>02</v>
      </c>
      <c r="AR323" s="133">
        <f t="shared" ref="AR323:AR386" si="22">YEAR(B323)</f>
        <v>2022</v>
      </c>
      <c r="AS323" s="133" t="str">
        <f t="shared" ref="AS323:AS386" si="23">TEXT(B323, "mmmm")</f>
        <v>février</v>
      </c>
    </row>
    <row r="324" spans="1:45" hidden="1" x14ac:dyDescent="0.25">
      <c r="A324" s="88" t="s">
        <v>2113</v>
      </c>
      <c r="B324" s="90">
        <v>44613</v>
      </c>
      <c r="C324" s="88">
        <v>1</v>
      </c>
      <c r="D324" s="88" t="s">
        <v>101</v>
      </c>
      <c r="F324" s="88">
        <v>5</v>
      </c>
      <c r="H324" s="88" t="s">
        <v>161</v>
      </c>
      <c r="I324" s="88">
        <v>5230</v>
      </c>
      <c r="J324" s="88">
        <v>35000</v>
      </c>
      <c r="K324" s="88">
        <v>35238</v>
      </c>
      <c r="L324" s="88" t="s">
        <v>123</v>
      </c>
      <c r="M324" s="89">
        <v>35</v>
      </c>
      <c r="P324" s="88" t="s">
        <v>1093</v>
      </c>
      <c r="S324" s="88">
        <v>162</v>
      </c>
      <c r="U324" s="88">
        <v>170</v>
      </c>
      <c r="AC324" s="88">
        <v>2</v>
      </c>
      <c r="AD324" s="88">
        <v>2</v>
      </c>
      <c r="AE324" s="88" t="s">
        <v>108</v>
      </c>
      <c r="AF324" s="88" t="s">
        <v>248</v>
      </c>
      <c r="AG324" s="88">
        <v>2</v>
      </c>
      <c r="AM324" s="88" t="s">
        <v>1094</v>
      </c>
      <c r="AN324" s="88" t="s">
        <v>1095</v>
      </c>
      <c r="AO324" s="88" t="s">
        <v>106</v>
      </c>
      <c r="AP324" s="133" t="str">
        <f t="shared" si="20"/>
        <v>21</v>
      </c>
      <c r="AQ324" s="133" t="str">
        <f t="shared" si="21"/>
        <v>02</v>
      </c>
      <c r="AR324" s="133">
        <f t="shared" si="22"/>
        <v>2022</v>
      </c>
      <c r="AS324" s="133" t="str">
        <f t="shared" si="23"/>
        <v>février</v>
      </c>
    </row>
    <row r="325" spans="1:45" hidden="1" x14ac:dyDescent="0.25">
      <c r="A325" s="88" t="s">
        <v>2113</v>
      </c>
      <c r="B325" s="90">
        <v>44613</v>
      </c>
      <c r="C325" s="88">
        <v>1</v>
      </c>
      <c r="D325" s="88" t="s">
        <v>101</v>
      </c>
      <c r="F325" s="88">
        <v>5</v>
      </c>
      <c r="H325" s="88" t="s">
        <v>161</v>
      </c>
      <c r="I325" s="88">
        <v>5230</v>
      </c>
      <c r="J325" s="88">
        <v>35000</v>
      </c>
      <c r="K325" s="88">
        <v>35238</v>
      </c>
      <c r="L325" s="88" t="s">
        <v>123</v>
      </c>
      <c r="M325" s="89">
        <v>35</v>
      </c>
      <c r="P325" s="88" t="s">
        <v>1093</v>
      </c>
      <c r="S325" s="88">
        <v>162</v>
      </c>
      <c r="U325" s="88">
        <v>170</v>
      </c>
      <c r="AC325" s="88">
        <v>2</v>
      </c>
      <c r="AD325" s="88">
        <v>3</v>
      </c>
      <c r="AE325" s="88" t="s">
        <v>107</v>
      </c>
      <c r="AG325" s="88">
        <v>0</v>
      </c>
      <c r="AM325" s="88" t="s">
        <v>1094</v>
      </c>
      <c r="AN325" s="88" t="s">
        <v>1095</v>
      </c>
      <c r="AO325" s="88" t="s">
        <v>106</v>
      </c>
      <c r="AP325" s="133" t="str">
        <f t="shared" si="20"/>
        <v>21</v>
      </c>
      <c r="AQ325" s="133" t="str">
        <f t="shared" si="21"/>
        <v>02</v>
      </c>
      <c r="AR325" s="133">
        <f t="shared" si="22"/>
        <v>2022</v>
      </c>
      <c r="AS325" s="133" t="str">
        <f t="shared" si="23"/>
        <v>février</v>
      </c>
    </row>
    <row r="326" spans="1:45" hidden="1" x14ac:dyDescent="0.25">
      <c r="A326" s="88" t="s">
        <v>2113</v>
      </c>
      <c r="B326" s="90">
        <v>44613</v>
      </c>
      <c r="C326" s="88">
        <v>1</v>
      </c>
      <c r="D326" s="88" t="s">
        <v>101</v>
      </c>
      <c r="F326" s="88">
        <v>5</v>
      </c>
      <c r="H326" s="88" t="s">
        <v>161</v>
      </c>
      <c r="I326" s="88">
        <v>5230</v>
      </c>
      <c r="J326" s="88">
        <v>35000</v>
      </c>
      <c r="K326" s="88">
        <v>35238</v>
      </c>
      <c r="L326" s="88" t="s">
        <v>123</v>
      </c>
      <c r="M326" s="89">
        <v>35</v>
      </c>
      <c r="P326" s="88" t="s">
        <v>1093</v>
      </c>
      <c r="S326" s="88">
        <v>162</v>
      </c>
      <c r="U326" s="88">
        <v>170</v>
      </c>
      <c r="AC326" s="88">
        <v>2</v>
      </c>
      <c r="AD326" s="88">
        <v>3</v>
      </c>
      <c r="AE326" s="88" t="s">
        <v>107</v>
      </c>
      <c r="AG326" s="88">
        <v>0</v>
      </c>
      <c r="AM326" s="88" t="s">
        <v>1094</v>
      </c>
      <c r="AN326" s="88" t="s">
        <v>1095</v>
      </c>
      <c r="AO326" s="88" t="s">
        <v>106</v>
      </c>
      <c r="AP326" s="133" t="str">
        <f t="shared" si="20"/>
        <v>21</v>
      </c>
      <c r="AQ326" s="133" t="str">
        <f t="shared" si="21"/>
        <v>02</v>
      </c>
      <c r="AR326" s="133">
        <f t="shared" si="22"/>
        <v>2022</v>
      </c>
      <c r="AS326" s="133" t="str">
        <f t="shared" si="23"/>
        <v>février</v>
      </c>
    </row>
    <row r="327" spans="1:45" hidden="1" x14ac:dyDescent="0.25">
      <c r="A327" s="88" t="s">
        <v>2113</v>
      </c>
      <c r="B327" s="90">
        <v>44613</v>
      </c>
      <c r="C327" s="88">
        <v>1</v>
      </c>
      <c r="D327" s="88" t="s">
        <v>101</v>
      </c>
      <c r="H327" s="88" t="s">
        <v>161</v>
      </c>
      <c r="I327" s="88">
        <v>5230</v>
      </c>
      <c r="J327" s="88">
        <v>35000</v>
      </c>
      <c r="K327" s="88">
        <v>35238</v>
      </c>
      <c r="L327" s="88" t="s">
        <v>123</v>
      </c>
      <c r="M327" s="89">
        <v>35</v>
      </c>
      <c r="P327" s="88" t="s">
        <v>1096</v>
      </c>
      <c r="AC327" s="88">
        <v>0</v>
      </c>
      <c r="AH327" s="88" t="s">
        <v>105</v>
      </c>
      <c r="AI327" s="88" t="s">
        <v>11</v>
      </c>
      <c r="AL327" s="88" t="s">
        <v>145</v>
      </c>
      <c r="AM327" s="88" t="s">
        <v>1097</v>
      </c>
      <c r="AN327" s="88" t="s">
        <v>1098</v>
      </c>
      <c r="AO327" s="88" t="s">
        <v>106</v>
      </c>
      <c r="AP327" s="133" t="str">
        <f t="shared" si="20"/>
        <v>21</v>
      </c>
      <c r="AQ327" s="133" t="str">
        <f t="shared" si="21"/>
        <v>02</v>
      </c>
      <c r="AR327" s="133">
        <f t="shared" si="22"/>
        <v>2022</v>
      </c>
      <c r="AS327" s="133" t="str">
        <f t="shared" si="23"/>
        <v>février</v>
      </c>
    </row>
    <row r="328" spans="1:45" hidden="1" x14ac:dyDescent="0.25">
      <c r="A328" s="88" t="s">
        <v>2114</v>
      </c>
      <c r="B328" s="90">
        <v>44620</v>
      </c>
      <c r="C328" s="88">
        <v>1</v>
      </c>
      <c r="D328" s="88" t="s">
        <v>101</v>
      </c>
      <c r="E328" s="126">
        <v>94050</v>
      </c>
      <c r="F328" s="88">
        <v>2</v>
      </c>
      <c r="H328" s="88" t="s">
        <v>506</v>
      </c>
      <c r="I328" s="88">
        <v>8710</v>
      </c>
      <c r="J328" s="88">
        <v>35000</v>
      </c>
      <c r="K328" s="88">
        <v>35238</v>
      </c>
      <c r="L328" s="88" t="s">
        <v>123</v>
      </c>
      <c r="M328" s="89">
        <v>35</v>
      </c>
      <c r="P328" s="88" t="s">
        <v>1755</v>
      </c>
      <c r="S328" s="88">
        <v>8</v>
      </c>
      <c r="T328" s="88" t="s">
        <v>1776</v>
      </c>
      <c r="AC328" s="88">
        <v>1</v>
      </c>
      <c r="AD328" s="88">
        <v>2</v>
      </c>
      <c r="AE328" s="88" t="s">
        <v>108</v>
      </c>
      <c r="AF328" s="88" t="s">
        <v>198</v>
      </c>
      <c r="AG328" s="88">
        <v>1</v>
      </c>
      <c r="AM328" s="88" t="s">
        <v>1756</v>
      </c>
      <c r="AN328" s="88" t="s">
        <v>1757</v>
      </c>
      <c r="AO328" s="88" t="s">
        <v>106</v>
      </c>
      <c r="AP328" s="133" t="str">
        <f t="shared" si="20"/>
        <v>28</v>
      </c>
      <c r="AQ328" s="133" t="str">
        <f t="shared" si="21"/>
        <v>02</v>
      </c>
      <c r="AR328" s="133">
        <f t="shared" si="22"/>
        <v>2022</v>
      </c>
      <c r="AS328" s="133" t="str">
        <f t="shared" si="23"/>
        <v>février</v>
      </c>
    </row>
    <row r="329" spans="1:45" hidden="1" x14ac:dyDescent="0.25">
      <c r="A329" s="88" t="s">
        <v>2115</v>
      </c>
      <c r="B329" s="90">
        <v>44601</v>
      </c>
      <c r="C329" s="88">
        <v>1</v>
      </c>
      <c r="D329" s="88" t="s">
        <v>101</v>
      </c>
      <c r="E329" s="126">
        <v>185000</v>
      </c>
      <c r="F329" s="88">
        <v>8</v>
      </c>
      <c r="H329" s="88" t="s">
        <v>421</v>
      </c>
      <c r="I329" s="88">
        <v>8490</v>
      </c>
      <c r="J329" s="88">
        <v>35000</v>
      </c>
      <c r="K329" s="88">
        <v>35238</v>
      </c>
      <c r="L329" s="88" t="s">
        <v>123</v>
      </c>
      <c r="M329" s="89">
        <v>35</v>
      </c>
      <c r="P329" s="88" t="s">
        <v>1427</v>
      </c>
      <c r="S329" s="88">
        <v>105</v>
      </c>
      <c r="U329" s="88">
        <v>109</v>
      </c>
      <c r="W329" s="88">
        <v>110</v>
      </c>
      <c r="X329" s="88" t="s">
        <v>2116</v>
      </c>
      <c r="Y329" s="88">
        <v>112</v>
      </c>
      <c r="Z329" s="88" t="s">
        <v>1796</v>
      </c>
      <c r="AA329" s="88">
        <v>121</v>
      </c>
      <c r="AC329" s="88">
        <v>5</v>
      </c>
      <c r="AD329" s="88">
        <v>4</v>
      </c>
      <c r="AE329" s="88" t="s">
        <v>126</v>
      </c>
      <c r="AF329" s="88" t="s">
        <v>193</v>
      </c>
      <c r="AG329" s="88">
        <v>0</v>
      </c>
      <c r="AM329" s="88" t="s">
        <v>1429</v>
      </c>
      <c r="AN329" s="88" t="s">
        <v>1430</v>
      </c>
      <c r="AO329" s="88" t="s">
        <v>106</v>
      </c>
      <c r="AP329" s="133" t="str">
        <f t="shared" si="20"/>
        <v>09</v>
      </c>
      <c r="AQ329" s="133" t="str">
        <f t="shared" si="21"/>
        <v>02</v>
      </c>
      <c r="AR329" s="133">
        <f t="shared" si="22"/>
        <v>2022</v>
      </c>
      <c r="AS329" s="133" t="str">
        <f t="shared" si="23"/>
        <v>février</v>
      </c>
    </row>
    <row r="330" spans="1:45" hidden="1" x14ac:dyDescent="0.25">
      <c r="A330" s="88" t="s">
        <v>2117</v>
      </c>
      <c r="B330" s="90">
        <v>44621</v>
      </c>
      <c r="C330" s="88">
        <v>1</v>
      </c>
      <c r="D330" s="88" t="s">
        <v>101</v>
      </c>
      <c r="E330" s="126">
        <v>205000</v>
      </c>
      <c r="F330" s="88">
        <v>11</v>
      </c>
      <c r="H330" s="88" t="s">
        <v>402</v>
      </c>
      <c r="I330" s="88">
        <v>8112</v>
      </c>
      <c r="J330" s="88">
        <v>35000</v>
      </c>
      <c r="K330" s="88">
        <v>35238</v>
      </c>
      <c r="L330" s="88" t="s">
        <v>123</v>
      </c>
      <c r="M330" s="89">
        <v>35</v>
      </c>
      <c r="P330" s="88" t="s">
        <v>1189</v>
      </c>
      <c r="S330" s="88">
        <v>77</v>
      </c>
      <c r="T330" s="88" t="s">
        <v>1035</v>
      </c>
      <c r="AC330" s="88">
        <v>1</v>
      </c>
      <c r="AD330" s="88">
        <v>2</v>
      </c>
      <c r="AE330" s="88" t="s">
        <v>108</v>
      </c>
      <c r="AF330" s="88" t="s">
        <v>185</v>
      </c>
      <c r="AG330" s="88">
        <v>3</v>
      </c>
      <c r="AM330" s="88" t="s">
        <v>1191</v>
      </c>
      <c r="AN330" s="88" t="s">
        <v>1192</v>
      </c>
      <c r="AO330" s="88" t="s">
        <v>106</v>
      </c>
      <c r="AP330" s="133" t="str">
        <f t="shared" si="20"/>
        <v>01</v>
      </c>
      <c r="AQ330" s="133" t="str">
        <f t="shared" si="21"/>
        <v>03</v>
      </c>
      <c r="AR330" s="133">
        <f t="shared" si="22"/>
        <v>2022</v>
      </c>
      <c r="AS330" s="133" t="str">
        <f t="shared" si="23"/>
        <v>mars</v>
      </c>
    </row>
    <row r="331" spans="1:45" hidden="1" x14ac:dyDescent="0.25">
      <c r="A331" s="88" t="s">
        <v>2117</v>
      </c>
      <c r="B331" s="90">
        <v>44621</v>
      </c>
      <c r="C331" s="88">
        <v>1</v>
      </c>
      <c r="D331" s="88" t="s">
        <v>101</v>
      </c>
      <c r="E331" s="126">
        <v>205000</v>
      </c>
      <c r="F331" s="88">
        <v>9</v>
      </c>
      <c r="H331" s="88" t="s">
        <v>402</v>
      </c>
      <c r="I331" s="88">
        <v>8112</v>
      </c>
      <c r="J331" s="88">
        <v>35000</v>
      </c>
      <c r="K331" s="88">
        <v>35238</v>
      </c>
      <c r="L331" s="88" t="s">
        <v>123</v>
      </c>
      <c r="M331" s="89">
        <v>35</v>
      </c>
      <c r="P331" s="88" t="s">
        <v>1189</v>
      </c>
      <c r="S331" s="88">
        <v>67</v>
      </c>
      <c r="AC331" s="88">
        <v>1</v>
      </c>
      <c r="AD331" s="88">
        <v>3</v>
      </c>
      <c r="AE331" s="88" t="s">
        <v>107</v>
      </c>
      <c r="AG331" s="88">
        <v>0</v>
      </c>
      <c r="AM331" s="88" t="s">
        <v>1191</v>
      </c>
      <c r="AN331" s="88" t="s">
        <v>1192</v>
      </c>
      <c r="AO331" s="88" t="s">
        <v>106</v>
      </c>
      <c r="AP331" s="133" t="str">
        <f t="shared" si="20"/>
        <v>01</v>
      </c>
      <c r="AQ331" s="133" t="str">
        <f t="shared" si="21"/>
        <v>03</v>
      </c>
      <c r="AR331" s="133">
        <f t="shared" si="22"/>
        <v>2022</v>
      </c>
      <c r="AS331" s="133" t="str">
        <f t="shared" si="23"/>
        <v>mars</v>
      </c>
    </row>
    <row r="332" spans="1:45" hidden="1" x14ac:dyDescent="0.25">
      <c r="A332" s="88" t="s">
        <v>2118</v>
      </c>
      <c r="B332" s="90">
        <v>44607</v>
      </c>
      <c r="C332" s="88">
        <v>1</v>
      </c>
      <c r="D332" s="88" t="s">
        <v>101</v>
      </c>
      <c r="E332" s="126">
        <v>3000</v>
      </c>
      <c r="F332" s="88">
        <v>4</v>
      </c>
      <c r="H332" s="88" t="s">
        <v>371</v>
      </c>
      <c r="I332" s="88">
        <v>8030</v>
      </c>
      <c r="J332" s="88">
        <v>35000</v>
      </c>
      <c r="K332" s="88">
        <v>35238</v>
      </c>
      <c r="L332" s="88" t="s">
        <v>123</v>
      </c>
      <c r="M332" s="89">
        <v>35</v>
      </c>
      <c r="P332" s="88" t="s">
        <v>1634</v>
      </c>
      <c r="S332" s="88">
        <v>15</v>
      </c>
      <c r="AC332" s="88">
        <v>1</v>
      </c>
      <c r="AD332" s="88">
        <v>3</v>
      </c>
      <c r="AE332" s="88" t="s">
        <v>107</v>
      </c>
      <c r="AG332" s="88">
        <v>0</v>
      </c>
      <c r="AM332" s="88" t="s">
        <v>1635</v>
      </c>
      <c r="AN332" s="88" t="s">
        <v>1636</v>
      </c>
      <c r="AO332" s="88" t="s">
        <v>106</v>
      </c>
      <c r="AP332" s="133" t="str">
        <f t="shared" si="20"/>
        <v>15</v>
      </c>
      <c r="AQ332" s="133" t="str">
        <f t="shared" si="21"/>
        <v>02</v>
      </c>
      <c r="AR332" s="133">
        <f t="shared" si="22"/>
        <v>2022</v>
      </c>
      <c r="AS332" s="133" t="str">
        <f t="shared" si="23"/>
        <v>février</v>
      </c>
    </row>
    <row r="333" spans="1:45" hidden="1" x14ac:dyDescent="0.25">
      <c r="A333" s="88" t="s">
        <v>2119</v>
      </c>
      <c r="B333" s="90">
        <v>44613</v>
      </c>
      <c r="C333" s="88">
        <v>1</v>
      </c>
      <c r="D333" s="88" t="s">
        <v>101</v>
      </c>
      <c r="E333" s="126">
        <v>118000</v>
      </c>
      <c r="F333" s="88">
        <v>2</v>
      </c>
      <c r="H333" s="88" t="s">
        <v>195</v>
      </c>
      <c r="I333" s="88">
        <v>7310</v>
      </c>
      <c r="J333" s="88">
        <v>35000</v>
      </c>
      <c r="K333" s="88">
        <v>35238</v>
      </c>
      <c r="L333" s="88" t="s">
        <v>123</v>
      </c>
      <c r="M333" s="89">
        <v>35</v>
      </c>
      <c r="P333" s="88" t="s">
        <v>2120</v>
      </c>
      <c r="S333" s="88">
        <v>15</v>
      </c>
      <c r="T333" s="88" t="s">
        <v>637</v>
      </c>
      <c r="U333" s="88">
        <v>3</v>
      </c>
      <c r="AC333" s="88">
        <v>2</v>
      </c>
      <c r="AD333" s="88">
        <v>3</v>
      </c>
      <c r="AE333" s="88" t="s">
        <v>107</v>
      </c>
      <c r="AG333" s="88">
        <v>0</v>
      </c>
      <c r="AM333" s="88" t="s">
        <v>481</v>
      </c>
      <c r="AN333" s="88" t="s">
        <v>1526</v>
      </c>
      <c r="AO333" s="88" t="s">
        <v>106</v>
      </c>
      <c r="AP333" s="133" t="str">
        <f t="shared" si="20"/>
        <v>21</v>
      </c>
      <c r="AQ333" s="133" t="str">
        <f t="shared" si="21"/>
        <v>02</v>
      </c>
      <c r="AR333" s="133">
        <f t="shared" si="22"/>
        <v>2022</v>
      </c>
      <c r="AS333" s="133" t="str">
        <f t="shared" si="23"/>
        <v>février</v>
      </c>
    </row>
    <row r="334" spans="1:45" hidden="1" x14ac:dyDescent="0.25">
      <c r="A334" s="88" t="s">
        <v>2119</v>
      </c>
      <c r="B334" s="90">
        <v>44613</v>
      </c>
      <c r="C334" s="88">
        <v>1</v>
      </c>
      <c r="D334" s="88" t="s">
        <v>101</v>
      </c>
      <c r="E334" s="126">
        <v>118000</v>
      </c>
      <c r="F334" s="88">
        <v>2</v>
      </c>
      <c r="H334" s="88" t="s">
        <v>195</v>
      </c>
      <c r="I334" s="88">
        <v>7310</v>
      </c>
      <c r="J334" s="88">
        <v>35000</v>
      </c>
      <c r="K334" s="88">
        <v>35238</v>
      </c>
      <c r="L334" s="88" t="s">
        <v>123</v>
      </c>
      <c r="M334" s="89">
        <v>35</v>
      </c>
      <c r="P334" s="88" t="s">
        <v>2120</v>
      </c>
      <c r="S334" s="88">
        <v>15</v>
      </c>
      <c r="T334" s="88" t="s">
        <v>637</v>
      </c>
      <c r="U334" s="88">
        <v>3</v>
      </c>
      <c r="AC334" s="88">
        <v>2</v>
      </c>
      <c r="AD334" s="88">
        <v>2</v>
      </c>
      <c r="AE334" s="88" t="s">
        <v>108</v>
      </c>
      <c r="AF334" s="88" t="s">
        <v>109</v>
      </c>
      <c r="AG334" s="88">
        <v>2</v>
      </c>
      <c r="AM334" s="88" t="s">
        <v>481</v>
      </c>
      <c r="AN334" s="88" t="s">
        <v>1526</v>
      </c>
      <c r="AO334" s="88" t="s">
        <v>106</v>
      </c>
      <c r="AP334" s="133" t="str">
        <f t="shared" si="20"/>
        <v>21</v>
      </c>
      <c r="AQ334" s="133" t="str">
        <f t="shared" si="21"/>
        <v>02</v>
      </c>
      <c r="AR334" s="133">
        <f t="shared" si="22"/>
        <v>2022</v>
      </c>
      <c r="AS334" s="133" t="str">
        <f t="shared" si="23"/>
        <v>février</v>
      </c>
    </row>
    <row r="335" spans="1:45" hidden="1" x14ac:dyDescent="0.25">
      <c r="A335" s="88" t="s">
        <v>2121</v>
      </c>
      <c r="B335" s="90">
        <v>44599</v>
      </c>
      <c r="C335" s="88">
        <v>1</v>
      </c>
      <c r="D335" s="88" t="s">
        <v>101</v>
      </c>
      <c r="E335" s="126">
        <v>150000</v>
      </c>
      <c r="F335" s="88">
        <v>10</v>
      </c>
      <c r="H335" s="88" t="s">
        <v>383</v>
      </c>
      <c r="I335" s="88">
        <v>8140</v>
      </c>
      <c r="J335" s="88">
        <v>35000</v>
      </c>
      <c r="K335" s="88">
        <v>35238</v>
      </c>
      <c r="L335" s="88" t="s">
        <v>123</v>
      </c>
      <c r="M335" s="89">
        <v>35</v>
      </c>
      <c r="P335" s="88" t="s">
        <v>1320</v>
      </c>
      <c r="S335" s="88">
        <v>43</v>
      </c>
      <c r="T335" s="88" t="s">
        <v>1572</v>
      </c>
      <c r="AC335" s="88">
        <v>1</v>
      </c>
      <c r="AD335" s="88">
        <v>2</v>
      </c>
      <c r="AE335" s="88" t="s">
        <v>108</v>
      </c>
      <c r="AF335" s="88" t="s">
        <v>254</v>
      </c>
      <c r="AG335" s="88">
        <v>2</v>
      </c>
      <c r="AM335" s="88" t="s">
        <v>1322</v>
      </c>
      <c r="AN335" s="88" t="s">
        <v>1323</v>
      </c>
      <c r="AO335" s="88" t="s">
        <v>106</v>
      </c>
      <c r="AP335" s="133" t="str">
        <f t="shared" si="20"/>
        <v>07</v>
      </c>
      <c r="AQ335" s="133" t="str">
        <f t="shared" si="21"/>
        <v>02</v>
      </c>
      <c r="AR335" s="133">
        <f t="shared" si="22"/>
        <v>2022</v>
      </c>
      <c r="AS335" s="133" t="str">
        <f t="shared" si="23"/>
        <v>février</v>
      </c>
    </row>
    <row r="336" spans="1:45" hidden="1" x14ac:dyDescent="0.25">
      <c r="A336" s="88" t="s">
        <v>2122</v>
      </c>
      <c r="B336" s="90">
        <v>44607</v>
      </c>
      <c r="C336" s="88">
        <v>1</v>
      </c>
      <c r="D336" s="88" t="s">
        <v>101</v>
      </c>
      <c r="E336" s="126">
        <v>285000</v>
      </c>
      <c r="F336" s="88">
        <v>2</v>
      </c>
      <c r="H336" s="88" t="s">
        <v>311</v>
      </c>
      <c r="I336" s="88">
        <v>2660</v>
      </c>
      <c r="J336" s="88">
        <v>35000</v>
      </c>
      <c r="K336" s="88">
        <v>35238</v>
      </c>
      <c r="L336" s="88" t="s">
        <v>123</v>
      </c>
      <c r="M336" s="89">
        <v>35</v>
      </c>
      <c r="P336" s="88" t="s">
        <v>1346</v>
      </c>
      <c r="S336" s="88">
        <v>62</v>
      </c>
      <c r="AC336" s="88">
        <v>1</v>
      </c>
      <c r="AD336" s="88">
        <v>2</v>
      </c>
      <c r="AE336" s="88" t="s">
        <v>108</v>
      </c>
      <c r="AF336" s="88" t="s">
        <v>212</v>
      </c>
      <c r="AG336" s="88">
        <v>2</v>
      </c>
      <c r="AM336" s="88" t="s">
        <v>1347</v>
      </c>
      <c r="AN336" s="88" t="s">
        <v>1348</v>
      </c>
      <c r="AO336" s="88" t="s">
        <v>106</v>
      </c>
      <c r="AP336" s="133" t="str">
        <f t="shared" si="20"/>
        <v>15</v>
      </c>
      <c r="AQ336" s="133" t="str">
        <f t="shared" si="21"/>
        <v>02</v>
      </c>
      <c r="AR336" s="133">
        <f t="shared" si="22"/>
        <v>2022</v>
      </c>
      <c r="AS336" s="133" t="str">
        <f t="shared" si="23"/>
        <v>février</v>
      </c>
    </row>
    <row r="337" spans="1:45" hidden="1" x14ac:dyDescent="0.25">
      <c r="A337" s="88" t="s">
        <v>2122</v>
      </c>
      <c r="B337" s="90">
        <v>44607</v>
      </c>
      <c r="C337" s="88">
        <v>1</v>
      </c>
      <c r="D337" s="88" t="s">
        <v>101</v>
      </c>
      <c r="E337" s="126">
        <v>285000</v>
      </c>
      <c r="F337" s="88">
        <v>2</v>
      </c>
      <c r="H337" s="88" t="s">
        <v>311</v>
      </c>
      <c r="I337" s="88">
        <v>2660</v>
      </c>
      <c r="J337" s="88">
        <v>35000</v>
      </c>
      <c r="K337" s="88">
        <v>35238</v>
      </c>
      <c r="L337" s="88" t="s">
        <v>123</v>
      </c>
      <c r="M337" s="89">
        <v>35</v>
      </c>
      <c r="P337" s="88" t="s">
        <v>1346</v>
      </c>
      <c r="S337" s="88">
        <v>60</v>
      </c>
      <c r="AC337" s="88">
        <v>1</v>
      </c>
      <c r="AD337" s="88">
        <v>2</v>
      </c>
      <c r="AE337" s="88" t="s">
        <v>108</v>
      </c>
      <c r="AF337" s="88" t="s">
        <v>262</v>
      </c>
      <c r="AG337" s="88">
        <v>0</v>
      </c>
      <c r="AM337" s="88" t="s">
        <v>1347</v>
      </c>
      <c r="AN337" s="88" t="s">
        <v>1348</v>
      </c>
      <c r="AO337" s="88" t="s">
        <v>106</v>
      </c>
      <c r="AP337" s="133" t="str">
        <f t="shared" si="20"/>
        <v>15</v>
      </c>
      <c r="AQ337" s="133" t="str">
        <f t="shared" si="21"/>
        <v>02</v>
      </c>
      <c r="AR337" s="133">
        <f t="shared" si="22"/>
        <v>2022</v>
      </c>
      <c r="AS337" s="133" t="str">
        <f t="shared" si="23"/>
        <v>février</v>
      </c>
    </row>
    <row r="338" spans="1:45" hidden="1" x14ac:dyDescent="0.25">
      <c r="A338" s="88" t="s">
        <v>2123</v>
      </c>
      <c r="B338" s="90">
        <v>44601</v>
      </c>
      <c r="C338" s="88">
        <v>1</v>
      </c>
      <c r="D338" s="88" t="s">
        <v>101</v>
      </c>
      <c r="E338" s="126">
        <v>291355</v>
      </c>
      <c r="F338" s="88">
        <v>4</v>
      </c>
      <c r="H338" s="88" t="s">
        <v>1382</v>
      </c>
      <c r="I338" s="88">
        <v>8588</v>
      </c>
      <c r="J338" s="88">
        <v>35000</v>
      </c>
      <c r="K338" s="88">
        <v>35238</v>
      </c>
      <c r="L338" s="88" t="s">
        <v>123</v>
      </c>
      <c r="M338" s="89">
        <v>35</v>
      </c>
      <c r="P338" s="88" t="s">
        <v>1500</v>
      </c>
      <c r="S338" s="88">
        <v>112</v>
      </c>
      <c r="U338" s="88">
        <v>118</v>
      </c>
      <c r="V338" s="88" t="s">
        <v>763</v>
      </c>
      <c r="W338" s="88">
        <v>128</v>
      </c>
      <c r="AC338" s="88">
        <v>3</v>
      </c>
      <c r="AD338" s="88">
        <v>3</v>
      </c>
      <c r="AE338" s="88" t="s">
        <v>107</v>
      </c>
      <c r="AG338" s="88">
        <v>0</v>
      </c>
      <c r="AM338" s="88" t="s">
        <v>1501</v>
      </c>
      <c r="AN338" s="88" t="s">
        <v>1502</v>
      </c>
      <c r="AO338" s="88" t="s">
        <v>106</v>
      </c>
      <c r="AP338" s="133" t="str">
        <f t="shared" si="20"/>
        <v>09</v>
      </c>
      <c r="AQ338" s="133" t="str">
        <f t="shared" si="21"/>
        <v>02</v>
      </c>
      <c r="AR338" s="133">
        <f t="shared" si="22"/>
        <v>2022</v>
      </c>
      <c r="AS338" s="133" t="str">
        <f t="shared" si="23"/>
        <v>février</v>
      </c>
    </row>
    <row r="339" spans="1:45" hidden="1" x14ac:dyDescent="0.25">
      <c r="A339" s="88" t="s">
        <v>2123</v>
      </c>
      <c r="B339" s="90">
        <v>44601</v>
      </c>
      <c r="C339" s="88">
        <v>1</v>
      </c>
      <c r="D339" s="88" t="s">
        <v>101</v>
      </c>
      <c r="E339" s="126">
        <v>291355</v>
      </c>
      <c r="F339" s="88">
        <v>4</v>
      </c>
      <c r="H339" s="88" t="s">
        <v>1382</v>
      </c>
      <c r="I339" s="88">
        <v>8588</v>
      </c>
      <c r="J339" s="88">
        <v>35000</v>
      </c>
      <c r="K339" s="88">
        <v>35238</v>
      </c>
      <c r="L339" s="88" t="s">
        <v>123</v>
      </c>
      <c r="M339" s="89">
        <v>35</v>
      </c>
      <c r="P339" s="88" t="s">
        <v>1500</v>
      </c>
      <c r="S339" s="88">
        <v>112</v>
      </c>
      <c r="U339" s="88">
        <v>118</v>
      </c>
      <c r="V339" s="88" t="s">
        <v>763</v>
      </c>
      <c r="W339" s="88">
        <v>128</v>
      </c>
      <c r="AC339" s="88">
        <v>3</v>
      </c>
      <c r="AD339" s="88">
        <v>3</v>
      </c>
      <c r="AE339" s="88" t="s">
        <v>107</v>
      </c>
      <c r="AG339" s="88">
        <v>0</v>
      </c>
      <c r="AM339" s="88" t="s">
        <v>1501</v>
      </c>
      <c r="AN339" s="88" t="s">
        <v>1502</v>
      </c>
      <c r="AO339" s="88" t="s">
        <v>106</v>
      </c>
      <c r="AP339" s="133" t="str">
        <f t="shared" si="20"/>
        <v>09</v>
      </c>
      <c r="AQ339" s="133" t="str">
        <f t="shared" si="21"/>
        <v>02</v>
      </c>
      <c r="AR339" s="133">
        <f t="shared" si="22"/>
        <v>2022</v>
      </c>
      <c r="AS339" s="133" t="str">
        <f t="shared" si="23"/>
        <v>février</v>
      </c>
    </row>
    <row r="340" spans="1:45" hidden="1" x14ac:dyDescent="0.25">
      <c r="A340" s="88" t="s">
        <v>2123</v>
      </c>
      <c r="B340" s="90">
        <v>44601</v>
      </c>
      <c r="C340" s="88">
        <v>1</v>
      </c>
      <c r="D340" s="88" t="s">
        <v>101</v>
      </c>
      <c r="E340" s="126">
        <v>291355</v>
      </c>
      <c r="F340" s="88">
        <v>4</v>
      </c>
      <c r="H340" s="88" t="s">
        <v>1382</v>
      </c>
      <c r="I340" s="88">
        <v>8588</v>
      </c>
      <c r="J340" s="88">
        <v>35000</v>
      </c>
      <c r="K340" s="88">
        <v>35238</v>
      </c>
      <c r="L340" s="88" t="s">
        <v>123</v>
      </c>
      <c r="M340" s="89">
        <v>35</v>
      </c>
      <c r="P340" s="88" t="s">
        <v>1500</v>
      </c>
      <c r="S340" s="88">
        <v>112</v>
      </c>
      <c r="U340" s="88">
        <v>118</v>
      </c>
      <c r="V340" s="88" t="s">
        <v>763</v>
      </c>
      <c r="W340" s="88">
        <v>128</v>
      </c>
      <c r="AC340" s="88">
        <v>3</v>
      </c>
      <c r="AD340" s="88">
        <v>2</v>
      </c>
      <c r="AE340" s="88" t="s">
        <v>108</v>
      </c>
      <c r="AF340" s="88" t="s">
        <v>268</v>
      </c>
      <c r="AG340" s="88">
        <v>3</v>
      </c>
      <c r="AM340" s="88" t="s">
        <v>1501</v>
      </c>
      <c r="AN340" s="88" t="s">
        <v>1502</v>
      </c>
      <c r="AO340" s="88" t="s">
        <v>106</v>
      </c>
      <c r="AP340" s="133" t="str">
        <f t="shared" si="20"/>
        <v>09</v>
      </c>
      <c r="AQ340" s="133" t="str">
        <f t="shared" si="21"/>
        <v>02</v>
      </c>
      <c r="AR340" s="133">
        <f t="shared" si="22"/>
        <v>2022</v>
      </c>
      <c r="AS340" s="133" t="str">
        <f t="shared" si="23"/>
        <v>février</v>
      </c>
    </row>
    <row r="341" spans="1:45" hidden="1" x14ac:dyDescent="0.25">
      <c r="A341" s="88" t="s">
        <v>2124</v>
      </c>
      <c r="B341" s="90">
        <v>44623</v>
      </c>
      <c r="C341" s="88">
        <v>1</v>
      </c>
      <c r="D341" s="88" t="s">
        <v>101</v>
      </c>
      <c r="E341" s="126">
        <v>91000</v>
      </c>
      <c r="F341" s="88">
        <v>6</v>
      </c>
      <c r="H341" s="88" t="s">
        <v>1664</v>
      </c>
      <c r="I341" s="88">
        <v>8920</v>
      </c>
      <c r="J341" s="88">
        <v>35000</v>
      </c>
      <c r="K341" s="88">
        <v>35238</v>
      </c>
      <c r="L341" s="88" t="s">
        <v>123</v>
      </c>
      <c r="M341" s="89">
        <v>35</v>
      </c>
      <c r="P341" s="88" t="s">
        <v>1850</v>
      </c>
      <c r="S341" s="88">
        <v>19</v>
      </c>
      <c r="T341" s="88" t="s">
        <v>2125</v>
      </c>
      <c r="AC341" s="88">
        <v>1</v>
      </c>
      <c r="AD341" s="88">
        <v>2</v>
      </c>
      <c r="AE341" s="88" t="s">
        <v>108</v>
      </c>
      <c r="AF341" s="88" t="s">
        <v>310</v>
      </c>
      <c r="AG341" s="88">
        <v>1</v>
      </c>
      <c r="AM341" s="88" t="s">
        <v>1851</v>
      </c>
      <c r="AN341" s="88" t="s">
        <v>1852</v>
      </c>
      <c r="AO341" s="88" t="s">
        <v>106</v>
      </c>
      <c r="AP341" s="133" t="str">
        <f t="shared" si="20"/>
        <v>03</v>
      </c>
      <c r="AQ341" s="133" t="str">
        <f t="shared" si="21"/>
        <v>03</v>
      </c>
      <c r="AR341" s="133">
        <f t="shared" si="22"/>
        <v>2022</v>
      </c>
      <c r="AS341" s="133" t="str">
        <f t="shared" si="23"/>
        <v>mars</v>
      </c>
    </row>
    <row r="342" spans="1:45" hidden="1" x14ac:dyDescent="0.25">
      <c r="A342" s="88" t="s">
        <v>2126</v>
      </c>
      <c r="B342" s="90">
        <v>44624</v>
      </c>
      <c r="C342" s="88">
        <v>1</v>
      </c>
      <c r="D342" s="88" t="s">
        <v>101</v>
      </c>
      <c r="E342" s="126">
        <v>370000</v>
      </c>
      <c r="F342" s="88">
        <v>3</v>
      </c>
      <c r="H342" s="88" t="s">
        <v>383</v>
      </c>
      <c r="I342" s="88">
        <v>8140</v>
      </c>
      <c r="J342" s="88">
        <v>35000</v>
      </c>
      <c r="K342" s="88">
        <v>35238</v>
      </c>
      <c r="L342" s="88" t="s">
        <v>123</v>
      </c>
      <c r="M342" s="89">
        <v>35</v>
      </c>
      <c r="P342" s="88" t="s">
        <v>2127</v>
      </c>
      <c r="S342" s="88">
        <v>15</v>
      </c>
      <c r="T342" s="88" t="s">
        <v>217</v>
      </c>
      <c r="U342" s="88">
        <v>3</v>
      </c>
      <c r="V342" s="88" t="s">
        <v>1905</v>
      </c>
      <c r="W342" s="88">
        <v>4</v>
      </c>
      <c r="X342" s="88" t="s">
        <v>217</v>
      </c>
      <c r="Y342" s="88">
        <v>5</v>
      </c>
      <c r="AA342" s="88">
        <v>9</v>
      </c>
      <c r="AC342" s="88">
        <v>5</v>
      </c>
      <c r="AD342" s="88">
        <v>3</v>
      </c>
      <c r="AE342" s="88" t="s">
        <v>107</v>
      </c>
      <c r="AG342" s="88">
        <v>0</v>
      </c>
      <c r="AM342" s="88" t="s">
        <v>2128</v>
      </c>
      <c r="AN342" s="88" t="s">
        <v>2129</v>
      </c>
      <c r="AO342" s="88" t="s">
        <v>106</v>
      </c>
      <c r="AP342" s="133" t="str">
        <f t="shared" si="20"/>
        <v>04</v>
      </c>
      <c r="AQ342" s="133" t="str">
        <f t="shared" si="21"/>
        <v>03</v>
      </c>
      <c r="AR342" s="133">
        <f t="shared" si="22"/>
        <v>2022</v>
      </c>
      <c r="AS342" s="133" t="str">
        <f t="shared" si="23"/>
        <v>mars</v>
      </c>
    </row>
    <row r="343" spans="1:45" hidden="1" x14ac:dyDescent="0.25">
      <c r="A343" s="88" t="s">
        <v>2126</v>
      </c>
      <c r="B343" s="90">
        <v>44624</v>
      </c>
      <c r="C343" s="88">
        <v>1</v>
      </c>
      <c r="D343" s="88" t="s">
        <v>101</v>
      </c>
      <c r="E343" s="126">
        <v>370000</v>
      </c>
      <c r="F343" s="88">
        <v>3</v>
      </c>
      <c r="H343" s="88" t="s">
        <v>383</v>
      </c>
      <c r="I343" s="88">
        <v>8140</v>
      </c>
      <c r="J343" s="88">
        <v>35000</v>
      </c>
      <c r="K343" s="88">
        <v>35238</v>
      </c>
      <c r="L343" s="88" t="s">
        <v>123</v>
      </c>
      <c r="M343" s="89">
        <v>35</v>
      </c>
      <c r="P343" s="88" t="s">
        <v>2127</v>
      </c>
      <c r="S343" s="88">
        <v>15</v>
      </c>
      <c r="T343" s="88" t="s">
        <v>217</v>
      </c>
      <c r="U343" s="88">
        <v>3</v>
      </c>
      <c r="V343" s="88" t="s">
        <v>1905</v>
      </c>
      <c r="W343" s="88">
        <v>4</v>
      </c>
      <c r="X343" s="88" t="s">
        <v>217</v>
      </c>
      <c r="Y343" s="88">
        <v>5</v>
      </c>
      <c r="AA343" s="88">
        <v>9</v>
      </c>
      <c r="AC343" s="88">
        <v>5</v>
      </c>
      <c r="AD343" s="88">
        <v>3</v>
      </c>
      <c r="AE343" s="88" t="s">
        <v>107</v>
      </c>
      <c r="AG343" s="88">
        <v>0</v>
      </c>
      <c r="AM343" s="88" t="s">
        <v>2128</v>
      </c>
      <c r="AN343" s="88" t="s">
        <v>2129</v>
      </c>
      <c r="AO343" s="88" t="s">
        <v>106</v>
      </c>
      <c r="AP343" s="133" t="str">
        <f t="shared" si="20"/>
        <v>04</v>
      </c>
      <c r="AQ343" s="133" t="str">
        <f t="shared" si="21"/>
        <v>03</v>
      </c>
      <c r="AR343" s="133">
        <f t="shared" si="22"/>
        <v>2022</v>
      </c>
      <c r="AS343" s="133" t="str">
        <f t="shared" si="23"/>
        <v>mars</v>
      </c>
    </row>
    <row r="344" spans="1:45" hidden="1" x14ac:dyDescent="0.25">
      <c r="A344" s="88" t="s">
        <v>2126</v>
      </c>
      <c r="B344" s="90">
        <v>44624</v>
      </c>
      <c r="C344" s="88">
        <v>1</v>
      </c>
      <c r="D344" s="88" t="s">
        <v>101</v>
      </c>
      <c r="E344" s="126">
        <v>370000</v>
      </c>
      <c r="F344" s="88">
        <v>3</v>
      </c>
      <c r="H344" s="88" t="s">
        <v>383</v>
      </c>
      <c r="I344" s="88">
        <v>8140</v>
      </c>
      <c r="J344" s="88">
        <v>35000</v>
      </c>
      <c r="K344" s="88">
        <v>35238</v>
      </c>
      <c r="L344" s="88" t="s">
        <v>123</v>
      </c>
      <c r="M344" s="89">
        <v>35</v>
      </c>
      <c r="P344" s="88" t="s">
        <v>2127</v>
      </c>
      <c r="S344" s="88">
        <v>15</v>
      </c>
      <c r="T344" s="88" t="s">
        <v>217</v>
      </c>
      <c r="U344" s="88">
        <v>3</v>
      </c>
      <c r="V344" s="88" t="s">
        <v>1905</v>
      </c>
      <c r="W344" s="88">
        <v>4</v>
      </c>
      <c r="X344" s="88" t="s">
        <v>217</v>
      </c>
      <c r="Y344" s="88">
        <v>5</v>
      </c>
      <c r="AA344" s="88">
        <v>9</v>
      </c>
      <c r="AC344" s="88">
        <v>5</v>
      </c>
      <c r="AD344" s="88">
        <v>2</v>
      </c>
      <c r="AE344" s="88" t="s">
        <v>108</v>
      </c>
      <c r="AF344" s="88" t="s">
        <v>218</v>
      </c>
      <c r="AG344" s="88">
        <v>4</v>
      </c>
      <c r="AM344" s="88" t="s">
        <v>2128</v>
      </c>
      <c r="AN344" s="88" t="s">
        <v>2129</v>
      </c>
      <c r="AO344" s="88" t="s">
        <v>106</v>
      </c>
      <c r="AP344" s="133" t="str">
        <f t="shared" si="20"/>
        <v>04</v>
      </c>
      <c r="AQ344" s="133" t="str">
        <f t="shared" si="21"/>
        <v>03</v>
      </c>
      <c r="AR344" s="133">
        <f t="shared" si="22"/>
        <v>2022</v>
      </c>
      <c r="AS344" s="133" t="str">
        <f t="shared" si="23"/>
        <v>mars</v>
      </c>
    </row>
    <row r="345" spans="1:45" hidden="1" x14ac:dyDescent="0.25">
      <c r="A345" s="88" t="s">
        <v>2130</v>
      </c>
      <c r="B345" s="90">
        <v>44628</v>
      </c>
      <c r="C345" s="88">
        <v>1</v>
      </c>
      <c r="D345" s="88" t="s">
        <v>101</v>
      </c>
      <c r="E345" s="126">
        <v>65000</v>
      </c>
      <c r="F345" s="88">
        <v>1</v>
      </c>
      <c r="H345" s="88" t="s">
        <v>313</v>
      </c>
      <c r="I345" s="88">
        <v>4510</v>
      </c>
      <c r="J345" s="88">
        <v>35000</v>
      </c>
      <c r="K345" s="88">
        <v>35238</v>
      </c>
      <c r="L345" s="88" t="s">
        <v>123</v>
      </c>
      <c r="M345" s="89">
        <v>35</v>
      </c>
      <c r="P345" s="88" t="s">
        <v>314</v>
      </c>
      <c r="S345" s="88">
        <v>137</v>
      </c>
      <c r="T345" s="88" t="s">
        <v>1882</v>
      </c>
      <c r="AC345" s="88">
        <v>1</v>
      </c>
      <c r="AD345" s="88">
        <v>2</v>
      </c>
      <c r="AE345" s="88" t="s">
        <v>108</v>
      </c>
      <c r="AF345" s="88" t="s">
        <v>308</v>
      </c>
      <c r="AG345" s="88">
        <v>1</v>
      </c>
      <c r="AM345" s="88" t="s">
        <v>316</v>
      </c>
      <c r="AN345" s="88" t="s">
        <v>317</v>
      </c>
      <c r="AO345" s="88" t="s">
        <v>106</v>
      </c>
      <c r="AP345" s="133" t="str">
        <f t="shared" si="20"/>
        <v>08</v>
      </c>
      <c r="AQ345" s="133" t="str">
        <f t="shared" si="21"/>
        <v>03</v>
      </c>
      <c r="AR345" s="133">
        <f t="shared" si="22"/>
        <v>2022</v>
      </c>
      <c r="AS345" s="133" t="str">
        <f t="shared" si="23"/>
        <v>mars</v>
      </c>
    </row>
    <row r="346" spans="1:45" hidden="1" x14ac:dyDescent="0.25">
      <c r="A346" s="88" t="s">
        <v>2131</v>
      </c>
      <c r="B346" s="90">
        <v>44631</v>
      </c>
      <c r="C346" s="88">
        <v>1</v>
      </c>
      <c r="D346" s="88" t="s">
        <v>101</v>
      </c>
      <c r="E346" s="126">
        <v>360000</v>
      </c>
      <c r="F346" s="88">
        <v>24</v>
      </c>
      <c r="H346" s="88" t="s">
        <v>236</v>
      </c>
      <c r="I346" s="88">
        <v>5710</v>
      </c>
      <c r="J346" s="88">
        <v>35000</v>
      </c>
      <c r="K346" s="88">
        <v>35238</v>
      </c>
      <c r="L346" s="88" t="s">
        <v>123</v>
      </c>
      <c r="M346" s="89">
        <v>35</v>
      </c>
      <c r="P346" s="88" t="s">
        <v>1282</v>
      </c>
      <c r="S346" s="88">
        <v>13</v>
      </c>
      <c r="AC346" s="88">
        <v>1</v>
      </c>
      <c r="AD346" s="88">
        <v>3</v>
      </c>
      <c r="AE346" s="88" t="s">
        <v>107</v>
      </c>
      <c r="AG346" s="88">
        <v>0</v>
      </c>
      <c r="AM346" s="88" t="s">
        <v>1283</v>
      </c>
      <c r="AN346" s="88" t="s">
        <v>1284</v>
      </c>
      <c r="AO346" s="88" t="s">
        <v>106</v>
      </c>
      <c r="AP346" s="133" t="str">
        <f t="shared" si="20"/>
        <v>11</v>
      </c>
      <c r="AQ346" s="133" t="str">
        <f t="shared" si="21"/>
        <v>03</v>
      </c>
      <c r="AR346" s="133">
        <f t="shared" si="22"/>
        <v>2022</v>
      </c>
      <c r="AS346" s="133" t="str">
        <f t="shared" si="23"/>
        <v>mars</v>
      </c>
    </row>
    <row r="347" spans="1:45" hidden="1" x14ac:dyDescent="0.25">
      <c r="A347" s="88" t="s">
        <v>2131</v>
      </c>
      <c r="B347" s="90">
        <v>44631</v>
      </c>
      <c r="C347" s="88">
        <v>1</v>
      </c>
      <c r="D347" s="88" t="s">
        <v>101</v>
      </c>
      <c r="E347" s="126">
        <v>360000</v>
      </c>
      <c r="F347" s="88">
        <v>24</v>
      </c>
      <c r="H347" s="88" t="s">
        <v>236</v>
      </c>
      <c r="I347" s="88">
        <v>5710</v>
      </c>
      <c r="J347" s="88">
        <v>35000</v>
      </c>
      <c r="K347" s="88">
        <v>35238</v>
      </c>
      <c r="L347" s="88" t="s">
        <v>123</v>
      </c>
      <c r="M347" s="89">
        <v>35</v>
      </c>
      <c r="P347" s="88" t="s">
        <v>1282</v>
      </c>
      <c r="S347" s="88">
        <v>25</v>
      </c>
      <c r="T347" s="88" t="s">
        <v>1573</v>
      </c>
      <c r="AC347" s="88">
        <v>1</v>
      </c>
      <c r="AD347" s="88">
        <v>3</v>
      </c>
      <c r="AE347" s="88" t="s">
        <v>107</v>
      </c>
      <c r="AG347" s="88">
        <v>0</v>
      </c>
      <c r="AM347" s="88" t="s">
        <v>1283</v>
      </c>
      <c r="AN347" s="88" t="s">
        <v>1284</v>
      </c>
      <c r="AO347" s="88" t="s">
        <v>106</v>
      </c>
      <c r="AP347" s="133" t="str">
        <f t="shared" si="20"/>
        <v>11</v>
      </c>
      <c r="AQ347" s="133" t="str">
        <f t="shared" si="21"/>
        <v>03</v>
      </c>
      <c r="AR347" s="133">
        <f t="shared" si="22"/>
        <v>2022</v>
      </c>
      <c r="AS347" s="133" t="str">
        <f t="shared" si="23"/>
        <v>mars</v>
      </c>
    </row>
    <row r="348" spans="1:45" hidden="1" x14ac:dyDescent="0.25">
      <c r="A348" s="88" t="s">
        <v>2131</v>
      </c>
      <c r="B348" s="90">
        <v>44631</v>
      </c>
      <c r="C348" s="88">
        <v>1</v>
      </c>
      <c r="D348" s="88" t="s">
        <v>101</v>
      </c>
      <c r="E348" s="126">
        <v>360000</v>
      </c>
      <c r="F348" s="88">
        <v>24</v>
      </c>
      <c r="H348" s="88" t="s">
        <v>236</v>
      </c>
      <c r="I348" s="88">
        <v>5710</v>
      </c>
      <c r="J348" s="88">
        <v>35000</v>
      </c>
      <c r="K348" s="88">
        <v>35238</v>
      </c>
      <c r="L348" s="88" t="s">
        <v>123</v>
      </c>
      <c r="M348" s="89">
        <v>35</v>
      </c>
      <c r="P348" s="88" t="s">
        <v>1282</v>
      </c>
      <c r="S348" s="88">
        <v>25</v>
      </c>
      <c r="T348" s="88" t="s">
        <v>1573</v>
      </c>
      <c r="AC348" s="88">
        <v>1</v>
      </c>
      <c r="AD348" s="88">
        <v>3</v>
      </c>
      <c r="AE348" s="88" t="s">
        <v>107</v>
      </c>
      <c r="AG348" s="88">
        <v>0</v>
      </c>
      <c r="AM348" s="88" t="s">
        <v>1283</v>
      </c>
      <c r="AN348" s="88" t="s">
        <v>1284</v>
      </c>
      <c r="AO348" s="88" t="s">
        <v>106</v>
      </c>
      <c r="AP348" s="133" t="str">
        <f t="shared" si="20"/>
        <v>11</v>
      </c>
      <c r="AQ348" s="133" t="str">
        <f t="shared" si="21"/>
        <v>03</v>
      </c>
      <c r="AR348" s="133">
        <f t="shared" si="22"/>
        <v>2022</v>
      </c>
      <c r="AS348" s="133" t="str">
        <f t="shared" si="23"/>
        <v>mars</v>
      </c>
    </row>
    <row r="349" spans="1:45" hidden="1" x14ac:dyDescent="0.25">
      <c r="A349" s="88" t="s">
        <v>2131</v>
      </c>
      <c r="B349" s="90">
        <v>44631</v>
      </c>
      <c r="C349" s="88">
        <v>1</v>
      </c>
      <c r="D349" s="88" t="s">
        <v>101</v>
      </c>
      <c r="E349" s="126">
        <v>360000</v>
      </c>
      <c r="F349" s="88">
        <v>24</v>
      </c>
      <c r="H349" s="88" t="s">
        <v>236</v>
      </c>
      <c r="I349" s="88">
        <v>5710</v>
      </c>
      <c r="J349" s="88">
        <v>35000</v>
      </c>
      <c r="K349" s="88">
        <v>35238</v>
      </c>
      <c r="L349" s="88" t="s">
        <v>123</v>
      </c>
      <c r="M349" s="89">
        <v>35</v>
      </c>
      <c r="P349" s="88" t="s">
        <v>1282</v>
      </c>
      <c r="S349" s="88">
        <v>25</v>
      </c>
      <c r="T349" s="88" t="s">
        <v>1573</v>
      </c>
      <c r="AC349" s="88">
        <v>1</v>
      </c>
      <c r="AD349" s="88">
        <v>2</v>
      </c>
      <c r="AE349" s="88" t="s">
        <v>108</v>
      </c>
      <c r="AF349" s="88" t="s">
        <v>169</v>
      </c>
      <c r="AG349" s="88">
        <v>5</v>
      </c>
      <c r="AM349" s="88" t="s">
        <v>1283</v>
      </c>
      <c r="AN349" s="88" t="s">
        <v>1284</v>
      </c>
      <c r="AO349" s="88" t="s">
        <v>106</v>
      </c>
      <c r="AP349" s="133" t="str">
        <f t="shared" si="20"/>
        <v>11</v>
      </c>
      <c r="AQ349" s="133" t="str">
        <f t="shared" si="21"/>
        <v>03</v>
      </c>
      <c r="AR349" s="133">
        <f t="shared" si="22"/>
        <v>2022</v>
      </c>
      <c r="AS349" s="133" t="str">
        <f t="shared" si="23"/>
        <v>mars</v>
      </c>
    </row>
    <row r="350" spans="1:45" hidden="1" x14ac:dyDescent="0.25">
      <c r="A350" s="88" t="s">
        <v>2131</v>
      </c>
      <c r="B350" s="90">
        <v>44631</v>
      </c>
      <c r="C350" s="88">
        <v>1</v>
      </c>
      <c r="D350" s="88" t="s">
        <v>101</v>
      </c>
      <c r="E350" s="126">
        <v>360000</v>
      </c>
      <c r="F350" s="88">
        <v>8</v>
      </c>
      <c r="H350" s="88" t="s">
        <v>280</v>
      </c>
      <c r="I350" s="88">
        <v>2420</v>
      </c>
      <c r="J350" s="88">
        <v>35000</v>
      </c>
      <c r="K350" s="88">
        <v>35238</v>
      </c>
      <c r="L350" s="88" t="s">
        <v>123</v>
      </c>
      <c r="M350" s="89">
        <v>35</v>
      </c>
      <c r="P350" s="88" t="s">
        <v>859</v>
      </c>
      <c r="S350" s="88">
        <v>1</v>
      </c>
      <c r="AC350" s="88">
        <v>1</v>
      </c>
      <c r="AD350" s="88">
        <v>3</v>
      </c>
      <c r="AE350" s="88" t="s">
        <v>107</v>
      </c>
      <c r="AG350" s="88">
        <v>0</v>
      </c>
      <c r="AM350" s="88" t="s">
        <v>860</v>
      </c>
      <c r="AN350" s="88" t="s">
        <v>861</v>
      </c>
      <c r="AO350" s="88" t="s">
        <v>106</v>
      </c>
      <c r="AP350" s="133" t="str">
        <f t="shared" si="20"/>
        <v>11</v>
      </c>
      <c r="AQ350" s="133" t="str">
        <f t="shared" si="21"/>
        <v>03</v>
      </c>
      <c r="AR350" s="133">
        <f t="shared" si="22"/>
        <v>2022</v>
      </c>
      <c r="AS350" s="133" t="str">
        <f t="shared" si="23"/>
        <v>mars</v>
      </c>
    </row>
    <row r="351" spans="1:45" hidden="1" x14ac:dyDescent="0.25">
      <c r="A351" s="88" t="s">
        <v>2132</v>
      </c>
      <c r="B351" s="90">
        <v>44659</v>
      </c>
      <c r="C351" s="88">
        <v>1</v>
      </c>
      <c r="D351" s="88" t="s">
        <v>101</v>
      </c>
      <c r="E351" s="126">
        <v>178880</v>
      </c>
      <c r="F351" s="88">
        <v>3</v>
      </c>
      <c r="H351" s="88" t="s">
        <v>313</v>
      </c>
      <c r="I351" s="88">
        <v>4510</v>
      </c>
      <c r="J351" s="88">
        <v>35000</v>
      </c>
      <c r="K351" s="88">
        <v>35238</v>
      </c>
      <c r="L351" s="88" t="s">
        <v>123</v>
      </c>
      <c r="M351" s="89">
        <v>35</v>
      </c>
      <c r="P351" s="88" t="s">
        <v>1638</v>
      </c>
      <c r="S351" s="88">
        <v>12</v>
      </c>
      <c r="T351" s="88" t="s">
        <v>1677</v>
      </c>
      <c r="AC351" s="88">
        <v>1</v>
      </c>
      <c r="AD351" s="88">
        <v>2</v>
      </c>
      <c r="AE351" s="88" t="s">
        <v>108</v>
      </c>
      <c r="AF351" s="88" t="s">
        <v>210</v>
      </c>
      <c r="AG351" s="88">
        <v>1</v>
      </c>
      <c r="AM351" s="88" t="s">
        <v>1639</v>
      </c>
      <c r="AN351" s="88" t="s">
        <v>1640</v>
      </c>
      <c r="AO351" s="88" t="s">
        <v>106</v>
      </c>
      <c r="AP351" s="133" t="str">
        <f t="shared" si="20"/>
        <v>08</v>
      </c>
      <c r="AQ351" s="133" t="str">
        <f t="shared" si="21"/>
        <v>04</v>
      </c>
      <c r="AR351" s="133">
        <f t="shared" si="22"/>
        <v>2022</v>
      </c>
      <c r="AS351" s="133" t="str">
        <f t="shared" si="23"/>
        <v>avril</v>
      </c>
    </row>
    <row r="352" spans="1:45" hidden="1" x14ac:dyDescent="0.25">
      <c r="A352" s="88" t="s">
        <v>2132</v>
      </c>
      <c r="B352" s="90">
        <v>44659</v>
      </c>
      <c r="C352" s="88">
        <v>1</v>
      </c>
      <c r="D352" s="88" t="s">
        <v>101</v>
      </c>
      <c r="E352" s="126">
        <v>178880</v>
      </c>
      <c r="F352" s="88">
        <v>3</v>
      </c>
      <c r="H352" s="88" t="s">
        <v>313</v>
      </c>
      <c r="I352" s="88">
        <v>4510</v>
      </c>
      <c r="J352" s="88">
        <v>35000</v>
      </c>
      <c r="K352" s="88">
        <v>35238</v>
      </c>
      <c r="L352" s="88" t="s">
        <v>123</v>
      </c>
      <c r="M352" s="89">
        <v>35</v>
      </c>
      <c r="P352" s="88" t="s">
        <v>1638</v>
      </c>
      <c r="S352" s="88">
        <v>12</v>
      </c>
      <c r="T352" s="88" t="s">
        <v>1677</v>
      </c>
      <c r="AC352" s="88">
        <v>1</v>
      </c>
      <c r="AD352" s="88">
        <v>3</v>
      </c>
      <c r="AE352" s="88" t="s">
        <v>107</v>
      </c>
      <c r="AG352" s="88">
        <v>0</v>
      </c>
      <c r="AM352" s="88" t="s">
        <v>1639</v>
      </c>
      <c r="AN352" s="88" t="s">
        <v>1640</v>
      </c>
      <c r="AO352" s="88" t="s">
        <v>106</v>
      </c>
      <c r="AP352" s="133" t="str">
        <f t="shared" si="20"/>
        <v>08</v>
      </c>
      <c r="AQ352" s="133" t="str">
        <f t="shared" si="21"/>
        <v>04</v>
      </c>
      <c r="AR352" s="133">
        <f t="shared" si="22"/>
        <v>2022</v>
      </c>
      <c r="AS352" s="133" t="str">
        <f t="shared" si="23"/>
        <v>avril</v>
      </c>
    </row>
    <row r="353" spans="1:45" hidden="1" x14ac:dyDescent="0.25">
      <c r="A353" s="88" t="s">
        <v>2133</v>
      </c>
      <c r="B353" s="90">
        <v>44637</v>
      </c>
      <c r="C353" s="88">
        <v>1</v>
      </c>
      <c r="D353" s="88" t="s">
        <v>101</v>
      </c>
      <c r="E353" s="126">
        <v>169050</v>
      </c>
      <c r="F353" s="88">
        <v>17</v>
      </c>
      <c r="H353" s="88" t="s">
        <v>506</v>
      </c>
      <c r="I353" s="88">
        <v>8710</v>
      </c>
      <c r="J353" s="88">
        <v>35000</v>
      </c>
      <c r="K353" s="88">
        <v>35238</v>
      </c>
      <c r="L353" s="88" t="s">
        <v>123</v>
      </c>
      <c r="M353" s="89">
        <v>35</v>
      </c>
      <c r="P353" s="88" t="s">
        <v>1684</v>
      </c>
      <c r="S353" s="88">
        <v>17</v>
      </c>
      <c r="T353" s="88" t="s">
        <v>1413</v>
      </c>
      <c r="U353" s="88">
        <v>21</v>
      </c>
      <c r="V353" s="88" t="s">
        <v>864</v>
      </c>
      <c r="AC353" s="88">
        <v>2</v>
      </c>
      <c r="AD353" s="88">
        <v>2</v>
      </c>
      <c r="AE353" s="88" t="s">
        <v>108</v>
      </c>
      <c r="AF353" s="88" t="s">
        <v>291</v>
      </c>
      <c r="AG353" s="88">
        <v>1</v>
      </c>
      <c r="AM353" s="88" t="s">
        <v>755</v>
      </c>
      <c r="AN353" s="88" t="s">
        <v>351</v>
      </c>
      <c r="AO353" s="88" t="s">
        <v>106</v>
      </c>
      <c r="AP353" s="133" t="str">
        <f t="shared" si="20"/>
        <v>17</v>
      </c>
      <c r="AQ353" s="133" t="str">
        <f t="shared" si="21"/>
        <v>03</v>
      </c>
      <c r="AR353" s="133">
        <f t="shared" si="22"/>
        <v>2022</v>
      </c>
      <c r="AS353" s="133" t="str">
        <f t="shared" si="23"/>
        <v>mars</v>
      </c>
    </row>
    <row r="354" spans="1:45" hidden="1" x14ac:dyDescent="0.25">
      <c r="A354" s="88" t="s">
        <v>2133</v>
      </c>
      <c r="B354" s="90">
        <v>44637</v>
      </c>
      <c r="C354" s="88">
        <v>1</v>
      </c>
      <c r="D354" s="88" t="s">
        <v>101</v>
      </c>
      <c r="E354" s="126">
        <v>169050</v>
      </c>
      <c r="F354" s="88">
        <v>17</v>
      </c>
      <c r="H354" s="88" t="s">
        <v>506</v>
      </c>
      <c r="I354" s="88">
        <v>8710</v>
      </c>
      <c r="J354" s="88">
        <v>35000</v>
      </c>
      <c r="K354" s="88">
        <v>35238</v>
      </c>
      <c r="L354" s="88" t="s">
        <v>123</v>
      </c>
      <c r="M354" s="89">
        <v>35</v>
      </c>
      <c r="P354" s="88" t="s">
        <v>1684</v>
      </c>
      <c r="S354" s="88">
        <v>17</v>
      </c>
      <c r="T354" s="88" t="s">
        <v>1413</v>
      </c>
      <c r="U354" s="88">
        <v>21</v>
      </c>
      <c r="V354" s="88" t="s">
        <v>864</v>
      </c>
      <c r="AC354" s="88">
        <v>2</v>
      </c>
      <c r="AD354" s="88">
        <v>3</v>
      </c>
      <c r="AE354" s="88" t="s">
        <v>107</v>
      </c>
      <c r="AG354" s="88">
        <v>0</v>
      </c>
      <c r="AM354" s="88" t="s">
        <v>755</v>
      </c>
      <c r="AN354" s="88" t="s">
        <v>351</v>
      </c>
      <c r="AO354" s="88" t="s">
        <v>106</v>
      </c>
      <c r="AP354" s="133" t="str">
        <f t="shared" si="20"/>
        <v>17</v>
      </c>
      <c r="AQ354" s="133" t="str">
        <f t="shared" si="21"/>
        <v>03</v>
      </c>
      <c r="AR354" s="133">
        <f t="shared" si="22"/>
        <v>2022</v>
      </c>
      <c r="AS354" s="133" t="str">
        <f t="shared" si="23"/>
        <v>mars</v>
      </c>
    </row>
    <row r="355" spans="1:45" hidden="1" x14ac:dyDescent="0.25">
      <c r="A355" s="88" t="s">
        <v>2134</v>
      </c>
      <c r="B355" s="90">
        <v>44651</v>
      </c>
      <c r="C355" s="88">
        <v>1</v>
      </c>
      <c r="D355" s="88" t="s">
        <v>101</v>
      </c>
      <c r="E355" s="126">
        <v>164300</v>
      </c>
      <c r="F355" s="88">
        <v>9</v>
      </c>
      <c r="H355" s="88" t="s">
        <v>651</v>
      </c>
      <c r="I355" s="88">
        <v>1640</v>
      </c>
      <c r="J355" s="88">
        <v>35000</v>
      </c>
      <c r="K355" s="88">
        <v>35238</v>
      </c>
      <c r="L355" s="88" t="s">
        <v>123</v>
      </c>
      <c r="M355" s="89">
        <v>35</v>
      </c>
      <c r="P355" s="88" t="s">
        <v>1595</v>
      </c>
      <c r="S355" s="88">
        <v>11</v>
      </c>
      <c r="AC355" s="88">
        <v>1</v>
      </c>
      <c r="AD355" s="88">
        <v>2</v>
      </c>
      <c r="AE355" s="88" t="s">
        <v>108</v>
      </c>
      <c r="AF355" s="88" t="s">
        <v>155</v>
      </c>
      <c r="AG355" s="88">
        <v>3</v>
      </c>
      <c r="AM355" s="88" t="s">
        <v>1596</v>
      </c>
      <c r="AN355" s="88" t="s">
        <v>1597</v>
      </c>
      <c r="AO355" s="88" t="s">
        <v>106</v>
      </c>
      <c r="AP355" s="133" t="str">
        <f t="shared" si="20"/>
        <v>31</v>
      </c>
      <c r="AQ355" s="133" t="str">
        <f t="shared" si="21"/>
        <v>03</v>
      </c>
      <c r="AR355" s="133">
        <f t="shared" si="22"/>
        <v>2022</v>
      </c>
      <c r="AS355" s="133" t="str">
        <f t="shared" si="23"/>
        <v>mars</v>
      </c>
    </row>
    <row r="356" spans="1:45" hidden="1" x14ac:dyDescent="0.25">
      <c r="A356" s="88" t="s">
        <v>2135</v>
      </c>
      <c r="B356" s="90">
        <v>44652</v>
      </c>
      <c r="C356" s="88">
        <v>1</v>
      </c>
      <c r="D356" s="88" t="s">
        <v>101</v>
      </c>
      <c r="E356" s="126">
        <v>112000</v>
      </c>
      <c r="F356" s="88">
        <v>6</v>
      </c>
      <c r="H356" s="88" t="s">
        <v>357</v>
      </c>
      <c r="I356" s="88">
        <v>9290</v>
      </c>
      <c r="J356" s="88">
        <v>35000</v>
      </c>
      <c r="K356" s="88">
        <v>35238</v>
      </c>
      <c r="L356" s="88" t="s">
        <v>123</v>
      </c>
      <c r="M356" s="89">
        <v>35</v>
      </c>
      <c r="P356" s="88" t="s">
        <v>922</v>
      </c>
      <c r="S356" s="88">
        <v>45</v>
      </c>
      <c r="AC356" s="88">
        <v>1</v>
      </c>
      <c r="AD356" s="88">
        <v>2</v>
      </c>
      <c r="AE356" s="88" t="s">
        <v>108</v>
      </c>
      <c r="AF356" s="88" t="s">
        <v>187</v>
      </c>
      <c r="AG356" s="88">
        <v>1</v>
      </c>
      <c r="AM356" s="88" t="s">
        <v>923</v>
      </c>
      <c r="AN356" s="88" t="s">
        <v>924</v>
      </c>
      <c r="AO356" s="88" t="s">
        <v>106</v>
      </c>
      <c r="AP356" s="133" t="str">
        <f t="shared" si="20"/>
        <v>01</v>
      </c>
      <c r="AQ356" s="133" t="str">
        <f t="shared" si="21"/>
        <v>04</v>
      </c>
      <c r="AR356" s="133">
        <f t="shared" si="22"/>
        <v>2022</v>
      </c>
      <c r="AS356" s="133" t="str">
        <f t="shared" si="23"/>
        <v>avril</v>
      </c>
    </row>
    <row r="357" spans="1:45" hidden="1" x14ac:dyDescent="0.25">
      <c r="A357" s="88" t="s">
        <v>2136</v>
      </c>
      <c r="B357" s="90">
        <v>44666</v>
      </c>
      <c r="C357" s="88">
        <v>1</v>
      </c>
      <c r="D357" s="88" t="s">
        <v>101</v>
      </c>
      <c r="E357" s="126">
        <v>140000</v>
      </c>
      <c r="F357" s="88">
        <v>5</v>
      </c>
      <c r="H357" s="88" t="s">
        <v>274</v>
      </c>
      <c r="I357" s="88">
        <v>8820</v>
      </c>
      <c r="J357" s="88">
        <v>35000</v>
      </c>
      <c r="K357" s="88">
        <v>35238</v>
      </c>
      <c r="L357" s="88" t="s">
        <v>123</v>
      </c>
      <c r="M357" s="89">
        <v>35</v>
      </c>
      <c r="P357" s="88" t="s">
        <v>784</v>
      </c>
      <c r="S357" s="88">
        <v>46</v>
      </c>
      <c r="AC357" s="88">
        <v>1</v>
      </c>
      <c r="AD357" s="88">
        <v>2</v>
      </c>
      <c r="AE357" s="88" t="s">
        <v>108</v>
      </c>
      <c r="AF357" s="88" t="s">
        <v>192</v>
      </c>
      <c r="AG357" s="88">
        <v>1</v>
      </c>
      <c r="AM357" s="88" t="s">
        <v>785</v>
      </c>
      <c r="AN357" s="88" t="s">
        <v>786</v>
      </c>
      <c r="AO357" s="88" t="s">
        <v>106</v>
      </c>
      <c r="AP357" s="133" t="str">
        <f t="shared" si="20"/>
        <v>15</v>
      </c>
      <c r="AQ357" s="133" t="str">
        <f t="shared" si="21"/>
        <v>04</v>
      </c>
      <c r="AR357" s="133">
        <f t="shared" si="22"/>
        <v>2022</v>
      </c>
      <c r="AS357" s="133" t="str">
        <f t="shared" si="23"/>
        <v>avril</v>
      </c>
    </row>
    <row r="358" spans="1:45" hidden="1" x14ac:dyDescent="0.25">
      <c r="A358" s="88" t="s">
        <v>160</v>
      </c>
      <c r="B358" s="90">
        <v>44678</v>
      </c>
      <c r="C358" s="88">
        <v>1</v>
      </c>
      <c r="D358" s="88" t="s">
        <v>101</v>
      </c>
      <c r="E358" s="126">
        <v>200189.38</v>
      </c>
      <c r="F358" s="88">
        <v>2</v>
      </c>
      <c r="H358" s="88" t="s">
        <v>161</v>
      </c>
      <c r="I358" s="88">
        <v>5230</v>
      </c>
      <c r="J358" s="88">
        <v>35000</v>
      </c>
      <c r="K358" s="88">
        <v>35238</v>
      </c>
      <c r="L358" s="88" t="s">
        <v>123</v>
      </c>
      <c r="M358" s="89">
        <v>35</v>
      </c>
      <c r="P358" s="88" t="s">
        <v>162</v>
      </c>
      <c r="S358" s="88">
        <v>177</v>
      </c>
      <c r="T358" s="88" t="s">
        <v>163</v>
      </c>
      <c r="U358" s="88">
        <v>190</v>
      </c>
      <c r="AC358" s="88">
        <v>2</v>
      </c>
      <c r="AD358" s="88">
        <v>2</v>
      </c>
      <c r="AE358" s="88" t="s">
        <v>108</v>
      </c>
      <c r="AF358" s="88" t="s">
        <v>164</v>
      </c>
      <c r="AG358" s="88">
        <v>2</v>
      </c>
      <c r="AM358" s="88" t="s">
        <v>165</v>
      </c>
      <c r="AN358" s="88" t="s">
        <v>166</v>
      </c>
      <c r="AO358" s="88" t="s">
        <v>106</v>
      </c>
      <c r="AP358" s="133" t="str">
        <f t="shared" si="20"/>
        <v>27</v>
      </c>
      <c r="AQ358" s="133" t="str">
        <f t="shared" si="21"/>
        <v>04</v>
      </c>
      <c r="AR358" s="133">
        <f t="shared" si="22"/>
        <v>2022</v>
      </c>
      <c r="AS358" s="133" t="str">
        <f t="shared" si="23"/>
        <v>avril</v>
      </c>
    </row>
    <row r="359" spans="1:45" hidden="1" x14ac:dyDescent="0.25">
      <c r="A359" s="88" t="s">
        <v>160</v>
      </c>
      <c r="B359" s="90">
        <v>44678</v>
      </c>
      <c r="C359" s="88">
        <v>1</v>
      </c>
      <c r="D359" s="88" t="s">
        <v>101</v>
      </c>
      <c r="E359" s="126">
        <v>200189.38</v>
      </c>
      <c r="F359" s="88">
        <v>2</v>
      </c>
      <c r="H359" s="88" t="s">
        <v>161</v>
      </c>
      <c r="I359" s="88">
        <v>5230</v>
      </c>
      <c r="J359" s="88">
        <v>35000</v>
      </c>
      <c r="K359" s="88">
        <v>35238</v>
      </c>
      <c r="L359" s="88" t="s">
        <v>123</v>
      </c>
      <c r="M359" s="89">
        <v>35</v>
      </c>
      <c r="P359" s="88" t="s">
        <v>162</v>
      </c>
      <c r="S359" s="88">
        <v>177</v>
      </c>
      <c r="T359" s="88" t="s">
        <v>163</v>
      </c>
      <c r="U359" s="88">
        <v>190</v>
      </c>
      <c r="AC359" s="88">
        <v>2</v>
      </c>
      <c r="AD359" s="88">
        <v>3</v>
      </c>
      <c r="AE359" s="88" t="s">
        <v>107</v>
      </c>
      <c r="AG359" s="88">
        <v>0</v>
      </c>
      <c r="AM359" s="88" t="s">
        <v>165</v>
      </c>
      <c r="AN359" s="88" t="s">
        <v>166</v>
      </c>
      <c r="AO359" s="88" t="s">
        <v>106</v>
      </c>
      <c r="AP359" s="133" t="str">
        <f t="shared" si="20"/>
        <v>27</v>
      </c>
      <c r="AQ359" s="133" t="str">
        <f t="shared" si="21"/>
        <v>04</v>
      </c>
      <c r="AR359" s="133">
        <f t="shared" si="22"/>
        <v>2022</v>
      </c>
      <c r="AS359" s="133" t="str">
        <f t="shared" si="23"/>
        <v>avril</v>
      </c>
    </row>
    <row r="360" spans="1:45" hidden="1" x14ac:dyDescent="0.25">
      <c r="A360" s="88" t="s">
        <v>194</v>
      </c>
      <c r="B360" s="90">
        <v>44651</v>
      </c>
      <c r="C360" s="88">
        <v>1</v>
      </c>
      <c r="D360" s="88" t="s">
        <v>101</v>
      </c>
      <c r="E360" s="126">
        <v>93000</v>
      </c>
      <c r="F360" s="88">
        <v>12</v>
      </c>
      <c r="H360" s="88" t="s">
        <v>195</v>
      </c>
      <c r="I360" s="88">
        <v>7310</v>
      </c>
      <c r="J360" s="88">
        <v>35000</v>
      </c>
      <c r="K360" s="88">
        <v>35238</v>
      </c>
      <c r="L360" s="88" t="s">
        <v>123</v>
      </c>
      <c r="M360" s="89">
        <v>35</v>
      </c>
      <c r="P360" s="88" t="s">
        <v>196</v>
      </c>
      <c r="S360" s="88">
        <v>11</v>
      </c>
      <c r="T360" s="88" t="s">
        <v>197</v>
      </c>
      <c r="AC360" s="88">
        <v>1</v>
      </c>
      <c r="AD360" s="88">
        <v>2</v>
      </c>
      <c r="AE360" s="88" t="s">
        <v>108</v>
      </c>
      <c r="AF360" s="88" t="s">
        <v>198</v>
      </c>
      <c r="AG360" s="88">
        <v>1</v>
      </c>
      <c r="AM360" s="88" t="s">
        <v>199</v>
      </c>
      <c r="AN360" s="88" t="s">
        <v>200</v>
      </c>
      <c r="AO360" s="88" t="s">
        <v>106</v>
      </c>
      <c r="AP360" s="133" t="str">
        <f t="shared" si="20"/>
        <v>31</v>
      </c>
      <c r="AQ360" s="133" t="str">
        <f t="shared" si="21"/>
        <v>03</v>
      </c>
      <c r="AR360" s="133">
        <f t="shared" si="22"/>
        <v>2022</v>
      </c>
      <c r="AS360" s="133" t="str">
        <f t="shared" si="23"/>
        <v>mars</v>
      </c>
    </row>
    <row r="361" spans="1:45" hidden="1" x14ac:dyDescent="0.25">
      <c r="A361" s="88" t="s">
        <v>204</v>
      </c>
      <c r="B361" s="90">
        <v>44651</v>
      </c>
      <c r="C361" s="88">
        <v>1</v>
      </c>
      <c r="D361" s="88" t="s">
        <v>101</v>
      </c>
      <c r="E361" s="126">
        <v>87000</v>
      </c>
      <c r="F361" s="88">
        <v>12</v>
      </c>
      <c r="H361" s="88" t="s">
        <v>195</v>
      </c>
      <c r="I361" s="88">
        <v>7310</v>
      </c>
      <c r="J361" s="88">
        <v>35000</v>
      </c>
      <c r="K361" s="88">
        <v>35238</v>
      </c>
      <c r="L361" s="88" t="s">
        <v>123</v>
      </c>
      <c r="M361" s="89">
        <v>35</v>
      </c>
      <c r="P361" s="88" t="s">
        <v>196</v>
      </c>
      <c r="S361" s="88">
        <v>12</v>
      </c>
      <c r="AC361" s="88">
        <v>1</v>
      </c>
      <c r="AD361" s="88">
        <v>2</v>
      </c>
      <c r="AE361" s="88" t="s">
        <v>108</v>
      </c>
      <c r="AF361" s="88" t="s">
        <v>198</v>
      </c>
      <c r="AG361" s="88">
        <v>1</v>
      </c>
      <c r="AM361" s="88" t="s">
        <v>199</v>
      </c>
      <c r="AN361" s="88" t="s">
        <v>200</v>
      </c>
      <c r="AO361" s="88" t="s">
        <v>106</v>
      </c>
      <c r="AP361" s="133" t="str">
        <f t="shared" si="20"/>
        <v>31</v>
      </c>
      <c r="AQ361" s="133" t="str">
        <f t="shared" si="21"/>
        <v>03</v>
      </c>
      <c r="AR361" s="133">
        <f t="shared" si="22"/>
        <v>2022</v>
      </c>
      <c r="AS361" s="133" t="str">
        <f t="shared" si="23"/>
        <v>mars</v>
      </c>
    </row>
    <row r="362" spans="1:45" hidden="1" x14ac:dyDescent="0.25">
      <c r="A362" s="88" t="s">
        <v>204</v>
      </c>
      <c r="B362" s="90">
        <v>44651</v>
      </c>
      <c r="C362" s="88">
        <v>1</v>
      </c>
      <c r="D362" s="88" t="s">
        <v>101</v>
      </c>
      <c r="E362" s="126">
        <v>87000</v>
      </c>
      <c r="F362" s="88">
        <v>12</v>
      </c>
      <c r="H362" s="88" t="s">
        <v>195</v>
      </c>
      <c r="I362" s="88">
        <v>7310</v>
      </c>
      <c r="J362" s="88">
        <v>35000</v>
      </c>
      <c r="K362" s="88">
        <v>35238</v>
      </c>
      <c r="L362" s="88" t="s">
        <v>123</v>
      </c>
      <c r="M362" s="89">
        <v>35</v>
      </c>
      <c r="P362" s="88" t="s">
        <v>196</v>
      </c>
      <c r="S362" s="88">
        <v>4</v>
      </c>
      <c r="AC362" s="88">
        <v>1</v>
      </c>
      <c r="AD362" s="88">
        <v>3</v>
      </c>
      <c r="AE362" s="88" t="s">
        <v>107</v>
      </c>
      <c r="AG362" s="88">
        <v>0</v>
      </c>
      <c r="AM362" s="88" t="s">
        <v>199</v>
      </c>
      <c r="AN362" s="88" t="s">
        <v>200</v>
      </c>
      <c r="AO362" s="88" t="s">
        <v>106</v>
      </c>
      <c r="AP362" s="133" t="str">
        <f t="shared" si="20"/>
        <v>31</v>
      </c>
      <c r="AQ362" s="133" t="str">
        <f t="shared" si="21"/>
        <v>03</v>
      </c>
      <c r="AR362" s="133">
        <f t="shared" si="22"/>
        <v>2022</v>
      </c>
      <c r="AS362" s="133" t="str">
        <f t="shared" si="23"/>
        <v>mars</v>
      </c>
    </row>
    <row r="363" spans="1:45" hidden="1" x14ac:dyDescent="0.25">
      <c r="A363" s="88" t="s">
        <v>235</v>
      </c>
      <c r="B363" s="90">
        <v>44670</v>
      </c>
      <c r="C363" s="88">
        <v>1</v>
      </c>
      <c r="D363" s="88" t="s">
        <v>101</v>
      </c>
      <c r="E363" s="126">
        <v>375000</v>
      </c>
      <c r="F363" s="88">
        <v>34</v>
      </c>
      <c r="H363" s="88" t="s">
        <v>236</v>
      </c>
      <c r="I363" s="88">
        <v>5710</v>
      </c>
      <c r="J363" s="88">
        <v>35000</v>
      </c>
      <c r="K363" s="88">
        <v>35238</v>
      </c>
      <c r="L363" s="88" t="s">
        <v>123</v>
      </c>
      <c r="M363" s="89">
        <v>35</v>
      </c>
      <c r="P363" s="88" t="s">
        <v>237</v>
      </c>
      <c r="S363" s="88">
        <v>239</v>
      </c>
      <c r="T363" s="88" t="s">
        <v>238</v>
      </c>
      <c r="AC363" s="88">
        <v>1</v>
      </c>
      <c r="AD363" s="88">
        <v>3</v>
      </c>
      <c r="AE363" s="88" t="s">
        <v>107</v>
      </c>
      <c r="AG363" s="88">
        <v>0</v>
      </c>
      <c r="AM363" s="88" t="s">
        <v>239</v>
      </c>
      <c r="AN363" s="88" t="s">
        <v>240</v>
      </c>
      <c r="AO363" s="88" t="s">
        <v>106</v>
      </c>
      <c r="AP363" s="133" t="str">
        <f t="shared" si="20"/>
        <v>19</v>
      </c>
      <c r="AQ363" s="133" t="str">
        <f t="shared" si="21"/>
        <v>04</v>
      </c>
      <c r="AR363" s="133">
        <f t="shared" si="22"/>
        <v>2022</v>
      </c>
      <c r="AS363" s="133" t="str">
        <f t="shared" si="23"/>
        <v>avril</v>
      </c>
    </row>
    <row r="364" spans="1:45" hidden="1" x14ac:dyDescent="0.25">
      <c r="A364" s="88" t="s">
        <v>235</v>
      </c>
      <c r="B364" s="90">
        <v>44670</v>
      </c>
      <c r="C364" s="88">
        <v>1</v>
      </c>
      <c r="D364" s="88" t="s">
        <v>101</v>
      </c>
      <c r="E364" s="126">
        <v>375000</v>
      </c>
      <c r="F364" s="88">
        <v>34</v>
      </c>
      <c r="H364" s="88" t="s">
        <v>236</v>
      </c>
      <c r="I364" s="88">
        <v>5710</v>
      </c>
      <c r="J364" s="88">
        <v>35000</v>
      </c>
      <c r="K364" s="88">
        <v>35238</v>
      </c>
      <c r="L364" s="88" t="s">
        <v>123</v>
      </c>
      <c r="M364" s="89">
        <v>35</v>
      </c>
      <c r="P364" s="88" t="s">
        <v>237</v>
      </c>
      <c r="S364" s="88">
        <v>239</v>
      </c>
      <c r="T364" s="88" t="s">
        <v>238</v>
      </c>
      <c r="AC364" s="88">
        <v>1</v>
      </c>
      <c r="AD364" s="88">
        <v>2</v>
      </c>
      <c r="AE364" s="88" t="s">
        <v>108</v>
      </c>
      <c r="AF364" s="88" t="s">
        <v>216</v>
      </c>
      <c r="AG364" s="88">
        <v>3</v>
      </c>
      <c r="AM364" s="88" t="s">
        <v>239</v>
      </c>
      <c r="AN364" s="88" t="s">
        <v>240</v>
      </c>
      <c r="AO364" s="88" t="s">
        <v>106</v>
      </c>
      <c r="AP364" s="133" t="str">
        <f t="shared" si="20"/>
        <v>19</v>
      </c>
      <c r="AQ364" s="133" t="str">
        <f t="shared" si="21"/>
        <v>04</v>
      </c>
      <c r="AR364" s="133">
        <f t="shared" si="22"/>
        <v>2022</v>
      </c>
      <c r="AS364" s="133" t="str">
        <f t="shared" si="23"/>
        <v>avril</v>
      </c>
    </row>
    <row r="365" spans="1:45" hidden="1" x14ac:dyDescent="0.25">
      <c r="A365" s="88" t="s">
        <v>273</v>
      </c>
      <c r="B365" s="90">
        <v>44672</v>
      </c>
      <c r="C365" s="88">
        <v>1</v>
      </c>
      <c r="D365" s="88" t="s">
        <v>101</v>
      </c>
      <c r="E365" s="126">
        <v>118000</v>
      </c>
      <c r="F365" s="88">
        <v>3</v>
      </c>
      <c r="H365" s="88" t="s">
        <v>274</v>
      </c>
      <c r="I365" s="88">
        <v>8820</v>
      </c>
      <c r="J365" s="88">
        <v>35000</v>
      </c>
      <c r="K365" s="88">
        <v>35238</v>
      </c>
      <c r="L365" s="88" t="s">
        <v>123</v>
      </c>
      <c r="M365" s="89">
        <v>35</v>
      </c>
      <c r="P365" s="88" t="s">
        <v>275</v>
      </c>
      <c r="S365" s="88">
        <v>8</v>
      </c>
      <c r="AC365" s="88">
        <v>1</v>
      </c>
      <c r="AD365" s="88">
        <v>2</v>
      </c>
      <c r="AE365" s="88" t="s">
        <v>108</v>
      </c>
      <c r="AF365" s="88" t="s">
        <v>210</v>
      </c>
      <c r="AG365" s="88">
        <v>1</v>
      </c>
      <c r="AM365" s="88" t="s">
        <v>276</v>
      </c>
      <c r="AN365" s="88" t="s">
        <v>277</v>
      </c>
      <c r="AO365" s="88" t="s">
        <v>106</v>
      </c>
      <c r="AP365" s="133" t="str">
        <f t="shared" si="20"/>
        <v>21</v>
      </c>
      <c r="AQ365" s="133" t="str">
        <f t="shared" si="21"/>
        <v>04</v>
      </c>
      <c r="AR365" s="133">
        <f t="shared" si="22"/>
        <v>2022</v>
      </c>
      <c r="AS365" s="133" t="str">
        <f t="shared" si="23"/>
        <v>avril</v>
      </c>
    </row>
    <row r="366" spans="1:45" hidden="1" x14ac:dyDescent="0.25">
      <c r="A366" s="88" t="s">
        <v>273</v>
      </c>
      <c r="B366" s="90">
        <v>44672</v>
      </c>
      <c r="C366" s="88">
        <v>1</v>
      </c>
      <c r="D366" s="88" t="s">
        <v>101</v>
      </c>
      <c r="E366" s="126">
        <v>118000</v>
      </c>
      <c r="F366" s="88">
        <v>3</v>
      </c>
      <c r="H366" s="88" t="s">
        <v>274</v>
      </c>
      <c r="I366" s="88">
        <v>8820</v>
      </c>
      <c r="J366" s="88">
        <v>35000</v>
      </c>
      <c r="K366" s="88">
        <v>35238</v>
      </c>
      <c r="L366" s="88" t="s">
        <v>123</v>
      </c>
      <c r="M366" s="89">
        <v>35</v>
      </c>
      <c r="P366" s="88" t="s">
        <v>275</v>
      </c>
      <c r="S366" s="88">
        <v>8</v>
      </c>
      <c r="AC366" s="88">
        <v>1</v>
      </c>
      <c r="AD366" s="88">
        <v>3</v>
      </c>
      <c r="AE366" s="88" t="s">
        <v>107</v>
      </c>
      <c r="AG366" s="88">
        <v>0</v>
      </c>
      <c r="AM366" s="88" t="s">
        <v>276</v>
      </c>
      <c r="AN366" s="88" t="s">
        <v>277</v>
      </c>
      <c r="AO366" s="88" t="s">
        <v>106</v>
      </c>
      <c r="AP366" s="133" t="str">
        <f t="shared" si="20"/>
        <v>21</v>
      </c>
      <c r="AQ366" s="133" t="str">
        <f t="shared" si="21"/>
        <v>04</v>
      </c>
      <c r="AR366" s="133">
        <f t="shared" si="22"/>
        <v>2022</v>
      </c>
      <c r="AS366" s="133" t="str">
        <f t="shared" si="23"/>
        <v>avril</v>
      </c>
    </row>
    <row r="367" spans="1:45" hidden="1" x14ac:dyDescent="0.25">
      <c r="A367" s="88" t="s">
        <v>286</v>
      </c>
      <c r="B367" s="90">
        <v>44662</v>
      </c>
      <c r="C367" s="88">
        <v>1</v>
      </c>
      <c r="D367" s="88" t="s">
        <v>101</v>
      </c>
      <c r="E367" s="126">
        <v>180000</v>
      </c>
      <c r="F367" s="88">
        <v>15</v>
      </c>
      <c r="H367" s="88" t="s">
        <v>287</v>
      </c>
      <c r="I367" s="88">
        <v>6640</v>
      </c>
      <c r="J367" s="88">
        <v>35000</v>
      </c>
      <c r="K367" s="88">
        <v>35238</v>
      </c>
      <c r="L367" s="88" t="s">
        <v>123</v>
      </c>
      <c r="M367" s="89">
        <v>35</v>
      </c>
      <c r="P367" s="88" t="s">
        <v>288</v>
      </c>
      <c r="S367" s="88">
        <v>109</v>
      </c>
      <c r="T367" s="88" t="s">
        <v>167</v>
      </c>
      <c r="AC367" s="88">
        <v>1</v>
      </c>
      <c r="AD367" s="88">
        <v>2</v>
      </c>
      <c r="AE367" s="88" t="s">
        <v>108</v>
      </c>
      <c r="AF367" s="88" t="s">
        <v>231</v>
      </c>
      <c r="AG367" s="88">
        <v>2</v>
      </c>
      <c r="AM367" s="88" t="s">
        <v>289</v>
      </c>
      <c r="AN367" s="88" t="s">
        <v>290</v>
      </c>
      <c r="AO367" s="88" t="s">
        <v>106</v>
      </c>
      <c r="AP367" s="133" t="str">
        <f t="shared" si="20"/>
        <v>11</v>
      </c>
      <c r="AQ367" s="133" t="str">
        <f t="shared" si="21"/>
        <v>04</v>
      </c>
      <c r="AR367" s="133">
        <f t="shared" si="22"/>
        <v>2022</v>
      </c>
      <c r="AS367" s="133" t="str">
        <f t="shared" si="23"/>
        <v>avril</v>
      </c>
    </row>
    <row r="368" spans="1:45" hidden="1" x14ac:dyDescent="0.25">
      <c r="A368" s="88" t="s">
        <v>312</v>
      </c>
      <c r="B368" s="90">
        <v>44679</v>
      </c>
      <c r="C368" s="88">
        <v>1</v>
      </c>
      <c r="D368" s="88" t="s">
        <v>101</v>
      </c>
      <c r="E368" s="126">
        <v>82000</v>
      </c>
      <c r="F368" s="88">
        <v>1</v>
      </c>
      <c r="H368" s="88" t="s">
        <v>313</v>
      </c>
      <c r="I368" s="88">
        <v>4510</v>
      </c>
      <c r="J368" s="88">
        <v>35000</v>
      </c>
      <c r="K368" s="88">
        <v>35238</v>
      </c>
      <c r="L368" s="88" t="s">
        <v>123</v>
      </c>
      <c r="M368" s="89">
        <v>35</v>
      </c>
      <c r="P368" s="88" t="s">
        <v>314</v>
      </c>
      <c r="S368" s="88">
        <v>130</v>
      </c>
      <c r="T368" s="88" t="s">
        <v>315</v>
      </c>
      <c r="AC368" s="88">
        <v>1</v>
      </c>
      <c r="AD368" s="88">
        <v>2</v>
      </c>
      <c r="AE368" s="88" t="s">
        <v>108</v>
      </c>
      <c r="AF368" s="88" t="s">
        <v>134</v>
      </c>
      <c r="AG368" s="88">
        <v>1</v>
      </c>
      <c r="AM368" s="88" t="s">
        <v>316</v>
      </c>
      <c r="AN368" s="88" t="s">
        <v>317</v>
      </c>
      <c r="AO368" s="88" t="s">
        <v>106</v>
      </c>
      <c r="AP368" s="133" t="str">
        <f t="shared" si="20"/>
        <v>28</v>
      </c>
      <c r="AQ368" s="133" t="str">
        <f t="shared" si="21"/>
        <v>04</v>
      </c>
      <c r="AR368" s="133">
        <f t="shared" si="22"/>
        <v>2022</v>
      </c>
      <c r="AS368" s="133" t="str">
        <f t="shared" si="23"/>
        <v>avril</v>
      </c>
    </row>
    <row r="369" spans="1:45" hidden="1" x14ac:dyDescent="0.25">
      <c r="A369" s="88" t="s">
        <v>324</v>
      </c>
      <c r="B369" s="90">
        <v>44678</v>
      </c>
      <c r="C369" s="88">
        <v>1</v>
      </c>
      <c r="D369" s="88" t="s">
        <v>101</v>
      </c>
      <c r="E369" s="126">
        <v>350000</v>
      </c>
      <c r="F369" s="88">
        <v>6</v>
      </c>
      <c r="H369" s="88" t="s">
        <v>161</v>
      </c>
      <c r="I369" s="88">
        <v>5230</v>
      </c>
      <c r="J369" s="88">
        <v>35000</v>
      </c>
      <c r="K369" s="88">
        <v>35238</v>
      </c>
      <c r="L369" s="88" t="s">
        <v>123</v>
      </c>
      <c r="M369" s="89">
        <v>35</v>
      </c>
      <c r="P369" s="88" t="s">
        <v>325</v>
      </c>
      <c r="S369" s="88">
        <v>28</v>
      </c>
      <c r="U369" s="88">
        <v>50</v>
      </c>
      <c r="AC369" s="88">
        <v>2</v>
      </c>
      <c r="AD369" s="88">
        <v>4</v>
      </c>
      <c r="AE369" s="88" t="s">
        <v>126</v>
      </c>
      <c r="AF369" s="88" t="s">
        <v>170</v>
      </c>
      <c r="AG369" s="88">
        <v>0</v>
      </c>
      <c r="AM369" s="88" t="s">
        <v>326</v>
      </c>
      <c r="AN369" s="88" t="s">
        <v>327</v>
      </c>
      <c r="AO369" s="88" t="s">
        <v>106</v>
      </c>
      <c r="AP369" s="133" t="str">
        <f t="shared" si="20"/>
        <v>27</v>
      </c>
      <c r="AQ369" s="133" t="str">
        <f t="shared" si="21"/>
        <v>04</v>
      </c>
      <c r="AR369" s="133">
        <f t="shared" si="22"/>
        <v>2022</v>
      </c>
      <c r="AS369" s="133" t="str">
        <f t="shared" si="23"/>
        <v>avril</v>
      </c>
    </row>
    <row r="370" spans="1:45" hidden="1" x14ac:dyDescent="0.25">
      <c r="A370" s="88" t="s">
        <v>2137</v>
      </c>
      <c r="B370" s="90">
        <v>44679</v>
      </c>
      <c r="C370" s="88">
        <v>1</v>
      </c>
      <c r="D370" s="88" t="s">
        <v>101</v>
      </c>
      <c r="E370" s="126">
        <v>460000</v>
      </c>
      <c r="F370" s="88">
        <v>3</v>
      </c>
      <c r="H370" s="88" t="s">
        <v>274</v>
      </c>
      <c r="I370" s="88">
        <v>8820</v>
      </c>
      <c r="J370" s="88">
        <v>35000</v>
      </c>
      <c r="K370" s="88">
        <v>35238</v>
      </c>
      <c r="L370" s="88" t="s">
        <v>123</v>
      </c>
      <c r="M370" s="89">
        <v>35</v>
      </c>
      <c r="P370" s="88" t="s">
        <v>275</v>
      </c>
      <c r="S370" s="88">
        <v>14</v>
      </c>
      <c r="U370" s="88">
        <v>17</v>
      </c>
      <c r="V370" s="88" t="s">
        <v>1588</v>
      </c>
      <c r="W370" s="88">
        <v>18</v>
      </c>
      <c r="X370" s="88" t="s">
        <v>2138</v>
      </c>
      <c r="Y370" s="88">
        <v>22</v>
      </c>
      <c r="AC370" s="88">
        <v>4</v>
      </c>
      <c r="AD370" s="88">
        <v>3</v>
      </c>
      <c r="AE370" s="88" t="s">
        <v>107</v>
      </c>
      <c r="AG370" s="88">
        <v>0</v>
      </c>
      <c r="AM370" s="88" t="s">
        <v>276</v>
      </c>
      <c r="AN370" s="88" t="s">
        <v>277</v>
      </c>
      <c r="AO370" s="88" t="s">
        <v>106</v>
      </c>
      <c r="AP370" s="133" t="str">
        <f t="shared" si="20"/>
        <v>28</v>
      </c>
      <c r="AQ370" s="133" t="str">
        <f t="shared" si="21"/>
        <v>04</v>
      </c>
      <c r="AR370" s="133">
        <f t="shared" si="22"/>
        <v>2022</v>
      </c>
      <c r="AS370" s="133" t="str">
        <f t="shared" si="23"/>
        <v>avril</v>
      </c>
    </row>
    <row r="371" spans="1:45" hidden="1" x14ac:dyDescent="0.25">
      <c r="A371" s="88" t="s">
        <v>2137</v>
      </c>
      <c r="B371" s="90">
        <v>44679</v>
      </c>
      <c r="C371" s="88">
        <v>1</v>
      </c>
      <c r="D371" s="88" t="s">
        <v>101</v>
      </c>
      <c r="E371" s="126">
        <v>460000</v>
      </c>
      <c r="F371" s="88">
        <v>3</v>
      </c>
      <c r="H371" s="88" t="s">
        <v>274</v>
      </c>
      <c r="I371" s="88">
        <v>8820</v>
      </c>
      <c r="J371" s="88">
        <v>35000</v>
      </c>
      <c r="K371" s="88">
        <v>35238</v>
      </c>
      <c r="L371" s="88" t="s">
        <v>123</v>
      </c>
      <c r="M371" s="89">
        <v>35</v>
      </c>
      <c r="P371" s="88" t="s">
        <v>275</v>
      </c>
      <c r="S371" s="88">
        <v>14</v>
      </c>
      <c r="U371" s="88">
        <v>17</v>
      </c>
      <c r="V371" s="88" t="s">
        <v>1588</v>
      </c>
      <c r="W371" s="88">
        <v>18</v>
      </c>
      <c r="X371" s="88" t="s">
        <v>2138</v>
      </c>
      <c r="Y371" s="88">
        <v>22</v>
      </c>
      <c r="AC371" s="88">
        <v>4</v>
      </c>
      <c r="AD371" s="88">
        <v>3</v>
      </c>
      <c r="AE371" s="88" t="s">
        <v>107</v>
      </c>
      <c r="AG371" s="88">
        <v>0</v>
      </c>
      <c r="AM371" s="88" t="s">
        <v>276</v>
      </c>
      <c r="AN371" s="88" t="s">
        <v>277</v>
      </c>
      <c r="AO371" s="88" t="s">
        <v>106</v>
      </c>
      <c r="AP371" s="133" t="str">
        <f t="shared" si="20"/>
        <v>28</v>
      </c>
      <c r="AQ371" s="133" t="str">
        <f t="shared" si="21"/>
        <v>04</v>
      </c>
      <c r="AR371" s="133">
        <f t="shared" si="22"/>
        <v>2022</v>
      </c>
      <c r="AS371" s="133" t="str">
        <f t="shared" si="23"/>
        <v>avril</v>
      </c>
    </row>
    <row r="372" spans="1:45" hidden="1" x14ac:dyDescent="0.25">
      <c r="A372" s="88" t="s">
        <v>2137</v>
      </c>
      <c r="B372" s="90">
        <v>44679</v>
      </c>
      <c r="C372" s="88">
        <v>1</v>
      </c>
      <c r="D372" s="88" t="s">
        <v>101</v>
      </c>
      <c r="E372" s="126">
        <v>460000</v>
      </c>
      <c r="F372" s="88">
        <v>3</v>
      </c>
      <c r="H372" s="88" t="s">
        <v>274</v>
      </c>
      <c r="I372" s="88">
        <v>8820</v>
      </c>
      <c r="J372" s="88">
        <v>35000</v>
      </c>
      <c r="K372" s="88">
        <v>35238</v>
      </c>
      <c r="L372" s="88" t="s">
        <v>123</v>
      </c>
      <c r="M372" s="89">
        <v>35</v>
      </c>
      <c r="P372" s="88" t="s">
        <v>275</v>
      </c>
      <c r="S372" s="88">
        <v>14</v>
      </c>
      <c r="U372" s="88">
        <v>17</v>
      </c>
      <c r="V372" s="88" t="s">
        <v>1588</v>
      </c>
      <c r="W372" s="88">
        <v>18</v>
      </c>
      <c r="X372" s="88" t="s">
        <v>2138</v>
      </c>
      <c r="Y372" s="88">
        <v>22</v>
      </c>
      <c r="AC372" s="88">
        <v>4</v>
      </c>
      <c r="AD372" s="88">
        <v>2</v>
      </c>
      <c r="AE372" s="88" t="s">
        <v>108</v>
      </c>
      <c r="AF372" s="88" t="s">
        <v>243</v>
      </c>
      <c r="AG372" s="88">
        <v>4</v>
      </c>
      <c r="AM372" s="88" t="s">
        <v>276</v>
      </c>
      <c r="AN372" s="88" t="s">
        <v>277</v>
      </c>
      <c r="AO372" s="88" t="s">
        <v>106</v>
      </c>
      <c r="AP372" s="133" t="str">
        <f t="shared" si="20"/>
        <v>28</v>
      </c>
      <c r="AQ372" s="133" t="str">
        <f t="shared" si="21"/>
        <v>04</v>
      </c>
      <c r="AR372" s="133">
        <f t="shared" si="22"/>
        <v>2022</v>
      </c>
      <c r="AS372" s="133" t="str">
        <f t="shared" si="23"/>
        <v>avril</v>
      </c>
    </row>
    <row r="373" spans="1:45" hidden="1" x14ac:dyDescent="0.25">
      <c r="A373" s="88" t="s">
        <v>2139</v>
      </c>
      <c r="B373" s="90">
        <v>44690</v>
      </c>
      <c r="C373" s="88">
        <v>1</v>
      </c>
      <c r="D373" s="88" t="s">
        <v>101</v>
      </c>
      <c r="E373" s="126">
        <v>40000</v>
      </c>
      <c r="F373" s="88">
        <v>2</v>
      </c>
      <c r="H373" s="88" t="s">
        <v>421</v>
      </c>
      <c r="I373" s="88">
        <v>8490</v>
      </c>
      <c r="J373" s="88">
        <v>35000</v>
      </c>
      <c r="K373" s="88">
        <v>35238</v>
      </c>
      <c r="L373" s="88" t="s">
        <v>123</v>
      </c>
      <c r="M373" s="89">
        <v>35</v>
      </c>
      <c r="P373" s="88" t="s">
        <v>422</v>
      </c>
      <c r="S373" s="88">
        <v>158</v>
      </c>
      <c r="T373" s="88" t="s">
        <v>1441</v>
      </c>
      <c r="AC373" s="88">
        <v>1</v>
      </c>
      <c r="AD373" s="88">
        <v>2</v>
      </c>
      <c r="AE373" s="88" t="s">
        <v>108</v>
      </c>
      <c r="AF373" s="88" t="s">
        <v>310</v>
      </c>
      <c r="AG373" s="88">
        <v>1</v>
      </c>
      <c r="AM373" s="88" t="s">
        <v>424</v>
      </c>
      <c r="AN373" s="88" t="s">
        <v>425</v>
      </c>
      <c r="AO373" s="88" t="s">
        <v>106</v>
      </c>
      <c r="AP373" s="133" t="str">
        <f t="shared" si="20"/>
        <v>09</v>
      </c>
      <c r="AQ373" s="133" t="str">
        <f t="shared" si="21"/>
        <v>05</v>
      </c>
      <c r="AR373" s="133">
        <f t="shared" si="22"/>
        <v>2022</v>
      </c>
      <c r="AS373" s="133" t="str">
        <f t="shared" si="23"/>
        <v>mai</v>
      </c>
    </row>
    <row r="374" spans="1:45" hidden="1" x14ac:dyDescent="0.25">
      <c r="A374" s="88" t="s">
        <v>2139</v>
      </c>
      <c r="B374" s="90">
        <v>44690</v>
      </c>
      <c r="C374" s="88">
        <v>1</v>
      </c>
      <c r="D374" s="88" t="s">
        <v>101</v>
      </c>
      <c r="E374" s="126">
        <v>40000</v>
      </c>
      <c r="F374" s="88">
        <v>2</v>
      </c>
      <c r="H374" s="88" t="s">
        <v>421</v>
      </c>
      <c r="I374" s="88">
        <v>8490</v>
      </c>
      <c r="J374" s="88">
        <v>35000</v>
      </c>
      <c r="K374" s="88">
        <v>35238</v>
      </c>
      <c r="L374" s="88" t="s">
        <v>123</v>
      </c>
      <c r="M374" s="89">
        <v>35</v>
      </c>
      <c r="P374" s="88" t="s">
        <v>422</v>
      </c>
      <c r="S374" s="88">
        <v>106</v>
      </c>
      <c r="AC374" s="88">
        <v>1</v>
      </c>
      <c r="AD374" s="88">
        <v>3</v>
      </c>
      <c r="AE374" s="88" t="s">
        <v>107</v>
      </c>
      <c r="AG374" s="88">
        <v>0</v>
      </c>
      <c r="AM374" s="88" t="s">
        <v>424</v>
      </c>
      <c r="AN374" s="88" t="s">
        <v>425</v>
      </c>
      <c r="AO374" s="88" t="s">
        <v>106</v>
      </c>
      <c r="AP374" s="133" t="str">
        <f t="shared" si="20"/>
        <v>09</v>
      </c>
      <c r="AQ374" s="133" t="str">
        <f t="shared" si="21"/>
        <v>05</v>
      </c>
      <c r="AR374" s="133">
        <f t="shared" si="22"/>
        <v>2022</v>
      </c>
      <c r="AS374" s="133" t="str">
        <f t="shared" si="23"/>
        <v>mai</v>
      </c>
    </row>
    <row r="375" spans="1:45" hidden="1" x14ac:dyDescent="0.25">
      <c r="A375" s="88" t="s">
        <v>2140</v>
      </c>
      <c r="B375" s="90">
        <v>44672</v>
      </c>
      <c r="C375" s="88">
        <v>1</v>
      </c>
      <c r="D375" s="88" t="s">
        <v>119</v>
      </c>
      <c r="E375" s="126">
        <v>189000</v>
      </c>
      <c r="K375" s="88">
        <v>35238</v>
      </c>
      <c r="L375" s="88" t="s">
        <v>123</v>
      </c>
      <c r="M375" s="89">
        <v>35</v>
      </c>
      <c r="P375" s="88" t="s">
        <v>765</v>
      </c>
      <c r="S375" s="88">
        <v>2</v>
      </c>
      <c r="AC375" s="88">
        <v>1</v>
      </c>
      <c r="AM375" s="88" t="s">
        <v>766</v>
      </c>
      <c r="AN375" s="88" t="s">
        <v>767</v>
      </c>
      <c r="AO375" s="88" t="s">
        <v>106</v>
      </c>
      <c r="AP375" s="133" t="str">
        <f t="shared" si="20"/>
        <v>21</v>
      </c>
      <c r="AQ375" s="133" t="str">
        <f t="shared" si="21"/>
        <v>04</v>
      </c>
      <c r="AR375" s="133">
        <f t="shared" si="22"/>
        <v>2022</v>
      </c>
      <c r="AS375" s="133" t="str">
        <f t="shared" si="23"/>
        <v>avril</v>
      </c>
    </row>
    <row r="376" spans="1:45" hidden="1" x14ac:dyDescent="0.25">
      <c r="A376" s="88" t="s">
        <v>2141</v>
      </c>
      <c r="B376" s="90">
        <v>44686</v>
      </c>
      <c r="C376" s="88">
        <v>1</v>
      </c>
      <c r="D376" s="88" t="s">
        <v>189</v>
      </c>
      <c r="E376" s="126">
        <v>5000</v>
      </c>
      <c r="F376" s="88">
        <v>5</v>
      </c>
      <c r="H376" s="88" t="s">
        <v>651</v>
      </c>
      <c r="I376" s="88">
        <v>1640</v>
      </c>
      <c r="J376" s="88">
        <v>35000</v>
      </c>
      <c r="K376" s="88">
        <v>35238</v>
      </c>
      <c r="L376" s="88" t="s">
        <v>123</v>
      </c>
      <c r="M376" s="89">
        <v>35</v>
      </c>
      <c r="P376" s="88" t="s">
        <v>1585</v>
      </c>
      <c r="S376" s="88">
        <v>5</v>
      </c>
      <c r="AC376" s="88">
        <v>1</v>
      </c>
      <c r="AD376" s="88">
        <v>3</v>
      </c>
      <c r="AE376" s="88" t="s">
        <v>107</v>
      </c>
      <c r="AG376" s="88">
        <v>0</v>
      </c>
      <c r="AM376" s="88" t="s">
        <v>1587</v>
      </c>
      <c r="AN376" s="88" t="s">
        <v>604</v>
      </c>
      <c r="AO376" s="88" t="s">
        <v>106</v>
      </c>
      <c r="AP376" s="133" t="str">
        <f t="shared" si="20"/>
        <v>05</v>
      </c>
      <c r="AQ376" s="133" t="str">
        <f t="shared" si="21"/>
        <v>05</v>
      </c>
      <c r="AR376" s="133">
        <f t="shared" si="22"/>
        <v>2022</v>
      </c>
      <c r="AS376" s="133" t="str">
        <f t="shared" si="23"/>
        <v>mai</v>
      </c>
    </row>
    <row r="377" spans="1:45" hidden="1" x14ac:dyDescent="0.25">
      <c r="A377" s="88" t="s">
        <v>2141</v>
      </c>
      <c r="B377" s="90">
        <v>44686</v>
      </c>
      <c r="C377" s="88">
        <v>1</v>
      </c>
      <c r="D377" s="88" t="s">
        <v>189</v>
      </c>
      <c r="E377" s="126">
        <v>5000</v>
      </c>
      <c r="F377" s="88">
        <v>5</v>
      </c>
      <c r="H377" s="88" t="s">
        <v>651</v>
      </c>
      <c r="I377" s="88">
        <v>1640</v>
      </c>
      <c r="J377" s="88">
        <v>35000</v>
      </c>
      <c r="K377" s="88">
        <v>35238</v>
      </c>
      <c r="L377" s="88" t="s">
        <v>123</v>
      </c>
      <c r="M377" s="89">
        <v>35</v>
      </c>
      <c r="P377" s="88" t="s">
        <v>1585</v>
      </c>
      <c r="S377" s="88">
        <v>5</v>
      </c>
      <c r="AC377" s="88">
        <v>1</v>
      </c>
      <c r="AD377" s="88">
        <v>3</v>
      </c>
      <c r="AE377" s="88" t="s">
        <v>107</v>
      </c>
      <c r="AG377" s="88">
        <v>0</v>
      </c>
      <c r="AM377" s="88" t="s">
        <v>1587</v>
      </c>
      <c r="AN377" s="88" t="s">
        <v>604</v>
      </c>
      <c r="AO377" s="88" t="s">
        <v>106</v>
      </c>
      <c r="AP377" s="133" t="str">
        <f t="shared" si="20"/>
        <v>05</v>
      </c>
      <c r="AQ377" s="133" t="str">
        <f t="shared" si="21"/>
        <v>05</v>
      </c>
      <c r="AR377" s="133">
        <f t="shared" si="22"/>
        <v>2022</v>
      </c>
      <c r="AS377" s="133" t="str">
        <f t="shared" si="23"/>
        <v>mai</v>
      </c>
    </row>
    <row r="378" spans="1:45" hidden="1" x14ac:dyDescent="0.25">
      <c r="A378" s="88" t="s">
        <v>2141</v>
      </c>
      <c r="B378" s="90">
        <v>44686</v>
      </c>
      <c r="C378" s="88">
        <v>1</v>
      </c>
      <c r="D378" s="88" t="s">
        <v>189</v>
      </c>
      <c r="E378" s="126">
        <v>5000</v>
      </c>
      <c r="F378" s="88">
        <v>5</v>
      </c>
      <c r="H378" s="88" t="s">
        <v>651</v>
      </c>
      <c r="I378" s="88">
        <v>1640</v>
      </c>
      <c r="J378" s="88">
        <v>35000</v>
      </c>
      <c r="K378" s="88">
        <v>35238</v>
      </c>
      <c r="L378" s="88" t="s">
        <v>123</v>
      </c>
      <c r="M378" s="89">
        <v>35</v>
      </c>
      <c r="P378" s="88" t="s">
        <v>1585</v>
      </c>
      <c r="S378" s="88">
        <v>5</v>
      </c>
      <c r="AC378" s="88">
        <v>1</v>
      </c>
      <c r="AD378" s="88">
        <v>2</v>
      </c>
      <c r="AE378" s="88" t="s">
        <v>108</v>
      </c>
      <c r="AF378" s="88" t="s">
        <v>245</v>
      </c>
      <c r="AG378" s="88">
        <v>5</v>
      </c>
      <c r="AM378" s="88" t="s">
        <v>1587</v>
      </c>
      <c r="AN378" s="88" t="s">
        <v>604</v>
      </c>
      <c r="AO378" s="88" t="s">
        <v>106</v>
      </c>
      <c r="AP378" s="133" t="str">
        <f t="shared" si="20"/>
        <v>05</v>
      </c>
      <c r="AQ378" s="133" t="str">
        <f t="shared" si="21"/>
        <v>05</v>
      </c>
      <c r="AR378" s="133">
        <f t="shared" si="22"/>
        <v>2022</v>
      </c>
      <c r="AS378" s="133" t="str">
        <f t="shared" si="23"/>
        <v>mai</v>
      </c>
    </row>
    <row r="379" spans="1:45" hidden="1" x14ac:dyDescent="0.25">
      <c r="A379" s="88" t="s">
        <v>2142</v>
      </c>
      <c r="B379" s="90">
        <v>44686</v>
      </c>
      <c r="C379" s="88">
        <v>2</v>
      </c>
      <c r="D379" s="88" t="s">
        <v>189</v>
      </c>
      <c r="E379" s="126">
        <v>2500</v>
      </c>
      <c r="F379" s="88">
        <v>5</v>
      </c>
      <c r="H379" s="88" t="s">
        <v>651</v>
      </c>
      <c r="I379" s="88">
        <v>1640</v>
      </c>
      <c r="J379" s="88">
        <v>35000</v>
      </c>
      <c r="K379" s="88">
        <v>35238</v>
      </c>
      <c r="L379" s="88" t="s">
        <v>123</v>
      </c>
      <c r="M379" s="89">
        <v>35</v>
      </c>
      <c r="P379" s="88" t="s">
        <v>1585</v>
      </c>
      <c r="S379" s="88">
        <v>6</v>
      </c>
      <c r="AC379" s="88">
        <v>1</v>
      </c>
      <c r="AD379" s="88">
        <v>3</v>
      </c>
      <c r="AE379" s="88" t="s">
        <v>107</v>
      </c>
      <c r="AG379" s="88">
        <v>0</v>
      </c>
      <c r="AM379" s="88" t="s">
        <v>1587</v>
      </c>
      <c r="AN379" s="88" t="s">
        <v>604</v>
      </c>
      <c r="AO379" s="88" t="s">
        <v>106</v>
      </c>
      <c r="AP379" s="133" t="str">
        <f t="shared" si="20"/>
        <v>05</v>
      </c>
      <c r="AQ379" s="133" t="str">
        <f t="shared" si="21"/>
        <v>05</v>
      </c>
      <c r="AR379" s="133">
        <f t="shared" si="22"/>
        <v>2022</v>
      </c>
      <c r="AS379" s="133" t="str">
        <f t="shared" si="23"/>
        <v>mai</v>
      </c>
    </row>
    <row r="380" spans="1:45" hidden="1" x14ac:dyDescent="0.25">
      <c r="A380" s="88" t="s">
        <v>2142</v>
      </c>
      <c r="B380" s="90">
        <v>44686</v>
      </c>
      <c r="C380" s="88">
        <v>2</v>
      </c>
      <c r="D380" s="88" t="s">
        <v>189</v>
      </c>
      <c r="E380" s="126">
        <v>2500</v>
      </c>
      <c r="F380" s="88">
        <v>5</v>
      </c>
      <c r="H380" s="88" t="s">
        <v>651</v>
      </c>
      <c r="I380" s="88">
        <v>1640</v>
      </c>
      <c r="J380" s="88">
        <v>35000</v>
      </c>
      <c r="K380" s="88">
        <v>35238</v>
      </c>
      <c r="L380" s="88" t="s">
        <v>123</v>
      </c>
      <c r="M380" s="89">
        <v>35</v>
      </c>
      <c r="P380" s="88" t="s">
        <v>1585</v>
      </c>
      <c r="S380" s="88">
        <v>6</v>
      </c>
      <c r="AC380" s="88">
        <v>1</v>
      </c>
      <c r="AD380" s="88">
        <v>2</v>
      </c>
      <c r="AE380" s="88" t="s">
        <v>108</v>
      </c>
      <c r="AF380" s="88" t="s">
        <v>116</v>
      </c>
      <c r="AG380" s="88">
        <v>4</v>
      </c>
      <c r="AM380" s="88" t="s">
        <v>1587</v>
      </c>
      <c r="AN380" s="88" t="s">
        <v>604</v>
      </c>
      <c r="AO380" s="88" t="s">
        <v>106</v>
      </c>
      <c r="AP380" s="133" t="str">
        <f t="shared" si="20"/>
        <v>05</v>
      </c>
      <c r="AQ380" s="133" t="str">
        <f t="shared" si="21"/>
        <v>05</v>
      </c>
      <c r="AR380" s="133">
        <f t="shared" si="22"/>
        <v>2022</v>
      </c>
      <c r="AS380" s="133" t="str">
        <f t="shared" si="23"/>
        <v>mai</v>
      </c>
    </row>
    <row r="381" spans="1:45" hidden="1" x14ac:dyDescent="0.25">
      <c r="A381" s="88" t="s">
        <v>2142</v>
      </c>
      <c r="B381" s="90">
        <v>44686</v>
      </c>
      <c r="C381" s="88">
        <v>2</v>
      </c>
      <c r="D381" s="88" t="s">
        <v>189</v>
      </c>
      <c r="E381" s="126">
        <v>2500</v>
      </c>
      <c r="F381" s="88">
        <v>5</v>
      </c>
      <c r="H381" s="88" t="s">
        <v>651</v>
      </c>
      <c r="I381" s="88">
        <v>1640</v>
      </c>
      <c r="J381" s="88">
        <v>35000</v>
      </c>
      <c r="K381" s="88">
        <v>35238</v>
      </c>
      <c r="L381" s="88" t="s">
        <v>123</v>
      </c>
      <c r="M381" s="89">
        <v>35</v>
      </c>
      <c r="P381" s="88" t="s">
        <v>1585</v>
      </c>
      <c r="S381" s="88">
        <v>6</v>
      </c>
      <c r="AC381" s="88">
        <v>1</v>
      </c>
      <c r="AD381" s="88">
        <v>3</v>
      </c>
      <c r="AE381" s="88" t="s">
        <v>107</v>
      </c>
      <c r="AG381" s="88">
        <v>0</v>
      </c>
      <c r="AM381" s="88" t="s">
        <v>1587</v>
      </c>
      <c r="AN381" s="88" t="s">
        <v>604</v>
      </c>
      <c r="AO381" s="88" t="s">
        <v>106</v>
      </c>
      <c r="AP381" s="133" t="str">
        <f t="shared" si="20"/>
        <v>05</v>
      </c>
      <c r="AQ381" s="133" t="str">
        <f t="shared" si="21"/>
        <v>05</v>
      </c>
      <c r="AR381" s="133">
        <f t="shared" si="22"/>
        <v>2022</v>
      </c>
      <c r="AS381" s="133" t="str">
        <f t="shared" si="23"/>
        <v>mai</v>
      </c>
    </row>
    <row r="382" spans="1:45" hidden="1" x14ac:dyDescent="0.25">
      <c r="A382" s="88" t="s">
        <v>2142</v>
      </c>
      <c r="B382" s="90">
        <v>44686</v>
      </c>
      <c r="C382" s="88">
        <v>2</v>
      </c>
      <c r="D382" s="88" t="s">
        <v>189</v>
      </c>
      <c r="E382" s="126">
        <v>2500</v>
      </c>
      <c r="F382" s="88">
        <v>5</v>
      </c>
      <c r="H382" s="88" t="s">
        <v>651</v>
      </c>
      <c r="I382" s="88">
        <v>1640</v>
      </c>
      <c r="J382" s="88">
        <v>35000</v>
      </c>
      <c r="K382" s="88">
        <v>35238</v>
      </c>
      <c r="L382" s="88" t="s">
        <v>123</v>
      </c>
      <c r="M382" s="89">
        <v>35</v>
      </c>
      <c r="P382" s="88" t="s">
        <v>1585</v>
      </c>
      <c r="S382" s="88">
        <v>6</v>
      </c>
      <c r="AC382" s="88">
        <v>1</v>
      </c>
      <c r="AD382" s="88">
        <v>3</v>
      </c>
      <c r="AE382" s="88" t="s">
        <v>107</v>
      </c>
      <c r="AG382" s="88">
        <v>0</v>
      </c>
      <c r="AM382" s="88" t="s">
        <v>1587</v>
      </c>
      <c r="AN382" s="88" t="s">
        <v>604</v>
      </c>
      <c r="AO382" s="88" t="s">
        <v>106</v>
      </c>
      <c r="AP382" s="133" t="str">
        <f t="shared" si="20"/>
        <v>05</v>
      </c>
      <c r="AQ382" s="133" t="str">
        <f t="shared" si="21"/>
        <v>05</v>
      </c>
      <c r="AR382" s="133">
        <f t="shared" si="22"/>
        <v>2022</v>
      </c>
      <c r="AS382" s="133" t="str">
        <f t="shared" si="23"/>
        <v>mai</v>
      </c>
    </row>
    <row r="383" spans="1:45" hidden="1" x14ac:dyDescent="0.25">
      <c r="A383" s="88" t="s">
        <v>2143</v>
      </c>
      <c r="B383" s="90">
        <v>44680</v>
      </c>
      <c r="C383" s="88">
        <v>1</v>
      </c>
      <c r="D383" s="88" t="s">
        <v>101</v>
      </c>
      <c r="E383" s="126">
        <v>272000</v>
      </c>
      <c r="F383" s="88">
        <v>5</v>
      </c>
      <c r="H383" s="88" t="s">
        <v>396</v>
      </c>
      <c r="I383" s="88">
        <v>8350</v>
      </c>
      <c r="J383" s="88">
        <v>35000</v>
      </c>
      <c r="K383" s="88">
        <v>35238</v>
      </c>
      <c r="L383" s="88" t="s">
        <v>123</v>
      </c>
      <c r="M383" s="89">
        <v>35</v>
      </c>
      <c r="P383" s="88" t="s">
        <v>1334</v>
      </c>
      <c r="S383" s="88">
        <v>14</v>
      </c>
      <c r="T383" s="88" t="s">
        <v>649</v>
      </c>
      <c r="U383" s="88">
        <v>2</v>
      </c>
      <c r="W383" s="88">
        <v>21</v>
      </c>
      <c r="AC383" s="88">
        <v>3</v>
      </c>
      <c r="AD383" s="88">
        <v>3</v>
      </c>
      <c r="AE383" s="88" t="s">
        <v>107</v>
      </c>
      <c r="AG383" s="88">
        <v>0</v>
      </c>
      <c r="AM383" s="88" t="s">
        <v>1336</v>
      </c>
      <c r="AN383" s="88" t="s">
        <v>1337</v>
      </c>
      <c r="AO383" s="88" t="s">
        <v>106</v>
      </c>
      <c r="AP383" s="133" t="str">
        <f t="shared" si="20"/>
        <v>29</v>
      </c>
      <c r="AQ383" s="133" t="str">
        <f t="shared" si="21"/>
        <v>04</v>
      </c>
      <c r="AR383" s="133">
        <f t="shared" si="22"/>
        <v>2022</v>
      </c>
      <c r="AS383" s="133" t="str">
        <f t="shared" si="23"/>
        <v>avril</v>
      </c>
    </row>
    <row r="384" spans="1:45" hidden="1" x14ac:dyDescent="0.25">
      <c r="A384" s="88" t="s">
        <v>2143</v>
      </c>
      <c r="B384" s="90">
        <v>44680</v>
      </c>
      <c r="C384" s="88">
        <v>1</v>
      </c>
      <c r="D384" s="88" t="s">
        <v>101</v>
      </c>
      <c r="E384" s="126">
        <v>272000</v>
      </c>
      <c r="F384" s="88">
        <v>5</v>
      </c>
      <c r="H384" s="88" t="s">
        <v>396</v>
      </c>
      <c r="I384" s="88">
        <v>8350</v>
      </c>
      <c r="J384" s="88">
        <v>35000</v>
      </c>
      <c r="K384" s="88">
        <v>35238</v>
      </c>
      <c r="L384" s="88" t="s">
        <v>123</v>
      </c>
      <c r="M384" s="89">
        <v>35</v>
      </c>
      <c r="P384" s="88" t="s">
        <v>1334</v>
      </c>
      <c r="S384" s="88">
        <v>14</v>
      </c>
      <c r="T384" s="88" t="s">
        <v>649</v>
      </c>
      <c r="U384" s="88">
        <v>2</v>
      </c>
      <c r="W384" s="88">
        <v>21</v>
      </c>
      <c r="AC384" s="88">
        <v>3</v>
      </c>
      <c r="AD384" s="88">
        <v>2</v>
      </c>
      <c r="AE384" s="88" t="s">
        <v>108</v>
      </c>
      <c r="AF384" s="88" t="s">
        <v>150</v>
      </c>
      <c r="AG384" s="88">
        <v>3</v>
      </c>
      <c r="AM384" s="88" t="s">
        <v>1336</v>
      </c>
      <c r="AN384" s="88" t="s">
        <v>1337</v>
      </c>
      <c r="AO384" s="88" t="s">
        <v>106</v>
      </c>
      <c r="AP384" s="133" t="str">
        <f t="shared" si="20"/>
        <v>29</v>
      </c>
      <c r="AQ384" s="133" t="str">
        <f t="shared" si="21"/>
        <v>04</v>
      </c>
      <c r="AR384" s="133">
        <f t="shared" si="22"/>
        <v>2022</v>
      </c>
      <c r="AS384" s="133" t="str">
        <f t="shared" si="23"/>
        <v>avril</v>
      </c>
    </row>
    <row r="385" spans="1:45" hidden="1" x14ac:dyDescent="0.25">
      <c r="A385" s="88" t="s">
        <v>2143</v>
      </c>
      <c r="B385" s="90">
        <v>44680</v>
      </c>
      <c r="C385" s="88">
        <v>1</v>
      </c>
      <c r="D385" s="88" t="s">
        <v>101</v>
      </c>
      <c r="E385" s="126">
        <v>272000</v>
      </c>
      <c r="F385" s="88">
        <v>5</v>
      </c>
      <c r="H385" s="88" t="s">
        <v>396</v>
      </c>
      <c r="I385" s="88">
        <v>8350</v>
      </c>
      <c r="J385" s="88">
        <v>35000</v>
      </c>
      <c r="K385" s="88">
        <v>35238</v>
      </c>
      <c r="L385" s="88" t="s">
        <v>123</v>
      </c>
      <c r="M385" s="89">
        <v>35</v>
      </c>
      <c r="P385" s="88" t="s">
        <v>1334</v>
      </c>
      <c r="S385" s="88">
        <v>14</v>
      </c>
      <c r="T385" s="88" t="s">
        <v>649</v>
      </c>
      <c r="U385" s="88">
        <v>2</v>
      </c>
      <c r="W385" s="88">
        <v>21</v>
      </c>
      <c r="AC385" s="88">
        <v>3</v>
      </c>
      <c r="AD385" s="88">
        <v>3</v>
      </c>
      <c r="AE385" s="88" t="s">
        <v>107</v>
      </c>
      <c r="AG385" s="88">
        <v>0</v>
      </c>
      <c r="AM385" s="88" t="s">
        <v>1336</v>
      </c>
      <c r="AN385" s="88" t="s">
        <v>1337</v>
      </c>
      <c r="AO385" s="88" t="s">
        <v>106</v>
      </c>
      <c r="AP385" s="133" t="str">
        <f t="shared" si="20"/>
        <v>29</v>
      </c>
      <c r="AQ385" s="133" t="str">
        <f t="shared" si="21"/>
        <v>04</v>
      </c>
      <c r="AR385" s="133">
        <f t="shared" si="22"/>
        <v>2022</v>
      </c>
      <c r="AS385" s="133" t="str">
        <f t="shared" si="23"/>
        <v>avril</v>
      </c>
    </row>
    <row r="386" spans="1:45" hidden="1" x14ac:dyDescent="0.25">
      <c r="A386" s="88" t="s">
        <v>2144</v>
      </c>
      <c r="B386" s="90">
        <v>44678</v>
      </c>
      <c r="C386" s="88">
        <v>1</v>
      </c>
      <c r="D386" s="88" t="s">
        <v>101</v>
      </c>
      <c r="E386" s="126">
        <v>106000</v>
      </c>
      <c r="F386" s="88">
        <v>3</v>
      </c>
      <c r="H386" s="88" t="s">
        <v>2145</v>
      </c>
      <c r="I386" s="88">
        <v>8129</v>
      </c>
      <c r="J386" s="88">
        <v>35000</v>
      </c>
      <c r="K386" s="88">
        <v>35238</v>
      </c>
      <c r="L386" s="88" t="s">
        <v>123</v>
      </c>
      <c r="M386" s="89">
        <v>35</v>
      </c>
      <c r="P386" s="88" t="s">
        <v>2146</v>
      </c>
      <c r="S386" s="88">
        <v>6</v>
      </c>
      <c r="AC386" s="88">
        <v>1</v>
      </c>
      <c r="AD386" s="88">
        <v>2</v>
      </c>
      <c r="AE386" s="88" t="s">
        <v>108</v>
      </c>
      <c r="AF386" s="88" t="s">
        <v>131</v>
      </c>
      <c r="AG386" s="88">
        <v>1</v>
      </c>
      <c r="AM386" s="88" t="s">
        <v>2147</v>
      </c>
      <c r="AN386" s="88" t="s">
        <v>2148</v>
      </c>
      <c r="AO386" s="88" t="s">
        <v>106</v>
      </c>
      <c r="AP386" s="133" t="str">
        <f t="shared" si="20"/>
        <v>27</v>
      </c>
      <c r="AQ386" s="133" t="str">
        <f t="shared" si="21"/>
        <v>04</v>
      </c>
      <c r="AR386" s="133">
        <f t="shared" si="22"/>
        <v>2022</v>
      </c>
      <c r="AS386" s="133" t="str">
        <f t="shared" si="23"/>
        <v>avril</v>
      </c>
    </row>
    <row r="387" spans="1:45" hidden="1" x14ac:dyDescent="0.25">
      <c r="A387" s="88" t="s">
        <v>2149</v>
      </c>
      <c r="B387" s="90">
        <v>44697</v>
      </c>
      <c r="C387" s="88">
        <v>1</v>
      </c>
      <c r="D387" s="88" t="s">
        <v>101</v>
      </c>
      <c r="E387" s="126">
        <v>590000</v>
      </c>
      <c r="F387" s="88">
        <v>2</v>
      </c>
      <c r="H387" s="88" t="s">
        <v>161</v>
      </c>
      <c r="I387" s="88">
        <v>5230</v>
      </c>
      <c r="J387" s="88">
        <v>35000</v>
      </c>
      <c r="K387" s="88">
        <v>35238</v>
      </c>
      <c r="L387" s="88" t="s">
        <v>123</v>
      </c>
      <c r="M387" s="89">
        <v>35</v>
      </c>
      <c r="P387" s="88" t="s">
        <v>162</v>
      </c>
      <c r="S387" s="88">
        <v>175</v>
      </c>
      <c r="T387" s="88" t="s">
        <v>2150</v>
      </c>
      <c r="U387" s="88">
        <v>189</v>
      </c>
      <c r="AC387" s="88">
        <v>2</v>
      </c>
      <c r="AD387" s="88">
        <v>2</v>
      </c>
      <c r="AE387" s="88" t="s">
        <v>108</v>
      </c>
      <c r="AF387" s="88" t="s">
        <v>294</v>
      </c>
      <c r="AG387" s="88">
        <v>5</v>
      </c>
      <c r="AM387" s="88" t="s">
        <v>165</v>
      </c>
      <c r="AN387" s="88" t="s">
        <v>166</v>
      </c>
      <c r="AO387" s="88" t="s">
        <v>106</v>
      </c>
      <c r="AP387" s="133" t="str">
        <f t="shared" ref="AP387:AP450" si="24">TEXT(DAY(B387),"jj")</f>
        <v>16</v>
      </c>
      <c r="AQ387" s="133" t="str">
        <f t="shared" ref="AQ387:AQ450" si="25">TEXT(MONTH(B387),"jj")</f>
        <v>05</v>
      </c>
      <c r="AR387" s="133">
        <f t="shared" ref="AR387:AR450" si="26">YEAR(B387)</f>
        <v>2022</v>
      </c>
      <c r="AS387" s="133" t="str">
        <f t="shared" ref="AS387:AS450" si="27">TEXT(B387, "mmmm")</f>
        <v>mai</v>
      </c>
    </row>
    <row r="388" spans="1:45" hidden="1" x14ac:dyDescent="0.25">
      <c r="A388" s="88" t="s">
        <v>2149</v>
      </c>
      <c r="B388" s="90">
        <v>44697</v>
      </c>
      <c r="C388" s="88">
        <v>1</v>
      </c>
      <c r="D388" s="88" t="s">
        <v>101</v>
      </c>
      <c r="E388" s="126">
        <v>590000</v>
      </c>
      <c r="F388" s="88">
        <v>2</v>
      </c>
      <c r="H388" s="88" t="s">
        <v>161</v>
      </c>
      <c r="I388" s="88">
        <v>5230</v>
      </c>
      <c r="J388" s="88">
        <v>35000</v>
      </c>
      <c r="K388" s="88">
        <v>35238</v>
      </c>
      <c r="L388" s="88" t="s">
        <v>123</v>
      </c>
      <c r="M388" s="89">
        <v>35</v>
      </c>
      <c r="P388" s="88" t="s">
        <v>162</v>
      </c>
      <c r="S388" s="88">
        <v>175</v>
      </c>
      <c r="T388" s="88" t="s">
        <v>2150</v>
      </c>
      <c r="U388" s="88">
        <v>189</v>
      </c>
      <c r="AC388" s="88">
        <v>2</v>
      </c>
      <c r="AD388" s="88">
        <v>3</v>
      </c>
      <c r="AE388" s="88" t="s">
        <v>107</v>
      </c>
      <c r="AG388" s="88">
        <v>0</v>
      </c>
      <c r="AM388" s="88" t="s">
        <v>165</v>
      </c>
      <c r="AN388" s="88" t="s">
        <v>166</v>
      </c>
      <c r="AO388" s="88" t="s">
        <v>106</v>
      </c>
      <c r="AP388" s="133" t="str">
        <f t="shared" si="24"/>
        <v>16</v>
      </c>
      <c r="AQ388" s="133" t="str">
        <f t="shared" si="25"/>
        <v>05</v>
      </c>
      <c r="AR388" s="133">
        <f t="shared" si="26"/>
        <v>2022</v>
      </c>
      <c r="AS388" s="133" t="str">
        <f t="shared" si="27"/>
        <v>mai</v>
      </c>
    </row>
    <row r="389" spans="1:45" hidden="1" x14ac:dyDescent="0.25">
      <c r="A389" s="88" t="s">
        <v>2149</v>
      </c>
      <c r="B389" s="90">
        <v>44697</v>
      </c>
      <c r="C389" s="88">
        <v>1</v>
      </c>
      <c r="D389" s="88" t="s">
        <v>101</v>
      </c>
      <c r="E389" s="126">
        <v>590000</v>
      </c>
      <c r="F389" s="88">
        <v>2</v>
      </c>
      <c r="H389" s="88" t="s">
        <v>161</v>
      </c>
      <c r="I389" s="88">
        <v>5230</v>
      </c>
      <c r="J389" s="88">
        <v>35000</v>
      </c>
      <c r="K389" s="88">
        <v>35238</v>
      </c>
      <c r="L389" s="88" t="s">
        <v>123</v>
      </c>
      <c r="M389" s="89">
        <v>35</v>
      </c>
      <c r="P389" s="88" t="s">
        <v>162</v>
      </c>
      <c r="S389" s="88">
        <v>175</v>
      </c>
      <c r="T389" s="88" t="s">
        <v>2150</v>
      </c>
      <c r="U389" s="88">
        <v>189</v>
      </c>
      <c r="AC389" s="88">
        <v>2</v>
      </c>
      <c r="AD389" s="88">
        <v>3</v>
      </c>
      <c r="AE389" s="88" t="s">
        <v>107</v>
      </c>
      <c r="AG389" s="88">
        <v>0</v>
      </c>
      <c r="AM389" s="88" t="s">
        <v>165</v>
      </c>
      <c r="AN389" s="88" t="s">
        <v>166</v>
      </c>
      <c r="AO389" s="88" t="s">
        <v>106</v>
      </c>
      <c r="AP389" s="133" t="str">
        <f t="shared" si="24"/>
        <v>16</v>
      </c>
      <c r="AQ389" s="133" t="str">
        <f t="shared" si="25"/>
        <v>05</v>
      </c>
      <c r="AR389" s="133">
        <f t="shared" si="26"/>
        <v>2022</v>
      </c>
      <c r="AS389" s="133" t="str">
        <f t="shared" si="27"/>
        <v>mai</v>
      </c>
    </row>
    <row r="390" spans="1:45" hidden="1" x14ac:dyDescent="0.25">
      <c r="A390" s="88" t="s">
        <v>2151</v>
      </c>
      <c r="B390" s="90">
        <v>44694</v>
      </c>
      <c r="C390" s="88">
        <v>1</v>
      </c>
      <c r="D390" s="88" t="s">
        <v>101</v>
      </c>
      <c r="E390" s="126">
        <v>234000</v>
      </c>
      <c r="F390" s="88">
        <v>4</v>
      </c>
      <c r="H390" s="88" t="s">
        <v>161</v>
      </c>
      <c r="I390" s="88">
        <v>5230</v>
      </c>
      <c r="J390" s="88">
        <v>35000</v>
      </c>
      <c r="K390" s="88">
        <v>35238</v>
      </c>
      <c r="L390" s="88" t="s">
        <v>123</v>
      </c>
      <c r="M390" s="89">
        <v>35</v>
      </c>
      <c r="P390" s="88" t="s">
        <v>877</v>
      </c>
      <c r="S390" s="88">
        <v>114</v>
      </c>
      <c r="T390" s="88" t="s">
        <v>1349</v>
      </c>
      <c r="U390" s="88">
        <v>129</v>
      </c>
      <c r="W390" s="88">
        <v>130</v>
      </c>
      <c r="AC390" s="88">
        <v>3</v>
      </c>
      <c r="AD390" s="88">
        <v>3</v>
      </c>
      <c r="AE390" s="88" t="s">
        <v>107</v>
      </c>
      <c r="AG390" s="88">
        <v>0</v>
      </c>
      <c r="AM390" s="88" t="s">
        <v>879</v>
      </c>
      <c r="AN390" s="88" t="s">
        <v>880</v>
      </c>
      <c r="AO390" s="88" t="s">
        <v>106</v>
      </c>
      <c r="AP390" s="133" t="str">
        <f t="shared" si="24"/>
        <v>13</v>
      </c>
      <c r="AQ390" s="133" t="str">
        <f t="shared" si="25"/>
        <v>05</v>
      </c>
      <c r="AR390" s="133">
        <f t="shared" si="26"/>
        <v>2022</v>
      </c>
      <c r="AS390" s="133" t="str">
        <f t="shared" si="27"/>
        <v>mai</v>
      </c>
    </row>
    <row r="391" spans="1:45" hidden="1" x14ac:dyDescent="0.25">
      <c r="A391" s="88" t="s">
        <v>2151</v>
      </c>
      <c r="B391" s="90">
        <v>44694</v>
      </c>
      <c r="C391" s="88">
        <v>1</v>
      </c>
      <c r="D391" s="88" t="s">
        <v>101</v>
      </c>
      <c r="E391" s="126">
        <v>234000</v>
      </c>
      <c r="F391" s="88">
        <v>4</v>
      </c>
      <c r="H391" s="88" t="s">
        <v>161</v>
      </c>
      <c r="I391" s="88">
        <v>5230</v>
      </c>
      <c r="J391" s="88">
        <v>35000</v>
      </c>
      <c r="K391" s="88">
        <v>35238</v>
      </c>
      <c r="L391" s="88" t="s">
        <v>123</v>
      </c>
      <c r="M391" s="89">
        <v>35</v>
      </c>
      <c r="P391" s="88" t="s">
        <v>877</v>
      </c>
      <c r="S391" s="88">
        <v>115</v>
      </c>
      <c r="T391" s="88" t="s">
        <v>2152</v>
      </c>
      <c r="U391" s="88">
        <v>131</v>
      </c>
      <c r="AC391" s="88">
        <v>2</v>
      </c>
      <c r="AD391" s="88">
        <v>2</v>
      </c>
      <c r="AE391" s="88" t="s">
        <v>108</v>
      </c>
      <c r="AF391" s="88" t="s">
        <v>137</v>
      </c>
      <c r="AG391" s="88">
        <v>1</v>
      </c>
      <c r="AM391" s="88" t="s">
        <v>879</v>
      </c>
      <c r="AN391" s="88" t="s">
        <v>880</v>
      </c>
      <c r="AO391" s="88" t="s">
        <v>106</v>
      </c>
      <c r="AP391" s="133" t="str">
        <f t="shared" si="24"/>
        <v>13</v>
      </c>
      <c r="AQ391" s="133" t="str">
        <f t="shared" si="25"/>
        <v>05</v>
      </c>
      <c r="AR391" s="133">
        <f t="shared" si="26"/>
        <v>2022</v>
      </c>
      <c r="AS391" s="133" t="str">
        <f t="shared" si="27"/>
        <v>mai</v>
      </c>
    </row>
    <row r="392" spans="1:45" hidden="1" x14ac:dyDescent="0.25">
      <c r="A392" s="88" t="s">
        <v>2151</v>
      </c>
      <c r="B392" s="90">
        <v>44694</v>
      </c>
      <c r="C392" s="88">
        <v>1</v>
      </c>
      <c r="D392" s="88" t="s">
        <v>101</v>
      </c>
      <c r="E392" s="126">
        <v>234000</v>
      </c>
      <c r="F392" s="88">
        <v>4</v>
      </c>
      <c r="H392" s="88" t="s">
        <v>161</v>
      </c>
      <c r="I392" s="88">
        <v>5230</v>
      </c>
      <c r="J392" s="88">
        <v>35000</v>
      </c>
      <c r="K392" s="88">
        <v>35238</v>
      </c>
      <c r="L392" s="88" t="s">
        <v>123</v>
      </c>
      <c r="M392" s="89">
        <v>35</v>
      </c>
      <c r="P392" s="88" t="s">
        <v>877</v>
      </c>
      <c r="S392" s="88">
        <v>115</v>
      </c>
      <c r="T392" s="88" t="s">
        <v>2152</v>
      </c>
      <c r="U392" s="88">
        <v>131</v>
      </c>
      <c r="AC392" s="88">
        <v>2</v>
      </c>
      <c r="AD392" s="88">
        <v>3</v>
      </c>
      <c r="AE392" s="88" t="s">
        <v>107</v>
      </c>
      <c r="AG392" s="88">
        <v>0</v>
      </c>
      <c r="AM392" s="88" t="s">
        <v>879</v>
      </c>
      <c r="AN392" s="88" t="s">
        <v>880</v>
      </c>
      <c r="AO392" s="88" t="s">
        <v>106</v>
      </c>
      <c r="AP392" s="133" t="str">
        <f t="shared" si="24"/>
        <v>13</v>
      </c>
      <c r="AQ392" s="133" t="str">
        <f t="shared" si="25"/>
        <v>05</v>
      </c>
      <c r="AR392" s="133">
        <f t="shared" si="26"/>
        <v>2022</v>
      </c>
      <c r="AS392" s="133" t="str">
        <f t="shared" si="27"/>
        <v>mai</v>
      </c>
    </row>
    <row r="393" spans="1:45" hidden="1" x14ac:dyDescent="0.25">
      <c r="A393" s="88" t="s">
        <v>2151</v>
      </c>
      <c r="B393" s="90">
        <v>44694</v>
      </c>
      <c r="C393" s="88">
        <v>1</v>
      </c>
      <c r="D393" s="88" t="s">
        <v>101</v>
      </c>
      <c r="E393" s="126">
        <v>234000</v>
      </c>
      <c r="F393" s="88">
        <v>4</v>
      </c>
      <c r="H393" s="88" t="s">
        <v>161</v>
      </c>
      <c r="I393" s="88">
        <v>5230</v>
      </c>
      <c r="J393" s="88">
        <v>35000</v>
      </c>
      <c r="K393" s="88">
        <v>35238</v>
      </c>
      <c r="L393" s="88" t="s">
        <v>123</v>
      </c>
      <c r="M393" s="89">
        <v>35</v>
      </c>
      <c r="P393" s="88" t="s">
        <v>877</v>
      </c>
      <c r="S393" s="88">
        <v>129</v>
      </c>
      <c r="U393" s="88">
        <v>130</v>
      </c>
      <c r="W393" s="88">
        <v>131</v>
      </c>
      <c r="AC393" s="88">
        <v>3</v>
      </c>
      <c r="AD393" s="88">
        <v>3</v>
      </c>
      <c r="AE393" s="88" t="s">
        <v>107</v>
      </c>
      <c r="AG393" s="88">
        <v>0</v>
      </c>
      <c r="AM393" s="88" t="s">
        <v>879</v>
      </c>
      <c r="AN393" s="88" t="s">
        <v>880</v>
      </c>
      <c r="AO393" s="88" t="s">
        <v>106</v>
      </c>
      <c r="AP393" s="133" t="str">
        <f t="shared" si="24"/>
        <v>13</v>
      </c>
      <c r="AQ393" s="133" t="str">
        <f t="shared" si="25"/>
        <v>05</v>
      </c>
      <c r="AR393" s="133">
        <f t="shared" si="26"/>
        <v>2022</v>
      </c>
      <c r="AS393" s="133" t="str">
        <f t="shared" si="27"/>
        <v>mai</v>
      </c>
    </row>
    <row r="394" spans="1:45" hidden="1" x14ac:dyDescent="0.25">
      <c r="A394" s="88" t="s">
        <v>2151</v>
      </c>
      <c r="B394" s="90">
        <v>44694</v>
      </c>
      <c r="C394" s="88">
        <v>1</v>
      </c>
      <c r="D394" s="88" t="s">
        <v>101</v>
      </c>
      <c r="E394" s="126">
        <v>234000</v>
      </c>
      <c r="F394" s="88">
        <v>4</v>
      </c>
      <c r="H394" s="88" t="s">
        <v>161</v>
      </c>
      <c r="I394" s="88">
        <v>5230</v>
      </c>
      <c r="J394" s="88">
        <v>35000</v>
      </c>
      <c r="K394" s="88">
        <v>35238</v>
      </c>
      <c r="L394" s="88" t="s">
        <v>123</v>
      </c>
      <c r="M394" s="89">
        <v>35</v>
      </c>
      <c r="P394" s="88" t="s">
        <v>877</v>
      </c>
      <c r="S394" s="88">
        <v>114</v>
      </c>
      <c r="T394" s="88" t="s">
        <v>1349</v>
      </c>
      <c r="U394" s="88">
        <v>129</v>
      </c>
      <c r="W394" s="88">
        <v>130</v>
      </c>
      <c r="AC394" s="88">
        <v>3</v>
      </c>
      <c r="AD394" s="88">
        <v>2</v>
      </c>
      <c r="AE394" s="88" t="s">
        <v>108</v>
      </c>
      <c r="AF394" s="88" t="s">
        <v>137</v>
      </c>
      <c r="AG394" s="88">
        <v>1</v>
      </c>
      <c r="AM394" s="88" t="s">
        <v>879</v>
      </c>
      <c r="AN394" s="88" t="s">
        <v>880</v>
      </c>
      <c r="AO394" s="88" t="s">
        <v>106</v>
      </c>
      <c r="AP394" s="133" t="str">
        <f t="shared" si="24"/>
        <v>13</v>
      </c>
      <c r="AQ394" s="133" t="str">
        <f t="shared" si="25"/>
        <v>05</v>
      </c>
      <c r="AR394" s="133">
        <f t="shared" si="26"/>
        <v>2022</v>
      </c>
      <c r="AS394" s="133" t="str">
        <f t="shared" si="27"/>
        <v>mai</v>
      </c>
    </row>
    <row r="395" spans="1:45" hidden="1" x14ac:dyDescent="0.25">
      <c r="A395" s="88" t="s">
        <v>2153</v>
      </c>
      <c r="B395" s="90">
        <v>44683</v>
      </c>
      <c r="C395" s="88">
        <v>1</v>
      </c>
      <c r="D395" s="88" t="s">
        <v>101</v>
      </c>
      <c r="E395" s="126">
        <v>265345</v>
      </c>
      <c r="F395" s="88">
        <v>14</v>
      </c>
      <c r="H395" s="88" t="s">
        <v>447</v>
      </c>
      <c r="I395" s="88">
        <v>6850</v>
      </c>
      <c r="J395" s="88">
        <v>35000</v>
      </c>
      <c r="K395" s="88">
        <v>35238</v>
      </c>
      <c r="L395" s="88" t="s">
        <v>123</v>
      </c>
      <c r="M395" s="89">
        <v>35</v>
      </c>
      <c r="P395" s="88" t="s">
        <v>1315</v>
      </c>
      <c r="S395" s="88">
        <v>25</v>
      </c>
      <c r="U395" s="88">
        <v>45</v>
      </c>
      <c r="V395" s="88" t="s">
        <v>2154</v>
      </c>
      <c r="W395" s="88">
        <v>46</v>
      </c>
      <c r="X395" s="88" t="s">
        <v>2155</v>
      </c>
      <c r="Y395" s="88">
        <v>51</v>
      </c>
      <c r="Z395" s="88" t="s">
        <v>2156</v>
      </c>
      <c r="AC395" s="88">
        <v>4</v>
      </c>
      <c r="AD395" s="88">
        <v>3</v>
      </c>
      <c r="AE395" s="88" t="s">
        <v>107</v>
      </c>
      <c r="AG395" s="88">
        <v>0</v>
      </c>
      <c r="AM395" s="88" t="s">
        <v>1317</v>
      </c>
      <c r="AN395" s="88" t="s">
        <v>1318</v>
      </c>
      <c r="AO395" s="88" t="s">
        <v>106</v>
      </c>
      <c r="AP395" s="133" t="str">
        <f t="shared" si="24"/>
        <v>02</v>
      </c>
      <c r="AQ395" s="133" t="str">
        <f t="shared" si="25"/>
        <v>05</v>
      </c>
      <c r="AR395" s="133">
        <f t="shared" si="26"/>
        <v>2022</v>
      </c>
      <c r="AS395" s="133" t="str">
        <f t="shared" si="27"/>
        <v>mai</v>
      </c>
    </row>
    <row r="396" spans="1:45" hidden="1" x14ac:dyDescent="0.25">
      <c r="A396" s="88" t="s">
        <v>2153</v>
      </c>
      <c r="B396" s="90">
        <v>44683</v>
      </c>
      <c r="C396" s="88">
        <v>1</v>
      </c>
      <c r="D396" s="88" t="s">
        <v>101</v>
      </c>
      <c r="E396" s="126">
        <v>265345</v>
      </c>
      <c r="F396" s="88">
        <v>14</v>
      </c>
      <c r="H396" s="88" t="s">
        <v>447</v>
      </c>
      <c r="I396" s="88">
        <v>6850</v>
      </c>
      <c r="J396" s="88">
        <v>35000</v>
      </c>
      <c r="K396" s="88">
        <v>35238</v>
      </c>
      <c r="L396" s="88" t="s">
        <v>123</v>
      </c>
      <c r="M396" s="89">
        <v>35</v>
      </c>
      <c r="P396" s="88" t="s">
        <v>1315</v>
      </c>
      <c r="S396" s="88">
        <v>25</v>
      </c>
      <c r="U396" s="88">
        <v>45</v>
      </c>
      <c r="V396" s="88" t="s">
        <v>2154</v>
      </c>
      <c r="W396" s="88">
        <v>46</v>
      </c>
      <c r="X396" s="88" t="s">
        <v>2155</v>
      </c>
      <c r="Y396" s="88">
        <v>51</v>
      </c>
      <c r="Z396" s="88" t="s">
        <v>2156</v>
      </c>
      <c r="AC396" s="88">
        <v>4</v>
      </c>
      <c r="AD396" s="88">
        <v>2</v>
      </c>
      <c r="AE396" s="88" t="s">
        <v>108</v>
      </c>
      <c r="AF396" s="88" t="s">
        <v>254</v>
      </c>
      <c r="AG396" s="88">
        <v>1</v>
      </c>
      <c r="AM396" s="88" t="s">
        <v>1317</v>
      </c>
      <c r="AN396" s="88" t="s">
        <v>1318</v>
      </c>
      <c r="AO396" s="88" t="s">
        <v>106</v>
      </c>
      <c r="AP396" s="133" t="str">
        <f t="shared" si="24"/>
        <v>02</v>
      </c>
      <c r="AQ396" s="133" t="str">
        <f t="shared" si="25"/>
        <v>05</v>
      </c>
      <c r="AR396" s="133">
        <f t="shared" si="26"/>
        <v>2022</v>
      </c>
      <c r="AS396" s="133" t="str">
        <f t="shared" si="27"/>
        <v>mai</v>
      </c>
    </row>
    <row r="397" spans="1:45" hidden="1" x14ac:dyDescent="0.25">
      <c r="A397" s="88" t="s">
        <v>2153</v>
      </c>
      <c r="B397" s="90">
        <v>44683</v>
      </c>
      <c r="C397" s="88">
        <v>1</v>
      </c>
      <c r="D397" s="88" t="s">
        <v>101</v>
      </c>
      <c r="E397" s="126">
        <v>265345</v>
      </c>
      <c r="F397" s="88">
        <v>14</v>
      </c>
      <c r="H397" s="88" t="s">
        <v>447</v>
      </c>
      <c r="I397" s="88">
        <v>6850</v>
      </c>
      <c r="J397" s="88">
        <v>35000</v>
      </c>
      <c r="K397" s="88">
        <v>35238</v>
      </c>
      <c r="L397" s="88" t="s">
        <v>123</v>
      </c>
      <c r="M397" s="89">
        <v>35</v>
      </c>
      <c r="P397" s="88" t="s">
        <v>1315</v>
      </c>
      <c r="S397" s="88">
        <v>25</v>
      </c>
      <c r="U397" s="88">
        <v>45</v>
      </c>
      <c r="V397" s="88" t="s">
        <v>2154</v>
      </c>
      <c r="W397" s="88">
        <v>46</v>
      </c>
      <c r="X397" s="88" t="s">
        <v>2155</v>
      </c>
      <c r="Y397" s="88">
        <v>51</v>
      </c>
      <c r="Z397" s="88" t="s">
        <v>2156</v>
      </c>
      <c r="AC397" s="88">
        <v>4</v>
      </c>
      <c r="AD397" s="88">
        <v>3</v>
      </c>
      <c r="AE397" s="88" t="s">
        <v>107</v>
      </c>
      <c r="AG397" s="88">
        <v>0</v>
      </c>
      <c r="AM397" s="88" t="s">
        <v>1317</v>
      </c>
      <c r="AN397" s="88" t="s">
        <v>1318</v>
      </c>
      <c r="AO397" s="88" t="s">
        <v>106</v>
      </c>
      <c r="AP397" s="133" t="str">
        <f t="shared" si="24"/>
        <v>02</v>
      </c>
      <c r="AQ397" s="133" t="str">
        <f t="shared" si="25"/>
        <v>05</v>
      </c>
      <c r="AR397" s="133">
        <f t="shared" si="26"/>
        <v>2022</v>
      </c>
      <c r="AS397" s="133" t="str">
        <f t="shared" si="27"/>
        <v>mai</v>
      </c>
    </row>
    <row r="398" spans="1:45" hidden="1" x14ac:dyDescent="0.25">
      <c r="A398" s="88" t="s">
        <v>2153</v>
      </c>
      <c r="B398" s="90">
        <v>44683</v>
      </c>
      <c r="C398" s="88">
        <v>1</v>
      </c>
      <c r="D398" s="88" t="s">
        <v>101</v>
      </c>
      <c r="E398" s="126">
        <v>265345</v>
      </c>
      <c r="F398" s="88">
        <v>14</v>
      </c>
      <c r="H398" s="88" t="s">
        <v>447</v>
      </c>
      <c r="I398" s="88">
        <v>6850</v>
      </c>
      <c r="J398" s="88">
        <v>35000</v>
      </c>
      <c r="K398" s="88">
        <v>35238</v>
      </c>
      <c r="L398" s="88" t="s">
        <v>123</v>
      </c>
      <c r="M398" s="89">
        <v>35</v>
      </c>
      <c r="P398" s="88" t="s">
        <v>1315</v>
      </c>
      <c r="S398" s="88">
        <v>25</v>
      </c>
      <c r="U398" s="88">
        <v>45</v>
      </c>
      <c r="V398" s="88" t="s">
        <v>2154</v>
      </c>
      <c r="W398" s="88">
        <v>46</v>
      </c>
      <c r="X398" s="88" t="s">
        <v>2155</v>
      </c>
      <c r="Y398" s="88">
        <v>51</v>
      </c>
      <c r="Z398" s="88" t="s">
        <v>2156</v>
      </c>
      <c r="AC398" s="88">
        <v>4</v>
      </c>
      <c r="AD398" s="88">
        <v>3</v>
      </c>
      <c r="AE398" s="88" t="s">
        <v>107</v>
      </c>
      <c r="AG398" s="88">
        <v>0</v>
      </c>
      <c r="AM398" s="88" t="s">
        <v>1317</v>
      </c>
      <c r="AN398" s="88" t="s">
        <v>1318</v>
      </c>
      <c r="AO398" s="88" t="s">
        <v>106</v>
      </c>
      <c r="AP398" s="133" t="str">
        <f t="shared" si="24"/>
        <v>02</v>
      </c>
      <c r="AQ398" s="133" t="str">
        <f t="shared" si="25"/>
        <v>05</v>
      </c>
      <c r="AR398" s="133">
        <f t="shared" si="26"/>
        <v>2022</v>
      </c>
      <c r="AS398" s="133" t="str">
        <f t="shared" si="27"/>
        <v>mai</v>
      </c>
    </row>
    <row r="399" spans="1:45" hidden="1" x14ac:dyDescent="0.25">
      <c r="A399" s="88" t="s">
        <v>2157</v>
      </c>
      <c r="B399" s="90">
        <v>44685</v>
      </c>
      <c r="C399" s="88">
        <v>1</v>
      </c>
      <c r="D399" s="88" t="s">
        <v>101</v>
      </c>
      <c r="E399" s="126">
        <v>9013</v>
      </c>
      <c r="F399" s="88">
        <v>13</v>
      </c>
      <c r="H399" s="88" t="s">
        <v>195</v>
      </c>
      <c r="I399" s="88">
        <v>7310</v>
      </c>
      <c r="J399" s="88">
        <v>35000</v>
      </c>
      <c r="K399" s="88">
        <v>35238</v>
      </c>
      <c r="L399" s="88" t="s">
        <v>123</v>
      </c>
      <c r="M399" s="89">
        <v>35</v>
      </c>
      <c r="P399" s="88" t="s">
        <v>1457</v>
      </c>
      <c r="S399" s="88">
        <v>3</v>
      </c>
      <c r="T399" s="88" t="s">
        <v>308</v>
      </c>
      <c r="AC399" s="88">
        <v>1</v>
      </c>
      <c r="AD399" s="88">
        <v>2</v>
      </c>
      <c r="AE399" s="88" t="s">
        <v>108</v>
      </c>
      <c r="AF399" s="88" t="s">
        <v>157</v>
      </c>
      <c r="AG399" s="88">
        <v>1</v>
      </c>
      <c r="AM399" s="88" t="s">
        <v>389</v>
      </c>
      <c r="AN399" s="88" t="s">
        <v>1458</v>
      </c>
      <c r="AO399" s="88" t="s">
        <v>106</v>
      </c>
      <c r="AP399" s="133" t="str">
        <f t="shared" si="24"/>
        <v>04</v>
      </c>
      <c r="AQ399" s="133" t="str">
        <f t="shared" si="25"/>
        <v>05</v>
      </c>
      <c r="AR399" s="133">
        <f t="shared" si="26"/>
        <v>2022</v>
      </c>
      <c r="AS399" s="133" t="str">
        <f t="shared" si="27"/>
        <v>mai</v>
      </c>
    </row>
    <row r="400" spans="1:45" hidden="1" x14ac:dyDescent="0.25">
      <c r="A400" s="88" t="s">
        <v>2158</v>
      </c>
      <c r="B400" s="90">
        <v>44705</v>
      </c>
      <c r="C400" s="88">
        <v>1</v>
      </c>
      <c r="D400" s="88" t="s">
        <v>101</v>
      </c>
      <c r="E400" s="126">
        <v>188000</v>
      </c>
      <c r="F400" s="88">
        <v>2</v>
      </c>
      <c r="H400" s="88" t="s">
        <v>691</v>
      </c>
      <c r="I400" s="88">
        <v>2340</v>
      </c>
      <c r="J400" s="88">
        <v>35000</v>
      </c>
      <c r="K400" s="88">
        <v>35238</v>
      </c>
      <c r="L400" s="88" t="s">
        <v>123</v>
      </c>
      <c r="M400" s="89">
        <v>35</v>
      </c>
      <c r="P400" s="88" t="s">
        <v>1142</v>
      </c>
      <c r="S400" s="88">
        <v>10</v>
      </c>
      <c r="AC400" s="88">
        <v>1</v>
      </c>
      <c r="AD400" s="88">
        <v>4</v>
      </c>
      <c r="AE400" s="88" t="s">
        <v>126</v>
      </c>
      <c r="AF400" s="88" t="s">
        <v>109</v>
      </c>
      <c r="AG400" s="88">
        <v>0</v>
      </c>
      <c r="AM400" s="88" t="s">
        <v>1144</v>
      </c>
      <c r="AN400" s="88" t="s">
        <v>1145</v>
      </c>
      <c r="AO400" s="88" t="s">
        <v>106</v>
      </c>
      <c r="AP400" s="133" t="str">
        <f t="shared" si="24"/>
        <v>24</v>
      </c>
      <c r="AQ400" s="133" t="str">
        <f t="shared" si="25"/>
        <v>05</v>
      </c>
      <c r="AR400" s="133">
        <f t="shared" si="26"/>
        <v>2022</v>
      </c>
      <c r="AS400" s="133" t="str">
        <f t="shared" si="27"/>
        <v>mai</v>
      </c>
    </row>
    <row r="401" spans="1:45" hidden="1" x14ac:dyDescent="0.25">
      <c r="A401" s="88" t="s">
        <v>2159</v>
      </c>
      <c r="B401" s="90">
        <v>44699</v>
      </c>
      <c r="C401" s="88">
        <v>1</v>
      </c>
      <c r="D401" s="88" t="s">
        <v>101</v>
      </c>
      <c r="E401" s="126">
        <v>255500</v>
      </c>
      <c r="F401" s="88">
        <v>7</v>
      </c>
      <c r="H401" s="88" t="s">
        <v>357</v>
      </c>
      <c r="I401" s="88">
        <v>9290</v>
      </c>
      <c r="J401" s="88">
        <v>35000</v>
      </c>
      <c r="K401" s="88">
        <v>35238</v>
      </c>
      <c r="L401" s="88" t="s">
        <v>123</v>
      </c>
      <c r="M401" s="89">
        <v>35</v>
      </c>
      <c r="P401" s="88" t="s">
        <v>1409</v>
      </c>
      <c r="S401" s="88">
        <v>101</v>
      </c>
      <c r="U401" s="88">
        <v>167</v>
      </c>
      <c r="AC401" s="88">
        <v>2</v>
      </c>
      <c r="AD401" s="88">
        <v>4</v>
      </c>
      <c r="AE401" s="88" t="s">
        <v>126</v>
      </c>
      <c r="AF401" s="88" t="s">
        <v>207</v>
      </c>
      <c r="AG401" s="88">
        <v>0</v>
      </c>
      <c r="AM401" s="88" t="s">
        <v>1411</v>
      </c>
      <c r="AN401" s="88" t="s">
        <v>1412</v>
      </c>
      <c r="AO401" s="88" t="s">
        <v>106</v>
      </c>
      <c r="AP401" s="133" t="str">
        <f t="shared" si="24"/>
        <v>18</v>
      </c>
      <c r="AQ401" s="133" t="str">
        <f t="shared" si="25"/>
        <v>05</v>
      </c>
      <c r="AR401" s="133">
        <f t="shared" si="26"/>
        <v>2022</v>
      </c>
      <c r="AS401" s="133" t="str">
        <f t="shared" si="27"/>
        <v>mai</v>
      </c>
    </row>
    <row r="402" spans="1:45" hidden="1" x14ac:dyDescent="0.25">
      <c r="A402" s="88" t="s">
        <v>2160</v>
      </c>
      <c r="B402" s="90">
        <v>44690</v>
      </c>
      <c r="C402" s="88">
        <v>1</v>
      </c>
      <c r="D402" s="88" t="s">
        <v>101</v>
      </c>
      <c r="E402" s="126">
        <v>165000</v>
      </c>
      <c r="F402" s="88">
        <v>43</v>
      </c>
      <c r="H402" s="88" t="s">
        <v>280</v>
      </c>
      <c r="I402" s="88">
        <v>2420</v>
      </c>
      <c r="J402" s="88">
        <v>35000</v>
      </c>
      <c r="K402" s="88">
        <v>35238</v>
      </c>
      <c r="L402" s="88" t="s">
        <v>123</v>
      </c>
      <c r="M402" s="89">
        <v>35</v>
      </c>
      <c r="P402" s="88" t="s">
        <v>2049</v>
      </c>
      <c r="S402" s="88">
        <v>19</v>
      </c>
      <c r="T402" s="88" t="s">
        <v>544</v>
      </c>
      <c r="AC402" s="88">
        <v>1</v>
      </c>
      <c r="AD402" s="88">
        <v>3</v>
      </c>
      <c r="AE402" s="88" t="s">
        <v>107</v>
      </c>
      <c r="AG402" s="88">
        <v>0</v>
      </c>
      <c r="AM402" s="88" t="s">
        <v>2050</v>
      </c>
      <c r="AN402" s="88" t="s">
        <v>2051</v>
      </c>
      <c r="AO402" s="88" t="s">
        <v>106</v>
      </c>
      <c r="AP402" s="133" t="str">
        <f t="shared" si="24"/>
        <v>09</v>
      </c>
      <c r="AQ402" s="133" t="str">
        <f t="shared" si="25"/>
        <v>05</v>
      </c>
      <c r="AR402" s="133">
        <f t="shared" si="26"/>
        <v>2022</v>
      </c>
      <c r="AS402" s="133" t="str">
        <f t="shared" si="27"/>
        <v>mai</v>
      </c>
    </row>
    <row r="403" spans="1:45" hidden="1" x14ac:dyDescent="0.25">
      <c r="A403" s="88" t="s">
        <v>2160</v>
      </c>
      <c r="B403" s="90">
        <v>44690</v>
      </c>
      <c r="C403" s="88">
        <v>1</v>
      </c>
      <c r="D403" s="88" t="s">
        <v>101</v>
      </c>
      <c r="E403" s="126">
        <v>165000</v>
      </c>
      <c r="F403" s="88">
        <v>43</v>
      </c>
      <c r="H403" s="88" t="s">
        <v>280</v>
      </c>
      <c r="I403" s="88">
        <v>2420</v>
      </c>
      <c r="J403" s="88">
        <v>35000</v>
      </c>
      <c r="K403" s="88">
        <v>35238</v>
      </c>
      <c r="L403" s="88" t="s">
        <v>123</v>
      </c>
      <c r="M403" s="89">
        <v>35</v>
      </c>
      <c r="P403" s="88" t="s">
        <v>2049</v>
      </c>
      <c r="S403" s="88">
        <v>19</v>
      </c>
      <c r="T403" s="88" t="s">
        <v>544</v>
      </c>
      <c r="AC403" s="88">
        <v>1</v>
      </c>
      <c r="AD403" s="88">
        <v>2</v>
      </c>
      <c r="AE403" s="88" t="s">
        <v>108</v>
      </c>
      <c r="AF403" s="88" t="s">
        <v>203</v>
      </c>
      <c r="AG403" s="88">
        <v>2</v>
      </c>
      <c r="AM403" s="88" t="s">
        <v>2050</v>
      </c>
      <c r="AN403" s="88" t="s">
        <v>2051</v>
      </c>
      <c r="AO403" s="88" t="s">
        <v>106</v>
      </c>
      <c r="AP403" s="133" t="str">
        <f t="shared" si="24"/>
        <v>09</v>
      </c>
      <c r="AQ403" s="133" t="str">
        <f t="shared" si="25"/>
        <v>05</v>
      </c>
      <c r="AR403" s="133">
        <f t="shared" si="26"/>
        <v>2022</v>
      </c>
      <c r="AS403" s="133" t="str">
        <f t="shared" si="27"/>
        <v>mai</v>
      </c>
    </row>
    <row r="404" spans="1:45" hidden="1" x14ac:dyDescent="0.25">
      <c r="A404" s="88" t="s">
        <v>2160</v>
      </c>
      <c r="B404" s="90">
        <v>44690</v>
      </c>
      <c r="C404" s="88">
        <v>1</v>
      </c>
      <c r="D404" s="88" t="s">
        <v>101</v>
      </c>
      <c r="E404" s="126">
        <v>165000</v>
      </c>
      <c r="F404" s="88">
        <v>43</v>
      </c>
      <c r="H404" s="88" t="s">
        <v>280</v>
      </c>
      <c r="I404" s="88">
        <v>2420</v>
      </c>
      <c r="J404" s="88">
        <v>35000</v>
      </c>
      <c r="K404" s="88">
        <v>35238</v>
      </c>
      <c r="L404" s="88" t="s">
        <v>123</v>
      </c>
      <c r="M404" s="89">
        <v>35</v>
      </c>
      <c r="P404" s="88" t="s">
        <v>2049</v>
      </c>
      <c r="S404" s="88">
        <v>19</v>
      </c>
      <c r="T404" s="88" t="s">
        <v>544</v>
      </c>
      <c r="AC404" s="88">
        <v>1</v>
      </c>
      <c r="AD404" s="88">
        <v>3</v>
      </c>
      <c r="AE404" s="88" t="s">
        <v>107</v>
      </c>
      <c r="AG404" s="88">
        <v>0</v>
      </c>
      <c r="AM404" s="88" t="s">
        <v>2050</v>
      </c>
      <c r="AN404" s="88" t="s">
        <v>2051</v>
      </c>
      <c r="AO404" s="88" t="s">
        <v>106</v>
      </c>
      <c r="AP404" s="133" t="str">
        <f t="shared" si="24"/>
        <v>09</v>
      </c>
      <c r="AQ404" s="133" t="str">
        <f t="shared" si="25"/>
        <v>05</v>
      </c>
      <c r="AR404" s="133">
        <f t="shared" si="26"/>
        <v>2022</v>
      </c>
      <c r="AS404" s="133" t="str">
        <f t="shared" si="27"/>
        <v>mai</v>
      </c>
    </row>
    <row r="405" spans="1:45" hidden="1" x14ac:dyDescent="0.25">
      <c r="A405" s="88" t="s">
        <v>2161</v>
      </c>
      <c r="B405" s="90">
        <v>44648</v>
      </c>
      <c r="C405" s="88">
        <v>1</v>
      </c>
      <c r="D405" s="88" t="s">
        <v>101</v>
      </c>
      <c r="E405" s="126">
        <v>220000</v>
      </c>
      <c r="F405" s="88">
        <v>4</v>
      </c>
      <c r="H405" s="88" t="s">
        <v>522</v>
      </c>
      <c r="I405" s="88">
        <v>8870</v>
      </c>
      <c r="J405" s="88">
        <v>35000</v>
      </c>
      <c r="K405" s="88">
        <v>35238</v>
      </c>
      <c r="L405" s="88" t="s">
        <v>123</v>
      </c>
      <c r="M405" s="89">
        <v>35</v>
      </c>
      <c r="P405" s="88" t="s">
        <v>2162</v>
      </c>
      <c r="S405" s="88">
        <v>4</v>
      </c>
      <c r="AC405" s="88">
        <v>1</v>
      </c>
      <c r="AD405" s="88">
        <v>3</v>
      </c>
      <c r="AE405" s="88" t="s">
        <v>107</v>
      </c>
      <c r="AG405" s="88">
        <v>0</v>
      </c>
      <c r="AM405" s="88" t="s">
        <v>2163</v>
      </c>
      <c r="AN405" s="88" t="s">
        <v>2164</v>
      </c>
      <c r="AO405" s="88" t="s">
        <v>106</v>
      </c>
      <c r="AP405" s="133" t="str">
        <f t="shared" si="24"/>
        <v>28</v>
      </c>
      <c r="AQ405" s="133" t="str">
        <f t="shared" si="25"/>
        <v>03</v>
      </c>
      <c r="AR405" s="133">
        <f t="shared" si="26"/>
        <v>2022</v>
      </c>
      <c r="AS405" s="133" t="str">
        <f t="shared" si="27"/>
        <v>mars</v>
      </c>
    </row>
    <row r="406" spans="1:45" hidden="1" x14ac:dyDescent="0.25">
      <c r="A406" s="88" t="s">
        <v>2165</v>
      </c>
      <c r="B406" s="90">
        <v>44700</v>
      </c>
      <c r="C406" s="88">
        <v>1</v>
      </c>
      <c r="D406" s="88" t="s">
        <v>101</v>
      </c>
      <c r="E406" s="126">
        <v>737500</v>
      </c>
      <c r="F406" s="88">
        <v>2</v>
      </c>
      <c r="H406" s="88" t="s">
        <v>421</v>
      </c>
      <c r="I406" s="88">
        <v>8490</v>
      </c>
      <c r="J406" s="88">
        <v>35000</v>
      </c>
      <c r="K406" s="88">
        <v>35238</v>
      </c>
      <c r="L406" s="88" t="s">
        <v>123</v>
      </c>
      <c r="M406" s="89">
        <v>35</v>
      </c>
      <c r="P406" s="88" t="s">
        <v>422</v>
      </c>
      <c r="S406" s="88">
        <v>110</v>
      </c>
      <c r="U406" s="88">
        <v>111</v>
      </c>
      <c r="W406" s="88">
        <v>151</v>
      </c>
      <c r="X406" s="88" t="s">
        <v>2166</v>
      </c>
      <c r="AC406" s="88">
        <v>3</v>
      </c>
      <c r="AD406" s="88">
        <v>2</v>
      </c>
      <c r="AE406" s="88" t="s">
        <v>108</v>
      </c>
      <c r="AF406" s="88" t="s">
        <v>173</v>
      </c>
      <c r="AG406" s="88">
        <v>5</v>
      </c>
      <c r="AM406" s="88" t="s">
        <v>424</v>
      </c>
      <c r="AN406" s="88" t="s">
        <v>425</v>
      </c>
      <c r="AO406" s="88" t="s">
        <v>106</v>
      </c>
      <c r="AP406" s="133" t="str">
        <f t="shared" si="24"/>
        <v>19</v>
      </c>
      <c r="AQ406" s="133" t="str">
        <f t="shared" si="25"/>
        <v>05</v>
      </c>
      <c r="AR406" s="133">
        <f t="shared" si="26"/>
        <v>2022</v>
      </c>
      <c r="AS406" s="133" t="str">
        <f t="shared" si="27"/>
        <v>mai</v>
      </c>
    </row>
    <row r="407" spans="1:45" hidden="1" x14ac:dyDescent="0.25">
      <c r="A407" s="88" t="s">
        <v>2165</v>
      </c>
      <c r="B407" s="90">
        <v>44700</v>
      </c>
      <c r="C407" s="88">
        <v>1</v>
      </c>
      <c r="D407" s="88" t="s">
        <v>101</v>
      </c>
      <c r="E407" s="126">
        <v>737500</v>
      </c>
      <c r="F407" s="88">
        <v>2</v>
      </c>
      <c r="H407" s="88" t="s">
        <v>421</v>
      </c>
      <c r="I407" s="88">
        <v>8490</v>
      </c>
      <c r="J407" s="88">
        <v>35000</v>
      </c>
      <c r="K407" s="88">
        <v>35238</v>
      </c>
      <c r="L407" s="88" t="s">
        <v>123</v>
      </c>
      <c r="M407" s="89">
        <v>35</v>
      </c>
      <c r="P407" s="88" t="s">
        <v>422</v>
      </c>
      <c r="S407" s="88">
        <v>110</v>
      </c>
      <c r="U407" s="88">
        <v>111</v>
      </c>
      <c r="W407" s="88">
        <v>151</v>
      </c>
      <c r="X407" s="88" t="s">
        <v>2166</v>
      </c>
      <c r="AC407" s="88">
        <v>3</v>
      </c>
      <c r="AD407" s="88">
        <v>3</v>
      </c>
      <c r="AE407" s="88" t="s">
        <v>107</v>
      </c>
      <c r="AG407" s="88">
        <v>0</v>
      </c>
      <c r="AM407" s="88" t="s">
        <v>424</v>
      </c>
      <c r="AN407" s="88" t="s">
        <v>425</v>
      </c>
      <c r="AO407" s="88" t="s">
        <v>106</v>
      </c>
      <c r="AP407" s="133" t="str">
        <f t="shared" si="24"/>
        <v>19</v>
      </c>
      <c r="AQ407" s="133" t="str">
        <f t="shared" si="25"/>
        <v>05</v>
      </c>
      <c r="AR407" s="133">
        <f t="shared" si="26"/>
        <v>2022</v>
      </c>
      <c r="AS407" s="133" t="str">
        <f t="shared" si="27"/>
        <v>mai</v>
      </c>
    </row>
    <row r="408" spans="1:45" hidden="1" x14ac:dyDescent="0.25">
      <c r="A408" s="88" t="s">
        <v>2165</v>
      </c>
      <c r="B408" s="90">
        <v>44700</v>
      </c>
      <c r="C408" s="88">
        <v>1</v>
      </c>
      <c r="D408" s="88" t="s">
        <v>101</v>
      </c>
      <c r="E408" s="126">
        <v>737500</v>
      </c>
      <c r="F408" s="88">
        <v>2</v>
      </c>
      <c r="H408" s="88" t="s">
        <v>421</v>
      </c>
      <c r="I408" s="88">
        <v>8490</v>
      </c>
      <c r="J408" s="88">
        <v>35000</v>
      </c>
      <c r="K408" s="88">
        <v>35238</v>
      </c>
      <c r="L408" s="88" t="s">
        <v>123</v>
      </c>
      <c r="M408" s="89">
        <v>35</v>
      </c>
      <c r="P408" s="88" t="s">
        <v>422</v>
      </c>
      <c r="S408" s="88">
        <v>110</v>
      </c>
      <c r="U408" s="88">
        <v>111</v>
      </c>
      <c r="W408" s="88">
        <v>151</v>
      </c>
      <c r="X408" s="88" t="s">
        <v>2166</v>
      </c>
      <c r="AC408" s="88">
        <v>3</v>
      </c>
      <c r="AD408" s="88">
        <v>3</v>
      </c>
      <c r="AE408" s="88" t="s">
        <v>107</v>
      </c>
      <c r="AG408" s="88">
        <v>0</v>
      </c>
      <c r="AM408" s="88" t="s">
        <v>424</v>
      </c>
      <c r="AN408" s="88" t="s">
        <v>425</v>
      </c>
      <c r="AO408" s="88" t="s">
        <v>106</v>
      </c>
      <c r="AP408" s="133" t="str">
        <f t="shared" si="24"/>
        <v>19</v>
      </c>
      <c r="AQ408" s="133" t="str">
        <f t="shared" si="25"/>
        <v>05</v>
      </c>
      <c r="AR408" s="133">
        <f t="shared" si="26"/>
        <v>2022</v>
      </c>
      <c r="AS408" s="133" t="str">
        <f t="shared" si="27"/>
        <v>mai</v>
      </c>
    </row>
    <row r="409" spans="1:45" hidden="1" x14ac:dyDescent="0.25">
      <c r="A409" s="88" t="s">
        <v>2165</v>
      </c>
      <c r="B409" s="90">
        <v>44700</v>
      </c>
      <c r="C409" s="88">
        <v>1</v>
      </c>
      <c r="D409" s="88" t="s">
        <v>101</v>
      </c>
      <c r="E409" s="126">
        <v>737500</v>
      </c>
      <c r="F409" s="88">
        <v>2</v>
      </c>
      <c r="H409" s="88" t="s">
        <v>421</v>
      </c>
      <c r="I409" s="88">
        <v>8490</v>
      </c>
      <c r="J409" s="88">
        <v>35000</v>
      </c>
      <c r="K409" s="88">
        <v>35238</v>
      </c>
      <c r="L409" s="88" t="s">
        <v>123</v>
      </c>
      <c r="M409" s="89">
        <v>35</v>
      </c>
      <c r="P409" s="88" t="s">
        <v>422</v>
      </c>
      <c r="S409" s="88">
        <v>159</v>
      </c>
      <c r="AC409" s="88">
        <v>1</v>
      </c>
      <c r="AD409" s="88">
        <v>2</v>
      </c>
      <c r="AE409" s="88" t="s">
        <v>108</v>
      </c>
      <c r="AF409" s="88" t="s">
        <v>143</v>
      </c>
      <c r="AG409" s="88">
        <v>1</v>
      </c>
      <c r="AM409" s="88" t="s">
        <v>424</v>
      </c>
      <c r="AN409" s="88" t="s">
        <v>425</v>
      </c>
      <c r="AO409" s="88" t="s">
        <v>106</v>
      </c>
      <c r="AP409" s="133" t="str">
        <f t="shared" si="24"/>
        <v>19</v>
      </c>
      <c r="AQ409" s="133" t="str">
        <f t="shared" si="25"/>
        <v>05</v>
      </c>
      <c r="AR409" s="133">
        <f t="shared" si="26"/>
        <v>2022</v>
      </c>
      <c r="AS409" s="133" t="str">
        <f t="shared" si="27"/>
        <v>mai</v>
      </c>
    </row>
    <row r="410" spans="1:45" hidden="1" x14ac:dyDescent="0.25">
      <c r="A410" s="88" t="s">
        <v>2167</v>
      </c>
      <c r="B410" s="90">
        <v>44701</v>
      </c>
      <c r="C410" s="88">
        <v>1</v>
      </c>
      <c r="D410" s="88" t="s">
        <v>101</v>
      </c>
      <c r="E410" s="126">
        <v>175000</v>
      </c>
      <c r="F410" s="88">
        <v>9</v>
      </c>
      <c r="H410" s="88" t="s">
        <v>347</v>
      </c>
      <c r="I410" s="88">
        <v>2720</v>
      </c>
      <c r="J410" s="88">
        <v>35000</v>
      </c>
      <c r="K410" s="88">
        <v>35238</v>
      </c>
      <c r="L410" s="88" t="s">
        <v>123</v>
      </c>
      <c r="M410" s="89">
        <v>35</v>
      </c>
      <c r="P410" s="88" t="s">
        <v>779</v>
      </c>
      <c r="S410" s="88">
        <v>8</v>
      </c>
      <c r="T410" s="88" t="s">
        <v>1533</v>
      </c>
      <c r="AC410" s="88">
        <v>1</v>
      </c>
      <c r="AD410" s="88">
        <v>2</v>
      </c>
      <c r="AE410" s="88" t="s">
        <v>108</v>
      </c>
      <c r="AF410" s="88" t="s">
        <v>203</v>
      </c>
      <c r="AG410" s="88">
        <v>2</v>
      </c>
      <c r="AM410" s="88" t="s">
        <v>781</v>
      </c>
      <c r="AN410" s="88" t="s">
        <v>782</v>
      </c>
      <c r="AO410" s="88" t="s">
        <v>106</v>
      </c>
      <c r="AP410" s="133" t="str">
        <f t="shared" si="24"/>
        <v>20</v>
      </c>
      <c r="AQ410" s="133" t="str">
        <f t="shared" si="25"/>
        <v>05</v>
      </c>
      <c r="AR410" s="133">
        <f t="shared" si="26"/>
        <v>2022</v>
      </c>
      <c r="AS410" s="133" t="str">
        <f t="shared" si="27"/>
        <v>mai</v>
      </c>
    </row>
    <row r="411" spans="1:45" hidden="1" x14ac:dyDescent="0.25">
      <c r="A411" s="88" t="s">
        <v>2168</v>
      </c>
      <c r="B411" s="90">
        <v>44690</v>
      </c>
      <c r="C411" s="88">
        <v>1</v>
      </c>
      <c r="D411" s="88" t="s">
        <v>101</v>
      </c>
      <c r="E411" s="126">
        <v>40000</v>
      </c>
      <c r="F411" s="88">
        <v>4</v>
      </c>
      <c r="H411" s="88" t="s">
        <v>311</v>
      </c>
      <c r="I411" s="88">
        <v>2660</v>
      </c>
      <c r="J411" s="88">
        <v>35000</v>
      </c>
      <c r="K411" s="88">
        <v>35238</v>
      </c>
      <c r="L411" s="88" t="s">
        <v>123</v>
      </c>
      <c r="M411" s="89">
        <v>35</v>
      </c>
      <c r="P411" s="88" t="s">
        <v>416</v>
      </c>
      <c r="S411" s="88">
        <v>57</v>
      </c>
      <c r="AC411" s="88">
        <v>1</v>
      </c>
      <c r="AD411" s="88">
        <v>2</v>
      </c>
      <c r="AE411" s="88" t="s">
        <v>108</v>
      </c>
      <c r="AF411" s="88" t="s">
        <v>135</v>
      </c>
      <c r="AG411" s="88">
        <v>1</v>
      </c>
      <c r="AM411" s="88" t="s">
        <v>418</v>
      </c>
      <c r="AN411" s="88" t="s">
        <v>419</v>
      </c>
      <c r="AO411" s="88" t="s">
        <v>106</v>
      </c>
      <c r="AP411" s="133" t="str">
        <f t="shared" si="24"/>
        <v>09</v>
      </c>
      <c r="AQ411" s="133" t="str">
        <f t="shared" si="25"/>
        <v>05</v>
      </c>
      <c r="AR411" s="133">
        <f t="shared" si="26"/>
        <v>2022</v>
      </c>
      <c r="AS411" s="133" t="str">
        <f t="shared" si="27"/>
        <v>mai</v>
      </c>
    </row>
    <row r="412" spans="1:45" hidden="1" x14ac:dyDescent="0.25">
      <c r="A412" s="88" t="s">
        <v>2169</v>
      </c>
      <c r="B412" s="90">
        <v>44712</v>
      </c>
      <c r="C412" s="88">
        <v>1</v>
      </c>
      <c r="D412" s="88" t="s">
        <v>101</v>
      </c>
      <c r="E412" s="126">
        <v>571250</v>
      </c>
      <c r="F412" s="88">
        <v>5</v>
      </c>
      <c r="H412" s="88" t="s">
        <v>313</v>
      </c>
      <c r="I412" s="88">
        <v>4510</v>
      </c>
      <c r="J412" s="88">
        <v>35000</v>
      </c>
      <c r="K412" s="88">
        <v>35238</v>
      </c>
      <c r="L412" s="88" t="s">
        <v>123</v>
      </c>
      <c r="M412" s="89">
        <v>35</v>
      </c>
      <c r="P412" s="88" t="s">
        <v>1451</v>
      </c>
      <c r="S412" s="88">
        <v>2</v>
      </c>
      <c r="U412" s="88">
        <v>21</v>
      </c>
      <c r="W412" s="88">
        <v>22</v>
      </c>
      <c r="Y412" s="88">
        <v>3</v>
      </c>
      <c r="AC412" s="88">
        <v>4</v>
      </c>
      <c r="AD412" s="88">
        <v>4</v>
      </c>
      <c r="AE412" s="88" t="s">
        <v>126</v>
      </c>
      <c r="AF412" s="88" t="s">
        <v>205</v>
      </c>
      <c r="AG412" s="88">
        <v>0</v>
      </c>
      <c r="AM412" s="88" t="s">
        <v>1120</v>
      </c>
      <c r="AN412" s="88" t="s">
        <v>1164</v>
      </c>
      <c r="AO412" s="88" t="s">
        <v>106</v>
      </c>
      <c r="AP412" s="133" t="str">
        <f t="shared" si="24"/>
        <v>31</v>
      </c>
      <c r="AQ412" s="133" t="str">
        <f t="shared" si="25"/>
        <v>05</v>
      </c>
      <c r="AR412" s="133">
        <f t="shared" si="26"/>
        <v>2022</v>
      </c>
      <c r="AS412" s="133" t="str">
        <f t="shared" si="27"/>
        <v>mai</v>
      </c>
    </row>
    <row r="413" spans="1:45" hidden="1" x14ac:dyDescent="0.25">
      <c r="A413" s="88" t="s">
        <v>2170</v>
      </c>
      <c r="B413" s="90">
        <v>44712</v>
      </c>
      <c r="C413" s="88">
        <v>2</v>
      </c>
      <c r="D413" s="88" t="s">
        <v>101</v>
      </c>
      <c r="E413" s="126">
        <v>8750</v>
      </c>
      <c r="F413" s="88">
        <v>5</v>
      </c>
      <c r="H413" s="88" t="s">
        <v>313</v>
      </c>
      <c r="I413" s="88">
        <v>4510</v>
      </c>
      <c r="J413" s="88">
        <v>35000</v>
      </c>
      <c r="K413" s="88">
        <v>35238</v>
      </c>
      <c r="L413" s="88" t="s">
        <v>123</v>
      </c>
      <c r="M413" s="89">
        <v>35</v>
      </c>
      <c r="P413" s="88" t="s">
        <v>1451</v>
      </c>
      <c r="S413" s="88">
        <v>35</v>
      </c>
      <c r="AC413" s="88">
        <v>1</v>
      </c>
      <c r="AD413" s="88">
        <v>4</v>
      </c>
      <c r="AE413" s="88" t="s">
        <v>126</v>
      </c>
      <c r="AF413" s="88" t="s">
        <v>205</v>
      </c>
      <c r="AG413" s="88">
        <v>0</v>
      </c>
      <c r="AM413" s="88" t="s">
        <v>1120</v>
      </c>
      <c r="AN413" s="88" t="s">
        <v>1164</v>
      </c>
      <c r="AO413" s="88" t="s">
        <v>106</v>
      </c>
      <c r="AP413" s="133" t="str">
        <f t="shared" si="24"/>
        <v>31</v>
      </c>
      <c r="AQ413" s="133" t="str">
        <f t="shared" si="25"/>
        <v>05</v>
      </c>
      <c r="AR413" s="133">
        <f t="shared" si="26"/>
        <v>2022</v>
      </c>
      <c r="AS413" s="133" t="str">
        <f t="shared" si="27"/>
        <v>mai</v>
      </c>
    </row>
    <row r="414" spans="1:45" hidden="1" x14ac:dyDescent="0.25">
      <c r="A414" s="88" t="s">
        <v>2171</v>
      </c>
      <c r="B414" s="90">
        <v>44698</v>
      </c>
      <c r="C414" s="88">
        <v>1</v>
      </c>
      <c r="D414" s="88" t="s">
        <v>101</v>
      </c>
      <c r="E414" s="126">
        <v>99000</v>
      </c>
      <c r="F414" s="88">
        <v>14</v>
      </c>
      <c r="H414" s="88" t="s">
        <v>195</v>
      </c>
      <c r="I414" s="88">
        <v>7310</v>
      </c>
      <c r="J414" s="88">
        <v>35000</v>
      </c>
      <c r="K414" s="88">
        <v>35238</v>
      </c>
      <c r="L414" s="88" t="s">
        <v>123</v>
      </c>
      <c r="M414" s="89">
        <v>35</v>
      </c>
      <c r="P414" s="88" t="s">
        <v>1532</v>
      </c>
      <c r="S414" s="88">
        <v>37</v>
      </c>
      <c r="T414" s="88" t="s">
        <v>1942</v>
      </c>
      <c r="AC414" s="88">
        <v>1</v>
      </c>
      <c r="AD414" s="88">
        <v>2</v>
      </c>
      <c r="AE414" s="88" t="s">
        <v>108</v>
      </c>
      <c r="AF414" s="88" t="s">
        <v>208</v>
      </c>
      <c r="AG414" s="88">
        <v>1</v>
      </c>
      <c r="AM414" s="88" t="s">
        <v>1534</v>
      </c>
      <c r="AN414" s="88" t="s">
        <v>1535</v>
      </c>
      <c r="AO414" s="88" t="s">
        <v>106</v>
      </c>
      <c r="AP414" s="133" t="str">
        <f t="shared" si="24"/>
        <v>17</v>
      </c>
      <c r="AQ414" s="133" t="str">
        <f t="shared" si="25"/>
        <v>05</v>
      </c>
      <c r="AR414" s="133">
        <f t="shared" si="26"/>
        <v>2022</v>
      </c>
      <c r="AS414" s="133" t="str">
        <f t="shared" si="27"/>
        <v>mai</v>
      </c>
    </row>
    <row r="415" spans="1:45" hidden="1" x14ac:dyDescent="0.25">
      <c r="A415" s="88" t="s">
        <v>2172</v>
      </c>
      <c r="B415" s="90">
        <v>44721</v>
      </c>
      <c r="C415" s="88">
        <v>1</v>
      </c>
      <c r="D415" s="88" t="s">
        <v>101</v>
      </c>
      <c r="E415" s="126">
        <v>434000</v>
      </c>
      <c r="F415" s="88">
        <v>2</v>
      </c>
      <c r="H415" s="88" t="s">
        <v>493</v>
      </c>
      <c r="I415" s="88">
        <v>1980</v>
      </c>
      <c r="J415" s="88">
        <v>35000</v>
      </c>
      <c r="K415" s="88">
        <v>35238</v>
      </c>
      <c r="L415" s="88" t="s">
        <v>123</v>
      </c>
      <c r="M415" s="89">
        <v>35</v>
      </c>
      <c r="P415" s="88" t="s">
        <v>626</v>
      </c>
      <c r="S415" s="88">
        <v>128</v>
      </c>
      <c r="T415" s="88" t="s">
        <v>2173</v>
      </c>
      <c r="U415" s="88">
        <v>132</v>
      </c>
      <c r="V415" s="88" t="s">
        <v>2173</v>
      </c>
      <c r="W415" s="88">
        <v>140</v>
      </c>
      <c r="Y415" s="88">
        <v>152</v>
      </c>
      <c r="AC415" s="88">
        <v>4</v>
      </c>
      <c r="AD415" s="88">
        <v>2</v>
      </c>
      <c r="AE415" s="88" t="s">
        <v>108</v>
      </c>
      <c r="AF415" s="88" t="s">
        <v>209</v>
      </c>
      <c r="AG415" s="88">
        <v>4</v>
      </c>
      <c r="AM415" s="88" t="s">
        <v>628</v>
      </c>
      <c r="AN415" s="88" t="s">
        <v>629</v>
      </c>
      <c r="AO415" s="88" t="s">
        <v>106</v>
      </c>
      <c r="AP415" s="133" t="str">
        <f t="shared" si="24"/>
        <v>09</v>
      </c>
      <c r="AQ415" s="133" t="str">
        <f t="shared" si="25"/>
        <v>06</v>
      </c>
      <c r="AR415" s="133">
        <f t="shared" si="26"/>
        <v>2022</v>
      </c>
      <c r="AS415" s="133" t="str">
        <f t="shared" si="27"/>
        <v>juin</v>
      </c>
    </row>
    <row r="416" spans="1:45" hidden="1" x14ac:dyDescent="0.25">
      <c r="A416" s="88" t="s">
        <v>2172</v>
      </c>
      <c r="B416" s="90">
        <v>44721</v>
      </c>
      <c r="C416" s="88">
        <v>1</v>
      </c>
      <c r="D416" s="88" t="s">
        <v>101</v>
      </c>
      <c r="E416" s="126">
        <v>434000</v>
      </c>
      <c r="F416" s="88">
        <v>2</v>
      </c>
      <c r="H416" s="88" t="s">
        <v>493</v>
      </c>
      <c r="I416" s="88">
        <v>1980</v>
      </c>
      <c r="J416" s="88">
        <v>35000</v>
      </c>
      <c r="K416" s="88">
        <v>35238</v>
      </c>
      <c r="L416" s="88" t="s">
        <v>123</v>
      </c>
      <c r="M416" s="89">
        <v>35</v>
      </c>
      <c r="P416" s="88" t="s">
        <v>626</v>
      </c>
      <c r="S416" s="88">
        <v>152</v>
      </c>
      <c r="AC416" s="88">
        <v>1</v>
      </c>
      <c r="AD416" s="88">
        <v>3</v>
      </c>
      <c r="AE416" s="88" t="s">
        <v>107</v>
      </c>
      <c r="AG416" s="88">
        <v>0</v>
      </c>
      <c r="AM416" s="88" t="s">
        <v>628</v>
      </c>
      <c r="AN416" s="88" t="s">
        <v>629</v>
      </c>
      <c r="AO416" s="88" t="s">
        <v>106</v>
      </c>
      <c r="AP416" s="133" t="str">
        <f t="shared" si="24"/>
        <v>09</v>
      </c>
      <c r="AQ416" s="133" t="str">
        <f t="shared" si="25"/>
        <v>06</v>
      </c>
      <c r="AR416" s="133">
        <f t="shared" si="26"/>
        <v>2022</v>
      </c>
      <c r="AS416" s="133" t="str">
        <f t="shared" si="27"/>
        <v>juin</v>
      </c>
    </row>
    <row r="417" spans="1:45" hidden="1" x14ac:dyDescent="0.25">
      <c r="A417" s="88" t="s">
        <v>2174</v>
      </c>
      <c r="B417" s="90">
        <v>44711</v>
      </c>
      <c r="C417" s="88">
        <v>1</v>
      </c>
      <c r="D417" s="88" t="s">
        <v>101</v>
      </c>
      <c r="E417" s="126">
        <v>150000</v>
      </c>
      <c r="F417" s="88">
        <v>18</v>
      </c>
      <c r="H417" s="88" t="s">
        <v>195</v>
      </c>
      <c r="I417" s="88">
        <v>7310</v>
      </c>
      <c r="J417" s="88">
        <v>35000</v>
      </c>
      <c r="K417" s="88">
        <v>35238</v>
      </c>
      <c r="L417" s="88" t="s">
        <v>123</v>
      </c>
      <c r="M417" s="89">
        <v>35</v>
      </c>
      <c r="P417" s="88" t="s">
        <v>2175</v>
      </c>
      <c r="AC417" s="88">
        <v>0</v>
      </c>
      <c r="AD417" s="88">
        <v>4</v>
      </c>
      <c r="AE417" s="88" t="s">
        <v>126</v>
      </c>
      <c r="AF417" s="88" t="s">
        <v>201</v>
      </c>
      <c r="AG417" s="88">
        <v>0</v>
      </c>
      <c r="AH417" s="88" t="s">
        <v>105</v>
      </c>
      <c r="AI417" s="88" t="s">
        <v>11</v>
      </c>
      <c r="AL417" s="88" t="s">
        <v>131</v>
      </c>
      <c r="AM417" s="88" t="s">
        <v>2176</v>
      </c>
      <c r="AN417" s="88" t="s">
        <v>2177</v>
      </c>
      <c r="AO417" s="88" t="s">
        <v>106</v>
      </c>
      <c r="AP417" s="133" t="str">
        <f t="shared" si="24"/>
        <v>30</v>
      </c>
      <c r="AQ417" s="133" t="str">
        <f t="shared" si="25"/>
        <v>05</v>
      </c>
      <c r="AR417" s="133">
        <f t="shared" si="26"/>
        <v>2022</v>
      </c>
      <c r="AS417" s="133" t="str">
        <f t="shared" si="27"/>
        <v>mai</v>
      </c>
    </row>
    <row r="418" spans="1:45" hidden="1" x14ac:dyDescent="0.25">
      <c r="A418" s="88" t="s">
        <v>2178</v>
      </c>
      <c r="B418" s="90">
        <v>44701</v>
      </c>
      <c r="C418" s="88">
        <v>1</v>
      </c>
      <c r="D418" s="88" t="s">
        <v>101</v>
      </c>
      <c r="E418" s="126">
        <v>273000</v>
      </c>
      <c r="F418" s="88">
        <v>21</v>
      </c>
      <c r="H418" s="88" t="s">
        <v>447</v>
      </c>
      <c r="I418" s="88">
        <v>6850</v>
      </c>
      <c r="J418" s="88">
        <v>35000</v>
      </c>
      <c r="K418" s="88">
        <v>35238</v>
      </c>
      <c r="L418" s="88" t="s">
        <v>123</v>
      </c>
      <c r="M418" s="89">
        <v>35</v>
      </c>
      <c r="P418" s="88" t="s">
        <v>1085</v>
      </c>
      <c r="S418" s="88">
        <v>3</v>
      </c>
      <c r="T418" s="88" t="s">
        <v>1090</v>
      </c>
      <c r="AC418" s="88">
        <v>1</v>
      </c>
      <c r="AD418" s="88">
        <v>2</v>
      </c>
      <c r="AE418" s="88" t="s">
        <v>108</v>
      </c>
      <c r="AF418" s="88" t="s">
        <v>150</v>
      </c>
      <c r="AG418" s="88">
        <v>2</v>
      </c>
      <c r="AM418" s="88" t="s">
        <v>1087</v>
      </c>
      <c r="AN418" s="88" t="s">
        <v>1088</v>
      </c>
      <c r="AO418" s="88" t="s">
        <v>106</v>
      </c>
      <c r="AP418" s="133" t="str">
        <f t="shared" si="24"/>
        <v>20</v>
      </c>
      <c r="AQ418" s="133" t="str">
        <f t="shared" si="25"/>
        <v>05</v>
      </c>
      <c r="AR418" s="133">
        <f t="shared" si="26"/>
        <v>2022</v>
      </c>
      <c r="AS418" s="133" t="str">
        <f t="shared" si="27"/>
        <v>mai</v>
      </c>
    </row>
    <row r="419" spans="1:45" hidden="1" x14ac:dyDescent="0.25">
      <c r="A419" s="88" t="s">
        <v>2179</v>
      </c>
      <c r="B419" s="90">
        <v>44713</v>
      </c>
      <c r="C419" s="88">
        <v>1</v>
      </c>
      <c r="D419" s="88" t="s">
        <v>101</v>
      </c>
      <c r="E419" s="126">
        <v>384750</v>
      </c>
      <c r="F419" s="88">
        <v>3</v>
      </c>
      <c r="H419" s="88" t="s">
        <v>161</v>
      </c>
      <c r="I419" s="88">
        <v>5230</v>
      </c>
      <c r="J419" s="88">
        <v>35000</v>
      </c>
      <c r="K419" s="88">
        <v>35238</v>
      </c>
      <c r="L419" s="88" t="s">
        <v>123</v>
      </c>
      <c r="M419" s="89">
        <v>35</v>
      </c>
      <c r="P419" s="88" t="s">
        <v>595</v>
      </c>
      <c r="S419" s="88">
        <v>1</v>
      </c>
      <c r="U419" s="88">
        <v>20</v>
      </c>
      <c r="V419" s="88" t="s">
        <v>1670</v>
      </c>
      <c r="W419" s="88">
        <v>31</v>
      </c>
      <c r="AC419" s="88">
        <v>3</v>
      </c>
      <c r="AD419" s="88">
        <v>2</v>
      </c>
      <c r="AE419" s="88" t="s">
        <v>108</v>
      </c>
      <c r="AF419" s="88" t="s">
        <v>178</v>
      </c>
      <c r="AG419" s="88">
        <v>3</v>
      </c>
      <c r="AM419" s="88" t="s">
        <v>597</v>
      </c>
      <c r="AN419" s="88" t="s">
        <v>598</v>
      </c>
      <c r="AO419" s="88" t="s">
        <v>106</v>
      </c>
      <c r="AP419" s="133" t="str">
        <f t="shared" si="24"/>
        <v>01</v>
      </c>
      <c r="AQ419" s="133" t="str">
        <f t="shared" si="25"/>
        <v>06</v>
      </c>
      <c r="AR419" s="133">
        <f t="shared" si="26"/>
        <v>2022</v>
      </c>
      <c r="AS419" s="133" t="str">
        <f t="shared" si="27"/>
        <v>juin</v>
      </c>
    </row>
    <row r="420" spans="1:45" hidden="1" x14ac:dyDescent="0.25">
      <c r="A420" s="88" t="s">
        <v>2179</v>
      </c>
      <c r="B420" s="90">
        <v>44713</v>
      </c>
      <c r="C420" s="88">
        <v>1</v>
      </c>
      <c r="D420" s="88" t="s">
        <v>101</v>
      </c>
      <c r="E420" s="126">
        <v>384750</v>
      </c>
      <c r="F420" s="88">
        <v>3</v>
      </c>
      <c r="H420" s="88" t="s">
        <v>161</v>
      </c>
      <c r="I420" s="88">
        <v>5230</v>
      </c>
      <c r="J420" s="88">
        <v>35000</v>
      </c>
      <c r="K420" s="88">
        <v>35238</v>
      </c>
      <c r="L420" s="88" t="s">
        <v>123</v>
      </c>
      <c r="M420" s="89">
        <v>35</v>
      </c>
      <c r="P420" s="88" t="s">
        <v>595</v>
      </c>
      <c r="S420" s="88">
        <v>1</v>
      </c>
      <c r="U420" s="88">
        <v>20</v>
      </c>
      <c r="V420" s="88" t="s">
        <v>1670</v>
      </c>
      <c r="W420" s="88">
        <v>31</v>
      </c>
      <c r="AC420" s="88">
        <v>3</v>
      </c>
      <c r="AD420" s="88">
        <v>3</v>
      </c>
      <c r="AE420" s="88" t="s">
        <v>107</v>
      </c>
      <c r="AG420" s="88">
        <v>0</v>
      </c>
      <c r="AM420" s="88" t="s">
        <v>597</v>
      </c>
      <c r="AN420" s="88" t="s">
        <v>598</v>
      </c>
      <c r="AO420" s="88" t="s">
        <v>106</v>
      </c>
      <c r="AP420" s="133" t="str">
        <f t="shared" si="24"/>
        <v>01</v>
      </c>
      <c r="AQ420" s="133" t="str">
        <f t="shared" si="25"/>
        <v>06</v>
      </c>
      <c r="AR420" s="133">
        <f t="shared" si="26"/>
        <v>2022</v>
      </c>
      <c r="AS420" s="133" t="str">
        <f t="shared" si="27"/>
        <v>juin</v>
      </c>
    </row>
    <row r="421" spans="1:45" hidden="1" x14ac:dyDescent="0.25">
      <c r="A421" s="88" t="s">
        <v>2180</v>
      </c>
      <c r="B421" s="90">
        <v>44720</v>
      </c>
      <c r="C421" s="88">
        <v>1</v>
      </c>
      <c r="D421" s="88" t="s">
        <v>101</v>
      </c>
      <c r="E421" s="126">
        <v>750</v>
      </c>
      <c r="F421" s="88">
        <v>19</v>
      </c>
      <c r="H421" s="88" t="s">
        <v>287</v>
      </c>
      <c r="I421" s="88">
        <v>6640</v>
      </c>
      <c r="J421" s="88">
        <v>35000</v>
      </c>
      <c r="K421" s="88">
        <v>35238</v>
      </c>
      <c r="L421" s="88" t="s">
        <v>123</v>
      </c>
      <c r="M421" s="89">
        <v>35</v>
      </c>
      <c r="P421" s="88" t="s">
        <v>1014</v>
      </c>
      <c r="S421" s="88">
        <v>4</v>
      </c>
      <c r="AC421" s="88">
        <v>1</v>
      </c>
      <c r="AD421" s="88">
        <v>2</v>
      </c>
      <c r="AE421" s="88" t="s">
        <v>108</v>
      </c>
      <c r="AF421" s="88" t="s">
        <v>310</v>
      </c>
      <c r="AG421" s="88">
        <v>1</v>
      </c>
      <c r="AM421" s="88" t="s">
        <v>1016</v>
      </c>
      <c r="AN421" s="88" t="s">
        <v>1017</v>
      </c>
      <c r="AO421" s="88" t="s">
        <v>106</v>
      </c>
      <c r="AP421" s="133" t="str">
        <f t="shared" si="24"/>
        <v>08</v>
      </c>
      <c r="AQ421" s="133" t="str">
        <f t="shared" si="25"/>
        <v>06</v>
      </c>
      <c r="AR421" s="133">
        <f t="shared" si="26"/>
        <v>2022</v>
      </c>
      <c r="AS421" s="133" t="str">
        <f t="shared" si="27"/>
        <v>juin</v>
      </c>
    </row>
    <row r="422" spans="1:45" hidden="1" x14ac:dyDescent="0.25">
      <c r="A422" s="88" t="s">
        <v>2181</v>
      </c>
      <c r="B422" s="90">
        <v>44720</v>
      </c>
      <c r="C422" s="88">
        <v>1</v>
      </c>
      <c r="D422" s="88" t="s">
        <v>101</v>
      </c>
      <c r="E422" s="126">
        <v>160000</v>
      </c>
      <c r="F422" s="88">
        <v>19</v>
      </c>
      <c r="H422" s="88" t="s">
        <v>347</v>
      </c>
      <c r="I422" s="88">
        <v>2720</v>
      </c>
      <c r="J422" s="88">
        <v>35000</v>
      </c>
      <c r="K422" s="88">
        <v>35238</v>
      </c>
      <c r="L422" s="88" t="s">
        <v>123</v>
      </c>
      <c r="M422" s="89">
        <v>35</v>
      </c>
      <c r="P422" s="88" t="s">
        <v>987</v>
      </c>
      <c r="S422" s="88">
        <v>13</v>
      </c>
      <c r="T422" s="88" t="s">
        <v>1339</v>
      </c>
      <c r="U422" s="88">
        <v>5</v>
      </c>
      <c r="AC422" s="88">
        <v>2</v>
      </c>
      <c r="AD422" s="88">
        <v>2</v>
      </c>
      <c r="AE422" s="88" t="s">
        <v>108</v>
      </c>
      <c r="AF422" s="88" t="s">
        <v>201</v>
      </c>
      <c r="AG422" s="88">
        <v>2</v>
      </c>
      <c r="AM422" s="88" t="s">
        <v>989</v>
      </c>
      <c r="AN422" s="88" t="s">
        <v>990</v>
      </c>
      <c r="AO422" s="88" t="s">
        <v>106</v>
      </c>
      <c r="AP422" s="133" t="str">
        <f t="shared" si="24"/>
        <v>08</v>
      </c>
      <c r="AQ422" s="133" t="str">
        <f t="shared" si="25"/>
        <v>06</v>
      </c>
      <c r="AR422" s="133">
        <f t="shared" si="26"/>
        <v>2022</v>
      </c>
      <c r="AS422" s="133" t="str">
        <f t="shared" si="27"/>
        <v>juin</v>
      </c>
    </row>
    <row r="423" spans="1:45" hidden="1" x14ac:dyDescent="0.25">
      <c r="A423" s="88" t="s">
        <v>2181</v>
      </c>
      <c r="B423" s="90">
        <v>44720</v>
      </c>
      <c r="C423" s="88">
        <v>1</v>
      </c>
      <c r="D423" s="88" t="s">
        <v>101</v>
      </c>
      <c r="E423" s="126">
        <v>160000</v>
      </c>
      <c r="F423" s="88">
        <v>19</v>
      </c>
      <c r="H423" s="88" t="s">
        <v>347</v>
      </c>
      <c r="I423" s="88">
        <v>2720</v>
      </c>
      <c r="J423" s="88">
        <v>35000</v>
      </c>
      <c r="K423" s="88">
        <v>35238</v>
      </c>
      <c r="L423" s="88" t="s">
        <v>123</v>
      </c>
      <c r="M423" s="89">
        <v>35</v>
      </c>
      <c r="P423" s="88" t="s">
        <v>987</v>
      </c>
      <c r="S423" s="88">
        <v>13</v>
      </c>
      <c r="T423" s="88" t="s">
        <v>1339</v>
      </c>
      <c r="U423" s="88">
        <v>5</v>
      </c>
      <c r="AC423" s="88">
        <v>2</v>
      </c>
      <c r="AD423" s="88">
        <v>3</v>
      </c>
      <c r="AE423" s="88" t="s">
        <v>107</v>
      </c>
      <c r="AG423" s="88">
        <v>0</v>
      </c>
      <c r="AM423" s="88" t="s">
        <v>989</v>
      </c>
      <c r="AN423" s="88" t="s">
        <v>990</v>
      </c>
      <c r="AO423" s="88" t="s">
        <v>106</v>
      </c>
      <c r="AP423" s="133" t="str">
        <f t="shared" si="24"/>
        <v>08</v>
      </c>
      <c r="AQ423" s="133" t="str">
        <f t="shared" si="25"/>
        <v>06</v>
      </c>
      <c r="AR423" s="133">
        <f t="shared" si="26"/>
        <v>2022</v>
      </c>
      <c r="AS423" s="133" t="str">
        <f t="shared" si="27"/>
        <v>juin</v>
      </c>
    </row>
    <row r="424" spans="1:45" hidden="1" x14ac:dyDescent="0.25">
      <c r="A424" s="88" t="s">
        <v>2182</v>
      </c>
      <c r="B424" s="90">
        <v>44714</v>
      </c>
      <c r="C424" s="88">
        <v>1</v>
      </c>
      <c r="D424" s="88" t="s">
        <v>101</v>
      </c>
      <c r="E424" s="126">
        <v>110000</v>
      </c>
      <c r="F424" s="88">
        <v>2</v>
      </c>
      <c r="H424" s="88" t="s">
        <v>691</v>
      </c>
      <c r="I424" s="88">
        <v>2340</v>
      </c>
      <c r="J424" s="88">
        <v>35000</v>
      </c>
      <c r="K424" s="88">
        <v>35238</v>
      </c>
      <c r="L424" s="88" t="s">
        <v>123</v>
      </c>
      <c r="M424" s="89">
        <v>35</v>
      </c>
      <c r="P424" s="88" t="s">
        <v>1142</v>
      </c>
      <c r="S424" s="88">
        <v>13</v>
      </c>
      <c r="AC424" s="88">
        <v>1</v>
      </c>
      <c r="AD424" s="88">
        <v>2</v>
      </c>
      <c r="AE424" s="88" t="s">
        <v>108</v>
      </c>
      <c r="AF424" s="88" t="s">
        <v>208</v>
      </c>
      <c r="AG424" s="88">
        <v>1</v>
      </c>
      <c r="AM424" s="88" t="s">
        <v>1144</v>
      </c>
      <c r="AN424" s="88" t="s">
        <v>1145</v>
      </c>
      <c r="AO424" s="88" t="s">
        <v>106</v>
      </c>
      <c r="AP424" s="133" t="str">
        <f t="shared" si="24"/>
        <v>02</v>
      </c>
      <c r="AQ424" s="133" t="str">
        <f t="shared" si="25"/>
        <v>06</v>
      </c>
      <c r="AR424" s="133">
        <f t="shared" si="26"/>
        <v>2022</v>
      </c>
      <c r="AS424" s="133" t="str">
        <f t="shared" si="27"/>
        <v>juin</v>
      </c>
    </row>
    <row r="425" spans="1:45" hidden="1" x14ac:dyDescent="0.25">
      <c r="A425" s="88" t="s">
        <v>2183</v>
      </c>
      <c r="B425" s="90">
        <v>44727</v>
      </c>
      <c r="C425" s="88">
        <v>1</v>
      </c>
      <c r="D425" s="88" t="s">
        <v>101</v>
      </c>
      <c r="E425" s="126">
        <v>510000</v>
      </c>
      <c r="F425" s="88">
        <v>18</v>
      </c>
      <c r="H425" s="88" t="s">
        <v>287</v>
      </c>
      <c r="I425" s="88">
        <v>6640</v>
      </c>
      <c r="J425" s="88">
        <v>35000</v>
      </c>
      <c r="K425" s="88">
        <v>35238</v>
      </c>
      <c r="L425" s="88" t="s">
        <v>123</v>
      </c>
      <c r="M425" s="89">
        <v>35</v>
      </c>
      <c r="P425" s="88" t="s">
        <v>1235</v>
      </c>
      <c r="S425" s="88">
        <v>10</v>
      </c>
      <c r="U425" s="88">
        <v>34</v>
      </c>
      <c r="V425" s="88" t="s">
        <v>2184</v>
      </c>
      <c r="W425" s="88">
        <v>36</v>
      </c>
      <c r="AC425" s="88">
        <v>3</v>
      </c>
      <c r="AD425" s="88">
        <v>2</v>
      </c>
      <c r="AE425" s="88" t="s">
        <v>108</v>
      </c>
      <c r="AF425" s="88" t="s">
        <v>120</v>
      </c>
      <c r="AG425" s="88">
        <v>3</v>
      </c>
      <c r="AM425" s="88" t="s">
        <v>1236</v>
      </c>
      <c r="AN425" s="88" t="s">
        <v>1237</v>
      </c>
      <c r="AO425" s="88" t="s">
        <v>106</v>
      </c>
      <c r="AP425" s="133" t="str">
        <f t="shared" si="24"/>
        <v>15</v>
      </c>
      <c r="AQ425" s="133" t="str">
        <f t="shared" si="25"/>
        <v>06</v>
      </c>
      <c r="AR425" s="133">
        <f t="shared" si="26"/>
        <v>2022</v>
      </c>
      <c r="AS425" s="133" t="str">
        <f t="shared" si="27"/>
        <v>juin</v>
      </c>
    </row>
    <row r="426" spans="1:45" hidden="1" x14ac:dyDescent="0.25">
      <c r="A426" s="88" t="s">
        <v>2183</v>
      </c>
      <c r="B426" s="90">
        <v>44727</v>
      </c>
      <c r="C426" s="88">
        <v>1</v>
      </c>
      <c r="D426" s="88" t="s">
        <v>101</v>
      </c>
      <c r="E426" s="126">
        <v>510000</v>
      </c>
      <c r="F426" s="88">
        <v>18</v>
      </c>
      <c r="H426" s="88" t="s">
        <v>287</v>
      </c>
      <c r="I426" s="88">
        <v>6640</v>
      </c>
      <c r="J426" s="88">
        <v>35000</v>
      </c>
      <c r="K426" s="88">
        <v>35238</v>
      </c>
      <c r="L426" s="88" t="s">
        <v>123</v>
      </c>
      <c r="M426" s="89">
        <v>35</v>
      </c>
      <c r="P426" s="88" t="s">
        <v>1235</v>
      </c>
      <c r="S426" s="88">
        <v>10</v>
      </c>
      <c r="U426" s="88">
        <v>34</v>
      </c>
      <c r="V426" s="88" t="s">
        <v>2184</v>
      </c>
      <c r="W426" s="88">
        <v>36</v>
      </c>
      <c r="AC426" s="88">
        <v>3</v>
      </c>
      <c r="AD426" s="88">
        <v>3</v>
      </c>
      <c r="AE426" s="88" t="s">
        <v>107</v>
      </c>
      <c r="AG426" s="88">
        <v>0</v>
      </c>
      <c r="AM426" s="88" t="s">
        <v>1236</v>
      </c>
      <c r="AN426" s="88" t="s">
        <v>1237</v>
      </c>
      <c r="AO426" s="88" t="s">
        <v>106</v>
      </c>
      <c r="AP426" s="133" t="str">
        <f t="shared" si="24"/>
        <v>15</v>
      </c>
      <c r="AQ426" s="133" t="str">
        <f t="shared" si="25"/>
        <v>06</v>
      </c>
      <c r="AR426" s="133">
        <f t="shared" si="26"/>
        <v>2022</v>
      </c>
      <c r="AS426" s="133" t="str">
        <f t="shared" si="27"/>
        <v>juin</v>
      </c>
    </row>
    <row r="427" spans="1:45" hidden="1" x14ac:dyDescent="0.25">
      <c r="A427" s="88" t="s">
        <v>2183</v>
      </c>
      <c r="B427" s="90">
        <v>44727</v>
      </c>
      <c r="C427" s="88">
        <v>1</v>
      </c>
      <c r="D427" s="88" t="s">
        <v>101</v>
      </c>
      <c r="E427" s="126">
        <v>510000</v>
      </c>
      <c r="F427" s="88">
        <v>18</v>
      </c>
      <c r="H427" s="88" t="s">
        <v>287</v>
      </c>
      <c r="I427" s="88">
        <v>6640</v>
      </c>
      <c r="J427" s="88">
        <v>35000</v>
      </c>
      <c r="K427" s="88">
        <v>35238</v>
      </c>
      <c r="L427" s="88" t="s">
        <v>123</v>
      </c>
      <c r="M427" s="89">
        <v>35</v>
      </c>
      <c r="P427" s="88" t="s">
        <v>1235</v>
      </c>
      <c r="S427" s="88">
        <v>10</v>
      </c>
      <c r="U427" s="88">
        <v>34</v>
      </c>
      <c r="V427" s="88" t="s">
        <v>2184</v>
      </c>
      <c r="W427" s="88">
        <v>36</v>
      </c>
      <c r="AC427" s="88">
        <v>3</v>
      </c>
      <c r="AD427" s="88">
        <v>3</v>
      </c>
      <c r="AE427" s="88" t="s">
        <v>107</v>
      </c>
      <c r="AG427" s="88">
        <v>0</v>
      </c>
      <c r="AM427" s="88" t="s">
        <v>1236</v>
      </c>
      <c r="AN427" s="88" t="s">
        <v>1237</v>
      </c>
      <c r="AO427" s="88" t="s">
        <v>106</v>
      </c>
      <c r="AP427" s="133" t="str">
        <f t="shared" si="24"/>
        <v>15</v>
      </c>
      <c r="AQ427" s="133" t="str">
        <f t="shared" si="25"/>
        <v>06</v>
      </c>
      <c r="AR427" s="133">
        <f t="shared" si="26"/>
        <v>2022</v>
      </c>
      <c r="AS427" s="133" t="str">
        <f t="shared" si="27"/>
        <v>juin</v>
      </c>
    </row>
    <row r="428" spans="1:45" hidden="1" x14ac:dyDescent="0.25">
      <c r="A428" s="88" t="s">
        <v>2185</v>
      </c>
      <c r="B428" s="90">
        <v>44705</v>
      </c>
      <c r="C428" s="88">
        <v>1</v>
      </c>
      <c r="D428" s="88" t="s">
        <v>101</v>
      </c>
      <c r="E428" s="126">
        <v>105000</v>
      </c>
      <c r="F428" s="88">
        <v>11</v>
      </c>
      <c r="H428" s="88" t="s">
        <v>404</v>
      </c>
      <c r="I428" s="88">
        <v>6031</v>
      </c>
      <c r="J428" s="88">
        <v>35000</v>
      </c>
      <c r="K428" s="88">
        <v>35238</v>
      </c>
      <c r="L428" s="88" t="s">
        <v>123</v>
      </c>
      <c r="M428" s="89">
        <v>35</v>
      </c>
      <c r="P428" s="88" t="s">
        <v>427</v>
      </c>
      <c r="S428" s="88">
        <v>55</v>
      </c>
      <c r="AC428" s="88">
        <v>1</v>
      </c>
      <c r="AD428" s="88">
        <v>3</v>
      </c>
      <c r="AE428" s="88" t="s">
        <v>107</v>
      </c>
      <c r="AG428" s="88">
        <v>0</v>
      </c>
      <c r="AM428" s="88" t="s">
        <v>429</v>
      </c>
      <c r="AN428" s="88" t="s">
        <v>430</v>
      </c>
      <c r="AO428" s="88" t="s">
        <v>106</v>
      </c>
      <c r="AP428" s="133" t="str">
        <f t="shared" si="24"/>
        <v>24</v>
      </c>
      <c r="AQ428" s="133" t="str">
        <f t="shared" si="25"/>
        <v>05</v>
      </c>
      <c r="AR428" s="133">
        <f t="shared" si="26"/>
        <v>2022</v>
      </c>
      <c r="AS428" s="133" t="str">
        <f t="shared" si="27"/>
        <v>mai</v>
      </c>
    </row>
    <row r="429" spans="1:45" hidden="1" x14ac:dyDescent="0.25">
      <c r="A429" s="88" t="s">
        <v>2185</v>
      </c>
      <c r="B429" s="90">
        <v>44705</v>
      </c>
      <c r="C429" s="88">
        <v>1</v>
      </c>
      <c r="D429" s="88" t="s">
        <v>101</v>
      </c>
      <c r="E429" s="126">
        <v>105000</v>
      </c>
      <c r="F429" s="88">
        <v>11</v>
      </c>
      <c r="H429" s="88" t="s">
        <v>404</v>
      </c>
      <c r="I429" s="88">
        <v>6031</v>
      </c>
      <c r="J429" s="88">
        <v>35000</v>
      </c>
      <c r="K429" s="88">
        <v>35238</v>
      </c>
      <c r="L429" s="88" t="s">
        <v>123</v>
      </c>
      <c r="M429" s="89">
        <v>35</v>
      </c>
      <c r="P429" s="88" t="s">
        <v>427</v>
      </c>
      <c r="S429" s="88">
        <v>9</v>
      </c>
      <c r="AC429" s="88">
        <v>1</v>
      </c>
      <c r="AD429" s="88">
        <v>2</v>
      </c>
      <c r="AE429" s="88" t="s">
        <v>108</v>
      </c>
      <c r="AF429" s="88" t="s">
        <v>229</v>
      </c>
      <c r="AG429" s="88">
        <v>2</v>
      </c>
      <c r="AM429" s="88" t="s">
        <v>429</v>
      </c>
      <c r="AN429" s="88" t="s">
        <v>430</v>
      </c>
      <c r="AO429" s="88" t="s">
        <v>106</v>
      </c>
      <c r="AP429" s="133" t="str">
        <f t="shared" si="24"/>
        <v>24</v>
      </c>
      <c r="AQ429" s="133" t="str">
        <f t="shared" si="25"/>
        <v>05</v>
      </c>
      <c r="AR429" s="133">
        <f t="shared" si="26"/>
        <v>2022</v>
      </c>
      <c r="AS429" s="133" t="str">
        <f t="shared" si="27"/>
        <v>mai</v>
      </c>
    </row>
    <row r="430" spans="1:45" hidden="1" x14ac:dyDescent="0.25">
      <c r="A430" s="88" t="s">
        <v>2186</v>
      </c>
      <c r="B430" s="90">
        <v>44729</v>
      </c>
      <c r="C430" s="88">
        <v>1</v>
      </c>
      <c r="D430" s="88" t="s">
        <v>101</v>
      </c>
      <c r="E430" s="126">
        <v>258500</v>
      </c>
      <c r="F430" s="88">
        <v>11</v>
      </c>
      <c r="H430" s="88" t="s">
        <v>392</v>
      </c>
      <c r="I430" s="88">
        <v>4610</v>
      </c>
      <c r="J430" s="88">
        <v>35000</v>
      </c>
      <c r="K430" s="88">
        <v>35238</v>
      </c>
      <c r="L430" s="88" t="s">
        <v>123</v>
      </c>
      <c r="M430" s="89">
        <v>35</v>
      </c>
      <c r="P430" s="88" t="s">
        <v>1155</v>
      </c>
      <c r="S430" s="88">
        <v>12</v>
      </c>
      <c r="AC430" s="88">
        <v>1</v>
      </c>
      <c r="AD430" s="88">
        <v>2</v>
      </c>
      <c r="AE430" s="88" t="s">
        <v>108</v>
      </c>
      <c r="AF430" s="88" t="s">
        <v>229</v>
      </c>
      <c r="AG430" s="88">
        <v>1</v>
      </c>
      <c r="AM430" s="88" t="s">
        <v>1156</v>
      </c>
      <c r="AN430" s="88" t="s">
        <v>1157</v>
      </c>
      <c r="AO430" s="88" t="s">
        <v>106</v>
      </c>
      <c r="AP430" s="133" t="str">
        <f t="shared" si="24"/>
        <v>17</v>
      </c>
      <c r="AQ430" s="133" t="str">
        <f t="shared" si="25"/>
        <v>06</v>
      </c>
      <c r="AR430" s="133">
        <f t="shared" si="26"/>
        <v>2022</v>
      </c>
      <c r="AS430" s="133" t="str">
        <f t="shared" si="27"/>
        <v>juin</v>
      </c>
    </row>
    <row r="431" spans="1:45" hidden="1" x14ac:dyDescent="0.25">
      <c r="A431" s="88" t="s">
        <v>2187</v>
      </c>
      <c r="B431" s="90">
        <v>44726</v>
      </c>
      <c r="C431" s="88">
        <v>1</v>
      </c>
      <c r="D431" s="88" t="s">
        <v>101</v>
      </c>
      <c r="E431" s="126">
        <v>340300</v>
      </c>
      <c r="F431" s="88">
        <v>16</v>
      </c>
      <c r="G431" s="88" t="s">
        <v>139</v>
      </c>
      <c r="H431" s="88" t="s">
        <v>506</v>
      </c>
      <c r="I431" s="88">
        <v>8710</v>
      </c>
      <c r="J431" s="88">
        <v>35000</v>
      </c>
      <c r="K431" s="88">
        <v>35238</v>
      </c>
      <c r="L431" s="88" t="s">
        <v>123</v>
      </c>
      <c r="M431" s="89">
        <v>35</v>
      </c>
      <c r="P431" s="88" t="s">
        <v>814</v>
      </c>
      <c r="S431" s="88">
        <v>10</v>
      </c>
      <c r="AC431" s="88">
        <v>1</v>
      </c>
      <c r="AD431" s="88">
        <v>2</v>
      </c>
      <c r="AE431" s="88" t="s">
        <v>108</v>
      </c>
      <c r="AF431" s="88" t="s">
        <v>188</v>
      </c>
      <c r="AG431" s="88">
        <v>3</v>
      </c>
      <c r="AM431" s="88" t="s">
        <v>815</v>
      </c>
      <c r="AN431" s="88" t="s">
        <v>816</v>
      </c>
      <c r="AO431" s="88" t="s">
        <v>106</v>
      </c>
      <c r="AP431" s="133" t="str">
        <f t="shared" si="24"/>
        <v>14</v>
      </c>
      <c r="AQ431" s="133" t="str">
        <f t="shared" si="25"/>
        <v>06</v>
      </c>
      <c r="AR431" s="133">
        <f t="shared" si="26"/>
        <v>2022</v>
      </c>
      <c r="AS431" s="133" t="str">
        <f t="shared" si="27"/>
        <v>juin</v>
      </c>
    </row>
    <row r="432" spans="1:45" hidden="1" x14ac:dyDescent="0.25">
      <c r="A432" s="88" t="s">
        <v>2187</v>
      </c>
      <c r="B432" s="90">
        <v>44726</v>
      </c>
      <c r="C432" s="88">
        <v>1</v>
      </c>
      <c r="D432" s="88" t="s">
        <v>101</v>
      </c>
      <c r="E432" s="126">
        <v>340300</v>
      </c>
      <c r="F432" s="88">
        <v>16</v>
      </c>
      <c r="G432" s="88" t="s">
        <v>139</v>
      </c>
      <c r="H432" s="88" t="s">
        <v>506</v>
      </c>
      <c r="I432" s="88">
        <v>8710</v>
      </c>
      <c r="J432" s="88">
        <v>35000</v>
      </c>
      <c r="K432" s="88">
        <v>35238</v>
      </c>
      <c r="L432" s="88" t="s">
        <v>123</v>
      </c>
      <c r="M432" s="89">
        <v>35</v>
      </c>
      <c r="P432" s="88" t="s">
        <v>814</v>
      </c>
      <c r="S432" s="88">
        <v>35</v>
      </c>
      <c r="AC432" s="88">
        <v>1</v>
      </c>
      <c r="AD432" s="88">
        <v>3</v>
      </c>
      <c r="AE432" s="88" t="s">
        <v>107</v>
      </c>
      <c r="AG432" s="88">
        <v>0</v>
      </c>
      <c r="AM432" s="88" t="s">
        <v>815</v>
      </c>
      <c r="AN432" s="88" t="s">
        <v>816</v>
      </c>
      <c r="AO432" s="88" t="s">
        <v>106</v>
      </c>
      <c r="AP432" s="133" t="str">
        <f t="shared" si="24"/>
        <v>14</v>
      </c>
      <c r="AQ432" s="133" t="str">
        <f t="shared" si="25"/>
        <v>06</v>
      </c>
      <c r="AR432" s="133">
        <f t="shared" si="26"/>
        <v>2022</v>
      </c>
      <c r="AS432" s="133" t="str">
        <f t="shared" si="27"/>
        <v>juin</v>
      </c>
    </row>
    <row r="433" spans="1:45" hidden="1" x14ac:dyDescent="0.25">
      <c r="A433" s="88" t="s">
        <v>2188</v>
      </c>
      <c r="B433" s="90">
        <v>44706</v>
      </c>
      <c r="C433" s="88">
        <v>1</v>
      </c>
      <c r="D433" s="88" t="s">
        <v>101</v>
      </c>
      <c r="E433" s="126">
        <v>187680</v>
      </c>
      <c r="F433" s="88">
        <v>2</v>
      </c>
      <c r="H433" s="88" t="s">
        <v>493</v>
      </c>
      <c r="I433" s="88">
        <v>1980</v>
      </c>
      <c r="J433" s="88">
        <v>35000</v>
      </c>
      <c r="K433" s="88">
        <v>35238</v>
      </c>
      <c r="L433" s="88" t="s">
        <v>123</v>
      </c>
      <c r="M433" s="89">
        <v>35</v>
      </c>
      <c r="P433" s="88" t="s">
        <v>626</v>
      </c>
      <c r="S433" s="88">
        <v>124</v>
      </c>
      <c r="T433" s="88" t="s">
        <v>1564</v>
      </c>
      <c r="AC433" s="88">
        <v>1</v>
      </c>
      <c r="AD433" s="88">
        <v>2</v>
      </c>
      <c r="AE433" s="88" t="s">
        <v>108</v>
      </c>
      <c r="AF433" s="88" t="s">
        <v>141</v>
      </c>
      <c r="AG433" s="88">
        <v>2</v>
      </c>
      <c r="AM433" s="88" t="s">
        <v>628</v>
      </c>
      <c r="AN433" s="88" t="s">
        <v>629</v>
      </c>
      <c r="AO433" s="88" t="s">
        <v>106</v>
      </c>
      <c r="AP433" s="133" t="str">
        <f t="shared" si="24"/>
        <v>25</v>
      </c>
      <c r="AQ433" s="133" t="str">
        <f t="shared" si="25"/>
        <v>05</v>
      </c>
      <c r="AR433" s="133">
        <f t="shared" si="26"/>
        <v>2022</v>
      </c>
      <c r="AS433" s="133" t="str">
        <f t="shared" si="27"/>
        <v>mai</v>
      </c>
    </row>
    <row r="434" spans="1:45" hidden="1" x14ac:dyDescent="0.25">
      <c r="A434" s="88" t="s">
        <v>2189</v>
      </c>
      <c r="B434" s="90">
        <v>44733</v>
      </c>
      <c r="C434" s="88">
        <v>1</v>
      </c>
      <c r="D434" s="88" t="s">
        <v>101</v>
      </c>
      <c r="E434" s="126">
        <v>85000</v>
      </c>
      <c r="F434" s="88">
        <v>28</v>
      </c>
      <c r="H434" s="88" t="s">
        <v>506</v>
      </c>
      <c r="I434" s="88">
        <v>8710</v>
      </c>
      <c r="J434" s="88">
        <v>35000</v>
      </c>
      <c r="K434" s="88">
        <v>35238</v>
      </c>
      <c r="L434" s="88" t="s">
        <v>123</v>
      </c>
      <c r="M434" s="89">
        <v>35</v>
      </c>
      <c r="P434" s="88" t="s">
        <v>1524</v>
      </c>
      <c r="S434" s="88">
        <v>74</v>
      </c>
      <c r="AC434" s="88">
        <v>1</v>
      </c>
      <c r="AD434" s="88">
        <v>3</v>
      </c>
      <c r="AE434" s="88" t="s">
        <v>107</v>
      </c>
      <c r="AG434" s="88">
        <v>0</v>
      </c>
      <c r="AM434" s="88" t="s">
        <v>1525</v>
      </c>
      <c r="AN434" s="88" t="s">
        <v>1526</v>
      </c>
      <c r="AO434" s="88" t="s">
        <v>106</v>
      </c>
      <c r="AP434" s="133" t="str">
        <f t="shared" si="24"/>
        <v>21</v>
      </c>
      <c r="AQ434" s="133" t="str">
        <f t="shared" si="25"/>
        <v>06</v>
      </c>
      <c r="AR434" s="133">
        <f t="shared" si="26"/>
        <v>2022</v>
      </c>
      <c r="AS434" s="133" t="str">
        <f t="shared" si="27"/>
        <v>juin</v>
      </c>
    </row>
    <row r="435" spans="1:45" hidden="1" x14ac:dyDescent="0.25">
      <c r="A435" s="88" t="s">
        <v>2190</v>
      </c>
      <c r="B435" s="90">
        <v>44727</v>
      </c>
      <c r="C435" s="88">
        <v>1</v>
      </c>
      <c r="D435" s="88" t="s">
        <v>101</v>
      </c>
      <c r="E435" s="126">
        <v>450000</v>
      </c>
      <c r="F435" s="88">
        <v>6</v>
      </c>
      <c r="H435" s="88" t="s">
        <v>311</v>
      </c>
      <c r="I435" s="88">
        <v>2660</v>
      </c>
      <c r="J435" s="88">
        <v>35000</v>
      </c>
      <c r="K435" s="88">
        <v>35238</v>
      </c>
      <c r="L435" s="88" t="s">
        <v>123</v>
      </c>
      <c r="M435" s="89">
        <v>35</v>
      </c>
      <c r="P435" s="88" t="s">
        <v>339</v>
      </c>
      <c r="S435" s="88">
        <v>30</v>
      </c>
      <c r="T435" s="88" t="s">
        <v>2191</v>
      </c>
      <c r="U435" s="88">
        <v>70</v>
      </c>
      <c r="AC435" s="88">
        <v>2</v>
      </c>
      <c r="AD435" s="88">
        <v>3</v>
      </c>
      <c r="AE435" s="88" t="s">
        <v>107</v>
      </c>
      <c r="AG435" s="88">
        <v>0</v>
      </c>
      <c r="AM435" s="88" t="s">
        <v>340</v>
      </c>
      <c r="AN435" s="88" t="s">
        <v>341</v>
      </c>
      <c r="AO435" s="88" t="s">
        <v>106</v>
      </c>
      <c r="AP435" s="133" t="str">
        <f t="shared" si="24"/>
        <v>15</v>
      </c>
      <c r="AQ435" s="133" t="str">
        <f t="shared" si="25"/>
        <v>06</v>
      </c>
      <c r="AR435" s="133">
        <f t="shared" si="26"/>
        <v>2022</v>
      </c>
      <c r="AS435" s="133" t="str">
        <f t="shared" si="27"/>
        <v>juin</v>
      </c>
    </row>
    <row r="436" spans="1:45" hidden="1" x14ac:dyDescent="0.25">
      <c r="A436" s="88" t="s">
        <v>2190</v>
      </c>
      <c r="B436" s="90">
        <v>44727</v>
      </c>
      <c r="C436" s="88">
        <v>1</v>
      </c>
      <c r="D436" s="88" t="s">
        <v>101</v>
      </c>
      <c r="E436" s="126">
        <v>450000</v>
      </c>
      <c r="F436" s="88">
        <v>6</v>
      </c>
      <c r="H436" s="88" t="s">
        <v>311</v>
      </c>
      <c r="I436" s="88">
        <v>2660</v>
      </c>
      <c r="J436" s="88">
        <v>35000</v>
      </c>
      <c r="K436" s="88">
        <v>35238</v>
      </c>
      <c r="L436" s="88" t="s">
        <v>123</v>
      </c>
      <c r="M436" s="89">
        <v>35</v>
      </c>
      <c r="P436" s="88" t="s">
        <v>339</v>
      </c>
      <c r="S436" s="88">
        <v>49</v>
      </c>
      <c r="T436" s="88" t="s">
        <v>2192</v>
      </c>
      <c r="AC436" s="88">
        <v>1</v>
      </c>
      <c r="AD436" s="88">
        <v>2</v>
      </c>
      <c r="AE436" s="88" t="s">
        <v>108</v>
      </c>
      <c r="AF436" s="88" t="s">
        <v>134</v>
      </c>
      <c r="AG436" s="88">
        <v>1</v>
      </c>
      <c r="AM436" s="88" t="s">
        <v>340</v>
      </c>
      <c r="AN436" s="88" t="s">
        <v>341</v>
      </c>
      <c r="AO436" s="88" t="s">
        <v>106</v>
      </c>
      <c r="AP436" s="133" t="str">
        <f t="shared" si="24"/>
        <v>15</v>
      </c>
      <c r="AQ436" s="133" t="str">
        <f t="shared" si="25"/>
        <v>06</v>
      </c>
      <c r="AR436" s="133">
        <f t="shared" si="26"/>
        <v>2022</v>
      </c>
      <c r="AS436" s="133" t="str">
        <f t="shared" si="27"/>
        <v>juin</v>
      </c>
    </row>
    <row r="437" spans="1:45" hidden="1" x14ac:dyDescent="0.25">
      <c r="A437" s="88" t="s">
        <v>2190</v>
      </c>
      <c r="B437" s="90">
        <v>44727</v>
      </c>
      <c r="C437" s="88">
        <v>1</v>
      </c>
      <c r="D437" s="88" t="s">
        <v>101</v>
      </c>
      <c r="E437" s="126">
        <v>450000</v>
      </c>
      <c r="F437" s="88">
        <v>6</v>
      </c>
      <c r="H437" s="88" t="s">
        <v>311</v>
      </c>
      <c r="I437" s="88">
        <v>2660</v>
      </c>
      <c r="J437" s="88">
        <v>35000</v>
      </c>
      <c r="K437" s="88">
        <v>35238</v>
      </c>
      <c r="L437" s="88" t="s">
        <v>123</v>
      </c>
      <c r="M437" s="89">
        <v>35</v>
      </c>
      <c r="P437" s="88" t="s">
        <v>339</v>
      </c>
      <c r="S437" s="88">
        <v>30</v>
      </c>
      <c r="T437" s="88" t="s">
        <v>2191</v>
      </c>
      <c r="U437" s="88">
        <v>70</v>
      </c>
      <c r="AC437" s="88">
        <v>2</v>
      </c>
      <c r="AD437" s="88">
        <v>2</v>
      </c>
      <c r="AE437" s="88" t="s">
        <v>108</v>
      </c>
      <c r="AF437" s="88" t="s">
        <v>144</v>
      </c>
      <c r="AG437" s="88">
        <v>3</v>
      </c>
      <c r="AM437" s="88" t="s">
        <v>340</v>
      </c>
      <c r="AN437" s="88" t="s">
        <v>341</v>
      </c>
      <c r="AO437" s="88" t="s">
        <v>106</v>
      </c>
      <c r="AP437" s="133" t="str">
        <f t="shared" si="24"/>
        <v>15</v>
      </c>
      <c r="AQ437" s="133" t="str">
        <f t="shared" si="25"/>
        <v>06</v>
      </c>
      <c r="AR437" s="133">
        <f t="shared" si="26"/>
        <v>2022</v>
      </c>
      <c r="AS437" s="133" t="str">
        <f t="shared" si="27"/>
        <v>juin</v>
      </c>
    </row>
    <row r="438" spans="1:45" hidden="1" x14ac:dyDescent="0.25">
      <c r="A438" s="88" t="s">
        <v>2193</v>
      </c>
      <c r="B438" s="90">
        <v>44729</v>
      </c>
      <c r="C438" s="88">
        <v>1</v>
      </c>
      <c r="D438" s="88" t="s">
        <v>101</v>
      </c>
      <c r="E438" s="126">
        <v>90000</v>
      </c>
      <c r="F438" s="88">
        <v>14</v>
      </c>
      <c r="H438" s="88" t="s">
        <v>195</v>
      </c>
      <c r="I438" s="88">
        <v>7310</v>
      </c>
      <c r="J438" s="88">
        <v>35000</v>
      </c>
      <c r="K438" s="88">
        <v>35238</v>
      </c>
      <c r="L438" s="88" t="s">
        <v>123</v>
      </c>
      <c r="M438" s="89">
        <v>35</v>
      </c>
      <c r="P438" s="88" t="s">
        <v>1532</v>
      </c>
      <c r="S438" s="88">
        <v>40</v>
      </c>
      <c r="AC438" s="88">
        <v>1</v>
      </c>
      <c r="AD438" s="88">
        <v>2</v>
      </c>
      <c r="AE438" s="88" t="s">
        <v>108</v>
      </c>
      <c r="AF438" s="88" t="s">
        <v>208</v>
      </c>
      <c r="AG438" s="88">
        <v>1</v>
      </c>
      <c r="AM438" s="88" t="s">
        <v>1534</v>
      </c>
      <c r="AN438" s="88" t="s">
        <v>1535</v>
      </c>
      <c r="AO438" s="88" t="s">
        <v>106</v>
      </c>
      <c r="AP438" s="133" t="str">
        <f t="shared" si="24"/>
        <v>17</v>
      </c>
      <c r="AQ438" s="133" t="str">
        <f t="shared" si="25"/>
        <v>06</v>
      </c>
      <c r="AR438" s="133">
        <f t="shared" si="26"/>
        <v>2022</v>
      </c>
      <c r="AS438" s="133" t="str">
        <f t="shared" si="27"/>
        <v>juin</v>
      </c>
    </row>
    <row r="439" spans="1:45" hidden="1" x14ac:dyDescent="0.25">
      <c r="A439" s="88" t="s">
        <v>2194</v>
      </c>
      <c r="B439" s="90">
        <v>44719</v>
      </c>
      <c r="C439" s="88">
        <v>1</v>
      </c>
      <c r="D439" s="88" t="s">
        <v>101</v>
      </c>
      <c r="E439" s="126">
        <v>320000</v>
      </c>
      <c r="F439" s="88">
        <v>3</v>
      </c>
      <c r="H439" s="88" t="s">
        <v>840</v>
      </c>
      <c r="I439" s="88">
        <v>7810</v>
      </c>
      <c r="J439" s="88">
        <v>35000</v>
      </c>
      <c r="K439" s="88">
        <v>35238</v>
      </c>
      <c r="L439" s="88" t="s">
        <v>123</v>
      </c>
      <c r="M439" s="89">
        <v>35</v>
      </c>
      <c r="P439" s="88" t="s">
        <v>1299</v>
      </c>
      <c r="S439" s="88">
        <v>8</v>
      </c>
      <c r="AC439" s="88">
        <v>1</v>
      </c>
      <c r="AD439" s="88">
        <v>4</v>
      </c>
      <c r="AE439" s="88" t="s">
        <v>126</v>
      </c>
      <c r="AF439" s="88" t="s">
        <v>185</v>
      </c>
      <c r="AG439" s="88">
        <v>0</v>
      </c>
      <c r="AM439" s="88" t="s">
        <v>890</v>
      </c>
      <c r="AN439" s="88" t="s">
        <v>1300</v>
      </c>
      <c r="AO439" s="88" t="s">
        <v>106</v>
      </c>
      <c r="AP439" s="133" t="str">
        <f t="shared" si="24"/>
        <v>07</v>
      </c>
      <c r="AQ439" s="133" t="str">
        <f t="shared" si="25"/>
        <v>06</v>
      </c>
      <c r="AR439" s="133">
        <f t="shared" si="26"/>
        <v>2022</v>
      </c>
      <c r="AS439" s="133" t="str">
        <f t="shared" si="27"/>
        <v>juin</v>
      </c>
    </row>
    <row r="440" spans="1:45" hidden="1" x14ac:dyDescent="0.25">
      <c r="A440" s="88" t="s">
        <v>2195</v>
      </c>
      <c r="B440" s="90">
        <v>44664</v>
      </c>
      <c r="C440" s="88">
        <v>1</v>
      </c>
      <c r="D440" s="88" t="s">
        <v>101</v>
      </c>
      <c r="E440" s="126">
        <v>15000</v>
      </c>
      <c r="H440" s="88" t="s">
        <v>506</v>
      </c>
      <c r="I440" s="88">
        <v>8710</v>
      </c>
      <c r="J440" s="88">
        <v>35000</v>
      </c>
      <c r="K440" s="88">
        <v>35238</v>
      </c>
      <c r="L440" s="88" t="s">
        <v>123</v>
      </c>
      <c r="M440" s="89">
        <v>35</v>
      </c>
      <c r="P440" s="88" t="s">
        <v>914</v>
      </c>
      <c r="AC440" s="88">
        <v>0</v>
      </c>
      <c r="AH440" s="88" t="s">
        <v>105</v>
      </c>
      <c r="AI440" s="88" t="s">
        <v>11</v>
      </c>
      <c r="AL440" s="88" t="s">
        <v>390</v>
      </c>
      <c r="AM440" s="88" t="s">
        <v>915</v>
      </c>
      <c r="AN440" s="88" t="s">
        <v>916</v>
      </c>
      <c r="AO440" s="88" t="s">
        <v>106</v>
      </c>
      <c r="AP440" s="133" t="str">
        <f t="shared" si="24"/>
        <v>13</v>
      </c>
      <c r="AQ440" s="133" t="str">
        <f t="shared" si="25"/>
        <v>04</v>
      </c>
      <c r="AR440" s="133">
        <f t="shared" si="26"/>
        <v>2022</v>
      </c>
      <c r="AS440" s="133" t="str">
        <f t="shared" si="27"/>
        <v>avril</v>
      </c>
    </row>
    <row r="441" spans="1:45" hidden="1" x14ac:dyDescent="0.25">
      <c r="A441" s="88" t="s">
        <v>2195</v>
      </c>
      <c r="B441" s="90">
        <v>44664</v>
      </c>
      <c r="C441" s="88">
        <v>1</v>
      </c>
      <c r="D441" s="88" t="s">
        <v>101</v>
      </c>
      <c r="E441" s="126">
        <v>15000</v>
      </c>
      <c r="F441" s="88">
        <v>11</v>
      </c>
      <c r="H441" s="88" t="s">
        <v>506</v>
      </c>
      <c r="I441" s="88">
        <v>8710</v>
      </c>
      <c r="J441" s="88">
        <v>35000</v>
      </c>
      <c r="K441" s="88">
        <v>35238</v>
      </c>
      <c r="L441" s="88" t="s">
        <v>123</v>
      </c>
      <c r="M441" s="89">
        <v>35</v>
      </c>
      <c r="P441" s="88" t="s">
        <v>1373</v>
      </c>
      <c r="S441" s="88">
        <v>117</v>
      </c>
      <c r="AC441" s="88">
        <v>1</v>
      </c>
      <c r="AD441" s="88">
        <v>3</v>
      </c>
      <c r="AE441" s="88" t="s">
        <v>107</v>
      </c>
      <c r="AG441" s="88">
        <v>0</v>
      </c>
      <c r="AM441" s="88" t="s">
        <v>1374</v>
      </c>
      <c r="AN441" s="88" t="s">
        <v>1375</v>
      </c>
      <c r="AO441" s="88" t="s">
        <v>106</v>
      </c>
      <c r="AP441" s="133" t="str">
        <f t="shared" si="24"/>
        <v>13</v>
      </c>
      <c r="AQ441" s="133" t="str">
        <f t="shared" si="25"/>
        <v>04</v>
      </c>
      <c r="AR441" s="133">
        <f t="shared" si="26"/>
        <v>2022</v>
      </c>
      <c r="AS441" s="133" t="str">
        <f t="shared" si="27"/>
        <v>avril</v>
      </c>
    </row>
    <row r="442" spans="1:45" hidden="1" x14ac:dyDescent="0.25">
      <c r="A442" s="88" t="s">
        <v>2196</v>
      </c>
      <c r="B442" s="90">
        <v>44740</v>
      </c>
      <c r="C442" s="88">
        <v>1</v>
      </c>
      <c r="D442" s="88" t="s">
        <v>101</v>
      </c>
      <c r="E442" s="126">
        <v>115000</v>
      </c>
      <c r="F442" s="88">
        <v>1</v>
      </c>
      <c r="H442" s="88" t="s">
        <v>368</v>
      </c>
      <c r="I442" s="88">
        <v>770</v>
      </c>
      <c r="J442" s="88">
        <v>35000</v>
      </c>
      <c r="K442" s="88">
        <v>35238</v>
      </c>
      <c r="L442" s="88" t="s">
        <v>123</v>
      </c>
      <c r="M442" s="89">
        <v>35</v>
      </c>
      <c r="P442" s="88" t="s">
        <v>1902</v>
      </c>
      <c r="S442" s="88">
        <v>121</v>
      </c>
      <c r="AC442" s="88">
        <v>1</v>
      </c>
      <c r="AD442" s="88">
        <v>2</v>
      </c>
      <c r="AE442" s="88" t="s">
        <v>108</v>
      </c>
      <c r="AF442" s="88" t="s">
        <v>210</v>
      </c>
      <c r="AG442" s="88">
        <v>1</v>
      </c>
      <c r="AM442" s="88" t="s">
        <v>1903</v>
      </c>
      <c r="AN442" s="88" t="s">
        <v>1904</v>
      </c>
      <c r="AO442" s="88" t="s">
        <v>106</v>
      </c>
      <c r="AP442" s="133" t="str">
        <f t="shared" si="24"/>
        <v>28</v>
      </c>
      <c r="AQ442" s="133" t="str">
        <f t="shared" si="25"/>
        <v>06</v>
      </c>
      <c r="AR442" s="133">
        <f t="shared" si="26"/>
        <v>2022</v>
      </c>
      <c r="AS442" s="133" t="str">
        <f t="shared" si="27"/>
        <v>juin</v>
      </c>
    </row>
    <row r="443" spans="1:45" hidden="1" x14ac:dyDescent="0.25">
      <c r="A443" s="88" t="s">
        <v>2197</v>
      </c>
      <c r="B443" s="90">
        <v>44750</v>
      </c>
      <c r="C443" s="88">
        <v>1</v>
      </c>
      <c r="D443" s="88" t="s">
        <v>101</v>
      </c>
      <c r="E443" s="126">
        <v>50000</v>
      </c>
      <c r="F443" s="88">
        <v>6</v>
      </c>
      <c r="H443" s="88" t="s">
        <v>543</v>
      </c>
      <c r="I443" s="88">
        <v>4410</v>
      </c>
      <c r="J443" s="88">
        <v>35000</v>
      </c>
      <c r="K443" s="88">
        <v>35238</v>
      </c>
      <c r="L443" s="88" t="s">
        <v>123</v>
      </c>
      <c r="M443" s="89">
        <v>35</v>
      </c>
      <c r="P443" s="88" t="s">
        <v>733</v>
      </c>
      <c r="S443" s="88">
        <v>35</v>
      </c>
      <c r="AC443" s="88">
        <v>1</v>
      </c>
      <c r="AD443" s="88">
        <v>3</v>
      </c>
      <c r="AE443" s="88" t="s">
        <v>107</v>
      </c>
      <c r="AG443" s="88">
        <v>0</v>
      </c>
      <c r="AM443" s="88" t="s">
        <v>735</v>
      </c>
      <c r="AN443" s="88" t="s">
        <v>736</v>
      </c>
      <c r="AO443" s="88" t="s">
        <v>106</v>
      </c>
      <c r="AP443" s="133" t="str">
        <f t="shared" si="24"/>
        <v>08</v>
      </c>
      <c r="AQ443" s="133" t="str">
        <f t="shared" si="25"/>
        <v>07</v>
      </c>
      <c r="AR443" s="133">
        <f t="shared" si="26"/>
        <v>2022</v>
      </c>
      <c r="AS443" s="133" t="str">
        <f t="shared" si="27"/>
        <v>juillet</v>
      </c>
    </row>
    <row r="444" spans="1:45" hidden="1" x14ac:dyDescent="0.25">
      <c r="A444" s="88" t="s">
        <v>2197</v>
      </c>
      <c r="B444" s="90">
        <v>44750</v>
      </c>
      <c r="C444" s="88">
        <v>1</v>
      </c>
      <c r="D444" s="88" t="s">
        <v>101</v>
      </c>
      <c r="E444" s="126">
        <v>50000</v>
      </c>
      <c r="F444" s="88">
        <v>6</v>
      </c>
      <c r="H444" s="88" t="s">
        <v>543</v>
      </c>
      <c r="I444" s="88">
        <v>4410</v>
      </c>
      <c r="J444" s="88">
        <v>35000</v>
      </c>
      <c r="K444" s="88">
        <v>35238</v>
      </c>
      <c r="L444" s="88" t="s">
        <v>123</v>
      </c>
      <c r="M444" s="89">
        <v>35</v>
      </c>
      <c r="P444" s="88" t="s">
        <v>733</v>
      </c>
      <c r="S444" s="88">
        <v>22</v>
      </c>
      <c r="AC444" s="88">
        <v>1</v>
      </c>
      <c r="AD444" s="88">
        <v>2</v>
      </c>
      <c r="AE444" s="88" t="s">
        <v>108</v>
      </c>
      <c r="AF444" s="88" t="s">
        <v>310</v>
      </c>
      <c r="AG444" s="88">
        <v>1</v>
      </c>
      <c r="AM444" s="88" t="s">
        <v>735</v>
      </c>
      <c r="AN444" s="88" t="s">
        <v>736</v>
      </c>
      <c r="AO444" s="88" t="s">
        <v>106</v>
      </c>
      <c r="AP444" s="133" t="str">
        <f t="shared" si="24"/>
        <v>08</v>
      </c>
      <c r="AQ444" s="133" t="str">
        <f t="shared" si="25"/>
        <v>07</v>
      </c>
      <c r="AR444" s="133">
        <f t="shared" si="26"/>
        <v>2022</v>
      </c>
      <c r="AS444" s="133" t="str">
        <f t="shared" si="27"/>
        <v>juillet</v>
      </c>
    </row>
    <row r="445" spans="1:45" hidden="1" x14ac:dyDescent="0.25">
      <c r="A445" s="88" t="s">
        <v>2198</v>
      </c>
      <c r="B445" s="90">
        <v>44742</v>
      </c>
      <c r="C445" s="88">
        <v>1</v>
      </c>
      <c r="D445" s="88" t="s">
        <v>101</v>
      </c>
      <c r="E445" s="126">
        <v>277500</v>
      </c>
      <c r="F445" s="88">
        <v>1</v>
      </c>
      <c r="H445" s="88" t="s">
        <v>311</v>
      </c>
      <c r="I445" s="88">
        <v>2660</v>
      </c>
      <c r="J445" s="88">
        <v>35000</v>
      </c>
      <c r="K445" s="88">
        <v>35238</v>
      </c>
      <c r="L445" s="88" t="s">
        <v>123</v>
      </c>
      <c r="M445" s="89">
        <v>35</v>
      </c>
      <c r="P445" s="88" t="s">
        <v>1267</v>
      </c>
      <c r="S445" s="88">
        <v>215</v>
      </c>
      <c r="AC445" s="88">
        <v>1</v>
      </c>
      <c r="AD445" s="88">
        <v>2</v>
      </c>
      <c r="AE445" s="88" t="s">
        <v>108</v>
      </c>
      <c r="AF445" s="88" t="s">
        <v>138</v>
      </c>
      <c r="AG445" s="88">
        <v>1</v>
      </c>
      <c r="AM445" s="88" t="s">
        <v>1268</v>
      </c>
      <c r="AN445" s="88" t="s">
        <v>1269</v>
      </c>
      <c r="AO445" s="88" t="s">
        <v>106</v>
      </c>
      <c r="AP445" s="133" t="str">
        <f t="shared" si="24"/>
        <v>30</v>
      </c>
      <c r="AQ445" s="133" t="str">
        <f t="shared" si="25"/>
        <v>06</v>
      </c>
      <c r="AR445" s="133">
        <f t="shared" si="26"/>
        <v>2022</v>
      </c>
      <c r="AS445" s="133" t="str">
        <f t="shared" si="27"/>
        <v>juin</v>
      </c>
    </row>
    <row r="446" spans="1:45" hidden="1" x14ac:dyDescent="0.25">
      <c r="A446" s="88" t="s">
        <v>2198</v>
      </c>
      <c r="B446" s="90">
        <v>44742</v>
      </c>
      <c r="C446" s="88">
        <v>1</v>
      </c>
      <c r="D446" s="88" t="s">
        <v>101</v>
      </c>
      <c r="E446" s="126">
        <v>277500</v>
      </c>
      <c r="F446" s="88">
        <v>1</v>
      </c>
      <c r="H446" s="88" t="s">
        <v>311</v>
      </c>
      <c r="I446" s="88">
        <v>2660</v>
      </c>
      <c r="J446" s="88">
        <v>35000</v>
      </c>
      <c r="K446" s="88">
        <v>35238</v>
      </c>
      <c r="L446" s="88" t="s">
        <v>123</v>
      </c>
      <c r="M446" s="89">
        <v>35</v>
      </c>
      <c r="P446" s="88" t="s">
        <v>1267</v>
      </c>
      <c r="S446" s="88">
        <v>204</v>
      </c>
      <c r="U446" s="88">
        <v>217</v>
      </c>
      <c r="AC446" s="88">
        <v>2</v>
      </c>
      <c r="AD446" s="88">
        <v>4</v>
      </c>
      <c r="AE446" s="88" t="s">
        <v>126</v>
      </c>
      <c r="AF446" s="88" t="s">
        <v>251</v>
      </c>
      <c r="AG446" s="88">
        <v>0</v>
      </c>
      <c r="AM446" s="88" t="s">
        <v>1268</v>
      </c>
      <c r="AN446" s="88" t="s">
        <v>1269</v>
      </c>
      <c r="AO446" s="88" t="s">
        <v>106</v>
      </c>
      <c r="AP446" s="133" t="str">
        <f t="shared" si="24"/>
        <v>30</v>
      </c>
      <c r="AQ446" s="133" t="str">
        <f t="shared" si="25"/>
        <v>06</v>
      </c>
      <c r="AR446" s="133">
        <f t="shared" si="26"/>
        <v>2022</v>
      </c>
      <c r="AS446" s="133" t="str">
        <f t="shared" si="27"/>
        <v>juin</v>
      </c>
    </row>
    <row r="447" spans="1:45" hidden="1" x14ac:dyDescent="0.25">
      <c r="A447" s="88" t="s">
        <v>2199</v>
      </c>
      <c r="B447" s="90">
        <v>44720</v>
      </c>
      <c r="C447" s="88">
        <v>1</v>
      </c>
      <c r="D447" s="88" t="s">
        <v>119</v>
      </c>
      <c r="E447" s="126">
        <v>290000</v>
      </c>
      <c r="K447" s="88">
        <v>35238</v>
      </c>
      <c r="L447" s="88" t="s">
        <v>123</v>
      </c>
      <c r="M447" s="89">
        <v>35</v>
      </c>
      <c r="P447" s="88" t="s">
        <v>765</v>
      </c>
      <c r="S447" s="88">
        <v>3</v>
      </c>
      <c r="AC447" s="88">
        <v>1</v>
      </c>
      <c r="AM447" s="88" t="s">
        <v>766</v>
      </c>
      <c r="AN447" s="88" t="s">
        <v>767</v>
      </c>
      <c r="AO447" s="88" t="s">
        <v>106</v>
      </c>
      <c r="AP447" s="133" t="str">
        <f t="shared" si="24"/>
        <v>08</v>
      </c>
      <c r="AQ447" s="133" t="str">
        <f t="shared" si="25"/>
        <v>06</v>
      </c>
      <c r="AR447" s="133">
        <f t="shared" si="26"/>
        <v>2022</v>
      </c>
      <c r="AS447" s="133" t="str">
        <f t="shared" si="27"/>
        <v>juin</v>
      </c>
    </row>
    <row r="448" spans="1:45" hidden="1" x14ac:dyDescent="0.25">
      <c r="A448" s="88" t="s">
        <v>2200</v>
      </c>
      <c r="B448" s="90">
        <v>44735</v>
      </c>
      <c r="C448" s="88">
        <v>1</v>
      </c>
      <c r="D448" s="88" t="s">
        <v>101</v>
      </c>
      <c r="E448" s="126">
        <v>230000</v>
      </c>
      <c r="F448" s="88">
        <v>27</v>
      </c>
      <c r="H448" s="88" t="s">
        <v>512</v>
      </c>
      <c r="I448" s="88">
        <v>1570</v>
      </c>
      <c r="J448" s="88">
        <v>35000</v>
      </c>
      <c r="K448" s="88">
        <v>35238</v>
      </c>
      <c r="L448" s="88" t="s">
        <v>123</v>
      </c>
      <c r="M448" s="89">
        <v>35</v>
      </c>
      <c r="P448" s="88" t="s">
        <v>2201</v>
      </c>
      <c r="S448" s="88">
        <v>40</v>
      </c>
      <c r="T448" s="88" t="s">
        <v>544</v>
      </c>
      <c r="U448" s="88">
        <v>46</v>
      </c>
      <c r="AC448" s="88">
        <v>2</v>
      </c>
      <c r="AD448" s="88">
        <v>3</v>
      </c>
      <c r="AE448" s="88" t="s">
        <v>107</v>
      </c>
      <c r="AG448" s="88">
        <v>0</v>
      </c>
      <c r="AM448" s="88" t="s">
        <v>1562</v>
      </c>
      <c r="AN448" s="88" t="s">
        <v>2202</v>
      </c>
      <c r="AO448" s="88" t="s">
        <v>106</v>
      </c>
      <c r="AP448" s="133" t="str">
        <f t="shared" si="24"/>
        <v>23</v>
      </c>
      <c r="AQ448" s="133" t="str">
        <f t="shared" si="25"/>
        <v>06</v>
      </c>
      <c r="AR448" s="133">
        <f t="shared" si="26"/>
        <v>2022</v>
      </c>
      <c r="AS448" s="133" t="str">
        <f t="shared" si="27"/>
        <v>juin</v>
      </c>
    </row>
    <row r="449" spans="1:45" hidden="1" x14ac:dyDescent="0.25">
      <c r="A449" s="88" t="s">
        <v>2200</v>
      </c>
      <c r="B449" s="90">
        <v>44735</v>
      </c>
      <c r="C449" s="88">
        <v>1</v>
      </c>
      <c r="D449" s="88" t="s">
        <v>101</v>
      </c>
      <c r="E449" s="126">
        <v>230000</v>
      </c>
      <c r="F449" s="88">
        <v>27</v>
      </c>
      <c r="H449" s="88" t="s">
        <v>512</v>
      </c>
      <c r="I449" s="88">
        <v>1570</v>
      </c>
      <c r="J449" s="88">
        <v>35000</v>
      </c>
      <c r="K449" s="88">
        <v>35238</v>
      </c>
      <c r="L449" s="88" t="s">
        <v>123</v>
      </c>
      <c r="M449" s="89">
        <v>35</v>
      </c>
      <c r="P449" s="88" t="s">
        <v>2201</v>
      </c>
      <c r="S449" s="88">
        <v>40</v>
      </c>
      <c r="T449" s="88" t="s">
        <v>544</v>
      </c>
      <c r="U449" s="88">
        <v>46</v>
      </c>
      <c r="AC449" s="88">
        <v>2</v>
      </c>
      <c r="AD449" s="88">
        <v>2</v>
      </c>
      <c r="AE449" s="88" t="s">
        <v>108</v>
      </c>
      <c r="AF449" s="88" t="s">
        <v>247</v>
      </c>
      <c r="AG449" s="88">
        <v>3</v>
      </c>
      <c r="AM449" s="88" t="s">
        <v>1562</v>
      </c>
      <c r="AN449" s="88" t="s">
        <v>2202</v>
      </c>
      <c r="AO449" s="88" t="s">
        <v>106</v>
      </c>
      <c r="AP449" s="133" t="str">
        <f t="shared" si="24"/>
        <v>23</v>
      </c>
      <c r="AQ449" s="133" t="str">
        <f t="shared" si="25"/>
        <v>06</v>
      </c>
      <c r="AR449" s="133">
        <f t="shared" si="26"/>
        <v>2022</v>
      </c>
      <c r="AS449" s="133" t="str">
        <f t="shared" si="27"/>
        <v>juin</v>
      </c>
    </row>
    <row r="450" spans="1:45" hidden="1" x14ac:dyDescent="0.25">
      <c r="A450" s="88" t="s">
        <v>2203</v>
      </c>
      <c r="B450" s="90">
        <v>44748</v>
      </c>
      <c r="C450" s="88">
        <v>1</v>
      </c>
      <c r="D450" s="88" t="s">
        <v>101</v>
      </c>
      <c r="E450" s="126">
        <v>116000</v>
      </c>
      <c r="F450" s="88">
        <v>7</v>
      </c>
      <c r="H450" s="88" t="s">
        <v>512</v>
      </c>
      <c r="I450" s="88">
        <v>1570</v>
      </c>
      <c r="J450" s="88">
        <v>35000</v>
      </c>
      <c r="K450" s="88">
        <v>35238</v>
      </c>
      <c r="L450" s="88" t="s">
        <v>123</v>
      </c>
      <c r="M450" s="89">
        <v>35</v>
      </c>
      <c r="P450" s="88" t="s">
        <v>1933</v>
      </c>
      <c r="S450" s="88">
        <v>52</v>
      </c>
      <c r="T450" s="88" t="s">
        <v>1484</v>
      </c>
      <c r="AC450" s="88">
        <v>1</v>
      </c>
      <c r="AD450" s="88">
        <v>2</v>
      </c>
      <c r="AE450" s="88" t="s">
        <v>108</v>
      </c>
      <c r="AF450" s="88" t="s">
        <v>187</v>
      </c>
      <c r="AG450" s="88">
        <v>1</v>
      </c>
      <c r="AM450" s="88" t="s">
        <v>1935</v>
      </c>
      <c r="AN450" s="88" t="s">
        <v>1578</v>
      </c>
      <c r="AO450" s="88" t="s">
        <v>106</v>
      </c>
      <c r="AP450" s="133" t="str">
        <f t="shared" si="24"/>
        <v>06</v>
      </c>
      <c r="AQ450" s="133" t="str">
        <f t="shared" si="25"/>
        <v>07</v>
      </c>
      <c r="AR450" s="133">
        <f t="shared" si="26"/>
        <v>2022</v>
      </c>
      <c r="AS450" s="133" t="str">
        <f t="shared" si="27"/>
        <v>juillet</v>
      </c>
    </row>
    <row r="451" spans="1:45" hidden="1" x14ac:dyDescent="0.25">
      <c r="A451" s="88" t="s">
        <v>2204</v>
      </c>
      <c r="B451" s="90">
        <v>44760</v>
      </c>
      <c r="C451" s="88">
        <v>1</v>
      </c>
      <c r="D451" s="88" t="s">
        <v>101</v>
      </c>
      <c r="E451" s="126">
        <v>238500</v>
      </c>
      <c r="F451" s="88">
        <v>1</v>
      </c>
      <c r="H451" s="88" t="s">
        <v>1735</v>
      </c>
      <c r="I451" s="88">
        <v>7800</v>
      </c>
      <c r="J451" s="88">
        <v>35000</v>
      </c>
      <c r="K451" s="88">
        <v>35238</v>
      </c>
      <c r="L451" s="88" t="s">
        <v>123</v>
      </c>
      <c r="M451" s="89">
        <v>35</v>
      </c>
      <c r="P451" s="88" t="s">
        <v>2205</v>
      </c>
      <c r="S451" s="88">
        <v>13</v>
      </c>
      <c r="U451" s="88">
        <v>24</v>
      </c>
      <c r="V451" s="88" t="s">
        <v>369</v>
      </c>
      <c r="W451" s="88">
        <v>26</v>
      </c>
      <c r="AC451" s="88">
        <v>3</v>
      </c>
      <c r="AD451" s="88">
        <v>2</v>
      </c>
      <c r="AE451" s="88" t="s">
        <v>108</v>
      </c>
      <c r="AF451" s="88" t="s">
        <v>230</v>
      </c>
      <c r="AG451" s="88">
        <v>3</v>
      </c>
      <c r="AM451" s="88" t="s">
        <v>2206</v>
      </c>
      <c r="AN451" s="88" t="s">
        <v>2207</v>
      </c>
      <c r="AO451" s="88" t="s">
        <v>106</v>
      </c>
      <c r="AP451" s="133" t="str">
        <f t="shared" ref="AP451:AP514" si="28">TEXT(DAY(B451),"jj")</f>
        <v>18</v>
      </c>
      <c r="AQ451" s="133" t="str">
        <f t="shared" ref="AQ451:AQ514" si="29">TEXT(MONTH(B451),"jj")</f>
        <v>07</v>
      </c>
      <c r="AR451" s="133">
        <f t="shared" ref="AR451:AR514" si="30">YEAR(B451)</f>
        <v>2022</v>
      </c>
      <c r="AS451" s="133" t="str">
        <f t="shared" ref="AS451:AS514" si="31">TEXT(B451, "mmmm")</f>
        <v>juillet</v>
      </c>
    </row>
    <row r="452" spans="1:45" hidden="1" x14ac:dyDescent="0.25">
      <c r="A452" s="88" t="s">
        <v>2204</v>
      </c>
      <c r="B452" s="90">
        <v>44760</v>
      </c>
      <c r="C452" s="88">
        <v>1</v>
      </c>
      <c r="D452" s="88" t="s">
        <v>101</v>
      </c>
      <c r="E452" s="126">
        <v>238500</v>
      </c>
      <c r="F452" s="88">
        <v>1</v>
      </c>
      <c r="H452" s="88" t="s">
        <v>1735</v>
      </c>
      <c r="I452" s="88">
        <v>7800</v>
      </c>
      <c r="J452" s="88">
        <v>35000</v>
      </c>
      <c r="K452" s="88">
        <v>35238</v>
      </c>
      <c r="L452" s="88" t="s">
        <v>123</v>
      </c>
      <c r="M452" s="89">
        <v>35</v>
      </c>
      <c r="P452" s="88" t="s">
        <v>2205</v>
      </c>
      <c r="S452" s="88">
        <v>13</v>
      </c>
      <c r="U452" s="88">
        <v>24</v>
      </c>
      <c r="V452" s="88" t="s">
        <v>369</v>
      </c>
      <c r="W452" s="88">
        <v>26</v>
      </c>
      <c r="AC452" s="88">
        <v>3</v>
      </c>
      <c r="AD452" s="88">
        <v>3</v>
      </c>
      <c r="AE452" s="88" t="s">
        <v>107</v>
      </c>
      <c r="AG452" s="88">
        <v>0</v>
      </c>
      <c r="AM452" s="88" t="s">
        <v>2206</v>
      </c>
      <c r="AN452" s="88" t="s">
        <v>2207</v>
      </c>
      <c r="AO452" s="88" t="s">
        <v>106</v>
      </c>
      <c r="AP452" s="133" t="str">
        <f t="shared" si="28"/>
        <v>18</v>
      </c>
      <c r="AQ452" s="133" t="str">
        <f t="shared" si="29"/>
        <v>07</v>
      </c>
      <c r="AR452" s="133">
        <f t="shared" si="30"/>
        <v>2022</v>
      </c>
      <c r="AS452" s="133" t="str">
        <f t="shared" si="31"/>
        <v>juillet</v>
      </c>
    </row>
    <row r="453" spans="1:45" hidden="1" x14ac:dyDescent="0.25">
      <c r="A453" s="88" t="s">
        <v>2204</v>
      </c>
      <c r="B453" s="90">
        <v>44760</v>
      </c>
      <c r="C453" s="88">
        <v>1</v>
      </c>
      <c r="D453" s="88" t="s">
        <v>101</v>
      </c>
      <c r="E453" s="126">
        <v>238500</v>
      </c>
      <c r="F453" s="88">
        <v>1</v>
      </c>
      <c r="H453" s="88" t="s">
        <v>1735</v>
      </c>
      <c r="I453" s="88">
        <v>7800</v>
      </c>
      <c r="J453" s="88">
        <v>35000</v>
      </c>
      <c r="K453" s="88">
        <v>35238</v>
      </c>
      <c r="L453" s="88" t="s">
        <v>123</v>
      </c>
      <c r="M453" s="89">
        <v>35</v>
      </c>
      <c r="P453" s="88" t="s">
        <v>2205</v>
      </c>
      <c r="S453" s="88">
        <v>25</v>
      </c>
      <c r="AC453" s="88">
        <v>1</v>
      </c>
      <c r="AD453" s="88">
        <v>3</v>
      </c>
      <c r="AE453" s="88" t="s">
        <v>107</v>
      </c>
      <c r="AG453" s="88">
        <v>0</v>
      </c>
      <c r="AM453" s="88" t="s">
        <v>2206</v>
      </c>
      <c r="AN453" s="88" t="s">
        <v>2207</v>
      </c>
      <c r="AO453" s="88" t="s">
        <v>106</v>
      </c>
      <c r="AP453" s="133" t="str">
        <f t="shared" si="28"/>
        <v>18</v>
      </c>
      <c r="AQ453" s="133" t="str">
        <f t="shared" si="29"/>
        <v>07</v>
      </c>
      <c r="AR453" s="133">
        <f t="shared" si="30"/>
        <v>2022</v>
      </c>
      <c r="AS453" s="133" t="str">
        <f t="shared" si="31"/>
        <v>juillet</v>
      </c>
    </row>
    <row r="454" spans="1:45" hidden="1" x14ac:dyDescent="0.25">
      <c r="A454" s="88" t="s">
        <v>2208</v>
      </c>
      <c r="B454" s="90">
        <v>44739</v>
      </c>
      <c r="C454" s="88">
        <v>1</v>
      </c>
      <c r="D454" s="88" t="s">
        <v>101</v>
      </c>
      <c r="E454" s="126">
        <v>350000</v>
      </c>
      <c r="F454" s="88">
        <v>1</v>
      </c>
      <c r="H454" s="88" t="s">
        <v>161</v>
      </c>
      <c r="I454" s="88">
        <v>5230</v>
      </c>
      <c r="J454" s="88">
        <v>35000</v>
      </c>
      <c r="K454" s="88">
        <v>35238</v>
      </c>
      <c r="L454" s="88" t="s">
        <v>123</v>
      </c>
      <c r="M454" s="89">
        <v>35</v>
      </c>
      <c r="P454" s="88" t="s">
        <v>363</v>
      </c>
      <c r="S454" s="88">
        <v>56</v>
      </c>
      <c r="U454" s="88">
        <v>73</v>
      </c>
      <c r="AC454" s="88">
        <v>2</v>
      </c>
      <c r="AD454" s="88">
        <v>2</v>
      </c>
      <c r="AE454" s="88" t="s">
        <v>108</v>
      </c>
      <c r="AF454" s="88" t="s">
        <v>116</v>
      </c>
      <c r="AG454" s="88">
        <v>3</v>
      </c>
      <c r="AM454" s="88" t="s">
        <v>365</v>
      </c>
      <c r="AN454" s="88" t="s">
        <v>366</v>
      </c>
      <c r="AO454" s="88" t="s">
        <v>106</v>
      </c>
      <c r="AP454" s="133" t="str">
        <f t="shared" si="28"/>
        <v>27</v>
      </c>
      <c r="AQ454" s="133" t="str">
        <f t="shared" si="29"/>
        <v>06</v>
      </c>
      <c r="AR454" s="133">
        <f t="shared" si="30"/>
        <v>2022</v>
      </c>
      <c r="AS454" s="133" t="str">
        <f t="shared" si="31"/>
        <v>juin</v>
      </c>
    </row>
    <row r="455" spans="1:45" hidden="1" x14ac:dyDescent="0.25">
      <c r="A455" s="88" t="s">
        <v>2208</v>
      </c>
      <c r="B455" s="90">
        <v>44739</v>
      </c>
      <c r="C455" s="88">
        <v>1</v>
      </c>
      <c r="D455" s="88" t="s">
        <v>101</v>
      </c>
      <c r="E455" s="126">
        <v>350000</v>
      </c>
      <c r="F455" s="88">
        <v>1</v>
      </c>
      <c r="H455" s="88" t="s">
        <v>161</v>
      </c>
      <c r="I455" s="88">
        <v>5230</v>
      </c>
      <c r="J455" s="88">
        <v>35000</v>
      </c>
      <c r="K455" s="88">
        <v>35238</v>
      </c>
      <c r="L455" s="88" t="s">
        <v>123</v>
      </c>
      <c r="M455" s="89">
        <v>35</v>
      </c>
      <c r="P455" s="88" t="s">
        <v>363</v>
      </c>
      <c r="S455" s="88">
        <v>56</v>
      </c>
      <c r="U455" s="88">
        <v>73</v>
      </c>
      <c r="AC455" s="88">
        <v>2</v>
      </c>
      <c r="AD455" s="88">
        <v>3</v>
      </c>
      <c r="AE455" s="88" t="s">
        <v>107</v>
      </c>
      <c r="AG455" s="88">
        <v>0</v>
      </c>
      <c r="AM455" s="88" t="s">
        <v>365</v>
      </c>
      <c r="AN455" s="88" t="s">
        <v>366</v>
      </c>
      <c r="AO455" s="88" t="s">
        <v>106</v>
      </c>
      <c r="AP455" s="133" t="str">
        <f t="shared" si="28"/>
        <v>27</v>
      </c>
      <c r="AQ455" s="133" t="str">
        <f t="shared" si="29"/>
        <v>06</v>
      </c>
      <c r="AR455" s="133">
        <f t="shared" si="30"/>
        <v>2022</v>
      </c>
      <c r="AS455" s="133" t="str">
        <f t="shared" si="31"/>
        <v>juin</v>
      </c>
    </row>
    <row r="456" spans="1:45" hidden="1" x14ac:dyDescent="0.25">
      <c r="A456" s="88" t="s">
        <v>2209</v>
      </c>
      <c r="B456" s="90">
        <v>44747</v>
      </c>
      <c r="C456" s="88">
        <v>1</v>
      </c>
      <c r="D456" s="88" t="s">
        <v>101</v>
      </c>
      <c r="E456" s="126">
        <v>101800</v>
      </c>
      <c r="F456" s="88">
        <v>4</v>
      </c>
      <c r="H456" s="88" t="s">
        <v>371</v>
      </c>
      <c r="I456" s="88">
        <v>8030</v>
      </c>
      <c r="J456" s="88">
        <v>35000</v>
      </c>
      <c r="K456" s="88">
        <v>35238</v>
      </c>
      <c r="L456" s="88" t="s">
        <v>123</v>
      </c>
      <c r="M456" s="89">
        <v>35</v>
      </c>
      <c r="P456" s="88" t="s">
        <v>1634</v>
      </c>
      <c r="S456" s="88">
        <v>17</v>
      </c>
      <c r="AC456" s="88">
        <v>1</v>
      </c>
      <c r="AD456" s="88">
        <v>2</v>
      </c>
      <c r="AE456" s="88" t="s">
        <v>108</v>
      </c>
      <c r="AF456" s="88" t="s">
        <v>278</v>
      </c>
      <c r="AG456" s="88">
        <v>1</v>
      </c>
      <c r="AM456" s="88" t="s">
        <v>1635</v>
      </c>
      <c r="AN456" s="88" t="s">
        <v>1636</v>
      </c>
      <c r="AO456" s="88" t="s">
        <v>106</v>
      </c>
      <c r="AP456" s="133" t="str">
        <f t="shared" si="28"/>
        <v>05</v>
      </c>
      <c r="AQ456" s="133" t="str">
        <f t="shared" si="29"/>
        <v>07</v>
      </c>
      <c r="AR456" s="133">
        <f t="shared" si="30"/>
        <v>2022</v>
      </c>
      <c r="AS456" s="133" t="str">
        <f t="shared" si="31"/>
        <v>juillet</v>
      </c>
    </row>
    <row r="457" spans="1:45" hidden="1" x14ac:dyDescent="0.25">
      <c r="A457" s="88" t="s">
        <v>2210</v>
      </c>
      <c r="B457" s="90">
        <v>44735</v>
      </c>
      <c r="C457" s="88">
        <v>1</v>
      </c>
      <c r="D457" s="88" t="s">
        <v>101</v>
      </c>
      <c r="E457" s="126">
        <v>100000</v>
      </c>
      <c r="F457" s="88">
        <v>5</v>
      </c>
      <c r="H457" s="88" t="s">
        <v>512</v>
      </c>
      <c r="I457" s="88">
        <v>1570</v>
      </c>
      <c r="J457" s="88">
        <v>35000</v>
      </c>
      <c r="K457" s="88">
        <v>35238</v>
      </c>
      <c r="L457" s="88" t="s">
        <v>123</v>
      </c>
      <c r="M457" s="89">
        <v>35</v>
      </c>
      <c r="P457" s="88" t="s">
        <v>1352</v>
      </c>
      <c r="S457" s="88">
        <v>91</v>
      </c>
      <c r="AC457" s="88">
        <v>1</v>
      </c>
      <c r="AD457" s="88">
        <v>2</v>
      </c>
      <c r="AE457" s="88" t="s">
        <v>108</v>
      </c>
      <c r="AF457" s="88" t="s">
        <v>225</v>
      </c>
      <c r="AG457" s="88">
        <v>1</v>
      </c>
      <c r="AM457" s="88" t="s">
        <v>1353</v>
      </c>
      <c r="AN457" s="88" t="s">
        <v>1354</v>
      </c>
      <c r="AO457" s="88" t="s">
        <v>106</v>
      </c>
      <c r="AP457" s="133" t="str">
        <f t="shared" si="28"/>
        <v>23</v>
      </c>
      <c r="AQ457" s="133" t="str">
        <f t="shared" si="29"/>
        <v>06</v>
      </c>
      <c r="AR457" s="133">
        <f t="shared" si="30"/>
        <v>2022</v>
      </c>
      <c r="AS457" s="133" t="str">
        <f t="shared" si="31"/>
        <v>juin</v>
      </c>
    </row>
    <row r="458" spans="1:45" hidden="1" x14ac:dyDescent="0.25">
      <c r="A458" s="88" t="s">
        <v>2211</v>
      </c>
      <c r="B458" s="90">
        <v>44722</v>
      </c>
      <c r="C458" s="88">
        <v>1</v>
      </c>
      <c r="D458" s="88" t="s">
        <v>101</v>
      </c>
      <c r="E458" s="126">
        <v>153000</v>
      </c>
      <c r="F458" s="88">
        <v>5</v>
      </c>
      <c r="H458" s="88" t="s">
        <v>311</v>
      </c>
      <c r="I458" s="88">
        <v>2660</v>
      </c>
      <c r="J458" s="88">
        <v>35000</v>
      </c>
      <c r="K458" s="88">
        <v>35238</v>
      </c>
      <c r="L458" s="88" t="s">
        <v>123</v>
      </c>
      <c r="M458" s="89">
        <v>35</v>
      </c>
      <c r="P458" s="88" t="s">
        <v>1821</v>
      </c>
      <c r="S458" s="88">
        <v>43</v>
      </c>
      <c r="U458" s="88">
        <v>55</v>
      </c>
      <c r="AC458" s="88">
        <v>2</v>
      </c>
      <c r="AD458" s="88">
        <v>2</v>
      </c>
      <c r="AE458" s="88" t="s">
        <v>108</v>
      </c>
      <c r="AF458" s="88" t="s">
        <v>265</v>
      </c>
      <c r="AG458" s="88">
        <v>1</v>
      </c>
      <c r="AM458" s="88" t="s">
        <v>1822</v>
      </c>
      <c r="AN458" s="88" t="s">
        <v>1823</v>
      </c>
      <c r="AO458" s="88" t="s">
        <v>106</v>
      </c>
      <c r="AP458" s="133" t="str">
        <f t="shared" si="28"/>
        <v>10</v>
      </c>
      <c r="AQ458" s="133" t="str">
        <f t="shared" si="29"/>
        <v>06</v>
      </c>
      <c r="AR458" s="133">
        <f t="shared" si="30"/>
        <v>2022</v>
      </c>
      <c r="AS458" s="133" t="str">
        <f t="shared" si="31"/>
        <v>juin</v>
      </c>
    </row>
    <row r="459" spans="1:45" hidden="1" x14ac:dyDescent="0.25">
      <c r="A459" s="88" t="s">
        <v>2211</v>
      </c>
      <c r="B459" s="90">
        <v>44722</v>
      </c>
      <c r="C459" s="88">
        <v>1</v>
      </c>
      <c r="D459" s="88" t="s">
        <v>101</v>
      </c>
      <c r="E459" s="126">
        <v>153000</v>
      </c>
      <c r="F459" s="88">
        <v>5</v>
      </c>
      <c r="H459" s="88" t="s">
        <v>311</v>
      </c>
      <c r="I459" s="88">
        <v>2660</v>
      </c>
      <c r="J459" s="88">
        <v>35000</v>
      </c>
      <c r="K459" s="88">
        <v>35238</v>
      </c>
      <c r="L459" s="88" t="s">
        <v>123</v>
      </c>
      <c r="M459" s="89">
        <v>35</v>
      </c>
      <c r="P459" s="88" t="s">
        <v>1821</v>
      </c>
      <c r="S459" s="88">
        <v>43</v>
      </c>
      <c r="U459" s="88">
        <v>55</v>
      </c>
      <c r="AC459" s="88">
        <v>2</v>
      </c>
      <c r="AD459" s="88">
        <v>3</v>
      </c>
      <c r="AE459" s="88" t="s">
        <v>107</v>
      </c>
      <c r="AG459" s="88">
        <v>0</v>
      </c>
      <c r="AM459" s="88" t="s">
        <v>1822</v>
      </c>
      <c r="AN459" s="88" t="s">
        <v>1823</v>
      </c>
      <c r="AO459" s="88" t="s">
        <v>106</v>
      </c>
      <c r="AP459" s="133" t="str">
        <f t="shared" si="28"/>
        <v>10</v>
      </c>
      <c r="AQ459" s="133" t="str">
        <f t="shared" si="29"/>
        <v>06</v>
      </c>
      <c r="AR459" s="133">
        <f t="shared" si="30"/>
        <v>2022</v>
      </c>
      <c r="AS459" s="133" t="str">
        <f t="shared" si="31"/>
        <v>juin</v>
      </c>
    </row>
    <row r="460" spans="1:45" hidden="1" x14ac:dyDescent="0.25">
      <c r="A460" s="88" t="s">
        <v>2212</v>
      </c>
      <c r="B460" s="90">
        <v>44743</v>
      </c>
      <c r="C460" s="88">
        <v>1</v>
      </c>
      <c r="D460" s="88" t="s">
        <v>101</v>
      </c>
      <c r="E460" s="126">
        <v>130000</v>
      </c>
      <c r="F460" s="88">
        <v>20</v>
      </c>
      <c r="H460" s="88" t="s">
        <v>287</v>
      </c>
      <c r="I460" s="88">
        <v>6640</v>
      </c>
      <c r="J460" s="88">
        <v>35000</v>
      </c>
      <c r="K460" s="88">
        <v>35238</v>
      </c>
      <c r="L460" s="88" t="s">
        <v>123</v>
      </c>
      <c r="M460" s="89">
        <v>35</v>
      </c>
      <c r="P460" s="88" t="s">
        <v>1432</v>
      </c>
      <c r="S460" s="88">
        <v>29</v>
      </c>
      <c r="T460" s="88" t="s">
        <v>2213</v>
      </c>
      <c r="AC460" s="88">
        <v>1</v>
      </c>
      <c r="AD460" s="88">
        <v>2</v>
      </c>
      <c r="AE460" s="88" t="s">
        <v>108</v>
      </c>
      <c r="AF460" s="88" t="s">
        <v>254</v>
      </c>
      <c r="AG460" s="88">
        <v>2</v>
      </c>
      <c r="AM460" s="88" t="s">
        <v>1434</v>
      </c>
      <c r="AN460" s="88" t="s">
        <v>1435</v>
      </c>
      <c r="AO460" s="88" t="s">
        <v>106</v>
      </c>
      <c r="AP460" s="133" t="str">
        <f t="shared" si="28"/>
        <v>01</v>
      </c>
      <c r="AQ460" s="133" t="str">
        <f t="shared" si="29"/>
        <v>07</v>
      </c>
      <c r="AR460" s="133">
        <f t="shared" si="30"/>
        <v>2022</v>
      </c>
      <c r="AS460" s="133" t="str">
        <f t="shared" si="31"/>
        <v>juillet</v>
      </c>
    </row>
    <row r="461" spans="1:45" hidden="1" x14ac:dyDescent="0.25">
      <c r="A461" s="88" t="s">
        <v>2214</v>
      </c>
      <c r="B461" s="90">
        <v>44761</v>
      </c>
      <c r="C461" s="88">
        <v>1</v>
      </c>
      <c r="D461" s="88" t="s">
        <v>101</v>
      </c>
      <c r="E461" s="126">
        <v>157000</v>
      </c>
      <c r="F461" s="88">
        <v>4</v>
      </c>
      <c r="H461" s="88" t="s">
        <v>371</v>
      </c>
      <c r="I461" s="88">
        <v>8030</v>
      </c>
      <c r="J461" s="88">
        <v>35000</v>
      </c>
      <c r="K461" s="88">
        <v>35238</v>
      </c>
      <c r="L461" s="88" t="s">
        <v>123</v>
      </c>
      <c r="M461" s="89">
        <v>35</v>
      </c>
      <c r="P461" s="88" t="s">
        <v>1634</v>
      </c>
      <c r="S461" s="88">
        <v>4</v>
      </c>
      <c r="T461" s="88" t="s">
        <v>1161</v>
      </c>
      <c r="AC461" s="88">
        <v>1</v>
      </c>
      <c r="AD461" s="88">
        <v>2</v>
      </c>
      <c r="AE461" s="88" t="s">
        <v>108</v>
      </c>
      <c r="AF461" s="88" t="s">
        <v>247</v>
      </c>
      <c r="AG461" s="88">
        <v>2</v>
      </c>
      <c r="AM461" s="88" t="s">
        <v>1635</v>
      </c>
      <c r="AN461" s="88" t="s">
        <v>1636</v>
      </c>
      <c r="AO461" s="88" t="s">
        <v>106</v>
      </c>
      <c r="AP461" s="133" t="str">
        <f t="shared" si="28"/>
        <v>19</v>
      </c>
      <c r="AQ461" s="133" t="str">
        <f t="shared" si="29"/>
        <v>07</v>
      </c>
      <c r="AR461" s="133">
        <f t="shared" si="30"/>
        <v>2022</v>
      </c>
      <c r="AS461" s="133" t="str">
        <f t="shared" si="31"/>
        <v>juillet</v>
      </c>
    </row>
    <row r="462" spans="1:45" hidden="1" x14ac:dyDescent="0.25">
      <c r="A462" s="88" t="s">
        <v>2215</v>
      </c>
      <c r="B462" s="90">
        <v>44732</v>
      </c>
      <c r="C462" s="88">
        <v>1</v>
      </c>
      <c r="D462" s="88" t="s">
        <v>101</v>
      </c>
      <c r="E462" s="126">
        <v>600000</v>
      </c>
      <c r="F462" s="88">
        <v>9</v>
      </c>
      <c r="H462" s="88" t="s">
        <v>458</v>
      </c>
      <c r="I462" s="88">
        <v>7840</v>
      </c>
      <c r="J462" s="88">
        <v>35000</v>
      </c>
      <c r="K462" s="88">
        <v>35238</v>
      </c>
      <c r="L462" s="88" t="s">
        <v>123</v>
      </c>
      <c r="M462" s="89">
        <v>35</v>
      </c>
      <c r="P462" s="88" t="s">
        <v>459</v>
      </c>
      <c r="S462" s="88">
        <v>14</v>
      </c>
      <c r="AC462" s="88">
        <v>1</v>
      </c>
      <c r="AD462" s="88">
        <v>2</v>
      </c>
      <c r="AE462" s="88" t="s">
        <v>108</v>
      </c>
      <c r="AF462" s="88" t="s">
        <v>252</v>
      </c>
      <c r="AG462" s="88">
        <v>4</v>
      </c>
      <c r="AM462" s="88" t="s">
        <v>461</v>
      </c>
      <c r="AN462" s="88" t="s">
        <v>462</v>
      </c>
      <c r="AO462" s="88" t="s">
        <v>106</v>
      </c>
      <c r="AP462" s="133" t="str">
        <f t="shared" si="28"/>
        <v>20</v>
      </c>
      <c r="AQ462" s="133" t="str">
        <f t="shared" si="29"/>
        <v>06</v>
      </c>
      <c r="AR462" s="133">
        <f t="shared" si="30"/>
        <v>2022</v>
      </c>
      <c r="AS462" s="133" t="str">
        <f t="shared" si="31"/>
        <v>juin</v>
      </c>
    </row>
    <row r="463" spans="1:45" hidden="1" x14ac:dyDescent="0.25">
      <c r="A463" s="88" t="s">
        <v>2215</v>
      </c>
      <c r="B463" s="90">
        <v>44732</v>
      </c>
      <c r="C463" s="88">
        <v>1</v>
      </c>
      <c r="D463" s="88" t="s">
        <v>101</v>
      </c>
      <c r="E463" s="126">
        <v>600000</v>
      </c>
      <c r="F463" s="88">
        <v>9</v>
      </c>
      <c r="H463" s="88" t="s">
        <v>458</v>
      </c>
      <c r="I463" s="88">
        <v>7840</v>
      </c>
      <c r="J463" s="88">
        <v>35000</v>
      </c>
      <c r="K463" s="88">
        <v>35238</v>
      </c>
      <c r="L463" s="88" t="s">
        <v>123</v>
      </c>
      <c r="M463" s="89">
        <v>35</v>
      </c>
      <c r="P463" s="88" t="s">
        <v>459</v>
      </c>
      <c r="S463" s="88">
        <v>27</v>
      </c>
      <c r="U463" s="88">
        <v>28</v>
      </c>
      <c r="AC463" s="88">
        <v>2</v>
      </c>
      <c r="AD463" s="88">
        <v>3</v>
      </c>
      <c r="AE463" s="88" t="s">
        <v>107</v>
      </c>
      <c r="AG463" s="88">
        <v>0</v>
      </c>
      <c r="AM463" s="88" t="s">
        <v>461</v>
      </c>
      <c r="AN463" s="88" t="s">
        <v>462</v>
      </c>
      <c r="AO463" s="88" t="s">
        <v>106</v>
      </c>
      <c r="AP463" s="133" t="str">
        <f t="shared" si="28"/>
        <v>20</v>
      </c>
      <c r="AQ463" s="133" t="str">
        <f t="shared" si="29"/>
        <v>06</v>
      </c>
      <c r="AR463" s="133">
        <f t="shared" si="30"/>
        <v>2022</v>
      </c>
      <c r="AS463" s="133" t="str">
        <f t="shared" si="31"/>
        <v>juin</v>
      </c>
    </row>
    <row r="464" spans="1:45" hidden="1" x14ac:dyDescent="0.25">
      <c r="A464" s="88" t="s">
        <v>2215</v>
      </c>
      <c r="B464" s="90">
        <v>44732</v>
      </c>
      <c r="C464" s="88">
        <v>1</v>
      </c>
      <c r="D464" s="88" t="s">
        <v>101</v>
      </c>
      <c r="E464" s="126">
        <v>600000</v>
      </c>
      <c r="F464" s="88">
        <v>9</v>
      </c>
      <c r="H464" s="88" t="s">
        <v>458</v>
      </c>
      <c r="I464" s="88">
        <v>7840</v>
      </c>
      <c r="J464" s="88">
        <v>35000</v>
      </c>
      <c r="K464" s="88">
        <v>35238</v>
      </c>
      <c r="L464" s="88" t="s">
        <v>123</v>
      </c>
      <c r="M464" s="89">
        <v>35</v>
      </c>
      <c r="P464" s="88" t="s">
        <v>459</v>
      </c>
      <c r="S464" s="88">
        <v>27</v>
      </c>
      <c r="U464" s="88">
        <v>28</v>
      </c>
      <c r="AC464" s="88">
        <v>2</v>
      </c>
      <c r="AD464" s="88">
        <v>2</v>
      </c>
      <c r="AE464" s="88" t="s">
        <v>108</v>
      </c>
      <c r="AF464" s="88" t="s">
        <v>179</v>
      </c>
      <c r="AG464" s="88">
        <v>4</v>
      </c>
      <c r="AM464" s="88" t="s">
        <v>461</v>
      </c>
      <c r="AN464" s="88" t="s">
        <v>462</v>
      </c>
      <c r="AO464" s="88" t="s">
        <v>106</v>
      </c>
      <c r="AP464" s="133" t="str">
        <f t="shared" si="28"/>
        <v>20</v>
      </c>
      <c r="AQ464" s="133" t="str">
        <f t="shared" si="29"/>
        <v>06</v>
      </c>
      <c r="AR464" s="133">
        <f t="shared" si="30"/>
        <v>2022</v>
      </c>
      <c r="AS464" s="133" t="str">
        <f t="shared" si="31"/>
        <v>juin</v>
      </c>
    </row>
    <row r="465" spans="1:45" hidden="1" x14ac:dyDescent="0.25">
      <c r="A465" s="88" t="s">
        <v>2215</v>
      </c>
      <c r="B465" s="90">
        <v>44732</v>
      </c>
      <c r="C465" s="88">
        <v>1</v>
      </c>
      <c r="D465" s="88" t="s">
        <v>101</v>
      </c>
      <c r="E465" s="126">
        <v>600000</v>
      </c>
      <c r="F465" s="88">
        <v>9</v>
      </c>
      <c r="H465" s="88" t="s">
        <v>458</v>
      </c>
      <c r="I465" s="88">
        <v>7840</v>
      </c>
      <c r="J465" s="88">
        <v>35000</v>
      </c>
      <c r="K465" s="88">
        <v>35238</v>
      </c>
      <c r="L465" s="88" t="s">
        <v>123</v>
      </c>
      <c r="M465" s="89">
        <v>35</v>
      </c>
      <c r="P465" s="88" t="s">
        <v>459</v>
      </c>
      <c r="S465" s="88">
        <v>27</v>
      </c>
      <c r="U465" s="88">
        <v>28</v>
      </c>
      <c r="AC465" s="88">
        <v>2</v>
      </c>
      <c r="AD465" s="88">
        <v>3</v>
      </c>
      <c r="AE465" s="88" t="s">
        <v>107</v>
      </c>
      <c r="AG465" s="88">
        <v>0</v>
      </c>
      <c r="AM465" s="88" t="s">
        <v>461</v>
      </c>
      <c r="AN465" s="88" t="s">
        <v>462</v>
      </c>
      <c r="AO465" s="88" t="s">
        <v>106</v>
      </c>
      <c r="AP465" s="133" t="str">
        <f t="shared" si="28"/>
        <v>20</v>
      </c>
      <c r="AQ465" s="133" t="str">
        <f t="shared" si="29"/>
        <v>06</v>
      </c>
      <c r="AR465" s="133">
        <f t="shared" si="30"/>
        <v>2022</v>
      </c>
      <c r="AS465" s="133" t="str">
        <f t="shared" si="31"/>
        <v>juin</v>
      </c>
    </row>
    <row r="466" spans="1:45" hidden="1" x14ac:dyDescent="0.25">
      <c r="A466" s="88" t="s">
        <v>2216</v>
      </c>
      <c r="B466" s="90">
        <v>44748</v>
      </c>
      <c r="C466" s="88">
        <v>1</v>
      </c>
      <c r="D466" s="88" t="s">
        <v>101</v>
      </c>
      <c r="E466" s="126">
        <v>106000</v>
      </c>
      <c r="F466" s="88">
        <v>4</v>
      </c>
      <c r="H466" s="88" t="s">
        <v>1117</v>
      </c>
      <c r="I466" s="88">
        <v>8660</v>
      </c>
      <c r="J466" s="88">
        <v>35000</v>
      </c>
      <c r="K466" s="88">
        <v>35238</v>
      </c>
      <c r="L466" s="88" t="s">
        <v>123</v>
      </c>
      <c r="M466" s="89">
        <v>35</v>
      </c>
      <c r="P466" s="88" t="s">
        <v>1198</v>
      </c>
      <c r="S466" s="88">
        <v>33</v>
      </c>
      <c r="AC466" s="88">
        <v>1</v>
      </c>
      <c r="AD466" s="88">
        <v>2</v>
      </c>
      <c r="AE466" s="88" t="s">
        <v>108</v>
      </c>
      <c r="AF466" s="88" t="s">
        <v>131</v>
      </c>
      <c r="AG466" s="88">
        <v>1</v>
      </c>
      <c r="AM466" s="88" t="s">
        <v>1199</v>
      </c>
      <c r="AN466" s="88" t="s">
        <v>1200</v>
      </c>
      <c r="AO466" s="88" t="s">
        <v>106</v>
      </c>
      <c r="AP466" s="133" t="str">
        <f t="shared" si="28"/>
        <v>06</v>
      </c>
      <c r="AQ466" s="133" t="str">
        <f t="shared" si="29"/>
        <v>07</v>
      </c>
      <c r="AR466" s="133">
        <f t="shared" si="30"/>
        <v>2022</v>
      </c>
      <c r="AS466" s="133" t="str">
        <f t="shared" si="31"/>
        <v>juillet</v>
      </c>
    </row>
    <row r="467" spans="1:45" hidden="1" x14ac:dyDescent="0.25">
      <c r="A467" s="88" t="s">
        <v>2217</v>
      </c>
      <c r="B467" s="90">
        <v>44739</v>
      </c>
      <c r="C467" s="88">
        <v>1</v>
      </c>
      <c r="D467" s="88" t="s">
        <v>119</v>
      </c>
      <c r="E467" s="126">
        <v>395000</v>
      </c>
      <c r="K467" s="88">
        <v>35238</v>
      </c>
      <c r="L467" s="88" t="s">
        <v>123</v>
      </c>
      <c r="M467" s="89">
        <v>35</v>
      </c>
      <c r="P467" s="88" t="s">
        <v>765</v>
      </c>
      <c r="S467" s="88">
        <v>12</v>
      </c>
      <c r="T467" s="88" t="s">
        <v>537</v>
      </c>
      <c r="AC467" s="88">
        <v>1</v>
      </c>
      <c r="AM467" s="88" t="s">
        <v>766</v>
      </c>
      <c r="AN467" s="88" t="s">
        <v>767</v>
      </c>
      <c r="AO467" s="88" t="s">
        <v>106</v>
      </c>
      <c r="AP467" s="133" t="str">
        <f t="shared" si="28"/>
        <v>27</v>
      </c>
      <c r="AQ467" s="133" t="str">
        <f t="shared" si="29"/>
        <v>06</v>
      </c>
      <c r="AR467" s="133">
        <f t="shared" si="30"/>
        <v>2022</v>
      </c>
      <c r="AS467" s="133" t="str">
        <f t="shared" si="31"/>
        <v>juin</v>
      </c>
    </row>
    <row r="468" spans="1:45" hidden="1" x14ac:dyDescent="0.25">
      <c r="A468" s="88" t="s">
        <v>2217</v>
      </c>
      <c r="B468" s="90">
        <v>44739</v>
      </c>
      <c r="C468" s="88">
        <v>1</v>
      </c>
      <c r="D468" s="88" t="s">
        <v>119</v>
      </c>
      <c r="E468" s="126">
        <v>395000</v>
      </c>
      <c r="K468" s="88">
        <v>35238</v>
      </c>
      <c r="L468" s="88" t="s">
        <v>123</v>
      </c>
      <c r="M468" s="89">
        <v>35</v>
      </c>
      <c r="P468" s="88" t="s">
        <v>765</v>
      </c>
      <c r="S468" s="88">
        <v>16</v>
      </c>
      <c r="AC468" s="88">
        <v>1</v>
      </c>
      <c r="AM468" s="88" t="s">
        <v>766</v>
      </c>
      <c r="AN468" s="88" t="s">
        <v>767</v>
      </c>
      <c r="AO468" s="88" t="s">
        <v>106</v>
      </c>
      <c r="AP468" s="133" t="str">
        <f t="shared" si="28"/>
        <v>27</v>
      </c>
      <c r="AQ468" s="133" t="str">
        <f t="shared" si="29"/>
        <v>06</v>
      </c>
      <c r="AR468" s="133">
        <f t="shared" si="30"/>
        <v>2022</v>
      </c>
      <c r="AS468" s="133" t="str">
        <f t="shared" si="31"/>
        <v>juin</v>
      </c>
    </row>
    <row r="469" spans="1:45" hidden="1" x14ac:dyDescent="0.25">
      <c r="A469" s="88" t="s">
        <v>338</v>
      </c>
      <c r="B469" s="90">
        <v>44768</v>
      </c>
      <c r="C469" s="88">
        <v>1</v>
      </c>
      <c r="D469" s="88" t="s">
        <v>101</v>
      </c>
      <c r="E469" s="126">
        <v>314000</v>
      </c>
      <c r="F469" s="88">
        <v>6</v>
      </c>
      <c r="H469" s="88" t="s">
        <v>311</v>
      </c>
      <c r="I469" s="88">
        <v>2660</v>
      </c>
      <c r="J469" s="88">
        <v>35000</v>
      </c>
      <c r="K469" s="88">
        <v>35238</v>
      </c>
      <c r="L469" s="88" t="s">
        <v>123</v>
      </c>
      <c r="M469" s="89">
        <v>35</v>
      </c>
      <c r="P469" s="88" t="s">
        <v>339</v>
      </c>
      <c r="S469" s="88">
        <v>37</v>
      </c>
      <c r="U469" s="88">
        <v>39</v>
      </c>
      <c r="AC469" s="88">
        <v>2</v>
      </c>
      <c r="AD469" s="88">
        <v>2</v>
      </c>
      <c r="AE469" s="88" t="s">
        <v>108</v>
      </c>
      <c r="AF469" s="88" t="s">
        <v>178</v>
      </c>
      <c r="AG469" s="88">
        <v>3</v>
      </c>
      <c r="AM469" s="88" t="s">
        <v>340</v>
      </c>
      <c r="AN469" s="88" t="s">
        <v>341</v>
      </c>
      <c r="AO469" s="88" t="s">
        <v>106</v>
      </c>
      <c r="AP469" s="133" t="str">
        <f t="shared" si="28"/>
        <v>26</v>
      </c>
      <c r="AQ469" s="133" t="str">
        <f t="shared" si="29"/>
        <v>07</v>
      </c>
      <c r="AR469" s="133">
        <f t="shared" si="30"/>
        <v>2022</v>
      </c>
      <c r="AS469" s="133" t="str">
        <f t="shared" si="31"/>
        <v>juillet</v>
      </c>
    </row>
    <row r="470" spans="1:45" hidden="1" x14ac:dyDescent="0.25">
      <c r="A470" s="88" t="s">
        <v>346</v>
      </c>
      <c r="B470" s="90">
        <v>44770</v>
      </c>
      <c r="C470" s="88">
        <v>1</v>
      </c>
      <c r="D470" s="88" t="s">
        <v>101</v>
      </c>
      <c r="E470" s="126">
        <v>908800</v>
      </c>
      <c r="F470" s="88">
        <v>21</v>
      </c>
      <c r="H470" s="88" t="s">
        <v>347</v>
      </c>
      <c r="I470" s="88">
        <v>2720</v>
      </c>
      <c r="J470" s="88">
        <v>35000</v>
      </c>
      <c r="K470" s="88">
        <v>35238</v>
      </c>
      <c r="L470" s="88" t="s">
        <v>123</v>
      </c>
      <c r="M470" s="89">
        <v>35</v>
      </c>
      <c r="P470" s="88" t="s">
        <v>348</v>
      </c>
      <c r="AC470" s="88">
        <v>0</v>
      </c>
      <c r="AD470" s="88">
        <v>3</v>
      </c>
      <c r="AE470" s="88" t="s">
        <v>107</v>
      </c>
      <c r="AG470" s="88">
        <v>0</v>
      </c>
      <c r="AH470" s="88" t="s">
        <v>105</v>
      </c>
      <c r="AI470" s="88" t="s">
        <v>11</v>
      </c>
      <c r="AL470" s="88" t="s">
        <v>320</v>
      </c>
      <c r="AM470" s="88" t="s">
        <v>349</v>
      </c>
      <c r="AN470" s="88" t="s">
        <v>350</v>
      </c>
      <c r="AO470" s="88" t="s">
        <v>106</v>
      </c>
      <c r="AP470" s="133" t="str">
        <f t="shared" si="28"/>
        <v>28</v>
      </c>
      <c r="AQ470" s="133" t="str">
        <f t="shared" si="29"/>
        <v>07</v>
      </c>
      <c r="AR470" s="133">
        <f t="shared" si="30"/>
        <v>2022</v>
      </c>
      <c r="AS470" s="133" t="str">
        <f t="shared" si="31"/>
        <v>juillet</v>
      </c>
    </row>
    <row r="471" spans="1:45" hidden="1" x14ac:dyDescent="0.25">
      <c r="A471" s="88" t="s">
        <v>346</v>
      </c>
      <c r="B471" s="90">
        <v>44770</v>
      </c>
      <c r="C471" s="88">
        <v>1</v>
      </c>
      <c r="D471" s="88" t="s">
        <v>101</v>
      </c>
      <c r="E471" s="126">
        <v>908800</v>
      </c>
      <c r="F471" s="88">
        <v>21</v>
      </c>
      <c r="H471" s="88" t="s">
        <v>347</v>
      </c>
      <c r="I471" s="88">
        <v>2720</v>
      </c>
      <c r="J471" s="88">
        <v>35000</v>
      </c>
      <c r="K471" s="88">
        <v>35238</v>
      </c>
      <c r="L471" s="88" t="s">
        <v>123</v>
      </c>
      <c r="M471" s="89">
        <v>35</v>
      </c>
      <c r="P471" s="88" t="s">
        <v>348</v>
      </c>
      <c r="AC471" s="88">
        <v>0</v>
      </c>
      <c r="AD471" s="88">
        <v>2</v>
      </c>
      <c r="AE471" s="88" t="s">
        <v>108</v>
      </c>
      <c r="AF471" s="88" t="s">
        <v>145</v>
      </c>
      <c r="AG471" s="88">
        <v>3</v>
      </c>
      <c r="AH471" s="88" t="s">
        <v>105</v>
      </c>
      <c r="AI471" s="88" t="s">
        <v>11</v>
      </c>
      <c r="AL471" s="88" t="s">
        <v>320</v>
      </c>
      <c r="AM471" s="88" t="s">
        <v>349</v>
      </c>
      <c r="AN471" s="88" t="s">
        <v>350</v>
      </c>
      <c r="AO471" s="88" t="s">
        <v>106</v>
      </c>
      <c r="AP471" s="133" t="str">
        <f t="shared" si="28"/>
        <v>28</v>
      </c>
      <c r="AQ471" s="133" t="str">
        <f t="shared" si="29"/>
        <v>07</v>
      </c>
      <c r="AR471" s="133">
        <f t="shared" si="30"/>
        <v>2022</v>
      </c>
      <c r="AS471" s="133" t="str">
        <f t="shared" si="31"/>
        <v>juillet</v>
      </c>
    </row>
    <row r="472" spans="1:45" hidden="1" x14ac:dyDescent="0.25">
      <c r="A472" s="88" t="s">
        <v>346</v>
      </c>
      <c r="B472" s="90">
        <v>44770</v>
      </c>
      <c r="C472" s="88">
        <v>1</v>
      </c>
      <c r="D472" s="88" t="s">
        <v>101</v>
      </c>
      <c r="E472" s="126">
        <v>908800</v>
      </c>
      <c r="F472" s="88">
        <v>21</v>
      </c>
      <c r="H472" s="88" t="s">
        <v>347</v>
      </c>
      <c r="I472" s="88">
        <v>2720</v>
      </c>
      <c r="J472" s="88">
        <v>35000</v>
      </c>
      <c r="K472" s="88">
        <v>35238</v>
      </c>
      <c r="L472" s="88" t="s">
        <v>123</v>
      </c>
      <c r="M472" s="89">
        <v>35</v>
      </c>
      <c r="P472" s="88" t="s">
        <v>348</v>
      </c>
      <c r="AC472" s="88">
        <v>0</v>
      </c>
      <c r="AD472" s="88">
        <v>2</v>
      </c>
      <c r="AE472" s="88" t="s">
        <v>108</v>
      </c>
      <c r="AF472" s="88" t="s">
        <v>145</v>
      </c>
      <c r="AG472" s="88">
        <v>3</v>
      </c>
      <c r="AH472" s="88" t="s">
        <v>105</v>
      </c>
      <c r="AI472" s="88" t="s">
        <v>11</v>
      </c>
      <c r="AL472" s="88" t="s">
        <v>320</v>
      </c>
      <c r="AM472" s="88" t="s">
        <v>349</v>
      </c>
      <c r="AN472" s="88" t="s">
        <v>350</v>
      </c>
      <c r="AO472" s="88" t="s">
        <v>106</v>
      </c>
      <c r="AP472" s="133" t="str">
        <f t="shared" si="28"/>
        <v>28</v>
      </c>
      <c r="AQ472" s="133" t="str">
        <f t="shared" si="29"/>
        <v>07</v>
      </c>
      <c r="AR472" s="133">
        <f t="shared" si="30"/>
        <v>2022</v>
      </c>
      <c r="AS472" s="133" t="str">
        <f t="shared" si="31"/>
        <v>juillet</v>
      </c>
    </row>
    <row r="473" spans="1:45" hidden="1" x14ac:dyDescent="0.25">
      <c r="A473" s="88" t="s">
        <v>346</v>
      </c>
      <c r="B473" s="90">
        <v>44770</v>
      </c>
      <c r="C473" s="88">
        <v>1</v>
      </c>
      <c r="D473" s="88" t="s">
        <v>101</v>
      </c>
      <c r="E473" s="126">
        <v>908800</v>
      </c>
      <c r="F473" s="88">
        <v>21</v>
      </c>
      <c r="H473" s="88" t="s">
        <v>347</v>
      </c>
      <c r="I473" s="88">
        <v>2720</v>
      </c>
      <c r="J473" s="88">
        <v>35000</v>
      </c>
      <c r="K473" s="88">
        <v>35238</v>
      </c>
      <c r="L473" s="88" t="s">
        <v>123</v>
      </c>
      <c r="M473" s="89">
        <v>35</v>
      </c>
      <c r="P473" s="88" t="s">
        <v>348</v>
      </c>
      <c r="AC473" s="88">
        <v>0</v>
      </c>
      <c r="AD473" s="88">
        <v>3</v>
      </c>
      <c r="AE473" s="88" t="s">
        <v>107</v>
      </c>
      <c r="AG473" s="88">
        <v>0</v>
      </c>
      <c r="AH473" s="88" t="s">
        <v>105</v>
      </c>
      <c r="AI473" s="88" t="s">
        <v>11</v>
      </c>
      <c r="AL473" s="88" t="s">
        <v>320</v>
      </c>
      <c r="AM473" s="88" t="s">
        <v>349</v>
      </c>
      <c r="AN473" s="88" t="s">
        <v>350</v>
      </c>
      <c r="AO473" s="88" t="s">
        <v>106</v>
      </c>
      <c r="AP473" s="133" t="str">
        <f t="shared" si="28"/>
        <v>28</v>
      </c>
      <c r="AQ473" s="133" t="str">
        <f t="shared" si="29"/>
        <v>07</v>
      </c>
      <c r="AR473" s="133">
        <f t="shared" si="30"/>
        <v>2022</v>
      </c>
      <c r="AS473" s="133" t="str">
        <f t="shared" si="31"/>
        <v>juillet</v>
      </c>
    </row>
    <row r="474" spans="1:45" hidden="1" x14ac:dyDescent="0.25">
      <c r="A474" s="88" t="s">
        <v>362</v>
      </c>
      <c r="B474" s="90">
        <v>44761</v>
      </c>
      <c r="C474" s="88">
        <v>1</v>
      </c>
      <c r="D474" s="88" t="s">
        <v>101</v>
      </c>
      <c r="E474" s="126">
        <v>350000</v>
      </c>
      <c r="F474" s="88">
        <v>1</v>
      </c>
      <c r="H474" s="88" t="s">
        <v>161</v>
      </c>
      <c r="I474" s="88">
        <v>5230</v>
      </c>
      <c r="J474" s="88">
        <v>35000</v>
      </c>
      <c r="K474" s="88">
        <v>35238</v>
      </c>
      <c r="L474" s="88" t="s">
        <v>123</v>
      </c>
      <c r="M474" s="89">
        <v>35</v>
      </c>
      <c r="P474" s="88" t="s">
        <v>363</v>
      </c>
      <c r="S474" s="88">
        <v>57</v>
      </c>
      <c r="T474" s="88" t="s">
        <v>364</v>
      </c>
      <c r="U474" s="88">
        <v>77</v>
      </c>
      <c r="AC474" s="88">
        <v>2</v>
      </c>
      <c r="AD474" s="88">
        <v>3</v>
      </c>
      <c r="AE474" s="88" t="s">
        <v>107</v>
      </c>
      <c r="AG474" s="88">
        <v>0</v>
      </c>
      <c r="AM474" s="88" t="s">
        <v>365</v>
      </c>
      <c r="AN474" s="88" t="s">
        <v>366</v>
      </c>
      <c r="AO474" s="88" t="s">
        <v>106</v>
      </c>
      <c r="AP474" s="133" t="str">
        <f t="shared" si="28"/>
        <v>19</v>
      </c>
      <c r="AQ474" s="133" t="str">
        <f t="shared" si="29"/>
        <v>07</v>
      </c>
      <c r="AR474" s="133">
        <f t="shared" si="30"/>
        <v>2022</v>
      </c>
      <c r="AS474" s="133" t="str">
        <f t="shared" si="31"/>
        <v>juillet</v>
      </c>
    </row>
    <row r="475" spans="1:45" hidden="1" x14ac:dyDescent="0.25">
      <c r="A475" s="88" t="s">
        <v>362</v>
      </c>
      <c r="B475" s="90">
        <v>44761</v>
      </c>
      <c r="C475" s="88">
        <v>1</v>
      </c>
      <c r="D475" s="88" t="s">
        <v>101</v>
      </c>
      <c r="E475" s="126">
        <v>350000</v>
      </c>
      <c r="F475" s="88">
        <v>1</v>
      </c>
      <c r="H475" s="88" t="s">
        <v>161</v>
      </c>
      <c r="I475" s="88">
        <v>5230</v>
      </c>
      <c r="J475" s="88">
        <v>35000</v>
      </c>
      <c r="K475" s="88">
        <v>35238</v>
      </c>
      <c r="L475" s="88" t="s">
        <v>123</v>
      </c>
      <c r="M475" s="89">
        <v>35</v>
      </c>
      <c r="P475" s="88" t="s">
        <v>363</v>
      </c>
      <c r="S475" s="88">
        <v>57</v>
      </c>
      <c r="T475" s="88" t="s">
        <v>364</v>
      </c>
      <c r="U475" s="88">
        <v>77</v>
      </c>
      <c r="AC475" s="88">
        <v>2</v>
      </c>
      <c r="AD475" s="88">
        <v>2</v>
      </c>
      <c r="AE475" s="88" t="s">
        <v>108</v>
      </c>
      <c r="AF475" s="88" t="s">
        <v>142</v>
      </c>
      <c r="AG475" s="88">
        <v>3</v>
      </c>
      <c r="AM475" s="88" t="s">
        <v>365</v>
      </c>
      <c r="AN475" s="88" t="s">
        <v>366</v>
      </c>
      <c r="AO475" s="88" t="s">
        <v>106</v>
      </c>
      <c r="AP475" s="133" t="str">
        <f t="shared" si="28"/>
        <v>19</v>
      </c>
      <c r="AQ475" s="133" t="str">
        <f t="shared" si="29"/>
        <v>07</v>
      </c>
      <c r="AR475" s="133">
        <f t="shared" si="30"/>
        <v>2022</v>
      </c>
      <c r="AS475" s="133" t="str">
        <f t="shared" si="31"/>
        <v>juillet</v>
      </c>
    </row>
    <row r="476" spans="1:45" hidden="1" x14ac:dyDescent="0.25">
      <c r="A476" s="88" t="s">
        <v>370</v>
      </c>
      <c r="B476" s="90">
        <v>44770</v>
      </c>
      <c r="C476" s="88">
        <v>1</v>
      </c>
      <c r="D476" s="88" t="s">
        <v>101</v>
      </c>
      <c r="E476" s="126">
        <v>214830</v>
      </c>
      <c r="F476" s="88">
        <v>1</v>
      </c>
      <c r="H476" s="88" t="s">
        <v>371</v>
      </c>
      <c r="I476" s="88">
        <v>8030</v>
      </c>
      <c r="J476" s="88">
        <v>35000</v>
      </c>
      <c r="K476" s="88">
        <v>35238</v>
      </c>
      <c r="L476" s="88" t="s">
        <v>123</v>
      </c>
      <c r="M476" s="89">
        <v>35</v>
      </c>
      <c r="P476" s="88" t="s">
        <v>372</v>
      </c>
      <c r="S476" s="88">
        <v>30</v>
      </c>
      <c r="T476" s="88" t="s">
        <v>373</v>
      </c>
      <c r="AC476" s="88">
        <v>1</v>
      </c>
      <c r="AD476" s="88">
        <v>2</v>
      </c>
      <c r="AE476" s="88" t="s">
        <v>108</v>
      </c>
      <c r="AF476" s="88" t="s">
        <v>231</v>
      </c>
      <c r="AG476" s="88">
        <v>2</v>
      </c>
      <c r="AM476" s="88" t="s">
        <v>374</v>
      </c>
      <c r="AN476" s="88" t="s">
        <v>375</v>
      </c>
      <c r="AO476" s="88" t="s">
        <v>106</v>
      </c>
      <c r="AP476" s="133" t="str">
        <f t="shared" si="28"/>
        <v>28</v>
      </c>
      <c r="AQ476" s="133" t="str">
        <f t="shared" si="29"/>
        <v>07</v>
      </c>
      <c r="AR476" s="133">
        <f t="shared" si="30"/>
        <v>2022</v>
      </c>
      <c r="AS476" s="133" t="str">
        <f t="shared" si="31"/>
        <v>juillet</v>
      </c>
    </row>
    <row r="477" spans="1:45" hidden="1" x14ac:dyDescent="0.25">
      <c r="A477" s="88" t="s">
        <v>382</v>
      </c>
      <c r="B477" s="90">
        <v>44749</v>
      </c>
      <c r="C477" s="88">
        <v>1</v>
      </c>
      <c r="D477" s="88" t="s">
        <v>101</v>
      </c>
      <c r="E477" s="126">
        <v>242000</v>
      </c>
      <c r="F477" s="88">
        <v>1</v>
      </c>
      <c r="H477" s="88" t="s">
        <v>383</v>
      </c>
      <c r="I477" s="88">
        <v>8140</v>
      </c>
      <c r="J477" s="88">
        <v>35000</v>
      </c>
      <c r="K477" s="88">
        <v>35238</v>
      </c>
      <c r="L477" s="88" t="s">
        <v>123</v>
      </c>
      <c r="M477" s="89">
        <v>35</v>
      </c>
      <c r="P477" s="88" t="s">
        <v>384</v>
      </c>
      <c r="S477" s="88">
        <v>105</v>
      </c>
      <c r="U477" s="88">
        <v>117</v>
      </c>
      <c r="AC477" s="88">
        <v>2</v>
      </c>
      <c r="AD477" s="88">
        <v>2</v>
      </c>
      <c r="AE477" s="88" t="s">
        <v>108</v>
      </c>
      <c r="AF477" s="88" t="s">
        <v>156</v>
      </c>
      <c r="AG477" s="88">
        <v>3</v>
      </c>
      <c r="AM477" s="88" t="s">
        <v>385</v>
      </c>
      <c r="AN477" s="88" t="s">
        <v>386</v>
      </c>
      <c r="AO477" s="88" t="s">
        <v>106</v>
      </c>
      <c r="AP477" s="133" t="str">
        <f t="shared" si="28"/>
        <v>07</v>
      </c>
      <c r="AQ477" s="133" t="str">
        <f t="shared" si="29"/>
        <v>07</v>
      </c>
      <c r="AR477" s="133">
        <f t="shared" si="30"/>
        <v>2022</v>
      </c>
      <c r="AS477" s="133" t="str">
        <f t="shared" si="31"/>
        <v>juillet</v>
      </c>
    </row>
    <row r="478" spans="1:45" hidden="1" x14ac:dyDescent="0.25">
      <c r="A478" s="88" t="s">
        <v>391</v>
      </c>
      <c r="B478" s="90">
        <v>44784</v>
      </c>
      <c r="C478" s="88">
        <v>1</v>
      </c>
      <c r="D478" s="88" t="s">
        <v>101</v>
      </c>
      <c r="E478" s="126">
        <v>300000</v>
      </c>
      <c r="F478" s="88">
        <v>4</v>
      </c>
      <c r="H478" s="88" t="s">
        <v>392</v>
      </c>
      <c r="I478" s="88">
        <v>4610</v>
      </c>
      <c r="J478" s="88">
        <v>35000</v>
      </c>
      <c r="K478" s="88">
        <v>35238</v>
      </c>
      <c r="L478" s="88" t="s">
        <v>123</v>
      </c>
      <c r="M478" s="89">
        <v>35</v>
      </c>
      <c r="P478" s="88" t="s">
        <v>393</v>
      </c>
      <c r="AC478" s="88">
        <v>0</v>
      </c>
      <c r="AD478" s="88">
        <v>1</v>
      </c>
      <c r="AE478" s="88" t="s">
        <v>10</v>
      </c>
      <c r="AF478" s="88" t="s">
        <v>133</v>
      </c>
      <c r="AG478" s="88">
        <v>3</v>
      </c>
      <c r="AH478" s="88" t="s">
        <v>105</v>
      </c>
      <c r="AI478" s="88" t="s">
        <v>11</v>
      </c>
      <c r="AL478" s="88" t="s">
        <v>136</v>
      </c>
      <c r="AM478" s="88" t="s">
        <v>394</v>
      </c>
      <c r="AN478" s="88" t="s">
        <v>395</v>
      </c>
      <c r="AO478" s="88" t="s">
        <v>106</v>
      </c>
      <c r="AP478" s="133" t="str">
        <f t="shared" si="28"/>
        <v>11</v>
      </c>
      <c r="AQ478" s="133" t="str">
        <f t="shared" si="29"/>
        <v>08</v>
      </c>
      <c r="AR478" s="133">
        <f t="shared" si="30"/>
        <v>2022</v>
      </c>
      <c r="AS478" s="133" t="str">
        <f t="shared" si="31"/>
        <v>août</v>
      </c>
    </row>
    <row r="479" spans="1:45" hidden="1" x14ac:dyDescent="0.25">
      <c r="A479" s="88" t="s">
        <v>391</v>
      </c>
      <c r="B479" s="90">
        <v>44784</v>
      </c>
      <c r="C479" s="88">
        <v>1</v>
      </c>
      <c r="D479" s="88" t="s">
        <v>101</v>
      </c>
      <c r="E479" s="126">
        <v>300000</v>
      </c>
      <c r="F479" s="88">
        <v>3</v>
      </c>
      <c r="H479" s="88" t="s">
        <v>396</v>
      </c>
      <c r="I479" s="88">
        <v>8350</v>
      </c>
      <c r="J479" s="88">
        <v>35000</v>
      </c>
      <c r="K479" s="88">
        <v>35238</v>
      </c>
      <c r="L479" s="88" t="s">
        <v>123</v>
      </c>
      <c r="M479" s="89">
        <v>35</v>
      </c>
      <c r="P479" s="88" t="s">
        <v>397</v>
      </c>
      <c r="AC479" s="88">
        <v>0</v>
      </c>
      <c r="AH479" s="88" t="s">
        <v>105</v>
      </c>
      <c r="AI479" s="88" t="s">
        <v>11</v>
      </c>
      <c r="AL479" s="88" t="s">
        <v>218</v>
      </c>
      <c r="AM479" s="88" t="s">
        <v>398</v>
      </c>
      <c r="AN479" s="88" t="s">
        <v>399</v>
      </c>
      <c r="AO479" s="88" t="s">
        <v>106</v>
      </c>
      <c r="AP479" s="133" t="str">
        <f t="shared" si="28"/>
        <v>11</v>
      </c>
      <c r="AQ479" s="133" t="str">
        <f t="shared" si="29"/>
        <v>08</v>
      </c>
      <c r="AR479" s="133">
        <f t="shared" si="30"/>
        <v>2022</v>
      </c>
      <c r="AS479" s="133" t="str">
        <f t="shared" si="31"/>
        <v>août</v>
      </c>
    </row>
    <row r="480" spans="1:45" hidden="1" x14ac:dyDescent="0.25">
      <c r="A480" s="88" t="s">
        <v>403</v>
      </c>
      <c r="B480" s="90">
        <v>44768</v>
      </c>
      <c r="C480" s="88">
        <v>1</v>
      </c>
      <c r="D480" s="88" t="s">
        <v>101</v>
      </c>
      <c r="E480" s="126">
        <v>680000</v>
      </c>
      <c r="F480" s="88">
        <v>7</v>
      </c>
      <c r="H480" s="88" t="s">
        <v>404</v>
      </c>
      <c r="I480" s="88">
        <v>6031</v>
      </c>
      <c r="J480" s="88">
        <v>35000</v>
      </c>
      <c r="K480" s="88">
        <v>35238</v>
      </c>
      <c r="L480" s="88" t="s">
        <v>123</v>
      </c>
      <c r="M480" s="89">
        <v>35</v>
      </c>
      <c r="P480" s="88" t="s">
        <v>405</v>
      </c>
      <c r="S480" s="88">
        <v>127</v>
      </c>
      <c r="AC480" s="88">
        <v>1</v>
      </c>
      <c r="AD480" s="88">
        <v>3</v>
      </c>
      <c r="AE480" s="88" t="s">
        <v>107</v>
      </c>
      <c r="AG480" s="88">
        <v>0</v>
      </c>
      <c r="AM480" s="88" t="s">
        <v>406</v>
      </c>
      <c r="AN480" s="88" t="s">
        <v>407</v>
      </c>
      <c r="AO480" s="88" t="s">
        <v>106</v>
      </c>
      <c r="AP480" s="133" t="str">
        <f t="shared" si="28"/>
        <v>26</v>
      </c>
      <c r="AQ480" s="133" t="str">
        <f t="shared" si="29"/>
        <v>07</v>
      </c>
      <c r="AR480" s="133">
        <f t="shared" si="30"/>
        <v>2022</v>
      </c>
      <c r="AS480" s="133" t="str">
        <f t="shared" si="31"/>
        <v>juillet</v>
      </c>
    </row>
    <row r="481" spans="1:45" hidden="1" x14ac:dyDescent="0.25">
      <c r="A481" s="88" t="s">
        <v>403</v>
      </c>
      <c r="B481" s="90">
        <v>44768</v>
      </c>
      <c r="C481" s="88">
        <v>1</v>
      </c>
      <c r="D481" s="88" t="s">
        <v>101</v>
      </c>
      <c r="E481" s="126">
        <v>680000</v>
      </c>
      <c r="F481" s="88">
        <v>13</v>
      </c>
      <c r="H481" s="88" t="s">
        <v>408</v>
      </c>
      <c r="I481" s="88">
        <v>650</v>
      </c>
      <c r="J481" s="88">
        <v>35000</v>
      </c>
      <c r="K481" s="88">
        <v>35238</v>
      </c>
      <c r="L481" s="88" t="s">
        <v>123</v>
      </c>
      <c r="M481" s="89">
        <v>35</v>
      </c>
      <c r="P481" s="88" t="s">
        <v>405</v>
      </c>
      <c r="S481" s="88">
        <v>146</v>
      </c>
      <c r="T481" s="88" t="s">
        <v>409</v>
      </c>
      <c r="AC481" s="88">
        <v>1</v>
      </c>
      <c r="AD481" s="88">
        <v>2</v>
      </c>
      <c r="AE481" s="88" t="s">
        <v>108</v>
      </c>
      <c r="AF481" s="88" t="s">
        <v>216</v>
      </c>
      <c r="AG481" s="88">
        <v>4</v>
      </c>
      <c r="AM481" s="88" t="s">
        <v>406</v>
      </c>
      <c r="AN481" s="88" t="s">
        <v>407</v>
      </c>
      <c r="AO481" s="88" t="s">
        <v>106</v>
      </c>
      <c r="AP481" s="133" t="str">
        <f t="shared" si="28"/>
        <v>26</v>
      </c>
      <c r="AQ481" s="133" t="str">
        <f t="shared" si="29"/>
        <v>07</v>
      </c>
      <c r="AR481" s="133">
        <f t="shared" si="30"/>
        <v>2022</v>
      </c>
      <c r="AS481" s="133" t="str">
        <f t="shared" si="31"/>
        <v>juillet</v>
      </c>
    </row>
    <row r="482" spans="1:45" hidden="1" x14ac:dyDescent="0.25">
      <c r="A482" s="88" t="s">
        <v>410</v>
      </c>
      <c r="B482" s="90">
        <v>44768</v>
      </c>
      <c r="C482" s="88">
        <v>1</v>
      </c>
      <c r="D482" s="88" t="s">
        <v>101</v>
      </c>
      <c r="E482" s="126">
        <v>780550</v>
      </c>
      <c r="F482" s="88">
        <v>7</v>
      </c>
      <c r="H482" s="88" t="s">
        <v>411</v>
      </c>
      <c r="I482" s="88">
        <v>5410</v>
      </c>
      <c r="J482" s="88">
        <v>35000</v>
      </c>
      <c r="K482" s="88">
        <v>35238</v>
      </c>
      <c r="L482" s="88" t="s">
        <v>123</v>
      </c>
      <c r="M482" s="89">
        <v>35</v>
      </c>
      <c r="P482" s="88" t="s">
        <v>412</v>
      </c>
      <c r="S482" s="88">
        <v>112</v>
      </c>
      <c r="U482" s="88">
        <v>114</v>
      </c>
      <c r="W482" s="88">
        <v>116</v>
      </c>
      <c r="Y482" s="88">
        <v>120</v>
      </c>
      <c r="AA482" s="88">
        <v>121</v>
      </c>
      <c r="AC482" s="88">
        <v>6</v>
      </c>
      <c r="AD482" s="88">
        <v>2</v>
      </c>
      <c r="AE482" s="88" t="s">
        <v>108</v>
      </c>
      <c r="AF482" s="88" t="s">
        <v>282</v>
      </c>
      <c r="AG482" s="88">
        <v>4</v>
      </c>
      <c r="AM482" s="88" t="s">
        <v>413</v>
      </c>
      <c r="AN482" s="88" t="s">
        <v>414</v>
      </c>
      <c r="AO482" s="88" t="s">
        <v>106</v>
      </c>
      <c r="AP482" s="133" t="str">
        <f t="shared" si="28"/>
        <v>26</v>
      </c>
      <c r="AQ482" s="133" t="str">
        <f t="shared" si="29"/>
        <v>07</v>
      </c>
      <c r="AR482" s="133">
        <f t="shared" si="30"/>
        <v>2022</v>
      </c>
      <c r="AS482" s="133" t="str">
        <f t="shared" si="31"/>
        <v>juillet</v>
      </c>
    </row>
    <row r="483" spans="1:45" hidden="1" x14ac:dyDescent="0.25">
      <c r="A483" s="88" t="s">
        <v>410</v>
      </c>
      <c r="B483" s="90">
        <v>44768</v>
      </c>
      <c r="C483" s="88">
        <v>1</v>
      </c>
      <c r="D483" s="88" t="s">
        <v>101</v>
      </c>
      <c r="E483" s="126">
        <v>780550</v>
      </c>
      <c r="F483" s="88">
        <v>7</v>
      </c>
      <c r="H483" s="88" t="s">
        <v>411</v>
      </c>
      <c r="I483" s="88">
        <v>5410</v>
      </c>
      <c r="J483" s="88">
        <v>35000</v>
      </c>
      <c r="K483" s="88">
        <v>35238</v>
      </c>
      <c r="L483" s="88" t="s">
        <v>123</v>
      </c>
      <c r="M483" s="89">
        <v>35</v>
      </c>
      <c r="P483" s="88" t="s">
        <v>412</v>
      </c>
      <c r="S483" s="88">
        <v>157</v>
      </c>
      <c r="AC483" s="88">
        <v>1</v>
      </c>
      <c r="AD483" s="88">
        <v>4</v>
      </c>
      <c r="AE483" s="88" t="s">
        <v>126</v>
      </c>
      <c r="AF483" s="88" t="s">
        <v>190</v>
      </c>
      <c r="AG483" s="88">
        <v>0</v>
      </c>
      <c r="AM483" s="88" t="s">
        <v>413</v>
      </c>
      <c r="AN483" s="88" t="s">
        <v>414</v>
      </c>
      <c r="AO483" s="88" t="s">
        <v>106</v>
      </c>
      <c r="AP483" s="133" t="str">
        <f t="shared" si="28"/>
        <v>26</v>
      </c>
      <c r="AQ483" s="133" t="str">
        <f t="shared" si="29"/>
        <v>07</v>
      </c>
      <c r="AR483" s="133">
        <f t="shared" si="30"/>
        <v>2022</v>
      </c>
      <c r="AS483" s="133" t="str">
        <f t="shared" si="31"/>
        <v>juillet</v>
      </c>
    </row>
    <row r="484" spans="1:45" hidden="1" x14ac:dyDescent="0.25">
      <c r="A484" s="88" t="s">
        <v>410</v>
      </c>
      <c r="B484" s="90">
        <v>44768</v>
      </c>
      <c r="C484" s="88">
        <v>1</v>
      </c>
      <c r="D484" s="88" t="s">
        <v>101</v>
      </c>
      <c r="E484" s="126">
        <v>780550</v>
      </c>
      <c r="F484" s="88">
        <v>7</v>
      </c>
      <c r="H484" s="88" t="s">
        <v>411</v>
      </c>
      <c r="I484" s="88">
        <v>5410</v>
      </c>
      <c r="J484" s="88">
        <v>35000</v>
      </c>
      <c r="K484" s="88">
        <v>35238</v>
      </c>
      <c r="L484" s="88" t="s">
        <v>123</v>
      </c>
      <c r="M484" s="89">
        <v>35</v>
      </c>
      <c r="P484" s="88" t="s">
        <v>412</v>
      </c>
      <c r="S484" s="88">
        <v>112</v>
      </c>
      <c r="U484" s="88">
        <v>114</v>
      </c>
      <c r="W484" s="88">
        <v>116</v>
      </c>
      <c r="Y484" s="88">
        <v>120</v>
      </c>
      <c r="AA484" s="88">
        <v>121</v>
      </c>
      <c r="AC484" s="88">
        <v>6</v>
      </c>
      <c r="AD484" s="88">
        <v>3</v>
      </c>
      <c r="AE484" s="88" t="s">
        <v>107</v>
      </c>
      <c r="AG484" s="88">
        <v>0</v>
      </c>
      <c r="AM484" s="88" t="s">
        <v>413</v>
      </c>
      <c r="AN484" s="88" t="s">
        <v>414</v>
      </c>
      <c r="AO484" s="88" t="s">
        <v>106</v>
      </c>
      <c r="AP484" s="133" t="str">
        <f t="shared" si="28"/>
        <v>26</v>
      </c>
      <c r="AQ484" s="133" t="str">
        <f t="shared" si="29"/>
        <v>07</v>
      </c>
      <c r="AR484" s="133">
        <f t="shared" si="30"/>
        <v>2022</v>
      </c>
      <c r="AS484" s="133" t="str">
        <f t="shared" si="31"/>
        <v>juillet</v>
      </c>
    </row>
    <row r="485" spans="1:45" hidden="1" x14ac:dyDescent="0.25">
      <c r="A485" s="88" t="s">
        <v>415</v>
      </c>
      <c r="B485" s="90">
        <v>44778</v>
      </c>
      <c r="C485" s="88">
        <v>1</v>
      </c>
      <c r="D485" s="88" t="s">
        <v>101</v>
      </c>
      <c r="E485" s="126">
        <v>347400</v>
      </c>
      <c r="F485" s="88">
        <v>4</v>
      </c>
      <c r="H485" s="88" t="s">
        <v>311</v>
      </c>
      <c r="I485" s="88">
        <v>2660</v>
      </c>
      <c r="J485" s="88">
        <v>35000</v>
      </c>
      <c r="K485" s="88">
        <v>35238</v>
      </c>
      <c r="L485" s="88" t="s">
        <v>123</v>
      </c>
      <c r="M485" s="89">
        <v>35</v>
      </c>
      <c r="P485" s="88" t="s">
        <v>416</v>
      </c>
      <c r="S485" s="88">
        <v>42</v>
      </c>
      <c r="U485" s="88">
        <v>60</v>
      </c>
      <c r="V485" s="88" t="s">
        <v>417</v>
      </c>
      <c r="AC485" s="88">
        <v>2</v>
      </c>
      <c r="AD485" s="88">
        <v>3</v>
      </c>
      <c r="AE485" s="88" t="s">
        <v>107</v>
      </c>
      <c r="AG485" s="88">
        <v>0</v>
      </c>
      <c r="AM485" s="88" t="s">
        <v>418</v>
      </c>
      <c r="AN485" s="88" t="s">
        <v>419</v>
      </c>
      <c r="AO485" s="88" t="s">
        <v>106</v>
      </c>
      <c r="AP485" s="133" t="str">
        <f t="shared" si="28"/>
        <v>05</v>
      </c>
      <c r="AQ485" s="133" t="str">
        <f t="shared" si="29"/>
        <v>08</v>
      </c>
      <c r="AR485" s="133">
        <f t="shared" si="30"/>
        <v>2022</v>
      </c>
      <c r="AS485" s="133" t="str">
        <f t="shared" si="31"/>
        <v>août</v>
      </c>
    </row>
    <row r="486" spans="1:45" hidden="1" x14ac:dyDescent="0.25">
      <c r="A486" s="88" t="s">
        <v>415</v>
      </c>
      <c r="B486" s="90">
        <v>44778</v>
      </c>
      <c r="C486" s="88">
        <v>1</v>
      </c>
      <c r="D486" s="88" t="s">
        <v>101</v>
      </c>
      <c r="E486" s="126">
        <v>347400</v>
      </c>
      <c r="F486" s="88">
        <v>4</v>
      </c>
      <c r="H486" s="88" t="s">
        <v>311</v>
      </c>
      <c r="I486" s="88">
        <v>2660</v>
      </c>
      <c r="J486" s="88">
        <v>35000</v>
      </c>
      <c r="K486" s="88">
        <v>35238</v>
      </c>
      <c r="L486" s="88" t="s">
        <v>123</v>
      </c>
      <c r="M486" s="89">
        <v>35</v>
      </c>
      <c r="P486" s="88" t="s">
        <v>416</v>
      </c>
      <c r="S486" s="88">
        <v>42</v>
      </c>
      <c r="U486" s="88">
        <v>60</v>
      </c>
      <c r="V486" s="88" t="s">
        <v>417</v>
      </c>
      <c r="AC486" s="88">
        <v>2</v>
      </c>
      <c r="AD486" s="88">
        <v>2</v>
      </c>
      <c r="AE486" s="88" t="s">
        <v>108</v>
      </c>
      <c r="AF486" s="88" t="s">
        <v>268</v>
      </c>
      <c r="AG486" s="88">
        <v>2</v>
      </c>
      <c r="AM486" s="88" t="s">
        <v>418</v>
      </c>
      <c r="AN486" s="88" t="s">
        <v>419</v>
      </c>
      <c r="AO486" s="88" t="s">
        <v>106</v>
      </c>
      <c r="AP486" s="133" t="str">
        <f t="shared" si="28"/>
        <v>05</v>
      </c>
      <c r="AQ486" s="133" t="str">
        <f t="shared" si="29"/>
        <v>08</v>
      </c>
      <c r="AR486" s="133">
        <f t="shared" si="30"/>
        <v>2022</v>
      </c>
      <c r="AS486" s="133" t="str">
        <f t="shared" si="31"/>
        <v>août</v>
      </c>
    </row>
    <row r="487" spans="1:45" hidden="1" x14ac:dyDescent="0.25">
      <c r="A487" s="88" t="s">
        <v>420</v>
      </c>
      <c r="B487" s="90">
        <v>44776</v>
      </c>
      <c r="C487" s="88">
        <v>1</v>
      </c>
      <c r="D487" s="88" t="s">
        <v>101</v>
      </c>
      <c r="E487" s="126">
        <v>570000</v>
      </c>
      <c r="F487" s="88">
        <v>2</v>
      </c>
      <c r="H487" s="88" t="s">
        <v>421</v>
      </c>
      <c r="I487" s="88">
        <v>8490</v>
      </c>
      <c r="J487" s="88">
        <v>35000</v>
      </c>
      <c r="K487" s="88">
        <v>35238</v>
      </c>
      <c r="L487" s="88" t="s">
        <v>123</v>
      </c>
      <c r="M487" s="89">
        <v>35</v>
      </c>
      <c r="P487" s="88" t="s">
        <v>422</v>
      </c>
      <c r="S487" s="88">
        <v>146</v>
      </c>
      <c r="T487" s="88" t="s">
        <v>423</v>
      </c>
      <c r="AC487" s="88">
        <v>1</v>
      </c>
      <c r="AD487" s="88">
        <v>2</v>
      </c>
      <c r="AE487" s="88" t="s">
        <v>108</v>
      </c>
      <c r="AF487" s="88" t="s">
        <v>246</v>
      </c>
      <c r="AG487" s="88">
        <v>6</v>
      </c>
      <c r="AM487" s="88" t="s">
        <v>424</v>
      </c>
      <c r="AN487" s="88" t="s">
        <v>425</v>
      </c>
      <c r="AO487" s="88" t="s">
        <v>106</v>
      </c>
      <c r="AP487" s="133" t="str">
        <f t="shared" si="28"/>
        <v>03</v>
      </c>
      <c r="AQ487" s="133" t="str">
        <f t="shared" si="29"/>
        <v>08</v>
      </c>
      <c r="AR487" s="133">
        <f t="shared" si="30"/>
        <v>2022</v>
      </c>
      <c r="AS487" s="133" t="str">
        <f t="shared" si="31"/>
        <v>août</v>
      </c>
    </row>
    <row r="488" spans="1:45" hidden="1" x14ac:dyDescent="0.25">
      <c r="A488" s="88" t="s">
        <v>420</v>
      </c>
      <c r="B488" s="90">
        <v>44776</v>
      </c>
      <c r="C488" s="88">
        <v>1</v>
      </c>
      <c r="D488" s="88" t="s">
        <v>101</v>
      </c>
      <c r="E488" s="126">
        <v>570000</v>
      </c>
      <c r="F488" s="88">
        <v>2</v>
      </c>
      <c r="H488" s="88" t="s">
        <v>421</v>
      </c>
      <c r="I488" s="88">
        <v>8490</v>
      </c>
      <c r="J488" s="88">
        <v>35000</v>
      </c>
      <c r="K488" s="88">
        <v>35238</v>
      </c>
      <c r="L488" s="88" t="s">
        <v>123</v>
      </c>
      <c r="M488" s="89">
        <v>35</v>
      </c>
      <c r="P488" s="88" t="s">
        <v>422</v>
      </c>
      <c r="S488" s="88">
        <v>117</v>
      </c>
      <c r="AC488" s="88">
        <v>1</v>
      </c>
      <c r="AD488" s="88">
        <v>3</v>
      </c>
      <c r="AE488" s="88" t="s">
        <v>107</v>
      </c>
      <c r="AG488" s="88">
        <v>0</v>
      </c>
      <c r="AM488" s="88" t="s">
        <v>424</v>
      </c>
      <c r="AN488" s="88" t="s">
        <v>425</v>
      </c>
      <c r="AO488" s="88" t="s">
        <v>106</v>
      </c>
      <c r="AP488" s="133" t="str">
        <f t="shared" si="28"/>
        <v>03</v>
      </c>
      <c r="AQ488" s="133" t="str">
        <f t="shared" si="29"/>
        <v>08</v>
      </c>
      <c r="AR488" s="133">
        <f t="shared" si="30"/>
        <v>2022</v>
      </c>
      <c r="AS488" s="133" t="str">
        <f t="shared" si="31"/>
        <v>août</v>
      </c>
    </row>
    <row r="489" spans="1:45" hidden="1" x14ac:dyDescent="0.25">
      <c r="A489" s="88" t="s">
        <v>420</v>
      </c>
      <c r="B489" s="90">
        <v>44776</v>
      </c>
      <c r="C489" s="88">
        <v>1</v>
      </c>
      <c r="D489" s="88" t="s">
        <v>101</v>
      </c>
      <c r="E489" s="126">
        <v>570000</v>
      </c>
      <c r="F489" s="88">
        <v>2</v>
      </c>
      <c r="H489" s="88" t="s">
        <v>421</v>
      </c>
      <c r="I489" s="88">
        <v>8490</v>
      </c>
      <c r="J489" s="88">
        <v>35000</v>
      </c>
      <c r="K489" s="88">
        <v>35238</v>
      </c>
      <c r="L489" s="88" t="s">
        <v>123</v>
      </c>
      <c r="M489" s="89">
        <v>35</v>
      </c>
      <c r="P489" s="88" t="s">
        <v>422</v>
      </c>
      <c r="S489" s="88">
        <v>117</v>
      </c>
      <c r="U489" s="88">
        <v>146</v>
      </c>
      <c r="V489" s="88" t="s">
        <v>423</v>
      </c>
      <c r="AC489" s="88">
        <v>2</v>
      </c>
      <c r="AD489" s="88">
        <v>2</v>
      </c>
      <c r="AE489" s="88" t="s">
        <v>108</v>
      </c>
      <c r="AF489" s="88" t="s">
        <v>252</v>
      </c>
      <c r="AG489" s="88">
        <v>5</v>
      </c>
      <c r="AM489" s="88" t="s">
        <v>424</v>
      </c>
      <c r="AN489" s="88" t="s">
        <v>425</v>
      </c>
      <c r="AO489" s="88" t="s">
        <v>106</v>
      </c>
      <c r="AP489" s="133" t="str">
        <f t="shared" si="28"/>
        <v>03</v>
      </c>
      <c r="AQ489" s="133" t="str">
        <f t="shared" si="29"/>
        <v>08</v>
      </c>
      <c r="AR489" s="133">
        <f t="shared" si="30"/>
        <v>2022</v>
      </c>
      <c r="AS489" s="133" t="str">
        <f t="shared" si="31"/>
        <v>août</v>
      </c>
    </row>
    <row r="490" spans="1:45" hidden="1" x14ac:dyDescent="0.25">
      <c r="A490" s="88" t="s">
        <v>426</v>
      </c>
      <c r="B490" s="90">
        <v>44776</v>
      </c>
      <c r="C490" s="88">
        <v>1</v>
      </c>
      <c r="D490" s="88" t="s">
        <v>101</v>
      </c>
      <c r="E490" s="126">
        <v>110000</v>
      </c>
      <c r="F490" s="88">
        <v>11</v>
      </c>
      <c r="H490" s="88" t="s">
        <v>404</v>
      </c>
      <c r="I490" s="88">
        <v>6031</v>
      </c>
      <c r="J490" s="88">
        <v>35000</v>
      </c>
      <c r="K490" s="88">
        <v>35238</v>
      </c>
      <c r="L490" s="88" t="s">
        <v>123</v>
      </c>
      <c r="M490" s="89">
        <v>35</v>
      </c>
      <c r="P490" s="88" t="s">
        <v>427</v>
      </c>
      <c r="S490" s="88">
        <v>27</v>
      </c>
      <c r="T490" s="88" t="s">
        <v>428</v>
      </c>
      <c r="AC490" s="88">
        <v>1</v>
      </c>
      <c r="AD490" s="88">
        <v>2</v>
      </c>
      <c r="AE490" s="88" t="s">
        <v>108</v>
      </c>
      <c r="AF490" s="88" t="s">
        <v>132</v>
      </c>
      <c r="AG490" s="88">
        <v>2</v>
      </c>
      <c r="AM490" s="88" t="s">
        <v>429</v>
      </c>
      <c r="AN490" s="88" t="s">
        <v>430</v>
      </c>
      <c r="AO490" s="88" t="s">
        <v>106</v>
      </c>
      <c r="AP490" s="133" t="str">
        <f t="shared" si="28"/>
        <v>03</v>
      </c>
      <c r="AQ490" s="133" t="str">
        <f t="shared" si="29"/>
        <v>08</v>
      </c>
      <c r="AR490" s="133">
        <f t="shared" si="30"/>
        <v>2022</v>
      </c>
      <c r="AS490" s="133" t="str">
        <f t="shared" si="31"/>
        <v>août</v>
      </c>
    </row>
    <row r="491" spans="1:45" hidden="1" x14ac:dyDescent="0.25">
      <c r="A491" s="88" t="s">
        <v>431</v>
      </c>
      <c r="B491" s="90">
        <v>44764</v>
      </c>
      <c r="C491" s="88">
        <v>1</v>
      </c>
      <c r="D491" s="88" t="s">
        <v>101</v>
      </c>
      <c r="E491" s="126">
        <v>210000</v>
      </c>
      <c r="F491" s="88">
        <v>3</v>
      </c>
      <c r="H491" s="88" t="s">
        <v>432</v>
      </c>
      <c r="I491" s="88">
        <v>1810</v>
      </c>
      <c r="J491" s="88">
        <v>35000</v>
      </c>
      <c r="K491" s="88">
        <v>35238</v>
      </c>
      <c r="L491" s="88" t="s">
        <v>123</v>
      </c>
      <c r="M491" s="89">
        <v>35</v>
      </c>
      <c r="P491" s="88" t="s">
        <v>433</v>
      </c>
      <c r="S491" s="88">
        <v>36</v>
      </c>
      <c r="T491" s="88" t="s">
        <v>434</v>
      </c>
      <c r="AC491" s="88">
        <v>1</v>
      </c>
      <c r="AD491" s="88">
        <v>2</v>
      </c>
      <c r="AE491" s="88" t="s">
        <v>108</v>
      </c>
      <c r="AF491" s="88" t="s">
        <v>201</v>
      </c>
      <c r="AG491" s="88">
        <v>1</v>
      </c>
      <c r="AM491" s="88" t="s">
        <v>435</v>
      </c>
      <c r="AN491" s="88" t="s">
        <v>436</v>
      </c>
      <c r="AO491" s="88" t="s">
        <v>106</v>
      </c>
      <c r="AP491" s="133" t="str">
        <f t="shared" si="28"/>
        <v>22</v>
      </c>
      <c r="AQ491" s="133" t="str">
        <f t="shared" si="29"/>
        <v>07</v>
      </c>
      <c r="AR491" s="133">
        <f t="shared" si="30"/>
        <v>2022</v>
      </c>
      <c r="AS491" s="133" t="str">
        <f t="shared" si="31"/>
        <v>juillet</v>
      </c>
    </row>
    <row r="492" spans="1:45" hidden="1" x14ac:dyDescent="0.25">
      <c r="A492" s="88" t="s">
        <v>439</v>
      </c>
      <c r="B492" s="90">
        <v>44770</v>
      </c>
      <c r="C492" s="88">
        <v>1</v>
      </c>
      <c r="D492" s="88" t="s">
        <v>101</v>
      </c>
      <c r="E492" s="126">
        <v>117050</v>
      </c>
      <c r="F492" s="88">
        <v>11</v>
      </c>
      <c r="H492" s="88" t="s">
        <v>404</v>
      </c>
      <c r="I492" s="88">
        <v>6031</v>
      </c>
      <c r="J492" s="88">
        <v>35000</v>
      </c>
      <c r="K492" s="88">
        <v>35238</v>
      </c>
      <c r="L492" s="88" t="s">
        <v>123</v>
      </c>
      <c r="M492" s="89">
        <v>35</v>
      </c>
      <c r="P492" s="88" t="s">
        <v>427</v>
      </c>
      <c r="S492" s="88">
        <v>117</v>
      </c>
      <c r="AC492" s="88">
        <v>1</v>
      </c>
      <c r="AD492" s="88">
        <v>2</v>
      </c>
      <c r="AE492" s="88" t="s">
        <v>108</v>
      </c>
      <c r="AF492" s="88" t="s">
        <v>141</v>
      </c>
      <c r="AG492" s="88">
        <v>2</v>
      </c>
      <c r="AM492" s="88" t="s">
        <v>429</v>
      </c>
      <c r="AN492" s="88" t="s">
        <v>430</v>
      </c>
      <c r="AO492" s="88" t="s">
        <v>106</v>
      </c>
      <c r="AP492" s="133" t="str">
        <f t="shared" si="28"/>
        <v>28</v>
      </c>
      <c r="AQ492" s="133" t="str">
        <f t="shared" si="29"/>
        <v>07</v>
      </c>
      <c r="AR492" s="133">
        <f t="shared" si="30"/>
        <v>2022</v>
      </c>
      <c r="AS492" s="133" t="str">
        <f t="shared" si="31"/>
        <v>juillet</v>
      </c>
    </row>
    <row r="493" spans="1:45" hidden="1" x14ac:dyDescent="0.25">
      <c r="A493" s="88" t="s">
        <v>440</v>
      </c>
      <c r="B493" s="90">
        <v>44767</v>
      </c>
      <c r="C493" s="88">
        <v>1</v>
      </c>
      <c r="D493" s="88" t="s">
        <v>101</v>
      </c>
      <c r="E493" s="126">
        <v>125000</v>
      </c>
      <c r="F493" s="88">
        <v>4</v>
      </c>
      <c r="H493" s="88" t="s">
        <v>357</v>
      </c>
      <c r="I493" s="88">
        <v>9290</v>
      </c>
      <c r="J493" s="88">
        <v>35000</v>
      </c>
      <c r="K493" s="88">
        <v>35238</v>
      </c>
      <c r="L493" s="88" t="s">
        <v>123</v>
      </c>
      <c r="M493" s="89">
        <v>35</v>
      </c>
      <c r="P493" s="88" t="s">
        <v>441</v>
      </c>
      <c r="S493" s="88">
        <v>113</v>
      </c>
      <c r="AC493" s="88">
        <v>1</v>
      </c>
      <c r="AD493" s="88">
        <v>2</v>
      </c>
      <c r="AE493" s="88" t="s">
        <v>108</v>
      </c>
      <c r="AF493" s="88" t="s">
        <v>131</v>
      </c>
      <c r="AG493" s="88">
        <v>1</v>
      </c>
      <c r="AM493" s="88" t="s">
        <v>442</v>
      </c>
      <c r="AN493" s="88" t="s">
        <v>443</v>
      </c>
      <c r="AO493" s="88" t="s">
        <v>106</v>
      </c>
      <c r="AP493" s="133" t="str">
        <f t="shared" si="28"/>
        <v>25</v>
      </c>
      <c r="AQ493" s="133" t="str">
        <f t="shared" si="29"/>
        <v>07</v>
      </c>
      <c r="AR493" s="133">
        <f t="shared" si="30"/>
        <v>2022</v>
      </c>
      <c r="AS493" s="133" t="str">
        <f t="shared" si="31"/>
        <v>juillet</v>
      </c>
    </row>
    <row r="494" spans="1:45" hidden="1" x14ac:dyDescent="0.25">
      <c r="A494" s="88" t="s">
        <v>446</v>
      </c>
      <c r="B494" s="90">
        <v>44798</v>
      </c>
      <c r="C494" s="88">
        <v>1</v>
      </c>
      <c r="D494" s="88" t="s">
        <v>101</v>
      </c>
      <c r="E494" s="126">
        <v>380000</v>
      </c>
      <c r="F494" s="88">
        <v>12</v>
      </c>
      <c r="H494" s="88" t="s">
        <v>447</v>
      </c>
      <c r="I494" s="88">
        <v>6850</v>
      </c>
      <c r="J494" s="88">
        <v>35000</v>
      </c>
      <c r="K494" s="88">
        <v>35238</v>
      </c>
      <c r="L494" s="88" t="s">
        <v>123</v>
      </c>
      <c r="M494" s="89">
        <v>35</v>
      </c>
      <c r="P494" s="88" t="s">
        <v>448</v>
      </c>
      <c r="S494" s="88">
        <v>17</v>
      </c>
      <c r="U494" s="88">
        <v>26</v>
      </c>
      <c r="AC494" s="88">
        <v>2</v>
      </c>
      <c r="AD494" s="88">
        <v>2</v>
      </c>
      <c r="AE494" s="88" t="s">
        <v>108</v>
      </c>
      <c r="AF494" s="88" t="s">
        <v>169</v>
      </c>
      <c r="AG494" s="88">
        <v>4</v>
      </c>
      <c r="AM494" s="88" t="s">
        <v>449</v>
      </c>
      <c r="AN494" s="88" t="s">
        <v>450</v>
      </c>
      <c r="AO494" s="88" t="s">
        <v>106</v>
      </c>
      <c r="AP494" s="133" t="str">
        <f t="shared" si="28"/>
        <v>25</v>
      </c>
      <c r="AQ494" s="133" t="str">
        <f t="shared" si="29"/>
        <v>08</v>
      </c>
      <c r="AR494" s="133">
        <f t="shared" si="30"/>
        <v>2022</v>
      </c>
      <c r="AS494" s="133" t="str">
        <f t="shared" si="31"/>
        <v>août</v>
      </c>
    </row>
    <row r="495" spans="1:45" hidden="1" x14ac:dyDescent="0.25">
      <c r="A495" s="88" t="s">
        <v>446</v>
      </c>
      <c r="B495" s="90">
        <v>44798</v>
      </c>
      <c r="C495" s="88">
        <v>1</v>
      </c>
      <c r="D495" s="88" t="s">
        <v>101</v>
      </c>
      <c r="E495" s="126">
        <v>380000</v>
      </c>
      <c r="F495" s="88">
        <v>12</v>
      </c>
      <c r="H495" s="88" t="s">
        <v>447</v>
      </c>
      <c r="I495" s="88">
        <v>6850</v>
      </c>
      <c r="J495" s="88">
        <v>35000</v>
      </c>
      <c r="K495" s="88">
        <v>35238</v>
      </c>
      <c r="L495" s="88" t="s">
        <v>123</v>
      </c>
      <c r="M495" s="89">
        <v>35</v>
      </c>
      <c r="P495" s="88" t="s">
        <v>448</v>
      </c>
      <c r="S495" s="88">
        <v>17</v>
      </c>
      <c r="U495" s="88">
        <v>26</v>
      </c>
      <c r="AC495" s="88">
        <v>2</v>
      </c>
      <c r="AD495" s="88">
        <v>3</v>
      </c>
      <c r="AE495" s="88" t="s">
        <v>107</v>
      </c>
      <c r="AG495" s="88">
        <v>0</v>
      </c>
      <c r="AM495" s="88" t="s">
        <v>449</v>
      </c>
      <c r="AN495" s="88" t="s">
        <v>450</v>
      </c>
      <c r="AO495" s="88" t="s">
        <v>106</v>
      </c>
      <c r="AP495" s="133" t="str">
        <f t="shared" si="28"/>
        <v>25</v>
      </c>
      <c r="AQ495" s="133" t="str">
        <f t="shared" si="29"/>
        <v>08</v>
      </c>
      <c r="AR495" s="133">
        <f t="shared" si="30"/>
        <v>2022</v>
      </c>
      <c r="AS495" s="133" t="str">
        <f t="shared" si="31"/>
        <v>août</v>
      </c>
    </row>
    <row r="496" spans="1:45" hidden="1" x14ac:dyDescent="0.25">
      <c r="A496" s="88" t="s">
        <v>446</v>
      </c>
      <c r="B496" s="90">
        <v>44798</v>
      </c>
      <c r="C496" s="88">
        <v>1</v>
      </c>
      <c r="D496" s="88" t="s">
        <v>101</v>
      </c>
      <c r="E496" s="126">
        <v>380000</v>
      </c>
      <c r="F496" s="88">
        <v>12</v>
      </c>
      <c r="H496" s="88" t="s">
        <v>447</v>
      </c>
      <c r="I496" s="88">
        <v>6850</v>
      </c>
      <c r="J496" s="88">
        <v>35000</v>
      </c>
      <c r="K496" s="88">
        <v>35238</v>
      </c>
      <c r="L496" s="88" t="s">
        <v>123</v>
      </c>
      <c r="M496" s="89">
        <v>35</v>
      </c>
      <c r="P496" s="88" t="s">
        <v>448</v>
      </c>
      <c r="S496" s="88">
        <v>17</v>
      </c>
      <c r="U496" s="88">
        <v>26</v>
      </c>
      <c r="AC496" s="88">
        <v>2</v>
      </c>
      <c r="AD496" s="88">
        <v>3</v>
      </c>
      <c r="AE496" s="88" t="s">
        <v>107</v>
      </c>
      <c r="AG496" s="88">
        <v>0</v>
      </c>
      <c r="AM496" s="88" t="s">
        <v>449</v>
      </c>
      <c r="AN496" s="88" t="s">
        <v>450</v>
      </c>
      <c r="AO496" s="88" t="s">
        <v>106</v>
      </c>
      <c r="AP496" s="133" t="str">
        <f t="shared" si="28"/>
        <v>25</v>
      </c>
      <c r="AQ496" s="133" t="str">
        <f t="shared" si="29"/>
        <v>08</v>
      </c>
      <c r="AR496" s="133">
        <f t="shared" si="30"/>
        <v>2022</v>
      </c>
      <c r="AS496" s="133" t="str">
        <f t="shared" si="31"/>
        <v>août</v>
      </c>
    </row>
    <row r="497" spans="1:45" hidden="1" x14ac:dyDescent="0.25">
      <c r="A497" s="88" t="s">
        <v>452</v>
      </c>
      <c r="B497" s="90">
        <v>44796</v>
      </c>
      <c r="C497" s="88">
        <v>1</v>
      </c>
      <c r="D497" s="88" t="s">
        <v>101</v>
      </c>
      <c r="E497" s="126">
        <v>135000</v>
      </c>
      <c r="F497" s="88">
        <v>7</v>
      </c>
      <c r="H497" s="88" t="s">
        <v>411</v>
      </c>
      <c r="I497" s="88">
        <v>5410</v>
      </c>
      <c r="J497" s="88">
        <v>35000</v>
      </c>
      <c r="K497" s="88">
        <v>35238</v>
      </c>
      <c r="L497" s="88" t="s">
        <v>123</v>
      </c>
      <c r="M497" s="89">
        <v>35</v>
      </c>
      <c r="P497" s="88" t="s">
        <v>412</v>
      </c>
      <c r="S497" s="88">
        <v>162</v>
      </c>
      <c r="AC497" s="88">
        <v>1</v>
      </c>
      <c r="AD497" s="88">
        <v>2</v>
      </c>
      <c r="AE497" s="88" t="s">
        <v>108</v>
      </c>
      <c r="AF497" s="88" t="s">
        <v>210</v>
      </c>
      <c r="AG497" s="88">
        <v>2</v>
      </c>
      <c r="AM497" s="88" t="s">
        <v>413</v>
      </c>
      <c r="AN497" s="88" t="s">
        <v>414</v>
      </c>
      <c r="AO497" s="88" t="s">
        <v>106</v>
      </c>
      <c r="AP497" s="133" t="str">
        <f t="shared" si="28"/>
        <v>23</v>
      </c>
      <c r="AQ497" s="133" t="str">
        <f t="shared" si="29"/>
        <v>08</v>
      </c>
      <c r="AR497" s="133">
        <f t="shared" si="30"/>
        <v>2022</v>
      </c>
      <c r="AS497" s="133" t="str">
        <f t="shared" si="31"/>
        <v>août</v>
      </c>
    </row>
    <row r="498" spans="1:45" hidden="1" x14ac:dyDescent="0.25">
      <c r="A498" s="88" t="s">
        <v>457</v>
      </c>
      <c r="B498" s="90">
        <v>44774</v>
      </c>
      <c r="C498" s="88">
        <v>1</v>
      </c>
      <c r="D498" s="88" t="s">
        <v>101</v>
      </c>
      <c r="E498" s="126">
        <v>295000</v>
      </c>
      <c r="F498" s="88">
        <v>9</v>
      </c>
      <c r="H498" s="88" t="s">
        <v>458</v>
      </c>
      <c r="I498" s="88">
        <v>7840</v>
      </c>
      <c r="J498" s="88">
        <v>35000</v>
      </c>
      <c r="K498" s="88">
        <v>35238</v>
      </c>
      <c r="L498" s="88" t="s">
        <v>123</v>
      </c>
      <c r="M498" s="89">
        <v>35</v>
      </c>
      <c r="P498" s="88" t="s">
        <v>459</v>
      </c>
      <c r="S498" s="88">
        <v>30</v>
      </c>
      <c r="T498" s="88" t="s">
        <v>460</v>
      </c>
      <c r="AC498" s="88">
        <v>1</v>
      </c>
      <c r="AD498" s="88">
        <v>2</v>
      </c>
      <c r="AE498" s="88" t="s">
        <v>108</v>
      </c>
      <c r="AF498" s="88" t="s">
        <v>179</v>
      </c>
      <c r="AG498" s="88">
        <v>4</v>
      </c>
      <c r="AM498" s="88" t="s">
        <v>461</v>
      </c>
      <c r="AN498" s="88" t="s">
        <v>462</v>
      </c>
      <c r="AO498" s="88" t="s">
        <v>106</v>
      </c>
      <c r="AP498" s="133" t="str">
        <f t="shared" si="28"/>
        <v>01</v>
      </c>
      <c r="AQ498" s="133" t="str">
        <f t="shared" si="29"/>
        <v>08</v>
      </c>
      <c r="AR498" s="133">
        <f t="shared" si="30"/>
        <v>2022</v>
      </c>
      <c r="AS498" s="133" t="str">
        <f t="shared" si="31"/>
        <v>août</v>
      </c>
    </row>
    <row r="499" spans="1:45" hidden="1" x14ac:dyDescent="0.25">
      <c r="A499" s="88" t="s">
        <v>457</v>
      </c>
      <c r="B499" s="90">
        <v>44774</v>
      </c>
      <c r="C499" s="88">
        <v>1</v>
      </c>
      <c r="D499" s="88" t="s">
        <v>101</v>
      </c>
      <c r="E499" s="126">
        <v>295000</v>
      </c>
      <c r="F499" s="88">
        <v>9</v>
      </c>
      <c r="H499" s="88" t="s">
        <v>458</v>
      </c>
      <c r="I499" s="88">
        <v>7840</v>
      </c>
      <c r="J499" s="88">
        <v>35000</v>
      </c>
      <c r="K499" s="88">
        <v>35238</v>
      </c>
      <c r="L499" s="88" t="s">
        <v>123</v>
      </c>
      <c r="M499" s="89">
        <v>35</v>
      </c>
      <c r="P499" s="88" t="s">
        <v>459</v>
      </c>
      <c r="S499" s="88">
        <v>11</v>
      </c>
      <c r="T499" s="88" t="s">
        <v>463</v>
      </c>
      <c r="U499" s="88">
        <v>13</v>
      </c>
      <c r="V499" s="88" t="s">
        <v>464</v>
      </c>
      <c r="AC499" s="88">
        <v>2</v>
      </c>
      <c r="AD499" s="88">
        <v>2</v>
      </c>
      <c r="AE499" s="88" t="s">
        <v>108</v>
      </c>
      <c r="AF499" s="88" t="s">
        <v>212</v>
      </c>
      <c r="AG499" s="88">
        <v>3</v>
      </c>
      <c r="AM499" s="88" t="s">
        <v>461</v>
      </c>
      <c r="AN499" s="88" t="s">
        <v>462</v>
      </c>
      <c r="AO499" s="88" t="s">
        <v>106</v>
      </c>
      <c r="AP499" s="133" t="str">
        <f t="shared" si="28"/>
        <v>01</v>
      </c>
      <c r="AQ499" s="133" t="str">
        <f t="shared" si="29"/>
        <v>08</v>
      </c>
      <c r="AR499" s="133">
        <f t="shared" si="30"/>
        <v>2022</v>
      </c>
      <c r="AS499" s="133" t="str">
        <f t="shared" si="31"/>
        <v>août</v>
      </c>
    </row>
    <row r="500" spans="1:45" hidden="1" x14ac:dyDescent="0.25">
      <c r="A500" s="88" t="s">
        <v>457</v>
      </c>
      <c r="B500" s="90">
        <v>44774</v>
      </c>
      <c r="C500" s="88">
        <v>1</v>
      </c>
      <c r="D500" s="88" t="s">
        <v>101</v>
      </c>
      <c r="E500" s="126">
        <v>295000</v>
      </c>
      <c r="F500" s="88">
        <v>9</v>
      </c>
      <c r="H500" s="88" t="s">
        <v>458</v>
      </c>
      <c r="I500" s="88">
        <v>7840</v>
      </c>
      <c r="J500" s="88">
        <v>35000</v>
      </c>
      <c r="K500" s="88">
        <v>35238</v>
      </c>
      <c r="L500" s="88" t="s">
        <v>123</v>
      </c>
      <c r="M500" s="89">
        <v>35</v>
      </c>
      <c r="P500" s="88" t="s">
        <v>459</v>
      </c>
      <c r="S500" s="88">
        <v>30</v>
      </c>
      <c r="T500" s="88" t="s">
        <v>460</v>
      </c>
      <c r="AC500" s="88">
        <v>1</v>
      </c>
      <c r="AD500" s="88">
        <v>3</v>
      </c>
      <c r="AE500" s="88" t="s">
        <v>107</v>
      </c>
      <c r="AG500" s="88">
        <v>0</v>
      </c>
      <c r="AM500" s="88" t="s">
        <v>461</v>
      </c>
      <c r="AN500" s="88" t="s">
        <v>462</v>
      </c>
      <c r="AO500" s="88" t="s">
        <v>106</v>
      </c>
      <c r="AP500" s="133" t="str">
        <f t="shared" si="28"/>
        <v>01</v>
      </c>
      <c r="AQ500" s="133" t="str">
        <f t="shared" si="29"/>
        <v>08</v>
      </c>
      <c r="AR500" s="133">
        <f t="shared" si="30"/>
        <v>2022</v>
      </c>
      <c r="AS500" s="133" t="str">
        <f t="shared" si="31"/>
        <v>août</v>
      </c>
    </row>
    <row r="501" spans="1:45" hidden="1" x14ac:dyDescent="0.25">
      <c r="A501" s="88" t="s">
        <v>457</v>
      </c>
      <c r="B501" s="90">
        <v>44774</v>
      </c>
      <c r="C501" s="88">
        <v>1</v>
      </c>
      <c r="D501" s="88" t="s">
        <v>101</v>
      </c>
      <c r="E501" s="126">
        <v>295000</v>
      </c>
      <c r="F501" s="88">
        <v>9</v>
      </c>
      <c r="H501" s="88" t="s">
        <v>458</v>
      </c>
      <c r="I501" s="88">
        <v>7840</v>
      </c>
      <c r="J501" s="88">
        <v>35000</v>
      </c>
      <c r="K501" s="88">
        <v>35238</v>
      </c>
      <c r="L501" s="88" t="s">
        <v>123</v>
      </c>
      <c r="M501" s="89">
        <v>35</v>
      </c>
      <c r="P501" s="88" t="s">
        <v>459</v>
      </c>
      <c r="S501" s="88">
        <v>30</v>
      </c>
      <c r="T501" s="88" t="s">
        <v>460</v>
      </c>
      <c r="AC501" s="88">
        <v>1</v>
      </c>
      <c r="AD501" s="88">
        <v>3</v>
      </c>
      <c r="AE501" s="88" t="s">
        <v>107</v>
      </c>
      <c r="AG501" s="88">
        <v>0</v>
      </c>
      <c r="AM501" s="88" t="s">
        <v>461</v>
      </c>
      <c r="AN501" s="88" t="s">
        <v>462</v>
      </c>
      <c r="AO501" s="88" t="s">
        <v>106</v>
      </c>
      <c r="AP501" s="133" t="str">
        <f t="shared" si="28"/>
        <v>01</v>
      </c>
      <c r="AQ501" s="133" t="str">
        <f t="shared" si="29"/>
        <v>08</v>
      </c>
      <c r="AR501" s="133">
        <f t="shared" si="30"/>
        <v>2022</v>
      </c>
      <c r="AS501" s="133" t="str">
        <f t="shared" si="31"/>
        <v>août</v>
      </c>
    </row>
    <row r="502" spans="1:45" hidden="1" x14ac:dyDescent="0.25">
      <c r="A502" s="88" t="s">
        <v>465</v>
      </c>
      <c r="B502" s="90">
        <v>44784</v>
      </c>
      <c r="C502" s="88">
        <v>1</v>
      </c>
      <c r="D502" s="88" t="s">
        <v>101</v>
      </c>
      <c r="E502" s="126">
        <v>670000</v>
      </c>
      <c r="F502" s="88">
        <v>6</v>
      </c>
      <c r="H502" s="88" t="s">
        <v>392</v>
      </c>
      <c r="I502" s="88">
        <v>4610</v>
      </c>
      <c r="J502" s="88">
        <v>35000</v>
      </c>
      <c r="K502" s="88">
        <v>35238</v>
      </c>
      <c r="L502" s="88" t="s">
        <v>123</v>
      </c>
      <c r="M502" s="89">
        <v>35</v>
      </c>
      <c r="P502" s="88" t="s">
        <v>466</v>
      </c>
      <c r="AC502" s="88">
        <v>0</v>
      </c>
      <c r="AD502" s="88">
        <v>1</v>
      </c>
      <c r="AE502" s="88" t="s">
        <v>10</v>
      </c>
      <c r="AF502" s="88" t="s">
        <v>300</v>
      </c>
      <c r="AG502" s="88">
        <v>4</v>
      </c>
      <c r="AH502" s="88" t="s">
        <v>105</v>
      </c>
      <c r="AI502" s="88" t="s">
        <v>11</v>
      </c>
      <c r="AL502" s="88" t="s">
        <v>219</v>
      </c>
      <c r="AM502" s="88" t="s">
        <v>467</v>
      </c>
      <c r="AN502" s="88" t="s">
        <v>354</v>
      </c>
      <c r="AO502" s="88" t="s">
        <v>106</v>
      </c>
      <c r="AP502" s="133" t="str">
        <f t="shared" si="28"/>
        <v>11</v>
      </c>
      <c r="AQ502" s="133" t="str">
        <f t="shared" si="29"/>
        <v>08</v>
      </c>
      <c r="AR502" s="133">
        <f t="shared" si="30"/>
        <v>2022</v>
      </c>
      <c r="AS502" s="133" t="str">
        <f t="shared" si="31"/>
        <v>août</v>
      </c>
    </row>
    <row r="503" spans="1:45" hidden="1" x14ac:dyDescent="0.25">
      <c r="A503" s="88" t="s">
        <v>465</v>
      </c>
      <c r="B503" s="90">
        <v>44784</v>
      </c>
      <c r="C503" s="88">
        <v>1</v>
      </c>
      <c r="D503" s="88" t="s">
        <v>101</v>
      </c>
      <c r="E503" s="126">
        <v>670000</v>
      </c>
      <c r="F503" s="88">
        <v>6</v>
      </c>
      <c r="H503" s="88" t="s">
        <v>392</v>
      </c>
      <c r="I503" s="88">
        <v>4610</v>
      </c>
      <c r="J503" s="88">
        <v>35000</v>
      </c>
      <c r="K503" s="88">
        <v>35238</v>
      </c>
      <c r="L503" s="88" t="s">
        <v>123</v>
      </c>
      <c r="M503" s="89">
        <v>35</v>
      </c>
      <c r="P503" s="88" t="s">
        <v>466</v>
      </c>
      <c r="AC503" s="88">
        <v>0</v>
      </c>
      <c r="AD503" s="88">
        <v>3</v>
      </c>
      <c r="AE503" s="88" t="s">
        <v>107</v>
      </c>
      <c r="AG503" s="88">
        <v>0</v>
      </c>
      <c r="AH503" s="88" t="s">
        <v>105</v>
      </c>
      <c r="AI503" s="88" t="s">
        <v>11</v>
      </c>
      <c r="AL503" s="88" t="s">
        <v>219</v>
      </c>
      <c r="AM503" s="88" t="s">
        <v>467</v>
      </c>
      <c r="AN503" s="88" t="s">
        <v>354</v>
      </c>
      <c r="AO503" s="88" t="s">
        <v>106</v>
      </c>
      <c r="AP503" s="133" t="str">
        <f t="shared" si="28"/>
        <v>11</v>
      </c>
      <c r="AQ503" s="133" t="str">
        <f t="shared" si="29"/>
        <v>08</v>
      </c>
      <c r="AR503" s="133">
        <f t="shared" si="30"/>
        <v>2022</v>
      </c>
      <c r="AS503" s="133" t="str">
        <f t="shared" si="31"/>
        <v>août</v>
      </c>
    </row>
    <row r="504" spans="1:45" hidden="1" x14ac:dyDescent="0.25">
      <c r="A504" s="88" t="s">
        <v>468</v>
      </c>
      <c r="B504" s="90">
        <v>44802</v>
      </c>
      <c r="C504" s="88">
        <v>1</v>
      </c>
      <c r="D504" s="88" t="s">
        <v>101</v>
      </c>
      <c r="E504" s="126">
        <v>330000</v>
      </c>
      <c r="F504" s="88">
        <v>28</v>
      </c>
      <c r="H504" s="88" t="s">
        <v>469</v>
      </c>
      <c r="I504" s="88">
        <v>2651</v>
      </c>
      <c r="J504" s="88">
        <v>35000</v>
      </c>
      <c r="K504" s="88">
        <v>35238</v>
      </c>
      <c r="L504" s="88" t="s">
        <v>123</v>
      </c>
      <c r="M504" s="89">
        <v>35</v>
      </c>
      <c r="P504" s="88" t="s">
        <v>470</v>
      </c>
      <c r="S504" s="88">
        <v>18</v>
      </c>
      <c r="T504" s="88" t="s">
        <v>471</v>
      </c>
      <c r="U504" s="88">
        <v>27</v>
      </c>
      <c r="AC504" s="88">
        <v>2</v>
      </c>
      <c r="AD504" s="88">
        <v>3</v>
      </c>
      <c r="AE504" s="88" t="s">
        <v>107</v>
      </c>
      <c r="AG504" s="88">
        <v>0</v>
      </c>
      <c r="AM504" s="88" t="s">
        <v>472</v>
      </c>
      <c r="AN504" s="88" t="s">
        <v>473</v>
      </c>
      <c r="AO504" s="88" t="s">
        <v>106</v>
      </c>
      <c r="AP504" s="133" t="str">
        <f t="shared" si="28"/>
        <v>29</v>
      </c>
      <c r="AQ504" s="133" t="str">
        <f t="shared" si="29"/>
        <v>08</v>
      </c>
      <c r="AR504" s="133">
        <f t="shared" si="30"/>
        <v>2022</v>
      </c>
      <c r="AS504" s="133" t="str">
        <f t="shared" si="31"/>
        <v>août</v>
      </c>
    </row>
    <row r="505" spans="1:45" hidden="1" x14ac:dyDescent="0.25">
      <c r="A505" s="88" t="s">
        <v>468</v>
      </c>
      <c r="B505" s="90">
        <v>44802</v>
      </c>
      <c r="C505" s="88">
        <v>1</v>
      </c>
      <c r="D505" s="88" t="s">
        <v>101</v>
      </c>
      <c r="E505" s="126">
        <v>330000</v>
      </c>
      <c r="F505" s="88">
        <v>28</v>
      </c>
      <c r="H505" s="88" t="s">
        <v>469</v>
      </c>
      <c r="I505" s="88">
        <v>2651</v>
      </c>
      <c r="J505" s="88">
        <v>35000</v>
      </c>
      <c r="K505" s="88">
        <v>35238</v>
      </c>
      <c r="L505" s="88" t="s">
        <v>123</v>
      </c>
      <c r="M505" s="89">
        <v>35</v>
      </c>
      <c r="P505" s="88" t="s">
        <v>470</v>
      </c>
      <c r="S505" s="88">
        <v>18</v>
      </c>
      <c r="T505" s="88" t="s">
        <v>471</v>
      </c>
      <c r="U505" s="88">
        <v>27</v>
      </c>
      <c r="AC505" s="88">
        <v>2</v>
      </c>
      <c r="AD505" s="88">
        <v>2</v>
      </c>
      <c r="AE505" s="88" t="s">
        <v>108</v>
      </c>
      <c r="AF505" s="88" t="s">
        <v>188</v>
      </c>
      <c r="AG505" s="88">
        <v>2</v>
      </c>
      <c r="AM505" s="88" t="s">
        <v>472</v>
      </c>
      <c r="AN505" s="88" t="s">
        <v>473</v>
      </c>
      <c r="AO505" s="88" t="s">
        <v>106</v>
      </c>
      <c r="AP505" s="133" t="str">
        <f t="shared" si="28"/>
        <v>29</v>
      </c>
      <c r="AQ505" s="133" t="str">
        <f t="shared" si="29"/>
        <v>08</v>
      </c>
      <c r="AR505" s="133">
        <f t="shared" si="30"/>
        <v>2022</v>
      </c>
      <c r="AS505" s="133" t="str">
        <f t="shared" si="31"/>
        <v>août</v>
      </c>
    </row>
    <row r="506" spans="1:45" hidden="1" x14ac:dyDescent="0.25">
      <c r="A506" s="88" t="s">
        <v>483</v>
      </c>
      <c r="B506" s="90">
        <v>44749</v>
      </c>
      <c r="C506" s="88">
        <v>1</v>
      </c>
      <c r="D506" s="88" t="s">
        <v>101</v>
      </c>
      <c r="E506" s="126">
        <v>165000</v>
      </c>
      <c r="F506" s="88">
        <v>1</v>
      </c>
      <c r="H506" s="88" t="s">
        <v>392</v>
      </c>
      <c r="I506" s="88">
        <v>4610</v>
      </c>
      <c r="J506" s="88">
        <v>35000</v>
      </c>
      <c r="K506" s="88">
        <v>35238</v>
      </c>
      <c r="L506" s="88" t="s">
        <v>123</v>
      </c>
      <c r="M506" s="89">
        <v>35</v>
      </c>
      <c r="P506" s="88" t="s">
        <v>484</v>
      </c>
      <c r="S506" s="88">
        <v>7</v>
      </c>
      <c r="AC506" s="88">
        <v>1</v>
      </c>
      <c r="AD506" s="88">
        <v>2</v>
      </c>
      <c r="AE506" s="88" t="s">
        <v>108</v>
      </c>
      <c r="AF506" s="88" t="s">
        <v>132</v>
      </c>
      <c r="AG506" s="88">
        <v>3</v>
      </c>
      <c r="AM506" s="88" t="s">
        <v>485</v>
      </c>
      <c r="AN506" s="88" t="s">
        <v>486</v>
      </c>
      <c r="AO506" s="88" t="s">
        <v>106</v>
      </c>
      <c r="AP506" s="133" t="str">
        <f t="shared" si="28"/>
        <v>07</v>
      </c>
      <c r="AQ506" s="133" t="str">
        <f t="shared" si="29"/>
        <v>07</v>
      </c>
      <c r="AR506" s="133">
        <f t="shared" si="30"/>
        <v>2022</v>
      </c>
      <c r="AS506" s="133" t="str">
        <f t="shared" si="31"/>
        <v>juillet</v>
      </c>
    </row>
    <row r="507" spans="1:45" hidden="1" x14ac:dyDescent="0.25">
      <c r="A507" s="88" t="s">
        <v>483</v>
      </c>
      <c r="B507" s="90">
        <v>44749</v>
      </c>
      <c r="C507" s="88">
        <v>1</v>
      </c>
      <c r="D507" s="88" t="s">
        <v>101</v>
      </c>
      <c r="E507" s="126">
        <v>165000</v>
      </c>
      <c r="F507" s="88">
        <v>1</v>
      </c>
      <c r="H507" s="88" t="s">
        <v>392</v>
      </c>
      <c r="I507" s="88">
        <v>4610</v>
      </c>
      <c r="J507" s="88">
        <v>35000</v>
      </c>
      <c r="K507" s="88">
        <v>35238</v>
      </c>
      <c r="L507" s="88" t="s">
        <v>123</v>
      </c>
      <c r="M507" s="89">
        <v>35</v>
      </c>
      <c r="P507" s="88" t="s">
        <v>484</v>
      </c>
      <c r="S507" s="88">
        <v>7</v>
      </c>
      <c r="AC507" s="88">
        <v>1</v>
      </c>
      <c r="AD507" s="88">
        <v>3</v>
      </c>
      <c r="AE507" s="88" t="s">
        <v>107</v>
      </c>
      <c r="AG507" s="88">
        <v>0</v>
      </c>
      <c r="AM507" s="88" t="s">
        <v>485</v>
      </c>
      <c r="AN507" s="88" t="s">
        <v>486</v>
      </c>
      <c r="AO507" s="88" t="s">
        <v>106</v>
      </c>
      <c r="AP507" s="133" t="str">
        <f t="shared" si="28"/>
        <v>07</v>
      </c>
      <c r="AQ507" s="133" t="str">
        <f t="shared" si="29"/>
        <v>07</v>
      </c>
      <c r="AR507" s="133">
        <f t="shared" si="30"/>
        <v>2022</v>
      </c>
      <c r="AS507" s="133" t="str">
        <f t="shared" si="31"/>
        <v>juillet</v>
      </c>
    </row>
    <row r="508" spans="1:45" hidden="1" x14ac:dyDescent="0.25">
      <c r="A508" s="88" t="s">
        <v>487</v>
      </c>
      <c r="B508" s="90">
        <v>44791</v>
      </c>
      <c r="C508" s="88">
        <v>1</v>
      </c>
      <c r="D508" s="88" t="s">
        <v>101</v>
      </c>
      <c r="E508" s="126">
        <v>109500</v>
      </c>
      <c r="F508" s="88">
        <v>5</v>
      </c>
      <c r="H508" s="88" t="s">
        <v>347</v>
      </c>
      <c r="I508" s="88">
        <v>2720</v>
      </c>
      <c r="J508" s="88">
        <v>35000</v>
      </c>
      <c r="K508" s="88">
        <v>35238</v>
      </c>
      <c r="L508" s="88" t="s">
        <v>123</v>
      </c>
      <c r="M508" s="89">
        <v>35</v>
      </c>
      <c r="P508" s="88" t="s">
        <v>488</v>
      </c>
      <c r="S508" s="88">
        <v>89</v>
      </c>
      <c r="AC508" s="88">
        <v>1</v>
      </c>
      <c r="AD508" s="88">
        <v>2</v>
      </c>
      <c r="AE508" s="88" t="s">
        <v>108</v>
      </c>
      <c r="AF508" s="88" t="s">
        <v>265</v>
      </c>
      <c r="AG508" s="88">
        <v>1</v>
      </c>
      <c r="AM508" s="88" t="s">
        <v>489</v>
      </c>
      <c r="AN508" s="88" t="s">
        <v>490</v>
      </c>
      <c r="AO508" s="88" t="s">
        <v>106</v>
      </c>
      <c r="AP508" s="133" t="str">
        <f t="shared" si="28"/>
        <v>18</v>
      </c>
      <c r="AQ508" s="133" t="str">
        <f t="shared" si="29"/>
        <v>08</v>
      </c>
      <c r="AR508" s="133">
        <f t="shared" si="30"/>
        <v>2022</v>
      </c>
      <c r="AS508" s="133" t="str">
        <f t="shared" si="31"/>
        <v>août</v>
      </c>
    </row>
    <row r="509" spans="1:45" hidden="1" x14ac:dyDescent="0.25">
      <c r="A509" s="88" t="s">
        <v>492</v>
      </c>
      <c r="B509" s="90">
        <v>44804</v>
      </c>
      <c r="C509" s="88">
        <v>1</v>
      </c>
      <c r="D509" s="88" t="s">
        <v>101</v>
      </c>
      <c r="E509" s="126">
        <v>100000</v>
      </c>
      <c r="F509" s="88">
        <v>1</v>
      </c>
      <c r="H509" s="88" t="s">
        <v>493</v>
      </c>
      <c r="I509" s="88">
        <v>1980</v>
      </c>
      <c r="J509" s="88">
        <v>35000</v>
      </c>
      <c r="K509" s="88">
        <v>35238</v>
      </c>
      <c r="L509" s="88" t="s">
        <v>123</v>
      </c>
      <c r="M509" s="89">
        <v>35</v>
      </c>
      <c r="P509" s="88" t="s">
        <v>494</v>
      </c>
      <c r="S509" s="88">
        <v>104</v>
      </c>
      <c r="U509" s="88">
        <v>142</v>
      </c>
      <c r="AC509" s="88">
        <v>2</v>
      </c>
      <c r="AD509" s="88">
        <v>2</v>
      </c>
      <c r="AE509" s="88" t="s">
        <v>108</v>
      </c>
      <c r="AF509" s="88" t="s">
        <v>263</v>
      </c>
      <c r="AG509" s="88">
        <v>1</v>
      </c>
      <c r="AM509" s="88" t="s">
        <v>495</v>
      </c>
      <c r="AN509" s="88" t="s">
        <v>496</v>
      </c>
      <c r="AO509" s="88" t="s">
        <v>106</v>
      </c>
      <c r="AP509" s="133" t="str">
        <f t="shared" si="28"/>
        <v>31</v>
      </c>
      <c r="AQ509" s="133" t="str">
        <f t="shared" si="29"/>
        <v>08</v>
      </c>
      <c r="AR509" s="133">
        <f t="shared" si="30"/>
        <v>2022</v>
      </c>
      <c r="AS509" s="133" t="str">
        <f t="shared" si="31"/>
        <v>août</v>
      </c>
    </row>
    <row r="510" spans="1:45" hidden="1" x14ac:dyDescent="0.25">
      <c r="A510" s="88" t="s">
        <v>492</v>
      </c>
      <c r="B510" s="90">
        <v>44804</v>
      </c>
      <c r="C510" s="88">
        <v>1</v>
      </c>
      <c r="D510" s="88" t="s">
        <v>101</v>
      </c>
      <c r="E510" s="126">
        <v>100000</v>
      </c>
      <c r="F510" s="88">
        <v>1</v>
      </c>
      <c r="H510" s="88" t="s">
        <v>493</v>
      </c>
      <c r="I510" s="88">
        <v>1980</v>
      </c>
      <c r="J510" s="88">
        <v>35000</v>
      </c>
      <c r="K510" s="88">
        <v>35238</v>
      </c>
      <c r="L510" s="88" t="s">
        <v>123</v>
      </c>
      <c r="M510" s="89">
        <v>35</v>
      </c>
      <c r="P510" s="88" t="s">
        <v>494</v>
      </c>
      <c r="S510" s="88">
        <v>104</v>
      </c>
      <c r="U510" s="88">
        <v>142</v>
      </c>
      <c r="AC510" s="88">
        <v>2</v>
      </c>
      <c r="AD510" s="88">
        <v>3</v>
      </c>
      <c r="AE510" s="88" t="s">
        <v>107</v>
      </c>
      <c r="AG510" s="88">
        <v>0</v>
      </c>
      <c r="AM510" s="88" t="s">
        <v>495</v>
      </c>
      <c r="AN510" s="88" t="s">
        <v>496</v>
      </c>
      <c r="AO510" s="88" t="s">
        <v>106</v>
      </c>
      <c r="AP510" s="133" t="str">
        <f t="shared" si="28"/>
        <v>31</v>
      </c>
      <c r="AQ510" s="133" t="str">
        <f t="shared" si="29"/>
        <v>08</v>
      </c>
      <c r="AR510" s="133">
        <f t="shared" si="30"/>
        <v>2022</v>
      </c>
      <c r="AS510" s="133" t="str">
        <f t="shared" si="31"/>
        <v>août</v>
      </c>
    </row>
    <row r="511" spans="1:45" hidden="1" x14ac:dyDescent="0.25">
      <c r="A511" s="88" t="s">
        <v>498</v>
      </c>
      <c r="B511" s="90">
        <v>44804</v>
      </c>
      <c r="C511" s="88">
        <v>1</v>
      </c>
      <c r="D511" s="88" t="s">
        <v>101</v>
      </c>
      <c r="E511" s="126">
        <v>129350</v>
      </c>
      <c r="F511" s="88">
        <v>3</v>
      </c>
      <c r="H511" s="88" t="s">
        <v>287</v>
      </c>
      <c r="I511" s="88">
        <v>6640</v>
      </c>
      <c r="J511" s="88">
        <v>35000</v>
      </c>
      <c r="K511" s="88">
        <v>35238</v>
      </c>
      <c r="L511" s="88" t="s">
        <v>123</v>
      </c>
      <c r="M511" s="89">
        <v>35</v>
      </c>
      <c r="P511" s="88" t="s">
        <v>499</v>
      </c>
      <c r="S511" s="88">
        <v>23</v>
      </c>
      <c r="AC511" s="88">
        <v>1</v>
      </c>
      <c r="AD511" s="88">
        <v>3</v>
      </c>
      <c r="AE511" s="88" t="s">
        <v>107</v>
      </c>
      <c r="AG511" s="88">
        <v>0</v>
      </c>
      <c r="AM511" s="88" t="s">
        <v>500</v>
      </c>
      <c r="AN511" s="88" t="s">
        <v>501</v>
      </c>
      <c r="AO511" s="88" t="s">
        <v>106</v>
      </c>
      <c r="AP511" s="133" t="str">
        <f t="shared" si="28"/>
        <v>31</v>
      </c>
      <c r="AQ511" s="133" t="str">
        <f t="shared" si="29"/>
        <v>08</v>
      </c>
      <c r="AR511" s="133">
        <f t="shared" si="30"/>
        <v>2022</v>
      </c>
      <c r="AS511" s="133" t="str">
        <f t="shared" si="31"/>
        <v>août</v>
      </c>
    </row>
    <row r="512" spans="1:45" hidden="1" x14ac:dyDescent="0.25">
      <c r="A512" s="88" t="s">
        <v>498</v>
      </c>
      <c r="B512" s="90">
        <v>44804</v>
      </c>
      <c r="C512" s="88">
        <v>1</v>
      </c>
      <c r="D512" s="88" t="s">
        <v>101</v>
      </c>
      <c r="E512" s="126">
        <v>129350</v>
      </c>
      <c r="F512" s="88">
        <v>3</v>
      </c>
      <c r="H512" s="88" t="s">
        <v>287</v>
      </c>
      <c r="I512" s="88">
        <v>6640</v>
      </c>
      <c r="J512" s="88">
        <v>35000</v>
      </c>
      <c r="K512" s="88">
        <v>35238</v>
      </c>
      <c r="L512" s="88" t="s">
        <v>123</v>
      </c>
      <c r="M512" s="89">
        <v>35</v>
      </c>
      <c r="P512" s="88" t="s">
        <v>499</v>
      </c>
      <c r="S512" s="88">
        <v>16</v>
      </c>
      <c r="T512" s="88" t="s">
        <v>502</v>
      </c>
      <c r="AC512" s="88">
        <v>1</v>
      </c>
      <c r="AD512" s="88">
        <v>2</v>
      </c>
      <c r="AE512" s="88" t="s">
        <v>108</v>
      </c>
      <c r="AF512" s="88" t="s">
        <v>220</v>
      </c>
      <c r="AG512" s="88">
        <v>2</v>
      </c>
      <c r="AM512" s="88" t="s">
        <v>500</v>
      </c>
      <c r="AN512" s="88" t="s">
        <v>501</v>
      </c>
      <c r="AO512" s="88" t="s">
        <v>106</v>
      </c>
      <c r="AP512" s="133" t="str">
        <f t="shared" si="28"/>
        <v>31</v>
      </c>
      <c r="AQ512" s="133" t="str">
        <f t="shared" si="29"/>
        <v>08</v>
      </c>
      <c r="AR512" s="133">
        <f t="shared" si="30"/>
        <v>2022</v>
      </c>
      <c r="AS512" s="133" t="str">
        <f t="shared" si="31"/>
        <v>août</v>
      </c>
    </row>
    <row r="513" spans="1:45" hidden="1" x14ac:dyDescent="0.25">
      <c r="A513" s="88" t="s">
        <v>503</v>
      </c>
      <c r="B513" s="90">
        <v>44792</v>
      </c>
      <c r="C513" s="88">
        <v>1</v>
      </c>
      <c r="D513" s="88" t="s">
        <v>101</v>
      </c>
      <c r="E513" s="126">
        <v>140000</v>
      </c>
      <c r="F513" s="88">
        <v>1</v>
      </c>
      <c r="H513" s="88" t="s">
        <v>383</v>
      </c>
      <c r="I513" s="88">
        <v>8140</v>
      </c>
      <c r="J513" s="88">
        <v>35000</v>
      </c>
      <c r="K513" s="88">
        <v>35238</v>
      </c>
      <c r="L513" s="88" t="s">
        <v>123</v>
      </c>
      <c r="M513" s="89">
        <v>35</v>
      </c>
      <c r="P513" s="88" t="s">
        <v>384</v>
      </c>
      <c r="S513" s="88">
        <v>108</v>
      </c>
      <c r="T513" s="88" t="s">
        <v>504</v>
      </c>
      <c r="U513" s="88">
        <v>115</v>
      </c>
      <c r="AC513" s="88">
        <v>2</v>
      </c>
      <c r="AD513" s="88">
        <v>2</v>
      </c>
      <c r="AE513" s="88" t="s">
        <v>108</v>
      </c>
      <c r="AF513" s="88" t="s">
        <v>291</v>
      </c>
      <c r="AG513" s="88">
        <v>2</v>
      </c>
      <c r="AM513" s="88" t="s">
        <v>385</v>
      </c>
      <c r="AN513" s="88" t="s">
        <v>386</v>
      </c>
      <c r="AO513" s="88" t="s">
        <v>106</v>
      </c>
      <c r="AP513" s="133" t="str">
        <f t="shared" si="28"/>
        <v>19</v>
      </c>
      <c r="AQ513" s="133" t="str">
        <f t="shared" si="29"/>
        <v>08</v>
      </c>
      <c r="AR513" s="133">
        <f t="shared" si="30"/>
        <v>2022</v>
      </c>
      <c r="AS513" s="133" t="str">
        <f t="shared" si="31"/>
        <v>août</v>
      </c>
    </row>
    <row r="514" spans="1:45" hidden="1" x14ac:dyDescent="0.25">
      <c r="A514" s="88" t="s">
        <v>503</v>
      </c>
      <c r="B514" s="90">
        <v>44792</v>
      </c>
      <c r="C514" s="88">
        <v>1</v>
      </c>
      <c r="D514" s="88" t="s">
        <v>101</v>
      </c>
      <c r="E514" s="126">
        <v>140000</v>
      </c>
      <c r="F514" s="88">
        <v>1</v>
      </c>
      <c r="H514" s="88" t="s">
        <v>383</v>
      </c>
      <c r="I514" s="88">
        <v>8140</v>
      </c>
      <c r="J514" s="88">
        <v>35000</v>
      </c>
      <c r="K514" s="88">
        <v>35238</v>
      </c>
      <c r="L514" s="88" t="s">
        <v>123</v>
      </c>
      <c r="M514" s="89">
        <v>35</v>
      </c>
      <c r="P514" s="88" t="s">
        <v>384</v>
      </c>
      <c r="S514" s="88">
        <v>108</v>
      </c>
      <c r="T514" s="88" t="s">
        <v>504</v>
      </c>
      <c r="U514" s="88">
        <v>115</v>
      </c>
      <c r="AC514" s="88">
        <v>2</v>
      </c>
      <c r="AD514" s="88">
        <v>3</v>
      </c>
      <c r="AE514" s="88" t="s">
        <v>107</v>
      </c>
      <c r="AG514" s="88">
        <v>0</v>
      </c>
      <c r="AM514" s="88" t="s">
        <v>385</v>
      </c>
      <c r="AN514" s="88" t="s">
        <v>386</v>
      </c>
      <c r="AO514" s="88" t="s">
        <v>106</v>
      </c>
      <c r="AP514" s="133" t="str">
        <f t="shared" si="28"/>
        <v>19</v>
      </c>
      <c r="AQ514" s="133" t="str">
        <f t="shared" si="29"/>
        <v>08</v>
      </c>
      <c r="AR514" s="133">
        <f t="shared" si="30"/>
        <v>2022</v>
      </c>
      <c r="AS514" s="133" t="str">
        <f t="shared" si="31"/>
        <v>août</v>
      </c>
    </row>
    <row r="515" spans="1:45" hidden="1" x14ac:dyDescent="0.25">
      <c r="A515" s="88" t="s">
        <v>505</v>
      </c>
      <c r="B515" s="90">
        <v>44796</v>
      </c>
      <c r="C515" s="88">
        <v>1</v>
      </c>
      <c r="D515" s="88" t="s">
        <v>101</v>
      </c>
      <c r="E515" s="126">
        <v>88000</v>
      </c>
      <c r="F515" s="88">
        <v>6</v>
      </c>
      <c r="H515" s="88" t="s">
        <v>506</v>
      </c>
      <c r="I515" s="88">
        <v>8710</v>
      </c>
      <c r="J515" s="88">
        <v>35000</v>
      </c>
      <c r="K515" s="88">
        <v>35238</v>
      </c>
      <c r="L515" s="88" t="s">
        <v>123</v>
      </c>
      <c r="M515" s="89">
        <v>35</v>
      </c>
      <c r="P515" s="88" t="s">
        <v>507</v>
      </c>
      <c r="S515" s="88">
        <v>27</v>
      </c>
      <c r="T515" s="88" t="s">
        <v>508</v>
      </c>
      <c r="AC515" s="88">
        <v>1</v>
      </c>
      <c r="AD515" s="88">
        <v>2</v>
      </c>
      <c r="AE515" s="88" t="s">
        <v>108</v>
      </c>
      <c r="AF515" s="88" t="s">
        <v>138</v>
      </c>
      <c r="AG515" s="88">
        <v>1</v>
      </c>
      <c r="AM515" s="88" t="s">
        <v>509</v>
      </c>
      <c r="AN515" s="88" t="s">
        <v>510</v>
      </c>
      <c r="AO515" s="88" t="s">
        <v>106</v>
      </c>
      <c r="AP515" s="133" t="str">
        <f t="shared" ref="AP515:AP578" si="32">TEXT(DAY(B515),"jj")</f>
        <v>23</v>
      </c>
      <c r="AQ515" s="133" t="str">
        <f t="shared" ref="AQ515:AQ578" si="33">TEXT(MONTH(B515),"jj")</f>
        <v>08</v>
      </c>
      <c r="AR515" s="133">
        <f t="shared" ref="AR515:AR578" si="34">YEAR(B515)</f>
        <v>2022</v>
      </c>
      <c r="AS515" s="133" t="str">
        <f t="shared" ref="AS515:AS578" si="35">TEXT(B515, "mmmm")</f>
        <v>août</v>
      </c>
    </row>
    <row r="516" spans="1:45" hidden="1" x14ac:dyDescent="0.25">
      <c r="A516" s="88" t="s">
        <v>505</v>
      </c>
      <c r="B516" s="90">
        <v>44796</v>
      </c>
      <c r="C516" s="88">
        <v>1</v>
      </c>
      <c r="D516" s="88" t="s">
        <v>101</v>
      </c>
      <c r="E516" s="126">
        <v>88000</v>
      </c>
      <c r="F516" s="88">
        <v>6</v>
      </c>
      <c r="H516" s="88" t="s">
        <v>506</v>
      </c>
      <c r="I516" s="88">
        <v>8710</v>
      </c>
      <c r="J516" s="88">
        <v>35000</v>
      </c>
      <c r="K516" s="88">
        <v>35238</v>
      </c>
      <c r="L516" s="88" t="s">
        <v>123</v>
      </c>
      <c r="M516" s="89">
        <v>35</v>
      </c>
      <c r="P516" s="88" t="s">
        <v>507</v>
      </c>
      <c r="S516" s="88">
        <v>27</v>
      </c>
      <c r="T516" s="88" t="s">
        <v>508</v>
      </c>
      <c r="AC516" s="88">
        <v>1</v>
      </c>
      <c r="AD516" s="88">
        <v>3</v>
      </c>
      <c r="AE516" s="88" t="s">
        <v>107</v>
      </c>
      <c r="AG516" s="88">
        <v>0</v>
      </c>
      <c r="AM516" s="88" t="s">
        <v>509</v>
      </c>
      <c r="AN516" s="88" t="s">
        <v>510</v>
      </c>
      <c r="AO516" s="88" t="s">
        <v>106</v>
      </c>
      <c r="AP516" s="133" t="str">
        <f t="shared" si="32"/>
        <v>23</v>
      </c>
      <c r="AQ516" s="133" t="str">
        <f t="shared" si="33"/>
        <v>08</v>
      </c>
      <c r="AR516" s="133">
        <f t="shared" si="34"/>
        <v>2022</v>
      </c>
      <c r="AS516" s="133" t="str">
        <f t="shared" si="35"/>
        <v>août</v>
      </c>
    </row>
    <row r="517" spans="1:45" hidden="1" x14ac:dyDescent="0.25">
      <c r="A517" s="88" t="s">
        <v>511</v>
      </c>
      <c r="B517" s="90">
        <v>44797</v>
      </c>
      <c r="C517" s="88">
        <v>1</v>
      </c>
      <c r="D517" s="88" t="s">
        <v>101</v>
      </c>
      <c r="E517" s="126">
        <v>477000</v>
      </c>
      <c r="F517" s="88">
        <v>19</v>
      </c>
      <c r="H517" s="88" t="s">
        <v>512</v>
      </c>
      <c r="I517" s="88">
        <v>1570</v>
      </c>
      <c r="J517" s="88">
        <v>35000</v>
      </c>
      <c r="K517" s="88">
        <v>35238</v>
      </c>
      <c r="L517" s="88" t="s">
        <v>123</v>
      </c>
      <c r="M517" s="89">
        <v>35</v>
      </c>
      <c r="P517" s="88" t="s">
        <v>513</v>
      </c>
      <c r="S517" s="88">
        <v>10</v>
      </c>
      <c r="T517" s="88" t="s">
        <v>514</v>
      </c>
      <c r="U517" s="88">
        <v>19</v>
      </c>
      <c r="AC517" s="88">
        <v>2</v>
      </c>
      <c r="AD517" s="88">
        <v>3</v>
      </c>
      <c r="AE517" s="88" t="s">
        <v>107</v>
      </c>
      <c r="AG517" s="88">
        <v>0</v>
      </c>
      <c r="AM517" s="88" t="s">
        <v>515</v>
      </c>
      <c r="AN517" s="88" t="s">
        <v>516</v>
      </c>
      <c r="AO517" s="88" t="s">
        <v>106</v>
      </c>
      <c r="AP517" s="133" t="str">
        <f t="shared" si="32"/>
        <v>24</v>
      </c>
      <c r="AQ517" s="133" t="str">
        <f t="shared" si="33"/>
        <v>08</v>
      </c>
      <c r="AR517" s="133">
        <f t="shared" si="34"/>
        <v>2022</v>
      </c>
      <c r="AS517" s="133" t="str">
        <f t="shared" si="35"/>
        <v>août</v>
      </c>
    </row>
    <row r="518" spans="1:45" hidden="1" x14ac:dyDescent="0.25">
      <c r="A518" s="88" t="s">
        <v>511</v>
      </c>
      <c r="B518" s="90">
        <v>44797</v>
      </c>
      <c r="C518" s="88">
        <v>1</v>
      </c>
      <c r="D518" s="88" t="s">
        <v>101</v>
      </c>
      <c r="E518" s="126">
        <v>477000</v>
      </c>
      <c r="F518" s="88">
        <v>19</v>
      </c>
      <c r="H518" s="88" t="s">
        <v>512</v>
      </c>
      <c r="I518" s="88">
        <v>1570</v>
      </c>
      <c r="J518" s="88">
        <v>35000</v>
      </c>
      <c r="K518" s="88">
        <v>35238</v>
      </c>
      <c r="L518" s="88" t="s">
        <v>123</v>
      </c>
      <c r="M518" s="89">
        <v>35</v>
      </c>
      <c r="P518" s="88" t="s">
        <v>513</v>
      </c>
      <c r="S518" s="88">
        <v>10</v>
      </c>
      <c r="T518" s="88" t="s">
        <v>514</v>
      </c>
      <c r="U518" s="88">
        <v>19</v>
      </c>
      <c r="AC518" s="88">
        <v>2</v>
      </c>
      <c r="AD518" s="88">
        <v>2</v>
      </c>
      <c r="AE518" s="88" t="s">
        <v>108</v>
      </c>
      <c r="AF518" s="88" t="s">
        <v>179</v>
      </c>
      <c r="AG518" s="88">
        <v>5</v>
      </c>
      <c r="AM518" s="88" t="s">
        <v>515</v>
      </c>
      <c r="AN518" s="88" t="s">
        <v>516</v>
      </c>
      <c r="AO518" s="88" t="s">
        <v>106</v>
      </c>
      <c r="AP518" s="133" t="str">
        <f t="shared" si="32"/>
        <v>24</v>
      </c>
      <c r="AQ518" s="133" t="str">
        <f t="shared" si="33"/>
        <v>08</v>
      </c>
      <c r="AR518" s="133">
        <f t="shared" si="34"/>
        <v>2022</v>
      </c>
      <c r="AS518" s="133" t="str">
        <f t="shared" si="35"/>
        <v>août</v>
      </c>
    </row>
    <row r="519" spans="1:45" hidden="1" x14ac:dyDescent="0.25">
      <c r="A519" s="88" t="s">
        <v>517</v>
      </c>
      <c r="B519" s="90">
        <v>44784</v>
      </c>
      <c r="C519" s="88">
        <v>1</v>
      </c>
      <c r="D519" s="88" t="s">
        <v>101</v>
      </c>
      <c r="E519" s="126">
        <v>598779</v>
      </c>
      <c r="F519" s="88">
        <v>4</v>
      </c>
      <c r="G519" s="88" t="s">
        <v>122</v>
      </c>
      <c r="H519" s="88" t="s">
        <v>392</v>
      </c>
      <c r="I519" s="88">
        <v>4610</v>
      </c>
      <c r="J519" s="88">
        <v>35000</v>
      </c>
      <c r="K519" s="88">
        <v>35238</v>
      </c>
      <c r="L519" s="88" t="s">
        <v>123</v>
      </c>
      <c r="M519" s="89">
        <v>35</v>
      </c>
      <c r="P519" s="88" t="s">
        <v>518</v>
      </c>
      <c r="AC519" s="88">
        <v>0</v>
      </c>
      <c r="AD519" s="88">
        <v>1</v>
      </c>
      <c r="AE519" s="88" t="s">
        <v>10</v>
      </c>
      <c r="AF519" s="88" t="s">
        <v>142</v>
      </c>
      <c r="AG519" s="88">
        <v>4</v>
      </c>
      <c r="AH519" s="88" t="s">
        <v>105</v>
      </c>
      <c r="AI519" s="88" t="s">
        <v>11</v>
      </c>
      <c r="AL519" s="88" t="s">
        <v>209</v>
      </c>
      <c r="AM519" s="88" t="s">
        <v>519</v>
      </c>
      <c r="AN519" s="88" t="s">
        <v>520</v>
      </c>
      <c r="AO519" s="88" t="s">
        <v>106</v>
      </c>
      <c r="AP519" s="133" t="str">
        <f t="shared" si="32"/>
        <v>11</v>
      </c>
      <c r="AQ519" s="133" t="str">
        <f t="shared" si="33"/>
        <v>08</v>
      </c>
      <c r="AR519" s="133">
        <f t="shared" si="34"/>
        <v>2022</v>
      </c>
      <c r="AS519" s="133" t="str">
        <f t="shared" si="35"/>
        <v>août</v>
      </c>
    </row>
    <row r="520" spans="1:45" hidden="1" x14ac:dyDescent="0.25">
      <c r="A520" s="88" t="s">
        <v>521</v>
      </c>
      <c r="B520" s="90">
        <v>44791</v>
      </c>
      <c r="C520" s="88">
        <v>1</v>
      </c>
      <c r="D520" s="88" t="s">
        <v>101</v>
      </c>
      <c r="E520" s="126">
        <v>210000</v>
      </c>
      <c r="F520" s="88">
        <v>9</v>
      </c>
      <c r="H520" s="88" t="s">
        <v>522</v>
      </c>
      <c r="I520" s="88">
        <v>8870</v>
      </c>
      <c r="J520" s="88">
        <v>35000</v>
      </c>
      <c r="K520" s="88">
        <v>35238</v>
      </c>
      <c r="L520" s="88" t="s">
        <v>123</v>
      </c>
      <c r="M520" s="89">
        <v>35</v>
      </c>
      <c r="P520" s="88" t="s">
        <v>523</v>
      </c>
      <c r="S520" s="88">
        <v>10</v>
      </c>
      <c r="T520" s="88" t="s">
        <v>524</v>
      </c>
      <c r="AC520" s="88">
        <v>1</v>
      </c>
      <c r="AD520" s="88">
        <v>2</v>
      </c>
      <c r="AE520" s="88" t="s">
        <v>108</v>
      </c>
      <c r="AF520" s="88" t="s">
        <v>212</v>
      </c>
      <c r="AG520" s="88">
        <v>3</v>
      </c>
      <c r="AM520" s="88" t="s">
        <v>525</v>
      </c>
      <c r="AN520" s="88" t="s">
        <v>526</v>
      </c>
      <c r="AO520" s="88" t="s">
        <v>106</v>
      </c>
      <c r="AP520" s="133" t="str">
        <f t="shared" si="32"/>
        <v>18</v>
      </c>
      <c r="AQ520" s="133" t="str">
        <f t="shared" si="33"/>
        <v>08</v>
      </c>
      <c r="AR520" s="133">
        <f t="shared" si="34"/>
        <v>2022</v>
      </c>
      <c r="AS520" s="133" t="str">
        <f t="shared" si="35"/>
        <v>août</v>
      </c>
    </row>
    <row r="521" spans="1:45" hidden="1" x14ac:dyDescent="0.25">
      <c r="A521" s="88" t="s">
        <v>528</v>
      </c>
      <c r="B521" s="90">
        <v>44809</v>
      </c>
      <c r="C521" s="88">
        <v>1</v>
      </c>
      <c r="D521" s="88" t="s">
        <v>101</v>
      </c>
      <c r="E521" s="126">
        <v>320000</v>
      </c>
      <c r="F521" s="88">
        <v>1</v>
      </c>
      <c r="H521" s="88" t="s">
        <v>529</v>
      </c>
      <c r="I521" s="88">
        <v>1040</v>
      </c>
      <c r="J521" s="88">
        <v>35000</v>
      </c>
      <c r="K521" s="88">
        <v>35238</v>
      </c>
      <c r="L521" s="88" t="s">
        <v>123</v>
      </c>
      <c r="M521" s="89">
        <v>35</v>
      </c>
      <c r="P521" s="88" t="s">
        <v>530</v>
      </c>
      <c r="S521" s="88">
        <v>102</v>
      </c>
      <c r="T521" s="88" t="s">
        <v>477</v>
      </c>
      <c r="AC521" s="88">
        <v>1</v>
      </c>
      <c r="AD521" s="88">
        <v>4</v>
      </c>
      <c r="AE521" s="88" t="s">
        <v>126</v>
      </c>
      <c r="AF521" s="88" t="s">
        <v>221</v>
      </c>
      <c r="AG521" s="88">
        <v>0</v>
      </c>
      <c r="AM521" s="88" t="s">
        <v>531</v>
      </c>
      <c r="AN521" s="88" t="s">
        <v>532</v>
      </c>
      <c r="AO521" s="88" t="s">
        <v>106</v>
      </c>
      <c r="AP521" s="133" t="str">
        <f t="shared" si="32"/>
        <v>05</v>
      </c>
      <c r="AQ521" s="133" t="str">
        <f t="shared" si="33"/>
        <v>09</v>
      </c>
      <c r="AR521" s="133">
        <f t="shared" si="34"/>
        <v>2022</v>
      </c>
      <c r="AS521" s="133" t="str">
        <f t="shared" si="35"/>
        <v>septembre</v>
      </c>
    </row>
    <row r="522" spans="1:45" hidden="1" x14ac:dyDescent="0.25">
      <c r="A522" s="88" t="s">
        <v>539</v>
      </c>
      <c r="B522" s="90">
        <v>44811</v>
      </c>
      <c r="C522" s="88">
        <v>1</v>
      </c>
      <c r="D522" s="88" t="s">
        <v>101</v>
      </c>
      <c r="E522" s="126">
        <v>295000</v>
      </c>
      <c r="F522" s="88">
        <v>11</v>
      </c>
      <c r="H522" s="88" t="s">
        <v>411</v>
      </c>
      <c r="I522" s="88">
        <v>5410</v>
      </c>
      <c r="J522" s="88">
        <v>35000</v>
      </c>
      <c r="K522" s="88">
        <v>35238</v>
      </c>
      <c r="L522" s="88" t="s">
        <v>123</v>
      </c>
      <c r="M522" s="89">
        <v>35</v>
      </c>
      <c r="P522" s="88" t="s">
        <v>540</v>
      </c>
      <c r="S522" s="88">
        <v>15</v>
      </c>
      <c r="AC522" s="88">
        <v>1</v>
      </c>
      <c r="AD522" s="88">
        <v>2</v>
      </c>
      <c r="AE522" s="88" t="s">
        <v>108</v>
      </c>
      <c r="AF522" s="88" t="s">
        <v>133</v>
      </c>
      <c r="AG522" s="88">
        <v>3</v>
      </c>
      <c r="AM522" s="88" t="s">
        <v>541</v>
      </c>
      <c r="AN522" s="88" t="s">
        <v>542</v>
      </c>
      <c r="AO522" s="88" t="s">
        <v>106</v>
      </c>
      <c r="AP522" s="133" t="str">
        <f t="shared" si="32"/>
        <v>07</v>
      </c>
      <c r="AQ522" s="133" t="str">
        <f t="shared" si="33"/>
        <v>09</v>
      </c>
      <c r="AR522" s="133">
        <f t="shared" si="34"/>
        <v>2022</v>
      </c>
      <c r="AS522" s="133" t="str">
        <f t="shared" si="35"/>
        <v>septembre</v>
      </c>
    </row>
    <row r="523" spans="1:45" hidden="1" x14ac:dyDescent="0.25">
      <c r="A523" s="88" t="s">
        <v>547</v>
      </c>
      <c r="B523" s="90">
        <v>44806</v>
      </c>
      <c r="C523" s="88">
        <v>1</v>
      </c>
      <c r="D523" s="88" t="s">
        <v>101</v>
      </c>
      <c r="E523" s="126">
        <v>165000</v>
      </c>
      <c r="F523" s="88">
        <v>33</v>
      </c>
      <c r="H523" s="88" t="s">
        <v>280</v>
      </c>
      <c r="I523" s="88">
        <v>2420</v>
      </c>
      <c r="J523" s="88">
        <v>35000</v>
      </c>
      <c r="K523" s="88">
        <v>35238</v>
      </c>
      <c r="L523" s="88" t="s">
        <v>123</v>
      </c>
      <c r="M523" s="89">
        <v>35</v>
      </c>
      <c r="P523" s="88" t="s">
        <v>548</v>
      </c>
      <c r="S523" s="88">
        <v>11</v>
      </c>
      <c r="T523" s="88" t="s">
        <v>549</v>
      </c>
      <c r="AC523" s="88">
        <v>1</v>
      </c>
      <c r="AD523" s="88">
        <v>2</v>
      </c>
      <c r="AE523" s="88" t="s">
        <v>108</v>
      </c>
      <c r="AF523" s="88" t="s">
        <v>247</v>
      </c>
      <c r="AG523" s="88">
        <v>2</v>
      </c>
      <c r="AM523" s="88" t="s">
        <v>550</v>
      </c>
      <c r="AN523" s="88" t="s">
        <v>551</v>
      </c>
      <c r="AO523" s="88" t="s">
        <v>106</v>
      </c>
      <c r="AP523" s="133" t="str">
        <f t="shared" si="32"/>
        <v>02</v>
      </c>
      <c r="AQ523" s="133" t="str">
        <f t="shared" si="33"/>
        <v>09</v>
      </c>
      <c r="AR523" s="133">
        <f t="shared" si="34"/>
        <v>2022</v>
      </c>
      <c r="AS523" s="133" t="str">
        <f t="shared" si="35"/>
        <v>septembre</v>
      </c>
    </row>
    <row r="524" spans="1:45" hidden="1" x14ac:dyDescent="0.25">
      <c r="A524" s="88" t="s">
        <v>547</v>
      </c>
      <c r="B524" s="90">
        <v>44806</v>
      </c>
      <c r="C524" s="88">
        <v>1</v>
      </c>
      <c r="D524" s="88" t="s">
        <v>101</v>
      </c>
      <c r="E524" s="126">
        <v>165000</v>
      </c>
      <c r="F524" s="88">
        <v>33</v>
      </c>
      <c r="H524" s="88" t="s">
        <v>280</v>
      </c>
      <c r="I524" s="88">
        <v>2420</v>
      </c>
      <c r="J524" s="88">
        <v>35000</v>
      </c>
      <c r="K524" s="88">
        <v>35238</v>
      </c>
      <c r="L524" s="88" t="s">
        <v>123</v>
      </c>
      <c r="M524" s="89">
        <v>35</v>
      </c>
      <c r="P524" s="88" t="s">
        <v>548</v>
      </c>
      <c r="S524" s="88">
        <v>11</v>
      </c>
      <c r="T524" s="88" t="s">
        <v>549</v>
      </c>
      <c r="AC524" s="88">
        <v>1</v>
      </c>
      <c r="AD524" s="88">
        <v>3</v>
      </c>
      <c r="AE524" s="88" t="s">
        <v>107</v>
      </c>
      <c r="AG524" s="88">
        <v>0</v>
      </c>
      <c r="AM524" s="88" t="s">
        <v>550</v>
      </c>
      <c r="AN524" s="88" t="s">
        <v>551</v>
      </c>
      <c r="AO524" s="88" t="s">
        <v>106</v>
      </c>
      <c r="AP524" s="133" t="str">
        <f t="shared" si="32"/>
        <v>02</v>
      </c>
      <c r="AQ524" s="133" t="str">
        <f t="shared" si="33"/>
        <v>09</v>
      </c>
      <c r="AR524" s="133">
        <f t="shared" si="34"/>
        <v>2022</v>
      </c>
      <c r="AS524" s="133" t="str">
        <f t="shared" si="35"/>
        <v>septembre</v>
      </c>
    </row>
    <row r="525" spans="1:45" hidden="1" x14ac:dyDescent="0.25">
      <c r="A525" s="88" t="s">
        <v>552</v>
      </c>
      <c r="B525" s="90">
        <v>44796</v>
      </c>
      <c r="C525" s="88">
        <v>1</v>
      </c>
      <c r="D525" s="88" t="s">
        <v>101</v>
      </c>
      <c r="E525" s="126">
        <v>472320</v>
      </c>
      <c r="F525" s="88">
        <v>5</v>
      </c>
      <c r="H525" s="88" t="s">
        <v>553</v>
      </c>
      <c r="I525" s="88">
        <v>7520</v>
      </c>
      <c r="J525" s="88">
        <v>35000</v>
      </c>
      <c r="K525" s="88">
        <v>35238</v>
      </c>
      <c r="L525" s="88" t="s">
        <v>123</v>
      </c>
      <c r="M525" s="89">
        <v>35</v>
      </c>
      <c r="P525" s="88" t="s">
        <v>554</v>
      </c>
      <c r="S525" s="88">
        <v>10</v>
      </c>
      <c r="U525" s="88">
        <v>29</v>
      </c>
      <c r="AC525" s="88">
        <v>2</v>
      </c>
      <c r="AD525" s="88">
        <v>2</v>
      </c>
      <c r="AE525" s="88" t="s">
        <v>108</v>
      </c>
      <c r="AF525" s="88" t="s">
        <v>241</v>
      </c>
      <c r="AG525" s="88">
        <v>4</v>
      </c>
      <c r="AM525" s="88" t="s">
        <v>555</v>
      </c>
      <c r="AN525" s="88" t="s">
        <v>556</v>
      </c>
      <c r="AO525" s="88" t="s">
        <v>106</v>
      </c>
      <c r="AP525" s="133" t="str">
        <f t="shared" si="32"/>
        <v>23</v>
      </c>
      <c r="AQ525" s="133" t="str">
        <f t="shared" si="33"/>
        <v>08</v>
      </c>
      <c r="AR525" s="133">
        <f t="shared" si="34"/>
        <v>2022</v>
      </c>
      <c r="AS525" s="133" t="str">
        <f t="shared" si="35"/>
        <v>août</v>
      </c>
    </row>
    <row r="526" spans="1:45" hidden="1" x14ac:dyDescent="0.25">
      <c r="A526" s="88" t="s">
        <v>552</v>
      </c>
      <c r="B526" s="90">
        <v>44796</v>
      </c>
      <c r="C526" s="88">
        <v>1</v>
      </c>
      <c r="D526" s="88" t="s">
        <v>101</v>
      </c>
      <c r="E526" s="126">
        <v>472320</v>
      </c>
      <c r="F526" s="88">
        <v>5</v>
      </c>
      <c r="H526" s="88" t="s">
        <v>553</v>
      </c>
      <c r="I526" s="88">
        <v>7520</v>
      </c>
      <c r="J526" s="88">
        <v>35000</v>
      </c>
      <c r="K526" s="88">
        <v>35238</v>
      </c>
      <c r="L526" s="88" t="s">
        <v>123</v>
      </c>
      <c r="M526" s="89">
        <v>35</v>
      </c>
      <c r="P526" s="88" t="s">
        <v>554</v>
      </c>
      <c r="S526" s="88">
        <v>18</v>
      </c>
      <c r="AC526" s="88">
        <v>1</v>
      </c>
      <c r="AD526" s="88">
        <v>3</v>
      </c>
      <c r="AE526" s="88" t="s">
        <v>107</v>
      </c>
      <c r="AG526" s="88">
        <v>0</v>
      </c>
      <c r="AM526" s="88" t="s">
        <v>555</v>
      </c>
      <c r="AN526" s="88" t="s">
        <v>556</v>
      </c>
      <c r="AO526" s="88" t="s">
        <v>106</v>
      </c>
      <c r="AP526" s="133" t="str">
        <f t="shared" si="32"/>
        <v>23</v>
      </c>
      <c r="AQ526" s="133" t="str">
        <f t="shared" si="33"/>
        <v>08</v>
      </c>
      <c r="AR526" s="133">
        <f t="shared" si="34"/>
        <v>2022</v>
      </c>
      <c r="AS526" s="133" t="str">
        <f t="shared" si="35"/>
        <v>août</v>
      </c>
    </row>
    <row r="527" spans="1:45" hidden="1" x14ac:dyDescent="0.25">
      <c r="A527" s="88" t="s">
        <v>552</v>
      </c>
      <c r="B527" s="90">
        <v>44796</v>
      </c>
      <c r="C527" s="88">
        <v>1</v>
      </c>
      <c r="D527" s="88" t="s">
        <v>101</v>
      </c>
      <c r="E527" s="126">
        <v>472320</v>
      </c>
      <c r="F527" s="88">
        <v>5</v>
      </c>
      <c r="H527" s="88" t="s">
        <v>553</v>
      </c>
      <c r="I527" s="88">
        <v>7520</v>
      </c>
      <c r="J527" s="88">
        <v>35000</v>
      </c>
      <c r="K527" s="88">
        <v>35238</v>
      </c>
      <c r="L527" s="88" t="s">
        <v>123</v>
      </c>
      <c r="M527" s="89">
        <v>35</v>
      </c>
      <c r="P527" s="88" t="s">
        <v>554</v>
      </c>
      <c r="S527" s="88">
        <v>10</v>
      </c>
      <c r="U527" s="88">
        <v>29</v>
      </c>
      <c r="AC527" s="88">
        <v>2</v>
      </c>
      <c r="AD527" s="88">
        <v>3</v>
      </c>
      <c r="AE527" s="88" t="s">
        <v>107</v>
      </c>
      <c r="AG527" s="88">
        <v>0</v>
      </c>
      <c r="AM527" s="88" t="s">
        <v>555</v>
      </c>
      <c r="AN527" s="88" t="s">
        <v>556</v>
      </c>
      <c r="AO527" s="88" t="s">
        <v>106</v>
      </c>
      <c r="AP527" s="133" t="str">
        <f t="shared" si="32"/>
        <v>23</v>
      </c>
      <c r="AQ527" s="133" t="str">
        <f t="shared" si="33"/>
        <v>08</v>
      </c>
      <c r="AR527" s="133">
        <f t="shared" si="34"/>
        <v>2022</v>
      </c>
      <c r="AS527" s="133" t="str">
        <f t="shared" si="35"/>
        <v>août</v>
      </c>
    </row>
    <row r="528" spans="1:45" hidden="1" x14ac:dyDescent="0.25">
      <c r="A528" s="88" t="s">
        <v>561</v>
      </c>
      <c r="B528" s="90">
        <v>44812</v>
      </c>
      <c r="C528" s="88">
        <v>1</v>
      </c>
      <c r="D528" s="88" t="s">
        <v>101</v>
      </c>
      <c r="E528" s="126">
        <v>140000</v>
      </c>
      <c r="F528" s="88">
        <v>16</v>
      </c>
      <c r="H528" s="88" t="s">
        <v>562</v>
      </c>
      <c r="I528" s="88">
        <v>5070</v>
      </c>
      <c r="J528" s="88">
        <v>35000</v>
      </c>
      <c r="K528" s="88">
        <v>35238</v>
      </c>
      <c r="L528" s="88" t="s">
        <v>123</v>
      </c>
      <c r="M528" s="89">
        <v>35</v>
      </c>
      <c r="P528" s="88" t="s">
        <v>563</v>
      </c>
      <c r="S528" s="88">
        <v>15</v>
      </c>
      <c r="T528" s="88" t="s">
        <v>564</v>
      </c>
      <c r="U528" s="88">
        <v>16</v>
      </c>
      <c r="AC528" s="88">
        <v>2</v>
      </c>
      <c r="AD528" s="88">
        <v>3</v>
      </c>
      <c r="AE528" s="88" t="s">
        <v>107</v>
      </c>
      <c r="AG528" s="88">
        <v>0</v>
      </c>
      <c r="AM528" s="88" t="s">
        <v>565</v>
      </c>
      <c r="AN528" s="88" t="s">
        <v>566</v>
      </c>
      <c r="AO528" s="88" t="s">
        <v>106</v>
      </c>
      <c r="AP528" s="133" t="str">
        <f t="shared" si="32"/>
        <v>08</v>
      </c>
      <c r="AQ528" s="133" t="str">
        <f t="shared" si="33"/>
        <v>09</v>
      </c>
      <c r="AR528" s="133">
        <f t="shared" si="34"/>
        <v>2022</v>
      </c>
      <c r="AS528" s="133" t="str">
        <f t="shared" si="35"/>
        <v>septembre</v>
      </c>
    </row>
    <row r="529" spans="1:45" hidden="1" x14ac:dyDescent="0.25">
      <c r="A529" s="88" t="s">
        <v>561</v>
      </c>
      <c r="B529" s="90">
        <v>44812</v>
      </c>
      <c r="C529" s="88">
        <v>1</v>
      </c>
      <c r="D529" s="88" t="s">
        <v>101</v>
      </c>
      <c r="E529" s="126">
        <v>140000</v>
      </c>
      <c r="F529" s="88">
        <v>16</v>
      </c>
      <c r="H529" s="88" t="s">
        <v>562</v>
      </c>
      <c r="I529" s="88">
        <v>5070</v>
      </c>
      <c r="J529" s="88">
        <v>35000</v>
      </c>
      <c r="K529" s="88">
        <v>35238</v>
      </c>
      <c r="L529" s="88" t="s">
        <v>123</v>
      </c>
      <c r="M529" s="89">
        <v>35</v>
      </c>
      <c r="P529" s="88" t="s">
        <v>563</v>
      </c>
      <c r="S529" s="88">
        <v>15</v>
      </c>
      <c r="T529" s="88" t="s">
        <v>564</v>
      </c>
      <c r="U529" s="88">
        <v>16</v>
      </c>
      <c r="AC529" s="88">
        <v>2</v>
      </c>
      <c r="AD529" s="88">
        <v>2</v>
      </c>
      <c r="AE529" s="88" t="s">
        <v>108</v>
      </c>
      <c r="AF529" s="88" t="s">
        <v>220</v>
      </c>
      <c r="AG529" s="88">
        <v>2</v>
      </c>
      <c r="AM529" s="88" t="s">
        <v>565</v>
      </c>
      <c r="AN529" s="88" t="s">
        <v>566</v>
      </c>
      <c r="AO529" s="88" t="s">
        <v>106</v>
      </c>
      <c r="AP529" s="133" t="str">
        <f t="shared" si="32"/>
        <v>08</v>
      </c>
      <c r="AQ529" s="133" t="str">
        <f t="shared" si="33"/>
        <v>09</v>
      </c>
      <c r="AR529" s="133">
        <f t="shared" si="34"/>
        <v>2022</v>
      </c>
      <c r="AS529" s="133" t="str">
        <f t="shared" si="35"/>
        <v>septembre</v>
      </c>
    </row>
    <row r="530" spans="1:45" hidden="1" x14ac:dyDescent="0.25">
      <c r="A530" s="88" t="s">
        <v>561</v>
      </c>
      <c r="B530" s="90">
        <v>44812</v>
      </c>
      <c r="C530" s="88">
        <v>1</v>
      </c>
      <c r="D530" s="88" t="s">
        <v>101</v>
      </c>
      <c r="E530" s="126">
        <v>140000</v>
      </c>
      <c r="F530" s="88">
        <v>16</v>
      </c>
      <c r="H530" s="88" t="s">
        <v>562</v>
      </c>
      <c r="I530" s="88">
        <v>5070</v>
      </c>
      <c r="J530" s="88">
        <v>35000</v>
      </c>
      <c r="K530" s="88">
        <v>35238</v>
      </c>
      <c r="L530" s="88" t="s">
        <v>123</v>
      </c>
      <c r="M530" s="89">
        <v>35</v>
      </c>
      <c r="P530" s="88" t="s">
        <v>563</v>
      </c>
      <c r="S530" s="88">
        <v>15</v>
      </c>
      <c r="T530" s="88" t="s">
        <v>564</v>
      </c>
      <c r="U530" s="88">
        <v>16</v>
      </c>
      <c r="AC530" s="88">
        <v>2</v>
      </c>
      <c r="AD530" s="88">
        <v>3</v>
      </c>
      <c r="AE530" s="88" t="s">
        <v>107</v>
      </c>
      <c r="AG530" s="88">
        <v>0</v>
      </c>
      <c r="AM530" s="88" t="s">
        <v>565</v>
      </c>
      <c r="AN530" s="88" t="s">
        <v>566</v>
      </c>
      <c r="AO530" s="88" t="s">
        <v>106</v>
      </c>
      <c r="AP530" s="133" t="str">
        <f t="shared" si="32"/>
        <v>08</v>
      </c>
      <c r="AQ530" s="133" t="str">
        <f t="shared" si="33"/>
        <v>09</v>
      </c>
      <c r="AR530" s="133">
        <f t="shared" si="34"/>
        <v>2022</v>
      </c>
      <c r="AS530" s="133" t="str">
        <f t="shared" si="35"/>
        <v>septembre</v>
      </c>
    </row>
    <row r="531" spans="1:45" hidden="1" x14ac:dyDescent="0.25">
      <c r="A531" s="88" t="s">
        <v>567</v>
      </c>
      <c r="B531" s="90">
        <v>44812</v>
      </c>
      <c r="C531" s="88">
        <v>1</v>
      </c>
      <c r="D531" s="88" t="s">
        <v>101</v>
      </c>
      <c r="E531" s="126">
        <v>340000</v>
      </c>
      <c r="F531" s="88">
        <v>23</v>
      </c>
      <c r="H531" s="88" t="s">
        <v>195</v>
      </c>
      <c r="I531" s="88">
        <v>7310</v>
      </c>
      <c r="J531" s="88">
        <v>35000</v>
      </c>
      <c r="K531" s="88">
        <v>35238</v>
      </c>
      <c r="L531" s="88" t="s">
        <v>123</v>
      </c>
      <c r="M531" s="89">
        <v>35</v>
      </c>
      <c r="P531" s="88" t="s">
        <v>568</v>
      </c>
      <c r="S531" s="88">
        <v>4</v>
      </c>
      <c r="AC531" s="88">
        <v>1</v>
      </c>
      <c r="AD531" s="88">
        <v>3</v>
      </c>
      <c r="AE531" s="88" t="s">
        <v>107</v>
      </c>
      <c r="AG531" s="88">
        <v>0</v>
      </c>
      <c r="AM531" s="88" t="s">
        <v>569</v>
      </c>
      <c r="AN531" s="88" t="s">
        <v>570</v>
      </c>
      <c r="AO531" s="88" t="s">
        <v>106</v>
      </c>
      <c r="AP531" s="133" t="str">
        <f t="shared" si="32"/>
        <v>08</v>
      </c>
      <c r="AQ531" s="133" t="str">
        <f t="shared" si="33"/>
        <v>09</v>
      </c>
      <c r="AR531" s="133">
        <f t="shared" si="34"/>
        <v>2022</v>
      </c>
      <c r="AS531" s="133" t="str">
        <f t="shared" si="35"/>
        <v>septembre</v>
      </c>
    </row>
    <row r="532" spans="1:45" hidden="1" x14ac:dyDescent="0.25">
      <c r="A532" s="88" t="s">
        <v>567</v>
      </c>
      <c r="B532" s="90">
        <v>44812</v>
      </c>
      <c r="C532" s="88">
        <v>1</v>
      </c>
      <c r="D532" s="88" t="s">
        <v>101</v>
      </c>
      <c r="E532" s="126">
        <v>340000</v>
      </c>
      <c r="F532" s="88">
        <v>23</v>
      </c>
      <c r="H532" s="88" t="s">
        <v>195</v>
      </c>
      <c r="I532" s="88">
        <v>7310</v>
      </c>
      <c r="J532" s="88">
        <v>35000</v>
      </c>
      <c r="K532" s="88">
        <v>35238</v>
      </c>
      <c r="L532" s="88" t="s">
        <v>123</v>
      </c>
      <c r="M532" s="89">
        <v>35</v>
      </c>
      <c r="P532" s="88" t="s">
        <v>568</v>
      </c>
      <c r="S532" s="88">
        <v>4</v>
      </c>
      <c r="AC532" s="88">
        <v>1</v>
      </c>
      <c r="AD532" s="88">
        <v>2</v>
      </c>
      <c r="AE532" s="88" t="s">
        <v>108</v>
      </c>
      <c r="AF532" s="88" t="s">
        <v>169</v>
      </c>
      <c r="AG532" s="88">
        <v>4</v>
      </c>
      <c r="AM532" s="88" t="s">
        <v>569</v>
      </c>
      <c r="AN532" s="88" t="s">
        <v>570</v>
      </c>
      <c r="AO532" s="88" t="s">
        <v>106</v>
      </c>
      <c r="AP532" s="133" t="str">
        <f t="shared" si="32"/>
        <v>08</v>
      </c>
      <c r="AQ532" s="133" t="str">
        <f t="shared" si="33"/>
        <v>09</v>
      </c>
      <c r="AR532" s="133">
        <f t="shared" si="34"/>
        <v>2022</v>
      </c>
      <c r="AS532" s="133" t="str">
        <f t="shared" si="35"/>
        <v>septembre</v>
      </c>
    </row>
    <row r="533" spans="1:45" hidden="1" x14ac:dyDescent="0.25">
      <c r="A533" s="88" t="s">
        <v>572</v>
      </c>
      <c r="B533" s="90">
        <v>44823</v>
      </c>
      <c r="C533" s="88">
        <v>1</v>
      </c>
      <c r="D533" s="88" t="s">
        <v>101</v>
      </c>
      <c r="E533" s="126">
        <v>95000</v>
      </c>
      <c r="F533" s="88">
        <v>2</v>
      </c>
      <c r="H533" s="88" t="s">
        <v>573</v>
      </c>
      <c r="I533" s="88">
        <v>9360</v>
      </c>
      <c r="J533" s="88">
        <v>35000</v>
      </c>
      <c r="K533" s="88">
        <v>35238</v>
      </c>
      <c r="L533" s="88" t="s">
        <v>123</v>
      </c>
      <c r="M533" s="89">
        <v>35</v>
      </c>
      <c r="P533" s="88" t="s">
        <v>574</v>
      </c>
      <c r="S533" s="88">
        <v>320</v>
      </c>
      <c r="T533" s="88" t="s">
        <v>575</v>
      </c>
      <c r="AC533" s="88">
        <v>1</v>
      </c>
      <c r="AD533" s="88">
        <v>2</v>
      </c>
      <c r="AE533" s="88" t="s">
        <v>108</v>
      </c>
      <c r="AF533" s="88" t="s">
        <v>131</v>
      </c>
      <c r="AG533" s="88">
        <v>1</v>
      </c>
      <c r="AM533" s="88" t="s">
        <v>576</v>
      </c>
      <c r="AN533" s="88" t="s">
        <v>577</v>
      </c>
      <c r="AO533" s="88" t="s">
        <v>106</v>
      </c>
      <c r="AP533" s="133" t="str">
        <f t="shared" si="32"/>
        <v>19</v>
      </c>
      <c r="AQ533" s="133" t="str">
        <f t="shared" si="33"/>
        <v>09</v>
      </c>
      <c r="AR533" s="133">
        <f t="shared" si="34"/>
        <v>2022</v>
      </c>
      <c r="AS533" s="133" t="str">
        <f t="shared" si="35"/>
        <v>septembre</v>
      </c>
    </row>
    <row r="534" spans="1:45" hidden="1" x14ac:dyDescent="0.25">
      <c r="A534" s="88" t="s">
        <v>580</v>
      </c>
      <c r="B534" s="90">
        <v>44818</v>
      </c>
      <c r="C534" s="88">
        <v>1</v>
      </c>
      <c r="D534" s="88" t="s">
        <v>101</v>
      </c>
      <c r="E534" s="126">
        <v>190000</v>
      </c>
      <c r="F534" s="88">
        <v>8</v>
      </c>
      <c r="H534" s="88" t="s">
        <v>195</v>
      </c>
      <c r="I534" s="88">
        <v>7310</v>
      </c>
      <c r="J534" s="88">
        <v>35000</v>
      </c>
      <c r="K534" s="88">
        <v>35238</v>
      </c>
      <c r="L534" s="88" t="s">
        <v>123</v>
      </c>
      <c r="M534" s="89">
        <v>35</v>
      </c>
      <c r="P534" s="88" t="s">
        <v>581</v>
      </c>
      <c r="AC534" s="88">
        <v>0</v>
      </c>
      <c r="AD534" s="88">
        <v>1</v>
      </c>
      <c r="AE534" s="88" t="s">
        <v>10</v>
      </c>
      <c r="AF534" s="88" t="s">
        <v>148</v>
      </c>
      <c r="AG534" s="88">
        <v>4</v>
      </c>
      <c r="AH534" s="88" t="s">
        <v>105</v>
      </c>
      <c r="AI534" s="88" t="s">
        <v>11</v>
      </c>
      <c r="AL534" s="88" t="s">
        <v>292</v>
      </c>
      <c r="AM534" s="88" t="s">
        <v>582</v>
      </c>
      <c r="AN534" s="88" t="s">
        <v>583</v>
      </c>
      <c r="AO534" s="88" t="s">
        <v>106</v>
      </c>
      <c r="AP534" s="133" t="str">
        <f t="shared" si="32"/>
        <v>14</v>
      </c>
      <c r="AQ534" s="133" t="str">
        <f t="shared" si="33"/>
        <v>09</v>
      </c>
      <c r="AR534" s="133">
        <f t="shared" si="34"/>
        <v>2022</v>
      </c>
      <c r="AS534" s="133" t="str">
        <f t="shared" si="35"/>
        <v>septembre</v>
      </c>
    </row>
    <row r="535" spans="1:45" hidden="1" x14ac:dyDescent="0.25">
      <c r="A535" s="88" t="s">
        <v>585</v>
      </c>
      <c r="B535" s="90">
        <v>44805</v>
      </c>
      <c r="C535" s="88">
        <v>1</v>
      </c>
      <c r="D535" s="88" t="s">
        <v>101</v>
      </c>
      <c r="E535" s="126">
        <v>577500</v>
      </c>
      <c r="F535" s="88">
        <v>1</v>
      </c>
      <c r="H535" s="88" t="s">
        <v>529</v>
      </c>
      <c r="I535" s="88">
        <v>1040</v>
      </c>
      <c r="J535" s="88">
        <v>35000</v>
      </c>
      <c r="K535" s="88">
        <v>35238</v>
      </c>
      <c r="L535" s="88" t="s">
        <v>123</v>
      </c>
      <c r="M535" s="89">
        <v>35</v>
      </c>
      <c r="P535" s="88" t="s">
        <v>530</v>
      </c>
      <c r="S535" s="88">
        <v>100</v>
      </c>
      <c r="AC535" s="88">
        <v>1</v>
      </c>
      <c r="AD535" s="88">
        <v>4</v>
      </c>
      <c r="AE535" s="88" t="s">
        <v>126</v>
      </c>
      <c r="AF535" s="88" t="s">
        <v>130</v>
      </c>
      <c r="AG535" s="88">
        <v>0</v>
      </c>
      <c r="AM535" s="88" t="s">
        <v>531</v>
      </c>
      <c r="AN535" s="88" t="s">
        <v>532</v>
      </c>
      <c r="AO535" s="88" t="s">
        <v>106</v>
      </c>
      <c r="AP535" s="133" t="str">
        <f t="shared" si="32"/>
        <v>01</v>
      </c>
      <c r="AQ535" s="133" t="str">
        <f t="shared" si="33"/>
        <v>09</v>
      </c>
      <c r="AR535" s="133">
        <f t="shared" si="34"/>
        <v>2022</v>
      </c>
      <c r="AS535" s="133" t="str">
        <f t="shared" si="35"/>
        <v>septembre</v>
      </c>
    </row>
    <row r="536" spans="1:45" hidden="1" x14ac:dyDescent="0.25">
      <c r="A536" s="88" t="s">
        <v>587</v>
      </c>
      <c r="B536" s="90">
        <v>44809</v>
      </c>
      <c r="C536" s="88">
        <v>1</v>
      </c>
      <c r="D536" s="88" t="s">
        <v>101</v>
      </c>
      <c r="E536" s="126">
        <v>87500</v>
      </c>
      <c r="F536" s="88">
        <v>11</v>
      </c>
      <c r="H536" s="88" t="s">
        <v>404</v>
      </c>
      <c r="I536" s="88">
        <v>6031</v>
      </c>
      <c r="J536" s="88">
        <v>35000</v>
      </c>
      <c r="K536" s="88">
        <v>35238</v>
      </c>
      <c r="L536" s="88" t="s">
        <v>123</v>
      </c>
      <c r="M536" s="89">
        <v>35</v>
      </c>
      <c r="P536" s="88" t="s">
        <v>427</v>
      </c>
      <c r="S536" s="88">
        <v>23</v>
      </c>
      <c r="T536" s="88" t="s">
        <v>588</v>
      </c>
      <c r="AC536" s="88">
        <v>1</v>
      </c>
      <c r="AD536" s="88">
        <v>2</v>
      </c>
      <c r="AE536" s="88" t="s">
        <v>108</v>
      </c>
      <c r="AF536" s="88" t="s">
        <v>249</v>
      </c>
      <c r="AG536" s="88">
        <v>1</v>
      </c>
      <c r="AM536" s="88" t="s">
        <v>429</v>
      </c>
      <c r="AN536" s="88" t="s">
        <v>430</v>
      </c>
      <c r="AO536" s="88" t="s">
        <v>106</v>
      </c>
      <c r="AP536" s="133" t="str">
        <f t="shared" si="32"/>
        <v>05</v>
      </c>
      <c r="AQ536" s="133" t="str">
        <f t="shared" si="33"/>
        <v>09</v>
      </c>
      <c r="AR536" s="133">
        <f t="shared" si="34"/>
        <v>2022</v>
      </c>
      <c r="AS536" s="133" t="str">
        <f t="shared" si="35"/>
        <v>septembre</v>
      </c>
    </row>
    <row r="537" spans="1:45" hidden="1" x14ac:dyDescent="0.25">
      <c r="A537" s="88" t="s">
        <v>590</v>
      </c>
      <c r="B537" s="90">
        <v>44823</v>
      </c>
      <c r="C537" s="88">
        <v>1</v>
      </c>
      <c r="D537" s="88" t="s">
        <v>101</v>
      </c>
      <c r="E537" s="126">
        <v>15000</v>
      </c>
      <c r="F537" s="88">
        <v>26</v>
      </c>
      <c r="H537" s="88" t="s">
        <v>236</v>
      </c>
      <c r="I537" s="88">
        <v>5710</v>
      </c>
      <c r="J537" s="88">
        <v>35000</v>
      </c>
      <c r="K537" s="88">
        <v>35238</v>
      </c>
      <c r="L537" s="88" t="s">
        <v>123</v>
      </c>
      <c r="M537" s="89">
        <v>35</v>
      </c>
      <c r="P537" s="88" t="s">
        <v>591</v>
      </c>
      <c r="S537" s="88">
        <v>48</v>
      </c>
      <c r="AC537" s="88">
        <v>1</v>
      </c>
      <c r="AD537" s="88">
        <v>3</v>
      </c>
      <c r="AE537" s="88" t="s">
        <v>107</v>
      </c>
      <c r="AG537" s="88">
        <v>0</v>
      </c>
      <c r="AM537" s="88" t="s">
        <v>592</v>
      </c>
      <c r="AN537" s="88" t="s">
        <v>593</v>
      </c>
      <c r="AO537" s="88" t="s">
        <v>106</v>
      </c>
      <c r="AP537" s="133" t="str">
        <f t="shared" si="32"/>
        <v>19</v>
      </c>
      <c r="AQ537" s="133" t="str">
        <f t="shared" si="33"/>
        <v>09</v>
      </c>
      <c r="AR537" s="133">
        <f t="shared" si="34"/>
        <v>2022</v>
      </c>
      <c r="AS537" s="133" t="str">
        <f t="shared" si="35"/>
        <v>septembre</v>
      </c>
    </row>
    <row r="538" spans="1:45" hidden="1" x14ac:dyDescent="0.25">
      <c r="A538" s="88" t="s">
        <v>590</v>
      </c>
      <c r="B538" s="90">
        <v>44823</v>
      </c>
      <c r="C538" s="88">
        <v>1</v>
      </c>
      <c r="D538" s="88" t="s">
        <v>101</v>
      </c>
      <c r="E538" s="126">
        <v>15000</v>
      </c>
      <c r="F538" s="88">
        <v>26</v>
      </c>
      <c r="H538" s="88" t="s">
        <v>236</v>
      </c>
      <c r="I538" s="88">
        <v>5710</v>
      </c>
      <c r="J538" s="88">
        <v>35000</v>
      </c>
      <c r="K538" s="88">
        <v>35238</v>
      </c>
      <c r="L538" s="88" t="s">
        <v>123</v>
      </c>
      <c r="M538" s="89">
        <v>35</v>
      </c>
      <c r="P538" s="88" t="s">
        <v>591</v>
      </c>
      <c r="S538" s="88">
        <v>48</v>
      </c>
      <c r="AC538" s="88">
        <v>1</v>
      </c>
      <c r="AD538" s="88">
        <v>3</v>
      </c>
      <c r="AE538" s="88" t="s">
        <v>107</v>
      </c>
      <c r="AG538" s="88">
        <v>0</v>
      </c>
      <c r="AM538" s="88" t="s">
        <v>592</v>
      </c>
      <c r="AN538" s="88" t="s">
        <v>593</v>
      </c>
      <c r="AO538" s="88" t="s">
        <v>106</v>
      </c>
      <c r="AP538" s="133" t="str">
        <f t="shared" si="32"/>
        <v>19</v>
      </c>
      <c r="AQ538" s="133" t="str">
        <f t="shared" si="33"/>
        <v>09</v>
      </c>
      <c r="AR538" s="133">
        <f t="shared" si="34"/>
        <v>2022</v>
      </c>
      <c r="AS538" s="133" t="str">
        <f t="shared" si="35"/>
        <v>septembre</v>
      </c>
    </row>
    <row r="539" spans="1:45" hidden="1" x14ac:dyDescent="0.25">
      <c r="A539" s="88" t="s">
        <v>590</v>
      </c>
      <c r="B539" s="90">
        <v>44823</v>
      </c>
      <c r="C539" s="88">
        <v>1</v>
      </c>
      <c r="D539" s="88" t="s">
        <v>101</v>
      </c>
      <c r="E539" s="126">
        <v>15000</v>
      </c>
      <c r="F539" s="88">
        <v>26</v>
      </c>
      <c r="H539" s="88" t="s">
        <v>236</v>
      </c>
      <c r="I539" s="88">
        <v>5710</v>
      </c>
      <c r="J539" s="88">
        <v>35000</v>
      </c>
      <c r="K539" s="88">
        <v>35238</v>
      </c>
      <c r="L539" s="88" t="s">
        <v>123</v>
      </c>
      <c r="M539" s="89">
        <v>35</v>
      </c>
      <c r="P539" s="88" t="s">
        <v>591</v>
      </c>
      <c r="S539" s="88">
        <v>48</v>
      </c>
      <c r="AC539" s="88">
        <v>1</v>
      </c>
      <c r="AD539" s="88">
        <v>2</v>
      </c>
      <c r="AE539" s="88" t="s">
        <v>108</v>
      </c>
      <c r="AF539" s="88" t="s">
        <v>367</v>
      </c>
      <c r="AG539" s="88">
        <v>4</v>
      </c>
      <c r="AM539" s="88" t="s">
        <v>592</v>
      </c>
      <c r="AN539" s="88" t="s">
        <v>593</v>
      </c>
      <c r="AO539" s="88" t="s">
        <v>106</v>
      </c>
      <c r="AP539" s="133" t="str">
        <f t="shared" si="32"/>
        <v>19</v>
      </c>
      <c r="AQ539" s="133" t="str">
        <f t="shared" si="33"/>
        <v>09</v>
      </c>
      <c r="AR539" s="133">
        <f t="shared" si="34"/>
        <v>2022</v>
      </c>
      <c r="AS539" s="133" t="str">
        <f t="shared" si="35"/>
        <v>septembre</v>
      </c>
    </row>
    <row r="540" spans="1:45" hidden="1" x14ac:dyDescent="0.25">
      <c r="A540" s="88" t="s">
        <v>594</v>
      </c>
      <c r="B540" s="90">
        <v>44819</v>
      </c>
      <c r="C540" s="88">
        <v>1</v>
      </c>
      <c r="D540" s="88" t="s">
        <v>101</v>
      </c>
      <c r="E540" s="126">
        <v>463570</v>
      </c>
      <c r="F540" s="88">
        <v>3</v>
      </c>
      <c r="H540" s="88" t="s">
        <v>161</v>
      </c>
      <c r="I540" s="88">
        <v>5230</v>
      </c>
      <c r="J540" s="88">
        <v>35000</v>
      </c>
      <c r="K540" s="88">
        <v>35238</v>
      </c>
      <c r="L540" s="88" t="s">
        <v>123</v>
      </c>
      <c r="M540" s="89">
        <v>35</v>
      </c>
      <c r="P540" s="88" t="s">
        <v>595</v>
      </c>
      <c r="S540" s="88">
        <v>12</v>
      </c>
      <c r="U540" s="88">
        <v>19</v>
      </c>
      <c r="V540" s="88" t="s">
        <v>596</v>
      </c>
      <c r="W540" s="88">
        <v>2</v>
      </c>
      <c r="Y540" s="88">
        <v>33</v>
      </c>
      <c r="AC540" s="88">
        <v>4</v>
      </c>
      <c r="AD540" s="88">
        <v>3</v>
      </c>
      <c r="AE540" s="88" t="s">
        <v>107</v>
      </c>
      <c r="AG540" s="88">
        <v>0</v>
      </c>
      <c r="AM540" s="88" t="s">
        <v>597</v>
      </c>
      <c r="AN540" s="88" t="s">
        <v>598</v>
      </c>
      <c r="AO540" s="88" t="s">
        <v>106</v>
      </c>
      <c r="AP540" s="133" t="str">
        <f t="shared" si="32"/>
        <v>15</v>
      </c>
      <c r="AQ540" s="133" t="str">
        <f t="shared" si="33"/>
        <v>09</v>
      </c>
      <c r="AR540" s="133">
        <f t="shared" si="34"/>
        <v>2022</v>
      </c>
      <c r="AS540" s="133" t="str">
        <f t="shared" si="35"/>
        <v>septembre</v>
      </c>
    </row>
    <row r="541" spans="1:45" hidden="1" x14ac:dyDescent="0.25">
      <c r="A541" s="88" t="s">
        <v>594</v>
      </c>
      <c r="B541" s="90">
        <v>44819</v>
      </c>
      <c r="C541" s="88">
        <v>1</v>
      </c>
      <c r="D541" s="88" t="s">
        <v>101</v>
      </c>
      <c r="E541" s="126">
        <v>463570</v>
      </c>
      <c r="F541" s="88">
        <v>3</v>
      </c>
      <c r="H541" s="88" t="s">
        <v>161</v>
      </c>
      <c r="I541" s="88">
        <v>5230</v>
      </c>
      <c r="J541" s="88">
        <v>35000</v>
      </c>
      <c r="K541" s="88">
        <v>35238</v>
      </c>
      <c r="L541" s="88" t="s">
        <v>123</v>
      </c>
      <c r="M541" s="89">
        <v>35</v>
      </c>
      <c r="P541" s="88" t="s">
        <v>595</v>
      </c>
      <c r="S541" s="88">
        <v>12</v>
      </c>
      <c r="U541" s="88">
        <v>19</v>
      </c>
      <c r="V541" s="88" t="s">
        <v>596</v>
      </c>
      <c r="W541" s="88">
        <v>2</v>
      </c>
      <c r="Y541" s="88">
        <v>33</v>
      </c>
      <c r="AC541" s="88">
        <v>4</v>
      </c>
      <c r="AD541" s="88">
        <v>2</v>
      </c>
      <c r="AE541" s="88" t="s">
        <v>108</v>
      </c>
      <c r="AF541" s="88" t="s">
        <v>128</v>
      </c>
      <c r="AG541" s="88">
        <v>4</v>
      </c>
      <c r="AM541" s="88" t="s">
        <v>597</v>
      </c>
      <c r="AN541" s="88" t="s">
        <v>598</v>
      </c>
      <c r="AO541" s="88" t="s">
        <v>106</v>
      </c>
      <c r="AP541" s="133" t="str">
        <f t="shared" si="32"/>
        <v>15</v>
      </c>
      <c r="AQ541" s="133" t="str">
        <f t="shared" si="33"/>
        <v>09</v>
      </c>
      <c r="AR541" s="133">
        <f t="shared" si="34"/>
        <v>2022</v>
      </c>
      <c r="AS541" s="133" t="str">
        <f t="shared" si="35"/>
        <v>septembre</v>
      </c>
    </row>
    <row r="542" spans="1:45" hidden="1" x14ac:dyDescent="0.25">
      <c r="A542" s="88" t="s">
        <v>594</v>
      </c>
      <c r="B542" s="90">
        <v>44819</v>
      </c>
      <c r="C542" s="88">
        <v>1</v>
      </c>
      <c r="D542" s="88" t="s">
        <v>101</v>
      </c>
      <c r="E542" s="126">
        <v>463570</v>
      </c>
      <c r="F542" s="88">
        <v>3</v>
      </c>
      <c r="H542" s="88" t="s">
        <v>161</v>
      </c>
      <c r="I542" s="88">
        <v>5230</v>
      </c>
      <c r="J542" s="88">
        <v>35000</v>
      </c>
      <c r="K542" s="88">
        <v>35238</v>
      </c>
      <c r="L542" s="88" t="s">
        <v>123</v>
      </c>
      <c r="M542" s="89">
        <v>35</v>
      </c>
      <c r="P542" s="88" t="s">
        <v>595</v>
      </c>
      <c r="S542" s="88">
        <v>12</v>
      </c>
      <c r="U542" s="88">
        <v>19</v>
      </c>
      <c r="V542" s="88" t="s">
        <v>596</v>
      </c>
      <c r="W542" s="88">
        <v>2</v>
      </c>
      <c r="Y542" s="88">
        <v>33</v>
      </c>
      <c r="AC542" s="88">
        <v>4</v>
      </c>
      <c r="AD542" s="88">
        <v>3</v>
      </c>
      <c r="AE542" s="88" t="s">
        <v>107</v>
      </c>
      <c r="AG542" s="88">
        <v>0</v>
      </c>
      <c r="AM542" s="88" t="s">
        <v>597</v>
      </c>
      <c r="AN542" s="88" t="s">
        <v>598</v>
      </c>
      <c r="AO542" s="88" t="s">
        <v>106</v>
      </c>
      <c r="AP542" s="133" t="str">
        <f t="shared" si="32"/>
        <v>15</v>
      </c>
      <c r="AQ542" s="133" t="str">
        <f t="shared" si="33"/>
        <v>09</v>
      </c>
      <c r="AR542" s="133">
        <f t="shared" si="34"/>
        <v>2022</v>
      </c>
      <c r="AS542" s="133" t="str">
        <f t="shared" si="35"/>
        <v>septembre</v>
      </c>
    </row>
    <row r="543" spans="1:45" hidden="1" x14ac:dyDescent="0.25">
      <c r="A543" s="88" t="s">
        <v>594</v>
      </c>
      <c r="B543" s="90">
        <v>44819</v>
      </c>
      <c r="C543" s="88">
        <v>1</v>
      </c>
      <c r="D543" s="88" t="s">
        <v>101</v>
      </c>
      <c r="E543" s="126">
        <v>463570</v>
      </c>
      <c r="F543" s="88">
        <v>3</v>
      </c>
      <c r="H543" s="88" t="s">
        <v>161</v>
      </c>
      <c r="I543" s="88">
        <v>5230</v>
      </c>
      <c r="J543" s="88">
        <v>35000</v>
      </c>
      <c r="K543" s="88">
        <v>35238</v>
      </c>
      <c r="L543" s="88" t="s">
        <v>123</v>
      </c>
      <c r="M543" s="89">
        <v>35</v>
      </c>
      <c r="P543" s="88" t="s">
        <v>595</v>
      </c>
      <c r="S543" s="88">
        <v>12</v>
      </c>
      <c r="U543" s="88">
        <v>19</v>
      </c>
      <c r="V543" s="88" t="s">
        <v>596</v>
      </c>
      <c r="W543" s="88">
        <v>2</v>
      </c>
      <c r="Y543" s="88">
        <v>33</v>
      </c>
      <c r="AC543" s="88">
        <v>4</v>
      </c>
      <c r="AD543" s="88">
        <v>3</v>
      </c>
      <c r="AE543" s="88" t="s">
        <v>107</v>
      </c>
      <c r="AG543" s="88">
        <v>0</v>
      </c>
      <c r="AM543" s="88" t="s">
        <v>597</v>
      </c>
      <c r="AN543" s="88" t="s">
        <v>598</v>
      </c>
      <c r="AO543" s="88" t="s">
        <v>106</v>
      </c>
      <c r="AP543" s="133" t="str">
        <f t="shared" si="32"/>
        <v>15</v>
      </c>
      <c r="AQ543" s="133" t="str">
        <f t="shared" si="33"/>
        <v>09</v>
      </c>
      <c r="AR543" s="133">
        <f t="shared" si="34"/>
        <v>2022</v>
      </c>
      <c r="AS543" s="133" t="str">
        <f t="shared" si="35"/>
        <v>septembre</v>
      </c>
    </row>
    <row r="544" spans="1:45" hidden="1" x14ac:dyDescent="0.25">
      <c r="A544" s="88" t="s">
        <v>599</v>
      </c>
      <c r="B544" s="90">
        <v>44820</v>
      </c>
      <c r="C544" s="88">
        <v>1</v>
      </c>
      <c r="D544" s="88" t="s">
        <v>101</v>
      </c>
      <c r="E544" s="126">
        <v>20000</v>
      </c>
      <c r="F544" s="88">
        <v>10</v>
      </c>
      <c r="H544" s="88" t="s">
        <v>512</v>
      </c>
      <c r="I544" s="88">
        <v>1570</v>
      </c>
      <c r="J544" s="88">
        <v>35000</v>
      </c>
      <c r="K544" s="88">
        <v>35238</v>
      </c>
      <c r="L544" s="88" t="s">
        <v>123</v>
      </c>
      <c r="M544" s="89">
        <v>35</v>
      </c>
      <c r="P544" s="88" t="s">
        <v>600</v>
      </c>
      <c r="S544" s="88">
        <v>18</v>
      </c>
      <c r="U544" s="88">
        <v>19</v>
      </c>
      <c r="W544" s="88">
        <v>20</v>
      </c>
      <c r="AC544" s="88">
        <v>3</v>
      </c>
      <c r="AD544" s="88">
        <v>3</v>
      </c>
      <c r="AE544" s="88" t="s">
        <v>107</v>
      </c>
      <c r="AG544" s="88">
        <v>0</v>
      </c>
      <c r="AM544" s="88" t="s">
        <v>601</v>
      </c>
      <c r="AN544" s="88" t="s">
        <v>602</v>
      </c>
      <c r="AO544" s="88" t="s">
        <v>106</v>
      </c>
      <c r="AP544" s="133" t="str">
        <f t="shared" si="32"/>
        <v>16</v>
      </c>
      <c r="AQ544" s="133" t="str">
        <f t="shared" si="33"/>
        <v>09</v>
      </c>
      <c r="AR544" s="133">
        <f t="shared" si="34"/>
        <v>2022</v>
      </c>
      <c r="AS544" s="133" t="str">
        <f t="shared" si="35"/>
        <v>septembre</v>
      </c>
    </row>
    <row r="545" spans="1:45" hidden="1" x14ac:dyDescent="0.25">
      <c r="A545" s="88" t="s">
        <v>608</v>
      </c>
      <c r="B545" s="90">
        <v>44830</v>
      </c>
      <c r="C545" s="88">
        <v>1</v>
      </c>
      <c r="D545" s="88" t="s">
        <v>101</v>
      </c>
      <c r="E545" s="126">
        <v>220000</v>
      </c>
      <c r="F545" s="88">
        <v>12</v>
      </c>
      <c r="H545" s="88" t="s">
        <v>522</v>
      </c>
      <c r="I545" s="88">
        <v>8870</v>
      </c>
      <c r="J545" s="88">
        <v>35000</v>
      </c>
      <c r="K545" s="88">
        <v>35238</v>
      </c>
      <c r="L545" s="88" t="s">
        <v>123</v>
      </c>
      <c r="M545" s="89">
        <v>35</v>
      </c>
      <c r="P545" s="88" t="s">
        <v>609</v>
      </c>
      <c r="S545" s="88">
        <v>10</v>
      </c>
      <c r="T545" s="88" t="s">
        <v>610</v>
      </c>
      <c r="AC545" s="88">
        <v>1</v>
      </c>
      <c r="AD545" s="88">
        <v>2</v>
      </c>
      <c r="AE545" s="88" t="s">
        <v>108</v>
      </c>
      <c r="AF545" s="88" t="s">
        <v>147</v>
      </c>
      <c r="AG545" s="88">
        <v>3</v>
      </c>
      <c r="AM545" s="88" t="s">
        <v>611</v>
      </c>
      <c r="AN545" s="88" t="s">
        <v>612</v>
      </c>
      <c r="AO545" s="88" t="s">
        <v>106</v>
      </c>
      <c r="AP545" s="133" t="str">
        <f t="shared" si="32"/>
        <v>26</v>
      </c>
      <c r="AQ545" s="133" t="str">
        <f t="shared" si="33"/>
        <v>09</v>
      </c>
      <c r="AR545" s="133">
        <f t="shared" si="34"/>
        <v>2022</v>
      </c>
      <c r="AS545" s="133" t="str">
        <f t="shared" si="35"/>
        <v>septembre</v>
      </c>
    </row>
    <row r="546" spans="1:45" hidden="1" x14ac:dyDescent="0.25">
      <c r="A546" s="88" t="s">
        <v>618</v>
      </c>
      <c r="B546" s="90">
        <v>44813</v>
      </c>
      <c r="C546" s="88">
        <v>1</v>
      </c>
      <c r="D546" s="88" t="s">
        <v>101</v>
      </c>
      <c r="E546" s="126">
        <v>310000</v>
      </c>
      <c r="F546" s="88">
        <v>9</v>
      </c>
      <c r="H546" s="88" t="s">
        <v>287</v>
      </c>
      <c r="I546" s="88">
        <v>6640</v>
      </c>
      <c r="J546" s="88">
        <v>35000</v>
      </c>
      <c r="K546" s="88">
        <v>35238</v>
      </c>
      <c r="L546" s="88" t="s">
        <v>123</v>
      </c>
      <c r="M546" s="89">
        <v>35</v>
      </c>
      <c r="P546" s="88" t="s">
        <v>619</v>
      </c>
      <c r="S546" s="88">
        <v>16</v>
      </c>
      <c r="U546" s="88">
        <v>21</v>
      </c>
      <c r="W546" s="88">
        <v>33</v>
      </c>
      <c r="AC546" s="88">
        <v>3</v>
      </c>
      <c r="AD546" s="88">
        <v>4</v>
      </c>
      <c r="AE546" s="88" t="s">
        <v>126</v>
      </c>
      <c r="AF546" s="88" t="s">
        <v>169</v>
      </c>
      <c r="AG546" s="88">
        <v>0</v>
      </c>
      <c r="AM546" s="88" t="s">
        <v>620</v>
      </c>
      <c r="AN546" s="88" t="s">
        <v>621</v>
      </c>
      <c r="AO546" s="88" t="s">
        <v>106</v>
      </c>
      <c r="AP546" s="133" t="str">
        <f t="shared" si="32"/>
        <v>09</v>
      </c>
      <c r="AQ546" s="133" t="str">
        <f t="shared" si="33"/>
        <v>09</v>
      </c>
      <c r="AR546" s="133">
        <f t="shared" si="34"/>
        <v>2022</v>
      </c>
      <c r="AS546" s="133" t="str">
        <f t="shared" si="35"/>
        <v>septembre</v>
      </c>
    </row>
    <row r="547" spans="1:45" hidden="1" x14ac:dyDescent="0.25">
      <c r="A547" s="88" t="s">
        <v>622</v>
      </c>
      <c r="B547" s="90">
        <v>44813</v>
      </c>
      <c r="C547" s="88">
        <v>1</v>
      </c>
      <c r="D547" s="88" t="s">
        <v>101</v>
      </c>
      <c r="E547" s="126">
        <v>4900</v>
      </c>
      <c r="F547" s="88">
        <v>8</v>
      </c>
      <c r="H547" s="88" t="s">
        <v>522</v>
      </c>
      <c r="I547" s="88">
        <v>8870</v>
      </c>
      <c r="J547" s="88">
        <v>35000</v>
      </c>
      <c r="K547" s="88">
        <v>35238</v>
      </c>
      <c r="L547" s="88" t="s">
        <v>123</v>
      </c>
      <c r="M547" s="89">
        <v>35</v>
      </c>
      <c r="P547" s="88" t="s">
        <v>623</v>
      </c>
      <c r="S547" s="88">
        <v>10</v>
      </c>
      <c r="AC547" s="88">
        <v>1</v>
      </c>
      <c r="AD547" s="88">
        <v>2</v>
      </c>
      <c r="AE547" s="88" t="s">
        <v>108</v>
      </c>
      <c r="AF547" s="88" t="s">
        <v>265</v>
      </c>
      <c r="AG547" s="88">
        <v>1</v>
      </c>
      <c r="AM547" s="88" t="s">
        <v>624</v>
      </c>
      <c r="AN547" s="88" t="s">
        <v>526</v>
      </c>
      <c r="AO547" s="88" t="s">
        <v>106</v>
      </c>
      <c r="AP547" s="133" t="str">
        <f t="shared" si="32"/>
        <v>09</v>
      </c>
      <c r="AQ547" s="133" t="str">
        <f t="shared" si="33"/>
        <v>09</v>
      </c>
      <c r="AR547" s="133">
        <f t="shared" si="34"/>
        <v>2022</v>
      </c>
      <c r="AS547" s="133" t="str">
        <f t="shared" si="35"/>
        <v>septembre</v>
      </c>
    </row>
    <row r="548" spans="1:45" hidden="1" x14ac:dyDescent="0.25">
      <c r="A548" s="88" t="s">
        <v>622</v>
      </c>
      <c r="B548" s="90">
        <v>44813</v>
      </c>
      <c r="C548" s="88">
        <v>1</v>
      </c>
      <c r="D548" s="88" t="s">
        <v>101</v>
      </c>
      <c r="E548" s="126">
        <v>4900</v>
      </c>
      <c r="F548" s="88">
        <v>8</v>
      </c>
      <c r="H548" s="88" t="s">
        <v>522</v>
      </c>
      <c r="I548" s="88">
        <v>8870</v>
      </c>
      <c r="J548" s="88">
        <v>35000</v>
      </c>
      <c r="K548" s="88">
        <v>35238</v>
      </c>
      <c r="L548" s="88" t="s">
        <v>123</v>
      </c>
      <c r="M548" s="89">
        <v>35</v>
      </c>
      <c r="P548" s="88" t="s">
        <v>623</v>
      </c>
      <c r="S548" s="88">
        <v>11</v>
      </c>
      <c r="AC548" s="88">
        <v>1</v>
      </c>
      <c r="AD548" s="88">
        <v>4</v>
      </c>
      <c r="AE548" s="88" t="s">
        <v>126</v>
      </c>
      <c r="AF548" s="88" t="s">
        <v>208</v>
      </c>
      <c r="AG548" s="88">
        <v>0</v>
      </c>
      <c r="AM548" s="88" t="s">
        <v>624</v>
      </c>
      <c r="AN548" s="88" t="s">
        <v>526</v>
      </c>
      <c r="AO548" s="88" t="s">
        <v>106</v>
      </c>
      <c r="AP548" s="133" t="str">
        <f t="shared" si="32"/>
        <v>09</v>
      </c>
      <c r="AQ548" s="133" t="str">
        <f t="shared" si="33"/>
        <v>09</v>
      </c>
      <c r="AR548" s="133">
        <f t="shared" si="34"/>
        <v>2022</v>
      </c>
      <c r="AS548" s="133" t="str">
        <f t="shared" si="35"/>
        <v>septembre</v>
      </c>
    </row>
    <row r="549" spans="1:45" hidden="1" x14ac:dyDescent="0.25">
      <c r="A549" s="88" t="s">
        <v>625</v>
      </c>
      <c r="B549" s="90">
        <v>44831</v>
      </c>
      <c r="C549" s="88">
        <v>1</v>
      </c>
      <c r="D549" s="88" t="s">
        <v>101</v>
      </c>
      <c r="E549" s="126">
        <v>185000</v>
      </c>
      <c r="F549" s="88">
        <v>2</v>
      </c>
      <c r="H549" s="88" t="s">
        <v>493</v>
      </c>
      <c r="I549" s="88">
        <v>1980</v>
      </c>
      <c r="J549" s="88">
        <v>35000</v>
      </c>
      <c r="K549" s="88">
        <v>35238</v>
      </c>
      <c r="L549" s="88" t="s">
        <v>123</v>
      </c>
      <c r="M549" s="89">
        <v>35</v>
      </c>
      <c r="P549" s="88" t="s">
        <v>626</v>
      </c>
      <c r="S549" s="88">
        <v>138</v>
      </c>
      <c r="T549" s="88" t="s">
        <v>627</v>
      </c>
      <c r="U549" s="88">
        <v>141</v>
      </c>
      <c r="AC549" s="88">
        <v>2</v>
      </c>
      <c r="AD549" s="88">
        <v>3</v>
      </c>
      <c r="AE549" s="88" t="s">
        <v>107</v>
      </c>
      <c r="AG549" s="88">
        <v>0</v>
      </c>
      <c r="AM549" s="88" t="s">
        <v>628</v>
      </c>
      <c r="AN549" s="88" t="s">
        <v>629</v>
      </c>
      <c r="AO549" s="88" t="s">
        <v>106</v>
      </c>
      <c r="AP549" s="133" t="str">
        <f t="shared" si="32"/>
        <v>27</v>
      </c>
      <c r="AQ549" s="133" t="str">
        <f t="shared" si="33"/>
        <v>09</v>
      </c>
      <c r="AR549" s="133">
        <f t="shared" si="34"/>
        <v>2022</v>
      </c>
      <c r="AS549" s="133" t="str">
        <f t="shared" si="35"/>
        <v>septembre</v>
      </c>
    </row>
    <row r="550" spans="1:45" hidden="1" x14ac:dyDescent="0.25">
      <c r="A550" s="88" t="s">
        <v>625</v>
      </c>
      <c r="B550" s="90">
        <v>44831</v>
      </c>
      <c r="C550" s="88">
        <v>1</v>
      </c>
      <c r="D550" s="88" t="s">
        <v>101</v>
      </c>
      <c r="E550" s="126">
        <v>185000</v>
      </c>
      <c r="F550" s="88">
        <v>2</v>
      </c>
      <c r="H550" s="88" t="s">
        <v>493</v>
      </c>
      <c r="I550" s="88">
        <v>1980</v>
      </c>
      <c r="J550" s="88">
        <v>35000</v>
      </c>
      <c r="K550" s="88">
        <v>35238</v>
      </c>
      <c r="L550" s="88" t="s">
        <v>123</v>
      </c>
      <c r="M550" s="89">
        <v>35</v>
      </c>
      <c r="P550" s="88" t="s">
        <v>626</v>
      </c>
      <c r="S550" s="88">
        <v>138</v>
      </c>
      <c r="T550" s="88" t="s">
        <v>627</v>
      </c>
      <c r="U550" s="88">
        <v>141</v>
      </c>
      <c r="AC550" s="88">
        <v>2</v>
      </c>
      <c r="AD550" s="88">
        <v>2</v>
      </c>
      <c r="AE550" s="88" t="s">
        <v>108</v>
      </c>
      <c r="AF550" s="88" t="s">
        <v>141</v>
      </c>
      <c r="AG550" s="88">
        <v>2</v>
      </c>
      <c r="AM550" s="88" t="s">
        <v>628</v>
      </c>
      <c r="AN550" s="88" t="s">
        <v>629</v>
      </c>
      <c r="AO550" s="88" t="s">
        <v>106</v>
      </c>
      <c r="AP550" s="133" t="str">
        <f t="shared" si="32"/>
        <v>27</v>
      </c>
      <c r="AQ550" s="133" t="str">
        <f t="shared" si="33"/>
        <v>09</v>
      </c>
      <c r="AR550" s="133">
        <f t="shared" si="34"/>
        <v>2022</v>
      </c>
      <c r="AS550" s="133" t="str">
        <f t="shared" si="35"/>
        <v>septembre</v>
      </c>
    </row>
    <row r="551" spans="1:45" hidden="1" x14ac:dyDescent="0.25">
      <c r="A551" s="88" t="s">
        <v>631</v>
      </c>
      <c r="B551" s="90">
        <v>44778</v>
      </c>
      <c r="C551" s="88">
        <v>1</v>
      </c>
      <c r="D551" s="88" t="s">
        <v>101</v>
      </c>
      <c r="E551" s="126">
        <v>205500</v>
      </c>
      <c r="F551" s="88">
        <v>11</v>
      </c>
      <c r="H551" s="88" t="s">
        <v>347</v>
      </c>
      <c r="I551" s="88">
        <v>2720</v>
      </c>
      <c r="J551" s="88">
        <v>35000</v>
      </c>
      <c r="K551" s="88">
        <v>35238</v>
      </c>
      <c r="L551" s="88" t="s">
        <v>123</v>
      </c>
      <c r="M551" s="89">
        <v>35</v>
      </c>
      <c r="P551" s="88" t="s">
        <v>632</v>
      </c>
      <c r="S551" s="88">
        <v>702</v>
      </c>
      <c r="AC551" s="88">
        <v>1</v>
      </c>
      <c r="AD551" s="88">
        <v>2</v>
      </c>
      <c r="AE551" s="88" t="s">
        <v>108</v>
      </c>
      <c r="AF551" s="88" t="s">
        <v>170</v>
      </c>
      <c r="AG551" s="88">
        <v>4</v>
      </c>
      <c r="AM551" s="88" t="s">
        <v>633</v>
      </c>
      <c r="AN551" s="88" t="s">
        <v>634</v>
      </c>
      <c r="AO551" s="88" t="s">
        <v>106</v>
      </c>
      <c r="AP551" s="133" t="str">
        <f t="shared" si="32"/>
        <v>05</v>
      </c>
      <c r="AQ551" s="133" t="str">
        <f t="shared" si="33"/>
        <v>08</v>
      </c>
      <c r="AR551" s="133">
        <f t="shared" si="34"/>
        <v>2022</v>
      </c>
      <c r="AS551" s="133" t="str">
        <f t="shared" si="35"/>
        <v>août</v>
      </c>
    </row>
    <row r="552" spans="1:45" hidden="1" x14ac:dyDescent="0.25">
      <c r="A552" s="88" t="s">
        <v>631</v>
      </c>
      <c r="B552" s="90">
        <v>44778</v>
      </c>
      <c r="C552" s="88">
        <v>1</v>
      </c>
      <c r="D552" s="88" t="s">
        <v>101</v>
      </c>
      <c r="E552" s="126">
        <v>205500</v>
      </c>
      <c r="F552" s="88">
        <v>11</v>
      </c>
      <c r="H552" s="88" t="s">
        <v>347</v>
      </c>
      <c r="I552" s="88">
        <v>2720</v>
      </c>
      <c r="J552" s="88">
        <v>35000</v>
      </c>
      <c r="K552" s="88">
        <v>35238</v>
      </c>
      <c r="L552" s="88" t="s">
        <v>123</v>
      </c>
      <c r="M552" s="89">
        <v>35</v>
      </c>
      <c r="P552" s="88" t="s">
        <v>632</v>
      </c>
      <c r="S552" s="88">
        <v>147</v>
      </c>
      <c r="AC552" s="88">
        <v>1</v>
      </c>
      <c r="AD552" s="88">
        <v>3</v>
      </c>
      <c r="AE552" s="88" t="s">
        <v>107</v>
      </c>
      <c r="AG552" s="88">
        <v>0</v>
      </c>
      <c r="AM552" s="88" t="s">
        <v>633</v>
      </c>
      <c r="AN552" s="88" t="s">
        <v>634</v>
      </c>
      <c r="AO552" s="88" t="s">
        <v>106</v>
      </c>
      <c r="AP552" s="133" t="str">
        <f t="shared" si="32"/>
        <v>05</v>
      </c>
      <c r="AQ552" s="133" t="str">
        <f t="shared" si="33"/>
        <v>08</v>
      </c>
      <c r="AR552" s="133">
        <f t="shared" si="34"/>
        <v>2022</v>
      </c>
      <c r="AS552" s="133" t="str">
        <f t="shared" si="35"/>
        <v>août</v>
      </c>
    </row>
    <row r="553" spans="1:45" hidden="1" x14ac:dyDescent="0.25">
      <c r="A553" s="88" t="s">
        <v>638</v>
      </c>
      <c r="B553" s="90">
        <v>44816</v>
      </c>
      <c r="C553" s="88">
        <v>1</v>
      </c>
      <c r="D553" s="88" t="s">
        <v>101</v>
      </c>
      <c r="E553" s="126">
        <v>400000</v>
      </c>
      <c r="F553" s="88">
        <v>31</v>
      </c>
      <c r="H553" s="88" t="s">
        <v>447</v>
      </c>
      <c r="I553" s="88">
        <v>6850</v>
      </c>
      <c r="J553" s="88">
        <v>35000</v>
      </c>
      <c r="K553" s="88">
        <v>35238</v>
      </c>
      <c r="L553" s="88" t="s">
        <v>123</v>
      </c>
      <c r="M553" s="89">
        <v>35</v>
      </c>
      <c r="P553" s="88" t="s">
        <v>639</v>
      </c>
      <c r="S553" s="88">
        <v>15</v>
      </c>
      <c r="U553" s="88">
        <v>28</v>
      </c>
      <c r="AC553" s="88">
        <v>2</v>
      </c>
      <c r="AD553" s="88">
        <v>2</v>
      </c>
      <c r="AE553" s="88" t="s">
        <v>108</v>
      </c>
      <c r="AF553" s="88" t="s">
        <v>125</v>
      </c>
      <c r="AG553" s="88">
        <v>3</v>
      </c>
      <c r="AM553" s="88" t="s">
        <v>640</v>
      </c>
      <c r="AN553" s="88" t="s">
        <v>641</v>
      </c>
      <c r="AO553" s="88" t="s">
        <v>106</v>
      </c>
      <c r="AP553" s="133" t="str">
        <f t="shared" si="32"/>
        <v>12</v>
      </c>
      <c r="AQ553" s="133" t="str">
        <f t="shared" si="33"/>
        <v>09</v>
      </c>
      <c r="AR553" s="133">
        <f t="shared" si="34"/>
        <v>2022</v>
      </c>
      <c r="AS553" s="133" t="str">
        <f t="shared" si="35"/>
        <v>septembre</v>
      </c>
    </row>
    <row r="554" spans="1:45" hidden="1" x14ac:dyDescent="0.25">
      <c r="A554" s="88" t="s">
        <v>638</v>
      </c>
      <c r="B554" s="90">
        <v>44816</v>
      </c>
      <c r="C554" s="88">
        <v>1</v>
      </c>
      <c r="D554" s="88" t="s">
        <v>101</v>
      </c>
      <c r="E554" s="126">
        <v>400000</v>
      </c>
      <c r="F554" s="88">
        <v>31</v>
      </c>
      <c r="H554" s="88" t="s">
        <v>447</v>
      </c>
      <c r="I554" s="88">
        <v>6850</v>
      </c>
      <c r="J554" s="88">
        <v>35000</v>
      </c>
      <c r="K554" s="88">
        <v>35238</v>
      </c>
      <c r="L554" s="88" t="s">
        <v>123</v>
      </c>
      <c r="M554" s="89">
        <v>35</v>
      </c>
      <c r="P554" s="88" t="s">
        <v>639</v>
      </c>
      <c r="S554" s="88">
        <v>15</v>
      </c>
      <c r="U554" s="88">
        <v>28</v>
      </c>
      <c r="AC554" s="88">
        <v>2</v>
      </c>
      <c r="AD554" s="88">
        <v>3</v>
      </c>
      <c r="AE554" s="88" t="s">
        <v>107</v>
      </c>
      <c r="AG554" s="88">
        <v>0</v>
      </c>
      <c r="AM554" s="88" t="s">
        <v>640</v>
      </c>
      <c r="AN554" s="88" t="s">
        <v>641</v>
      </c>
      <c r="AO554" s="88" t="s">
        <v>106</v>
      </c>
      <c r="AP554" s="133" t="str">
        <f t="shared" si="32"/>
        <v>12</v>
      </c>
      <c r="AQ554" s="133" t="str">
        <f t="shared" si="33"/>
        <v>09</v>
      </c>
      <c r="AR554" s="133">
        <f t="shared" si="34"/>
        <v>2022</v>
      </c>
      <c r="AS554" s="133" t="str">
        <f t="shared" si="35"/>
        <v>septembre</v>
      </c>
    </row>
    <row r="555" spans="1:45" hidden="1" x14ac:dyDescent="0.25">
      <c r="A555" s="88" t="s">
        <v>638</v>
      </c>
      <c r="B555" s="90">
        <v>44816</v>
      </c>
      <c r="C555" s="88">
        <v>1</v>
      </c>
      <c r="D555" s="88" t="s">
        <v>101</v>
      </c>
      <c r="E555" s="126">
        <v>400000</v>
      </c>
      <c r="F555" s="88">
        <v>31</v>
      </c>
      <c r="H555" s="88" t="s">
        <v>447</v>
      </c>
      <c r="I555" s="88">
        <v>6850</v>
      </c>
      <c r="J555" s="88">
        <v>35000</v>
      </c>
      <c r="K555" s="88">
        <v>35238</v>
      </c>
      <c r="L555" s="88" t="s">
        <v>123</v>
      </c>
      <c r="M555" s="89">
        <v>35</v>
      </c>
      <c r="P555" s="88" t="s">
        <v>639</v>
      </c>
      <c r="S555" s="88">
        <v>15</v>
      </c>
      <c r="U555" s="88">
        <v>28</v>
      </c>
      <c r="AC555" s="88">
        <v>2</v>
      </c>
      <c r="AD555" s="88">
        <v>3</v>
      </c>
      <c r="AE555" s="88" t="s">
        <v>107</v>
      </c>
      <c r="AG555" s="88">
        <v>0</v>
      </c>
      <c r="AM555" s="88" t="s">
        <v>640</v>
      </c>
      <c r="AN555" s="88" t="s">
        <v>641</v>
      </c>
      <c r="AO555" s="88" t="s">
        <v>106</v>
      </c>
      <c r="AP555" s="133" t="str">
        <f t="shared" si="32"/>
        <v>12</v>
      </c>
      <c r="AQ555" s="133" t="str">
        <f t="shared" si="33"/>
        <v>09</v>
      </c>
      <c r="AR555" s="133">
        <f t="shared" si="34"/>
        <v>2022</v>
      </c>
      <c r="AS555" s="133" t="str">
        <f t="shared" si="35"/>
        <v>septembre</v>
      </c>
    </row>
    <row r="556" spans="1:45" hidden="1" x14ac:dyDescent="0.25">
      <c r="A556" s="88" t="s">
        <v>643</v>
      </c>
      <c r="B556" s="90">
        <v>44825</v>
      </c>
      <c r="C556" s="88">
        <v>1</v>
      </c>
      <c r="D556" s="88" t="s">
        <v>101</v>
      </c>
      <c r="E556" s="126">
        <v>14000</v>
      </c>
      <c r="F556" s="88">
        <v>30</v>
      </c>
      <c r="H556" s="88" t="s">
        <v>469</v>
      </c>
      <c r="I556" s="88">
        <v>2651</v>
      </c>
      <c r="J556" s="88">
        <v>35000</v>
      </c>
      <c r="K556" s="88">
        <v>35238</v>
      </c>
      <c r="L556" s="88" t="s">
        <v>123</v>
      </c>
      <c r="M556" s="89">
        <v>35</v>
      </c>
      <c r="P556" s="88" t="s">
        <v>644</v>
      </c>
      <c r="S556" s="88">
        <v>37</v>
      </c>
      <c r="AC556" s="88">
        <v>1</v>
      </c>
      <c r="AD556" s="88">
        <v>3</v>
      </c>
      <c r="AE556" s="88" t="s">
        <v>107</v>
      </c>
      <c r="AG556" s="88">
        <v>0</v>
      </c>
      <c r="AM556" s="88" t="s">
        <v>645</v>
      </c>
      <c r="AN556" s="88" t="s">
        <v>646</v>
      </c>
      <c r="AO556" s="88" t="s">
        <v>106</v>
      </c>
      <c r="AP556" s="133" t="str">
        <f t="shared" si="32"/>
        <v>21</v>
      </c>
      <c r="AQ556" s="133" t="str">
        <f t="shared" si="33"/>
        <v>09</v>
      </c>
      <c r="AR556" s="133">
        <f t="shared" si="34"/>
        <v>2022</v>
      </c>
      <c r="AS556" s="133" t="str">
        <f t="shared" si="35"/>
        <v>septembre</v>
      </c>
    </row>
    <row r="557" spans="1:45" hidden="1" x14ac:dyDescent="0.25">
      <c r="A557" s="88" t="s">
        <v>643</v>
      </c>
      <c r="B557" s="90">
        <v>44825</v>
      </c>
      <c r="C557" s="88">
        <v>1</v>
      </c>
      <c r="D557" s="88" t="s">
        <v>101</v>
      </c>
      <c r="E557" s="126">
        <v>14000</v>
      </c>
      <c r="F557" s="88">
        <v>30</v>
      </c>
      <c r="H557" s="88" t="s">
        <v>469</v>
      </c>
      <c r="I557" s="88">
        <v>2651</v>
      </c>
      <c r="J557" s="88">
        <v>35000</v>
      </c>
      <c r="K557" s="88">
        <v>35238</v>
      </c>
      <c r="L557" s="88" t="s">
        <v>123</v>
      </c>
      <c r="M557" s="89">
        <v>35</v>
      </c>
      <c r="P557" s="88" t="s">
        <v>644</v>
      </c>
      <c r="S557" s="88">
        <v>37</v>
      </c>
      <c r="AC557" s="88">
        <v>1</v>
      </c>
      <c r="AD557" s="88">
        <v>3</v>
      </c>
      <c r="AE557" s="88" t="s">
        <v>107</v>
      </c>
      <c r="AG557" s="88">
        <v>0</v>
      </c>
      <c r="AM557" s="88" t="s">
        <v>645</v>
      </c>
      <c r="AN557" s="88" t="s">
        <v>646</v>
      </c>
      <c r="AO557" s="88" t="s">
        <v>106</v>
      </c>
      <c r="AP557" s="133" t="str">
        <f t="shared" si="32"/>
        <v>21</v>
      </c>
      <c r="AQ557" s="133" t="str">
        <f t="shared" si="33"/>
        <v>09</v>
      </c>
      <c r="AR557" s="133">
        <f t="shared" si="34"/>
        <v>2022</v>
      </c>
      <c r="AS557" s="133" t="str">
        <f t="shared" si="35"/>
        <v>septembre</v>
      </c>
    </row>
    <row r="558" spans="1:45" hidden="1" x14ac:dyDescent="0.25">
      <c r="A558" s="88" t="s">
        <v>643</v>
      </c>
      <c r="B558" s="90">
        <v>44825</v>
      </c>
      <c r="C558" s="88">
        <v>1</v>
      </c>
      <c r="D558" s="88" t="s">
        <v>101</v>
      </c>
      <c r="E558" s="126">
        <v>14000</v>
      </c>
      <c r="F558" s="88">
        <v>30</v>
      </c>
      <c r="H558" s="88" t="s">
        <v>469</v>
      </c>
      <c r="I558" s="88">
        <v>2651</v>
      </c>
      <c r="J558" s="88">
        <v>35000</v>
      </c>
      <c r="K558" s="88">
        <v>35238</v>
      </c>
      <c r="L558" s="88" t="s">
        <v>123</v>
      </c>
      <c r="M558" s="89">
        <v>35</v>
      </c>
      <c r="P558" s="88" t="s">
        <v>644</v>
      </c>
      <c r="S558" s="88">
        <v>37</v>
      </c>
      <c r="AC558" s="88">
        <v>1</v>
      </c>
      <c r="AD558" s="88">
        <v>2</v>
      </c>
      <c r="AE558" s="88" t="s">
        <v>108</v>
      </c>
      <c r="AF558" s="88" t="s">
        <v>271</v>
      </c>
      <c r="AG558" s="88">
        <v>5</v>
      </c>
      <c r="AM558" s="88" t="s">
        <v>645</v>
      </c>
      <c r="AN558" s="88" t="s">
        <v>646</v>
      </c>
      <c r="AO558" s="88" t="s">
        <v>106</v>
      </c>
      <c r="AP558" s="133" t="str">
        <f t="shared" si="32"/>
        <v>21</v>
      </c>
      <c r="AQ558" s="133" t="str">
        <f t="shared" si="33"/>
        <v>09</v>
      </c>
      <c r="AR558" s="133">
        <f t="shared" si="34"/>
        <v>2022</v>
      </c>
      <c r="AS558" s="133" t="str">
        <f t="shared" si="35"/>
        <v>septembre</v>
      </c>
    </row>
    <row r="559" spans="1:45" hidden="1" x14ac:dyDescent="0.25">
      <c r="A559" s="88" t="s">
        <v>650</v>
      </c>
      <c r="B559" s="90">
        <v>44827</v>
      </c>
      <c r="C559" s="88">
        <v>1</v>
      </c>
      <c r="D559" s="88" t="s">
        <v>101</v>
      </c>
      <c r="E559" s="126">
        <v>120000</v>
      </c>
      <c r="F559" s="88">
        <v>11</v>
      </c>
      <c r="H559" s="88" t="s">
        <v>651</v>
      </c>
      <c r="I559" s="88">
        <v>1640</v>
      </c>
      <c r="J559" s="88">
        <v>35000</v>
      </c>
      <c r="K559" s="88">
        <v>35238</v>
      </c>
      <c r="L559" s="88" t="s">
        <v>123</v>
      </c>
      <c r="M559" s="89">
        <v>35</v>
      </c>
      <c r="P559" s="88" t="s">
        <v>652</v>
      </c>
      <c r="S559" s="88">
        <v>31</v>
      </c>
      <c r="T559" s="88" t="s">
        <v>653</v>
      </c>
      <c r="AC559" s="88">
        <v>1</v>
      </c>
      <c r="AD559" s="88">
        <v>2</v>
      </c>
      <c r="AE559" s="88" t="s">
        <v>108</v>
      </c>
      <c r="AF559" s="88" t="s">
        <v>152</v>
      </c>
      <c r="AG559" s="88">
        <v>1</v>
      </c>
      <c r="AM559" s="88" t="s">
        <v>654</v>
      </c>
      <c r="AN559" s="88" t="s">
        <v>655</v>
      </c>
      <c r="AO559" s="88" t="s">
        <v>106</v>
      </c>
      <c r="AP559" s="133" t="str">
        <f t="shared" si="32"/>
        <v>23</v>
      </c>
      <c r="AQ559" s="133" t="str">
        <f t="shared" si="33"/>
        <v>09</v>
      </c>
      <c r="AR559" s="133">
        <f t="shared" si="34"/>
        <v>2022</v>
      </c>
      <c r="AS559" s="133" t="str">
        <f t="shared" si="35"/>
        <v>septembre</v>
      </c>
    </row>
    <row r="560" spans="1:45" hidden="1" x14ac:dyDescent="0.25">
      <c r="A560" s="88" t="s">
        <v>657</v>
      </c>
      <c r="B560" s="90">
        <v>44839</v>
      </c>
      <c r="C560" s="88">
        <v>1</v>
      </c>
      <c r="D560" s="88" t="s">
        <v>101</v>
      </c>
      <c r="E560" s="126">
        <v>270000</v>
      </c>
      <c r="F560" s="88">
        <v>2</v>
      </c>
      <c r="H560" s="88" t="s">
        <v>543</v>
      </c>
      <c r="I560" s="88">
        <v>4410</v>
      </c>
      <c r="J560" s="88">
        <v>35000</v>
      </c>
      <c r="K560" s="88">
        <v>35238</v>
      </c>
      <c r="L560" s="88" t="s">
        <v>123</v>
      </c>
      <c r="M560" s="89">
        <v>35</v>
      </c>
      <c r="P560" s="88" t="s">
        <v>658</v>
      </c>
      <c r="S560" s="88">
        <v>10</v>
      </c>
      <c r="T560" s="88" t="s">
        <v>659</v>
      </c>
      <c r="AC560" s="88">
        <v>1</v>
      </c>
      <c r="AD560" s="88">
        <v>2</v>
      </c>
      <c r="AE560" s="88" t="s">
        <v>108</v>
      </c>
      <c r="AF560" s="88" t="s">
        <v>260</v>
      </c>
      <c r="AG560" s="88">
        <v>3</v>
      </c>
      <c r="AM560" s="88" t="s">
        <v>660</v>
      </c>
      <c r="AN560" s="88" t="s">
        <v>661</v>
      </c>
      <c r="AO560" s="88" t="s">
        <v>106</v>
      </c>
      <c r="AP560" s="133" t="str">
        <f t="shared" si="32"/>
        <v>05</v>
      </c>
      <c r="AQ560" s="133" t="str">
        <f t="shared" si="33"/>
        <v>10</v>
      </c>
      <c r="AR560" s="133">
        <f t="shared" si="34"/>
        <v>2022</v>
      </c>
      <c r="AS560" s="133" t="str">
        <f t="shared" si="35"/>
        <v>octobre</v>
      </c>
    </row>
    <row r="561" spans="1:45" hidden="1" x14ac:dyDescent="0.25">
      <c r="A561" s="88" t="s">
        <v>657</v>
      </c>
      <c r="B561" s="90">
        <v>44839</v>
      </c>
      <c r="C561" s="88">
        <v>1</v>
      </c>
      <c r="D561" s="88" t="s">
        <v>101</v>
      </c>
      <c r="E561" s="126">
        <v>270000</v>
      </c>
      <c r="F561" s="88">
        <v>2</v>
      </c>
      <c r="H561" s="88" t="s">
        <v>543</v>
      </c>
      <c r="I561" s="88">
        <v>4410</v>
      </c>
      <c r="J561" s="88">
        <v>35000</v>
      </c>
      <c r="K561" s="88">
        <v>35238</v>
      </c>
      <c r="L561" s="88" t="s">
        <v>123</v>
      </c>
      <c r="M561" s="89">
        <v>35</v>
      </c>
      <c r="P561" s="88" t="s">
        <v>658</v>
      </c>
      <c r="S561" s="88">
        <v>10</v>
      </c>
      <c r="T561" s="88" t="s">
        <v>659</v>
      </c>
      <c r="AC561" s="88">
        <v>1</v>
      </c>
      <c r="AD561" s="88">
        <v>3</v>
      </c>
      <c r="AE561" s="88" t="s">
        <v>107</v>
      </c>
      <c r="AG561" s="88">
        <v>0</v>
      </c>
      <c r="AM561" s="88" t="s">
        <v>660</v>
      </c>
      <c r="AN561" s="88" t="s">
        <v>661</v>
      </c>
      <c r="AO561" s="88" t="s">
        <v>106</v>
      </c>
      <c r="AP561" s="133" t="str">
        <f t="shared" si="32"/>
        <v>05</v>
      </c>
      <c r="AQ561" s="133" t="str">
        <f t="shared" si="33"/>
        <v>10</v>
      </c>
      <c r="AR561" s="133">
        <f t="shared" si="34"/>
        <v>2022</v>
      </c>
      <c r="AS561" s="133" t="str">
        <f t="shared" si="35"/>
        <v>octobre</v>
      </c>
    </row>
    <row r="562" spans="1:45" hidden="1" x14ac:dyDescent="0.25">
      <c r="A562" s="88" t="s">
        <v>662</v>
      </c>
      <c r="B562" s="90">
        <v>44848</v>
      </c>
      <c r="C562" s="88">
        <v>1</v>
      </c>
      <c r="D562" s="88" t="s">
        <v>101</v>
      </c>
      <c r="E562" s="126">
        <v>401200</v>
      </c>
      <c r="F562" s="88">
        <v>12</v>
      </c>
      <c r="H562" s="88" t="s">
        <v>447</v>
      </c>
      <c r="I562" s="88">
        <v>6850</v>
      </c>
      <c r="J562" s="88">
        <v>35000</v>
      </c>
      <c r="K562" s="88">
        <v>35238</v>
      </c>
      <c r="L562" s="88" t="s">
        <v>123</v>
      </c>
      <c r="M562" s="89">
        <v>35</v>
      </c>
      <c r="P562" s="88" t="s">
        <v>448</v>
      </c>
      <c r="S562" s="88">
        <v>12</v>
      </c>
      <c r="U562" s="88">
        <v>13</v>
      </c>
      <c r="W562" s="88">
        <v>29</v>
      </c>
      <c r="Y562" s="88">
        <v>49</v>
      </c>
      <c r="AC562" s="88">
        <v>4</v>
      </c>
      <c r="AD562" s="88">
        <v>3</v>
      </c>
      <c r="AE562" s="88" t="s">
        <v>107</v>
      </c>
      <c r="AG562" s="88">
        <v>0</v>
      </c>
      <c r="AM562" s="88" t="s">
        <v>449</v>
      </c>
      <c r="AN562" s="88" t="s">
        <v>450</v>
      </c>
      <c r="AO562" s="88" t="s">
        <v>106</v>
      </c>
      <c r="AP562" s="133" t="str">
        <f t="shared" si="32"/>
        <v>14</v>
      </c>
      <c r="AQ562" s="133" t="str">
        <f t="shared" si="33"/>
        <v>10</v>
      </c>
      <c r="AR562" s="133">
        <f t="shared" si="34"/>
        <v>2022</v>
      </c>
      <c r="AS562" s="133" t="str">
        <f t="shared" si="35"/>
        <v>octobre</v>
      </c>
    </row>
    <row r="563" spans="1:45" hidden="1" x14ac:dyDescent="0.25">
      <c r="A563" s="88" t="s">
        <v>662</v>
      </c>
      <c r="B563" s="90">
        <v>44848</v>
      </c>
      <c r="C563" s="88">
        <v>1</v>
      </c>
      <c r="D563" s="88" t="s">
        <v>101</v>
      </c>
      <c r="E563" s="126">
        <v>401200</v>
      </c>
      <c r="F563" s="88">
        <v>12</v>
      </c>
      <c r="H563" s="88" t="s">
        <v>447</v>
      </c>
      <c r="I563" s="88">
        <v>6850</v>
      </c>
      <c r="J563" s="88">
        <v>35000</v>
      </c>
      <c r="K563" s="88">
        <v>35238</v>
      </c>
      <c r="L563" s="88" t="s">
        <v>123</v>
      </c>
      <c r="M563" s="89">
        <v>35</v>
      </c>
      <c r="P563" s="88" t="s">
        <v>448</v>
      </c>
      <c r="S563" s="88">
        <v>12</v>
      </c>
      <c r="U563" s="88">
        <v>13</v>
      </c>
      <c r="W563" s="88">
        <v>29</v>
      </c>
      <c r="Y563" s="88">
        <v>49</v>
      </c>
      <c r="AC563" s="88">
        <v>4</v>
      </c>
      <c r="AD563" s="88">
        <v>2</v>
      </c>
      <c r="AE563" s="88" t="s">
        <v>108</v>
      </c>
      <c r="AF563" s="88" t="s">
        <v>116</v>
      </c>
      <c r="AG563" s="88">
        <v>4</v>
      </c>
      <c r="AM563" s="88" t="s">
        <v>449</v>
      </c>
      <c r="AN563" s="88" t="s">
        <v>450</v>
      </c>
      <c r="AO563" s="88" t="s">
        <v>106</v>
      </c>
      <c r="AP563" s="133" t="str">
        <f t="shared" si="32"/>
        <v>14</v>
      </c>
      <c r="AQ563" s="133" t="str">
        <f t="shared" si="33"/>
        <v>10</v>
      </c>
      <c r="AR563" s="133">
        <f t="shared" si="34"/>
        <v>2022</v>
      </c>
      <c r="AS563" s="133" t="str">
        <f t="shared" si="35"/>
        <v>octobre</v>
      </c>
    </row>
    <row r="564" spans="1:45" hidden="1" x14ac:dyDescent="0.25">
      <c r="A564" s="88" t="s">
        <v>664</v>
      </c>
      <c r="B564" s="90">
        <v>44830</v>
      </c>
      <c r="C564" s="88">
        <v>1</v>
      </c>
      <c r="D564" s="88" t="s">
        <v>101</v>
      </c>
      <c r="E564" s="126">
        <v>153850</v>
      </c>
      <c r="F564" s="88">
        <v>20</v>
      </c>
      <c r="H564" s="88" t="s">
        <v>358</v>
      </c>
      <c r="I564" s="88">
        <v>1880</v>
      </c>
      <c r="J564" s="88">
        <v>35000</v>
      </c>
      <c r="K564" s="88">
        <v>35238</v>
      </c>
      <c r="L564" s="88" t="s">
        <v>123</v>
      </c>
      <c r="M564" s="89">
        <v>35</v>
      </c>
      <c r="P564" s="88" t="s">
        <v>665</v>
      </c>
      <c r="S564" s="88">
        <v>22</v>
      </c>
      <c r="U564" s="88">
        <v>34</v>
      </c>
      <c r="V564" s="88" t="s">
        <v>666</v>
      </c>
      <c r="AC564" s="88">
        <v>2</v>
      </c>
      <c r="AD564" s="88">
        <v>2</v>
      </c>
      <c r="AE564" s="88" t="s">
        <v>108</v>
      </c>
      <c r="AF564" s="88" t="s">
        <v>192</v>
      </c>
      <c r="AG564" s="88">
        <v>1</v>
      </c>
      <c r="AM564" s="88" t="s">
        <v>667</v>
      </c>
      <c r="AN564" s="88" t="s">
        <v>668</v>
      </c>
      <c r="AO564" s="88" t="s">
        <v>106</v>
      </c>
      <c r="AP564" s="133" t="str">
        <f t="shared" si="32"/>
        <v>26</v>
      </c>
      <c r="AQ564" s="133" t="str">
        <f t="shared" si="33"/>
        <v>09</v>
      </c>
      <c r="AR564" s="133">
        <f t="shared" si="34"/>
        <v>2022</v>
      </c>
      <c r="AS564" s="133" t="str">
        <f t="shared" si="35"/>
        <v>septembre</v>
      </c>
    </row>
    <row r="565" spans="1:45" hidden="1" x14ac:dyDescent="0.25">
      <c r="A565" s="88" t="s">
        <v>664</v>
      </c>
      <c r="B565" s="90">
        <v>44830</v>
      </c>
      <c r="C565" s="88">
        <v>1</v>
      </c>
      <c r="D565" s="88" t="s">
        <v>101</v>
      </c>
      <c r="E565" s="126">
        <v>153850</v>
      </c>
      <c r="F565" s="88">
        <v>20</v>
      </c>
      <c r="H565" s="88" t="s">
        <v>358</v>
      </c>
      <c r="I565" s="88">
        <v>1880</v>
      </c>
      <c r="J565" s="88">
        <v>35000</v>
      </c>
      <c r="K565" s="88">
        <v>35238</v>
      </c>
      <c r="L565" s="88" t="s">
        <v>123</v>
      </c>
      <c r="M565" s="89">
        <v>35</v>
      </c>
      <c r="P565" s="88" t="s">
        <v>665</v>
      </c>
      <c r="S565" s="88">
        <v>22</v>
      </c>
      <c r="U565" s="88">
        <v>34</v>
      </c>
      <c r="V565" s="88" t="s">
        <v>666</v>
      </c>
      <c r="AC565" s="88">
        <v>2</v>
      </c>
      <c r="AD565" s="88">
        <v>3</v>
      </c>
      <c r="AE565" s="88" t="s">
        <v>107</v>
      </c>
      <c r="AG565" s="88">
        <v>0</v>
      </c>
      <c r="AM565" s="88" t="s">
        <v>667</v>
      </c>
      <c r="AN565" s="88" t="s">
        <v>668</v>
      </c>
      <c r="AO565" s="88" t="s">
        <v>106</v>
      </c>
      <c r="AP565" s="133" t="str">
        <f t="shared" si="32"/>
        <v>26</v>
      </c>
      <c r="AQ565" s="133" t="str">
        <f t="shared" si="33"/>
        <v>09</v>
      </c>
      <c r="AR565" s="133">
        <f t="shared" si="34"/>
        <v>2022</v>
      </c>
      <c r="AS565" s="133" t="str">
        <f t="shared" si="35"/>
        <v>septembre</v>
      </c>
    </row>
    <row r="566" spans="1:45" hidden="1" x14ac:dyDescent="0.25">
      <c r="A566" s="88" t="s">
        <v>670</v>
      </c>
      <c r="B566" s="90">
        <v>44851</v>
      </c>
      <c r="C566" s="88">
        <v>1</v>
      </c>
      <c r="D566" s="88" t="s">
        <v>101</v>
      </c>
      <c r="E566" s="126">
        <v>655000</v>
      </c>
      <c r="F566" s="88">
        <v>11</v>
      </c>
      <c r="H566" s="88" t="s">
        <v>411</v>
      </c>
      <c r="I566" s="88">
        <v>5410</v>
      </c>
      <c r="J566" s="88">
        <v>35000</v>
      </c>
      <c r="K566" s="88">
        <v>35238</v>
      </c>
      <c r="L566" s="88" t="s">
        <v>123</v>
      </c>
      <c r="M566" s="89">
        <v>35</v>
      </c>
      <c r="P566" s="88" t="s">
        <v>540</v>
      </c>
      <c r="S566" s="88">
        <v>13</v>
      </c>
      <c r="AC566" s="88">
        <v>1</v>
      </c>
      <c r="AD566" s="88">
        <v>3</v>
      </c>
      <c r="AE566" s="88" t="s">
        <v>107</v>
      </c>
      <c r="AG566" s="88">
        <v>0</v>
      </c>
      <c r="AM566" s="88" t="s">
        <v>541</v>
      </c>
      <c r="AN566" s="88" t="s">
        <v>542</v>
      </c>
      <c r="AO566" s="88" t="s">
        <v>106</v>
      </c>
      <c r="AP566" s="133" t="str">
        <f t="shared" si="32"/>
        <v>17</v>
      </c>
      <c r="AQ566" s="133" t="str">
        <f t="shared" si="33"/>
        <v>10</v>
      </c>
      <c r="AR566" s="133">
        <f t="shared" si="34"/>
        <v>2022</v>
      </c>
      <c r="AS566" s="133" t="str">
        <f t="shared" si="35"/>
        <v>octobre</v>
      </c>
    </row>
    <row r="567" spans="1:45" hidden="1" x14ac:dyDescent="0.25">
      <c r="A567" s="88" t="s">
        <v>670</v>
      </c>
      <c r="B567" s="90">
        <v>44851</v>
      </c>
      <c r="C567" s="88">
        <v>1</v>
      </c>
      <c r="D567" s="88" t="s">
        <v>101</v>
      </c>
      <c r="E567" s="126">
        <v>655000</v>
      </c>
      <c r="F567" s="88">
        <v>11</v>
      </c>
      <c r="H567" s="88" t="s">
        <v>411</v>
      </c>
      <c r="I567" s="88">
        <v>5410</v>
      </c>
      <c r="J567" s="88">
        <v>35000</v>
      </c>
      <c r="K567" s="88">
        <v>35238</v>
      </c>
      <c r="L567" s="88" t="s">
        <v>123</v>
      </c>
      <c r="M567" s="89">
        <v>35</v>
      </c>
      <c r="P567" s="88" t="s">
        <v>540</v>
      </c>
      <c r="S567" s="88">
        <v>14</v>
      </c>
      <c r="AC567" s="88">
        <v>1</v>
      </c>
      <c r="AD567" s="88">
        <v>3</v>
      </c>
      <c r="AE567" s="88" t="s">
        <v>107</v>
      </c>
      <c r="AG567" s="88">
        <v>0</v>
      </c>
      <c r="AM567" s="88" t="s">
        <v>541</v>
      </c>
      <c r="AN567" s="88" t="s">
        <v>542</v>
      </c>
      <c r="AO567" s="88" t="s">
        <v>106</v>
      </c>
      <c r="AP567" s="133" t="str">
        <f t="shared" si="32"/>
        <v>17</v>
      </c>
      <c r="AQ567" s="133" t="str">
        <f t="shared" si="33"/>
        <v>10</v>
      </c>
      <c r="AR567" s="133">
        <f t="shared" si="34"/>
        <v>2022</v>
      </c>
      <c r="AS567" s="133" t="str">
        <f t="shared" si="35"/>
        <v>octobre</v>
      </c>
    </row>
    <row r="568" spans="1:45" hidden="1" x14ac:dyDescent="0.25">
      <c r="A568" s="88" t="s">
        <v>671</v>
      </c>
      <c r="B568" s="90">
        <v>44854</v>
      </c>
      <c r="C568" s="88">
        <v>1</v>
      </c>
      <c r="D568" s="88" t="s">
        <v>101</v>
      </c>
      <c r="E568" s="126">
        <v>200000</v>
      </c>
      <c r="F568" s="88">
        <v>1</v>
      </c>
      <c r="H568" s="88" t="s">
        <v>396</v>
      </c>
      <c r="I568" s="88">
        <v>8350</v>
      </c>
      <c r="J568" s="88">
        <v>35000</v>
      </c>
      <c r="K568" s="88">
        <v>35238</v>
      </c>
      <c r="L568" s="88" t="s">
        <v>123</v>
      </c>
      <c r="M568" s="89">
        <v>35</v>
      </c>
      <c r="P568" s="88" t="s">
        <v>672</v>
      </c>
      <c r="S568" s="88">
        <v>72</v>
      </c>
      <c r="U568" s="88">
        <v>73</v>
      </c>
      <c r="AC568" s="88">
        <v>2</v>
      </c>
      <c r="AD568" s="88">
        <v>3</v>
      </c>
      <c r="AE568" s="88" t="s">
        <v>107</v>
      </c>
      <c r="AG568" s="88">
        <v>0</v>
      </c>
      <c r="AM568" s="88" t="s">
        <v>673</v>
      </c>
      <c r="AN568" s="88" t="s">
        <v>579</v>
      </c>
      <c r="AO568" s="88" t="s">
        <v>106</v>
      </c>
      <c r="AP568" s="133" t="str">
        <f t="shared" si="32"/>
        <v>20</v>
      </c>
      <c r="AQ568" s="133" t="str">
        <f t="shared" si="33"/>
        <v>10</v>
      </c>
      <c r="AR568" s="133">
        <f t="shared" si="34"/>
        <v>2022</v>
      </c>
      <c r="AS568" s="133" t="str">
        <f t="shared" si="35"/>
        <v>octobre</v>
      </c>
    </row>
    <row r="569" spans="1:45" hidden="1" x14ac:dyDescent="0.25">
      <c r="A569" s="88" t="s">
        <v>671</v>
      </c>
      <c r="B569" s="90">
        <v>44854</v>
      </c>
      <c r="C569" s="88">
        <v>1</v>
      </c>
      <c r="D569" s="88" t="s">
        <v>101</v>
      </c>
      <c r="E569" s="126">
        <v>200000</v>
      </c>
      <c r="F569" s="88">
        <v>1</v>
      </c>
      <c r="H569" s="88" t="s">
        <v>396</v>
      </c>
      <c r="I569" s="88">
        <v>8350</v>
      </c>
      <c r="J569" s="88">
        <v>35000</v>
      </c>
      <c r="K569" s="88">
        <v>35238</v>
      </c>
      <c r="L569" s="88" t="s">
        <v>123</v>
      </c>
      <c r="M569" s="89">
        <v>35</v>
      </c>
      <c r="P569" s="88" t="s">
        <v>672</v>
      </c>
      <c r="S569" s="88">
        <v>72</v>
      </c>
      <c r="U569" s="88">
        <v>73</v>
      </c>
      <c r="AC569" s="88">
        <v>2</v>
      </c>
      <c r="AD569" s="88">
        <v>2</v>
      </c>
      <c r="AE569" s="88" t="s">
        <v>108</v>
      </c>
      <c r="AF569" s="88" t="s">
        <v>231</v>
      </c>
      <c r="AG569" s="88">
        <v>2</v>
      </c>
      <c r="AM569" s="88" t="s">
        <v>673</v>
      </c>
      <c r="AN569" s="88" t="s">
        <v>579</v>
      </c>
      <c r="AO569" s="88" t="s">
        <v>106</v>
      </c>
      <c r="AP569" s="133" t="str">
        <f t="shared" si="32"/>
        <v>20</v>
      </c>
      <c r="AQ569" s="133" t="str">
        <f t="shared" si="33"/>
        <v>10</v>
      </c>
      <c r="AR569" s="133">
        <f t="shared" si="34"/>
        <v>2022</v>
      </c>
      <c r="AS569" s="133" t="str">
        <f t="shared" si="35"/>
        <v>octobre</v>
      </c>
    </row>
    <row r="570" spans="1:45" hidden="1" x14ac:dyDescent="0.25">
      <c r="A570" s="88" t="s">
        <v>680</v>
      </c>
      <c r="B570" s="90">
        <v>44844</v>
      </c>
      <c r="C570" s="88">
        <v>1</v>
      </c>
      <c r="D570" s="88" t="s">
        <v>101</v>
      </c>
      <c r="E570" s="126">
        <v>500</v>
      </c>
      <c r="F570" s="88">
        <v>1</v>
      </c>
      <c r="H570" s="88" t="s">
        <v>295</v>
      </c>
      <c r="I570" s="88">
        <v>2980</v>
      </c>
      <c r="J570" s="88">
        <v>35000</v>
      </c>
      <c r="K570" s="88">
        <v>35238</v>
      </c>
      <c r="L570" s="88" t="s">
        <v>123</v>
      </c>
      <c r="M570" s="89">
        <v>35</v>
      </c>
      <c r="P570" s="88" t="s">
        <v>681</v>
      </c>
      <c r="S570" s="88">
        <v>33</v>
      </c>
      <c r="AC570" s="88">
        <v>1</v>
      </c>
      <c r="AD570" s="88">
        <v>4</v>
      </c>
      <c r="AE570" s="88" t="s">
        <v>126</v>
      </c>
      <c r="AF570" s="88" t="s">
        <v>255</v>
      </c>
      <c r="AG570" s="88">
        <v>0</v>
      </c>
      <c r="AM570" s="88" t="s">
        <v>682</v>
      </c>
      <c r="AN570" s="88" t="s">
        <v>683</v>
      </c>
      <c r="AO570" s="88" t="s">
        <v>106</v>
      </c>
      <c r="AP570" s="133" t="str">
        <f t="shared" si="32"/>
        <v>10</v>
      </c>
      <c r="AQ570" s="133" t="str">
        <f t="shared" si="33"/>
        <v>10</v>
      </c>
      <c r="AR570" s="133">
        <f t="shared" si="34"/>
        <v>2022</v>
      </c>
      <c r="AS570" s="133" t="str">
        <f t="shared" si="35"/>
        <v>octobre</v>
      </c>
    </row>
    <row r="571" spans="1:45" hidden="1" x14ac:dyDescent="0.25">
      <c r="A571" s="88" t="s">
        <v>685</v>
      </c>
      <c r="B571" s="90">
        <v>44855</v>
      </c>
      <c r="C571" s="88">
        <v>1</v>
      </c>
      <c r="D571" s="88" t="s">
        <v>101</v>
      </c>
      <c r="E571" s="126">
        <v>110000</v>
      </c>
      <c r="F571" s="88">
        <v>6</v>
      </c>
      <c r="H571" s="88" t="s">
        <v>274</v>
      </c>
      <c r="I571" s="88">
        <v>8820</v>
      </c>
      <c r="J571" s="88">
        <v>35000</v>
      </c>
      <c r="K571" s="88">
        <v>35238</v>
      </c>
      <c r="L571" s="88" t="s">
        <v>123</v>
      </c>
      <c r="M571" s="89">
        <v>35</v>
      </c>
      <c r="P571" s="88" t="s">
        <v>686</v>
      </c>
      <c r="S571" s="88">
        <v>10</v>
      </c>
      <c r="T571" s="88" t="s">
        <v>687</v>
      </c>
      <c r="U571" s="88">
        <v>11</v>
      </c>
      <c r="W571" s="88">
        <v>12</v>
      </c>
      <c r="AC571" s="88">
        <v>3</v>
      </c>
      <c r="AD571" s="88">
        <v>2</v>
      </c>
      <c r="AE571" s="88" t="s">
        <v>108</v>
      </c>
      <c r="AF571" s="88" t="s">
        <v>231</v>
      </c>
      <c r="AG571" s="88">
        <v>2</v>
      </c>
      <c r="AM571" s="88" t="s">
        <v>688</v>
      </c>
      <c r="AN571" s="88" t="s">
        <v>342</v>
      </c>
      <c r="AO571" s="88" t="s">
        <v>106</v>
      </c>
      <c r="AP571" s="133" t="str">
        <f t="shared" si="32"/>
        <v>21</v>
      </c>
      <c r="AQ571" s="133" t="str">
        <f t="shared" si="33"/>
        <v>10</v>
      </c>
      <c r="AR571" s="133">
        <f t="shared" si="34"/>
        <v>2022</v>
      </c>
      <c r="AS571" s="133" t="str">
        <f t="shared" si="35"/>
        <v>octobre</v>
      </c>
    </row>
    <row r="572" spans="1:45" hidden="1" x14ac:dyDescent="0.25">
      <c r="A572" s="88" t="s">
        <v>685</v>
      </c>
      <c r="B572" s="90">
        <v>44855</v>
      </c>
      <c r="C572" s="88">
        <v>1</v>
      </c>
      <c r="D572" s="88" t="s">
        <v>101</v>
      </c>
      <c r="E572" s="126">
        <v>110000</v>
      </c>
      <c r="F572" s="88">
        <v>6</v>
      </c>
      <c r="H572" s="88" t="s">
        <v>274</v>
      </c>
      <c r="I572" s="88">
        <v>8820</v>
      </c>
      <c r="J572" s="88">
        <v>35000</v>
      </c>
      <c r="K572" s="88">
        <v>35238</v>
      </c>
      <c r="L572" s="88" t="s">
        <v>123</v>
      </c>
      <c r="M572" s="89">
        <v>35</v>
      </c>
      <c r="P572" s="88" t="s">
        <v>686</v>
      </c>
      <c r="S572" s="88">
        <v>14</v>
      </c>
      <c r="AC572" s="88">
        <v>1</v>
      </c>
      <c r="AD572" s="88">
        <v>3</v>
      </c>
      <c r="AE572" s="88" t="s">
        <v>107</v>
      </c>
      <c r="AG572" s="88">
        <v>0</v>
      </c>
      <c r="AM572" s="88" t="s">
        <v>688</v>
      </c>
      <c r="AN572" s="88" t="s">
        <v>342</v>
      </c>
      <c r="AO572" s="88" t="s">
        <v>106</v>
      </c>
      <c r="AP572" s="133" t="str">
        <f t="shared" si="32"/>
        <v>21</v>
      </c>
      <c r="AQ572" s="133" t="str">
        <f t="shared" si="33"/>
        <v>10</v>
      </c>
      <c r="AR572" s="133">
        <f t="shared" si="34"/>
        <v>2022</v>
      </c>
      <c r="AS572" s="133" t="str">
        <f t="shared" si="35"/>
        <v>octobre</v>
      </c>
    </row>
    <row r="573" spans="1:45" hidden="1" x14ac:dyDescent="0.25">
      <c r="A573" s="88" t="s">
        <v>689</v>
      </c>
      <c r="B573" s="90">
        <v>44853</v>
      </c>
      <c r="C573" s="88">
        <v>1</v>
      </c>
      <c r="D573" s="88" t="s">
        <v>101</v>
      </c>
      <c r="E573" s="126">
        <v>202750</v>
      </c>
      <c r="F573" s="88">
        <v>2</v>
      </c>
      <c r="H573" s="88" t="s">
        <v>493</v>
      </c>
      <c r="I573" s="88">
        <v>1980</v>
      </c>
      <c r="J573" s="88">
        <v>35000</v>
      </c>
      <c r="K573" s="88">
        <v>35238</v>
      </c>
      <c r="L573" s="88" t="s">
        <v>123</v>
      </c>
      <c r="M573" s="89">
        <v>35</v>
      </c>
      <c r="P573" s="88" t="s">
        <v>626</v>
      </c>
      <c r="S573" s="88">
        <v>131</v>
      </c>
      <c r="U573" s="88">
        <v>145</v>
      </c>
      <c r="AC573" s="88">
        <v>2</v>
      </c>
      <c r="AD573" s="88">
        <v>2</v>
      </c>
      <c r="AE573" s="88" t="s">
        <v>108</v>
      </c>
      <c r="AF573" s="88" t="s">
        <v>231</v>
      </c>
      <c r="AG573" s="88">
        <v>2</v>
      </c>
      <c r="AM573" s="88" t="s">
        <v>628</v>
      </c>
      <c r="AN573" s="88" t="s">
        <v>629</v>
      </c>
      <c r="AO573" s="88" t="s">
        <v>106</v>
      </c>
      <c r="AP573" s="133" t="str">
        <f t="shared" si="32"/>
        <v>19</v>
      </c>
      <c r="AQ573" s="133" t="str">
        <f t="shared" si="33"/>
        <v>10</v>
      </c>
      <c r="AR573" s="133">
        <f t="shared" si="34"/>
        <v>2022</v>
      </c>
      <c r="AS573" s="133" t="str">
        <f t="shared" si="35"/>
        <v>octobre</v>
      </c>
    </row>
    <row r="574" spans="1:45" hidden="1" x14ac:dyDescent="0.25">
      <c r="A574" s="88" t="s">
        <v>689</v>
      </c>
      <c r="B574" s="90">
        <v>44853</v>
      </c>
      <c r="C574" s="88">
        <v>1</v>
      </c>
      <c r="D574" s="88" t="s">
        <v>101</v>
      </c>
      <c r="E574" s="126">
        <v>202750</v>
      </c>
      <c r="F574" s="88">
        <v>2</v>
      </c>
      <c r="H574" s="88" t="s">
        <v>493</v>
      </c>
      <c r="I574" s="88">
        <v>1980</v>
      </c>
      <c r="J574" s="88">
        <v>35000</v>
      </c>
      <c r="K574" s="88">
        <v>35238</v>
      </c>
      <c r="L574" s="88" t="s">
        <v>123</v>
      </c>
      <c r="M574" s="89">
        <v>35</v>
      </c>
      <c r="P574" s="88" t="s">
        <v>626</v>
      </c>
      <c r="S574" s="88">
        <v>131</v>
      </c>
      <c r="U574" s="88">
        <v>145</v>
      </c>
      <c r="AC574" s="88">
        <v>2</v>
      </c>
      <c r="AD574" s="88">
        <v>3</v>
      </c>
      <c r="AE574" s="88" t="s">
        <v>107</v>
      </c>
      <c r="AG574" s="88">
        <v>0</v>
      </c>
      <c r="AM574" s="88" t="s">
        <v>628</v>
      </c>
      <c r="AN574" s="88" t="s">
        <v>629</v>
      </c>
      <c r="AO574" s="88" t="s">
        <v>106</v>
      </c>
      <c r="AP574" s="133" t="str">
        <f t="shared" si="32"/>
        <v>19</v>
      </c>
      <c r="AQ574" s="133" t="str">
        <f t="shared" si="33"/>
        <v>10</v>
      </c>
      <c r="AR574" s="133">
        <f t="shared" si="34"/>
        <v>2022</v>
      </c>
      <c r="AS574" s="133" t="str">
        <f t="shared" si="35"/>
        <v>octobre</v>
      </c>
    </row>
    <row r="575" spans="1:45" hidden="1" x14ac:dyDescent="0.25">
      <c r="A575" s="88" t="s">
        <v>690</v>
      </c>
      <c r="B575" s="90">
        <v>44865</v>
      </c>
      <c r="C575" s="88">
        <v>1</v>
      </c>
      <c r="D575" s="88" t="s">
        <v>101</v>
      </c>
      <c r="E575" s="126">
        <v>598600</v>
      </c>
      <c r="F575" s="88">
        <v>8</v>
      </c>
      <c r="H575" s="88" t="s">
        <v>691</v>
      </c>
      <c r="I575" s="88">
        <v>2340</v>
      </c>
      <c r="J575" s="88">
        <v>35000</v>
      </c>
      <c r="K575" s="88">
        <v>35238</v>
      </c>
      <c r="L575" s="88" t="s">
        <v>123</v>
      </c>
      <c r="M575" s="89">
        <v>35</v>
      </c>
      <c r="P575" s="88" t="s">
        <v>692</v>
      </c>
      <c r="S575" s="88">
        <v>25</v>
      </c>
      <c r="U575" s="88">
        <v>34</v>
      </c>
      <c r="AC575" s="88">
        <v>2</v>
      </c>
      <c r="AD575" s="88">
        <v>2</v>
      </c>
      <c r="AE575" s="88" t="s">
        <v>108</v>
      </c>
      <c r="AF575" s="88" t="s">
        <v>227</v>
      </c>
      <c r="AG575" s="88">
        <v>4</v>
      </c>
      <c r="AM575" s="88" t="s">
        <v>693</v>
      </c>
      <c r="AN575" s="88" t="s">
        <v>694</v>
      </c>
      <c r="AO575" s="88" t="s">
        <v>106</v>
      </c>
      <c r="AP575" s="133" t="str">
        <f t="shared" si="32"/>
        <v>31</v>
      </c>
      <c r="AQ575" s="133" t="str">
        <f t="shared" si="33"/>
        <v>10</v>
      </c>
      <c r="AR575" s="133">
        <f t="shared" si="34"/>
        <v>2022</v>
      </c>
      <c r="AS575" s="133" t="str">
        <f t="shared" si="35"/>
        <v>octobre</v>
      </c>
    </row>
    <row r="576" spans="1:45" hidden="1" x14ac:dyDescent="0.25">
      <c r="A576" s="88" t="s">
        <v>708</v>
      </c>
      <c r="B576" s="90">
        <v>44872</v>
      </c>
      <c r="C576" s="88">
        <v>1</v>
      </c>
      <c r="D576" s="88" t="s">
        <v>101</v>
      </c>
      <c r="E576" s="126">
        <v>262000</v>
      </c>
      <c r="F576" s="88">
        <v>18</v>
      </c>
      <c r="H576" s="88" t="s">
        <v>447</v>
      </c>
      <c r="I576" s="88">
        <v>6850</v>
      </c>
      <c r="J576" s="88">
        <v>35000</v>
      </c>
      <c r="K576" s="88">
        <v>35238</v>
      </c>
      <c r="L576" s="88" t="s">
        <v>123</v>
      </c>
      <c r="M576" s="89">
        <v>35</v>
      </c>
      <c r="P576" s="88" t="s">
        <v>709</v>
      </c>
      <c r="S576" s="88">
        <v>338</v>
      </c>
      <c r="U576" s="88">
        <v>344</v>
      </c>
      <c r="W576" s="88">
        <v>347</v>
      </c>
      <c r="AC576" s="88">
        <v>3</v>
      </c>
      <c r="AD576" s="88">
        <v>4</v>
      </c>
      <c r="AE576" s="88" t="s">
        <v>126</v>
      </c>
      <c r="AF576" s="88" t="s">
        <v>257</v>
      </c>
      <c r="AG576" s="88">
        <v>0</v>
      </c>
      <c r="AM576" s="88" t="s">
        <v>710</v>
      </c>
      <c r="AN576" s="88" t="s">
        <v>711</v>
      </c>
      <c r="AO576" s="88" t="s">
        <v>106</v>
      </c>
      <c r="AP576" s="133" t="str">
        <f t="shared" si="32"/>
        <v>07</v>
      </c>
      <c r="AQ576" s="133" t="str">
        <f t="shared" si="33"/>
        <v>11</v>
      </c>
      <c r="AR576" s="133">
        <f t="shared" si="34"/>
        <v>2022</v>
      </c>
      <c r="AS576" s="133" t="str">
        <f t="shared" si="35"/>
        <v>novembre</v>
      </c>
    </row>
    <row r="577" spans="1:45" hidden="1" x14ac:dyDescent="0.25">
      <c r="A577" s="88" t="s">
        <v>708</v>
      </c>
      <c r="B577" s="90">
        <v>44872</v>
      </c>
      <c r="C577" s="88">
        <v>1</v>
      </c>
      <c r="D577" s="88" t="s">
        <v>101</v>
      </c>
      <c r="E577" s="126">
        <v>262000</v>
      </c>
      <c r="F577" s="88">
        <v>18</v>
      </c>
      <c r="H577" s="88" t="s">
        <v>447</v>
      </c>
      <c r="I577" s="88">
        <v>6850</v>
      </c>
      <c r="J577" s="88">
        <v>35000</v>
      </c>
      <c r="K577" s="88">
        <v>35238</v>
      </c>
      <c r="L577" s="88" t="s">
        <v>123</v>
      </c>
      <c r="M577" s="89">
        <v>35</v>
      </c>
      <c r="P577" s="88" t="s">
        <v>709</v>
      </c>
      <c r="S577" s="88">
        <v>305</v>
      </c>
      <c r="U577" s="88">
        <v>306</v>
      </c>
      <c r="AC577" s="88">
        <v>2</v>
      </c>
      <c r="AD577" s="88">
        <v>2</v>
      </c>
      <c r="AE577" s="88" t="s">
        <v>108</v>
      </c>
      <c r="AF577" s="88" t="s">
        <v>214</v>
      </c>
      <c r="AG577" s="88">
        <v>7</v>
      </c>
      <c r="AM577" s="88" t="s">
        <v>710</v>
      </c>
      <c r="AN577" s="88" t="s">
        <v>711</v>
      </c>
      <c r="AO577" s="88" t="s">
        <v>106</v>
      </c>
      <c r="AP577" s="133" t="str">
        <f t="shared" si="32"/>
        <v>07</v>
      </c>
      <c r="AQ577" s="133" t="str">
        <f t="shared" si="33"/>
        <v>11</v>
      </c>
      <c r="AR577" s="133">
        <f t="shared" si="34"/>
        <v>2022</v>
      </c>
      <c r="AS577" s="133" t="str">
        <f t="shared" si="35"/>
        <v>novembre</v>
      </c>
    </row>
    <row r="578" spans="1:45" hidden="1" x14ac:dyDescent="0.25">
      <c r="A578" s="88" t="s">
        <v>708</v>
      </c>
      <c r="B578" s="90">
        <v>44872</v>
      </c>
      <c r="C578" s="88">
        <v>1</v>
      </c>
      <c r="D578" s="88" t="s">
        <v>101</v>
      </c>
      <c r="E578" s="126">
        <v>262000</v>
      </c>
      <c r="F578" s="88">
        <v>18</v>
      </c>
      <c r="H578" s="88" t="s">
        <v>447</v>
      </c>
      <c r="I578" s="88">
        <v>6850</v>
      </c>
      <c r="J578" s="88">
        <v>35000</v>
      </c>
      <c r="K578" s="88">
        <v>35238</v>
      </c>
      <c r="L578" s="88" t="s">
        <v>123</v>
      </c>
      <c r="M578" s="89">
        <v>35</v>
      </c>
      <c r="P578" s="88" t="s">
        <v>709</v>
      </c>
      <c r="S578" s="88">
        <v>305</v>
      </c>
      <c r="U578" s="88">
        <v>306</v>
      </c>
      <c r="AC578" s="88">
        <v>2</v>
      </c>
      <c r="AD578" s="88">
        <v>3</v>
      </c>
      <c r="AE578" s="88" t="s">
        <v>107</v>
      </c>
      <c r="AG578" s="88">
        <v>0</v>
      </c>
      <c r="AM578" s="88" t="s">
        <v>710</v>
      </c>
      <c r="AN578" s="88" t="s">
        <v>711</v>
      </c>
      <c r="AO578" s="88" t="s">
        <v>106</v>
      </c>
      <c r="AP578" s="133" t="str">
        <f t="shared" si="32"/>
        <v>07</v>
      </c>
      <c r="AQ578" s="133" t="str">
        <f t="shared" si="33"/>
        <v>11</v>
      </c>
      <c r="AR578" s="133">
        <f t="shared" si="34"/>
        <v>2022</v>
      </c>
      <c r="AS578" s="133" t="str">
        <f t="shared" si="35"/>
        <v>novembre</v>
      </c>
    </row>
    <row r="579" spans="1:45" hidden="1" x14ac:dyDescent="0.25">
      <c r="A579" s="88" t="s">
        <v>708</v>
      </c>
      <c r="B579" s="90">
        <v>44872</v>
      </c>
      <c r="C579" s="88">
        <v>1</v>
      </c>
      <c r="D579" s="88" t="s">
        <v>101</v>
      </c>
      <c r="E579" s="126">
        <v>262000</v>
      </c>
      <c r="F579" s="88">
        <v>18</v>
      </c>
      <c r="H579" s="88" t="s">
        <v>447</v>
      </c>
      <c r="I579" s="88">
        <v>6850</v>
      </c>
      <c r="J579" s="88">
        <v>35000</v>
      </c>
      <c r="K579" s="88">
        <v>35238</v>
      </c>
      <c r="L579" s="88" t="s">
        <v>123</v>
      </c>
      <c r="M579" s="89">
        <v>35</v>
      </c>
      <c r="P579" s="88" t="s">
        <v>709</v>
      </c>
      <c r="S579" s="88">
        <v>305</v>
      </c>
      <c r="U579" s="88">
        <v>306</v>
      </c>
      <c r="AC579" s="88">
        <v>2</v>
      </c>
      <c r="AD579" s="88">
        <v>3</v>
      </c>
      <c r="AE579" s="88" t="s">
        <v>107</v>
      </c>
      <c r="AG579" s="88">
        <v>0</v>
      </c>
      <c r="AM579" s="88" t="s">
        <v>710</v>
      </c>
      <c r="AN579" s="88" t="s">
        <v>711</v>
      </c>
      <c r="AO579" s="88" t="s">
        <v>106</v>
      </c>
      <c r="AP579" s="133" t="str">
        <f t="shared" ref="AP579:AP642" si="36">TEXT(DAY(B579),"jj")</f>
        <v>07</v>
      </c>
      <c r="AQ579" s="133" t="str">
        <f t="shared" ref="AQ579:AQ642" si="37">TEXT(MONTH(B579),"jj")</f>
        <v>11</v>
      </c>
      <c r="AR579" s="133">
        <f t="shared" ref="AR579:AR642" si="38">YEAR(B579)</f>
        <v>2022</v>
      </c>
      <c r="AS579" s="133" t="str">
        <f t="shared" ref="AS579:AS642" si="39">TEXT(B579, "mmmm")</f>
        <v>novembre</v>
      </c>
    </row>
    <row r="580" spans="1:45" hidden="1" x14ac:dyDescent="0.25">
      <c r="A580" s="88" t="s">
        <v>708</v>
      </c>
      <c r="B580" s="90">
        <v>44872</v>
      </c>
      <c r="C580" s="88">
        <v>1</v>
      </c>
      <c r="D580" s="88" t="s">
        <v>101</v>
      </c>
      <c r="E580" s="126">
        <v>262000</v>
      </c>
      <c r="F580" s="88">
        <v>18</v>
      </c>
      <c r="H580" s="88" t="s">
        <v>447</v>
      </c>
      <c r="I580" s="88">
        <v>6850</v>
      </c>
      <c r="J580" s="88">
        <v>35000</v>
      </c>
      <c r="K580" s="88">
        <v>35238</v>
      </c>
      <c r="L580" s="88" t="s">
        <v>123</v>
      </c>
      <c r="M580" s="89">
        <v>35</v>
      </c>
      <c r="P580" s="88" t="s">
        <v>709</v>
      </c>
      <c r="S580" s="88">
        <v>305</v>
      </c>
      <c r="U580" s="88">
        <v>306</v>
      </c>
      <c r="AC580" s="88">
        <v>2</v>
      </c>
      <c r="AD580" s="88">
        <v>3</v>
      </c>
      <c r="AE580" s="88" t="s">
        <v>107</v>
      </c>
      <c r="AG580" s="88">
        <v>0</v>
      </c>
      <c r="AM580" s="88" t="s">
        <v>710</v>
      </c>
      <c r="AN580" s="88" t="s">
        <v>711</v>
      </c>
      <c r="AO580" s="88" t="s">
        <v>106</v>
      </c>
      <c r="AP580" s="133" t="str">
        <f t="shared" si="36"/>
        <v>07</v>
      </c>
      <c r="AQ580" s="133" t="str">
        <f t="shared" si="37"/>
        <v>11</v>
      </c>
      <c r="AR580" s="133">
        <f t="shared" si="38"/>
        <v>2022</v>
      </c>
      <c r="AS580" s="133" t="str">
        <f t="shared" si="39"/>
        <v>novembre</v>
      </c>
    </row>
    <row r="581" spans="1:45" hidden="1" x14ac:dyDescent="0.25">
      <c r="A581" s="88" t="s">
        <v>708</v>
      </c>
      <c r="B581" s="90">
        <v>44872</v>
      </c>
      <c r="C581" s="88">
        <v>1</v>
      </c>
      <c r="D581" s="88" t="s">
        <v>101</v>
      </c>
      <c r="E581" s="126">
        <v>262000</v>
      </c>
      <c r="F581" s="88">
        <v>18</v>
      </c>
      <c r="H581" s="88" t="s">
        <v>447</v>
      </c>
      <c r="I581" s="88">
        <v>6850</v>
      </c>
      <c r="J581" s="88">
        <v>35000</v>
      </c>
      <c r="K581" s="88">
        <v>35238</v>
      </c>
      <c r="L581" s="88" t="s">
        <v>123</v>
      </c>
      <c r="M581" s="89">
        <v>35</v>
      </c>
      <c r="P581" s="88" t="s">
        <v>709</v>
      </c>
      <c r="S581" s="88">
        <v>351</v>
      </c>
      <c r="U581" s="88">
        <v>353</v>
      </c>
      <c r="AC581" s="88">
        <v>2</v>
      </c>
      <c r="AD581" s="88">
        <v>4</v>
      </c>
      <c r="AE581" s="88" t="s">
        <v>126</v>
      </c>
      <c r="AF581" s="88" t="s">
        <v>110</v>
      </c>
      <c r="AG581" s="88">
        <v>0</v>
      </c>
      <c r="AM581" s="88" t="s">
        <v>710</v>
      </c>
      <c r="AN581" s="88" t="s">
        <v>711</v>
      </c>
      <c r="AO581" s="88" t="s">
        <v>106</v>
      </c>
      <c r="AP581" s="133" t="str">
        <f t="shared" si="36"/>
        <v>07</v>
      </c>
      <c r="AQ581" s="133" t="str">
        <f t="shared" si="37"/>
        <v>11</v>
      </c>
      <c r="AR581" s="133">
        <f t="shared" si="38"/>
        <v>2022</v>
      </c>
      <c r="AS581" s="133" t="str">
        <f t="shared" si="39"/>
        <v>novembre</v>
      </c>
    </row>
    <row r="582" spans="1:45" hidden="1" x14ac:dyDescent="0.25">
      <c r="A582" s="88" t="s">
        <v>708</v>
      </c>
      <c r="B582" s="90">
        <v>44872</v>
      </c>
      <c r="C582" s="88">
        <v>1</v>
      </c>
      <c r="D582" s="88" t="s">
        <v>101</v>
      </c>
      <c r="E582" s="126">
        <v>262000</v>
      </c>
      <c r="F582" s="88">
        <v>18</v>
      </c>
      <c r="H582" s="88" t="s">
        <v>447</v>
      </c>
      <c r="I582" s="88">
        <v>6850</v>
      </c>
      <c r="J582" s="88">
        <v>35000</v>
      </c>
      <c r="K582" s="88">
        <v>35238</v>
      </c>
      <c r="L582" s="88" t="s">
        <v>123</v>
      </c>
      <c r="M582" s="89">
        <v>35</v>
      </c>
      <c r="P582" s="88" t="s">
        <v>709</v>
      </c>
      <c r="S582" s="88">
        <v>307</v>
      </c>
      <c r="U582" s="88">
        <v>308</v>
      </c>
      <c r="W582" s="88">
        <v>309</v>
      </c>
      <c r="AC582" s="88">
        <v>3</v>
      </c>
      <c r="AD582" s="88">
        <v>4</v>
      </c>
      <c r="AE582" s="88" t="s">
        <v>126</v>
      </c>
      <c r="AF582" s="88" t="s">
        <v>330</v>
      </c>
      <c r="AG582" s="88">
        <v>0</v>
      </c>
      <c r="AM582" s="88" t="s">
        <v>710</v>
      </c>
      <c r="AN582" s="88" t="s">
        <v>711</v>
      </c>
      <c r="AO582" s="88" t="s">
        <v>106</v>
      </c>
      <c r="AP582" s="133" t="str">
        <f t="shared" si="36"/>
        <v>07</v>
      </c>
      <c r="AQ582" s="133" t="str">
        <f t="shared" si="37"/>
        <v>11</v>
      </c>
      <c r="AR582" s="133">
        <f t="shared" si="38"/>
        <v>2022</v>
      </c>
      <c r="AS582" s="133" t="str">
        <f t="shared" si="39"/>
        <v>novembre</v>
      </c>
    </row>
    <row r="583" spans="1:45" hidden="1" x14ac:dyDescent="0.25">
      <c r="A583" s="88" t="s">
        <v>713</v>
      </c>
      <c r="B583" s="90">
        <v>44839</v>
      </c>
      <c r="C583" s="88">
        <v>1</v>
      </c>
      <c r="D583" s="88" t="s">
        <v>101</v>
      </c>
      <c r="E583" s="126">
        <v>115000</v>
      </c>
      <c r="F583" s="88">
        <v>8</v>
      </c>
      <c r="H583" s="88" t="s">
        <v>714</v>
      </c>
      <c r="I583" s="88">
        <v>3940</v>
      </c>
      <c r="J583" s="88">
        <v>35000</v>
      </c>
      <c r="K583" s="88">
        <v>35238</v>
      </c>
      <c r="L583" s="88" t="s">
        <v>123</v>
      </c>
      <c r="M583" s="89">
        <v>35</v>
      </c>
      <c r="P583" s="88" t="s">
        <v>715</v>
      </c>
      <c r="S583" s="88">
        <v>4</v>
      </c>
      <c r="T583" s="88" t="s">
        <v>545</v>
      </c>
      <c r="AC583" s="88">
        <v>1</v>
      </c>
      <c r="AD583" s="88">
        <v>2</v>
      </c>
      <c r="AE583" s="88" t="s">
        <v>108</v>
      </c>
      <c r="AF583" s="88" t="s">
        <v>310</v>
      </c>
      <c r="AG583" s="88">
        <v>1</v>
      </c>
      <c r="AM583" s="88" t="s">
        <v>716</v>
      </c>
      <c r="AN583" s="88" t="s">
        <v>717</v>
      </c>
      <c r="AO583" s="88" t="s">
        <v>106</v>
      </c>
      <c r="AP583" s="133" t="str">
        <f t="shared" si="36"/>
        <v>05</v>
      </c>
      <c r="AQ583" s="133" t="str">
        <f t="shared" si="37"/>
        <v>10</v>
      </c>
      <c r="AR583" s="133">
        <f t="shared" si="38"/>
        <v>2022</v>
      </c>
      <c r="AS583" s="133" t="str">
        <f t="shared" si="39"/>
        <v>octobre</v>
      </c>
    </row>
    <row r="584" spans="1:45" hidden="1" x14ac:dyDescent="0.25">
      <c r="A584" s="88" t="s">
        <v>719</v>
      </c>
      <c r="B584" s="90">
        <v>44855</v>
      </c>
      <c r="C584" s="88">
        <v>1</v>
      </c>
      <c r="D584" s="88" t="s">
        <v>101</v>
      </c>
      <c r="E584" s="126">
        <v>81800</v>
      </c>
      <c r="F584" s="88">
        <v>11</v>
      </c>
      <c r="H584" s="88" t="s">
        <v>404</v>
      </c>
      <c r="I584" s="88">
        <v>6031</v>
      </c>
      <c r="J584" s="88">
        <v>35000</v>
      </c>
      <c r="K584" s="88">
        <v>35238</v>
      </c>
      <c r="L584" s="88" t="s">
        <v>123</v>
      </c>
      <c r="M584" s="89">
        <v>35</v>
      </c>
      <c r="P584" s="88" t="s">
        <v>427</v>
      </c>
      <c r="S584" s="88">
        <v>114</v>
      </c>
      <c r="AC584" s="88">
        <v>1</v>
      </c>
      <c r="AD584" s="88">
        <v>2</v>
      </c>
      <c r="AE584" s="88" t="s">
        <v>108</v>
      </c>
      <c r="AF584" s="88" t="s">
        <v>203</v>
      </c>
      <c r="AG584" s="88">
        <v>2</v>
      </c>
      <c r="AM584" s="88" t="s">
        <v>429</v>
      </c>
      <c r="AN584" s="88" t="s">
        <v>430</v>
      </c>
      <c r="AO584" s="88" t="s">
        <v>106</v>
      </c>
      <c r="AP584" s="133" t="str">
        <f t="shared" si="36"/>
        <v>21</v>
      </c>
      <c r="AQ584" s="133" t="str">
        <f t="shared" si="37"/>
        <v>10</v>
      </c>
      <c r="AR584" s="133">
        <f t="shared" si="38"/>
        <v>2022</v>
      </c>
      <c r="AS584" s="133" t="str">
        <f t="shared" si="39"/>
        <v>octobre</v>
      </c>
    </row>
    <row r="585" spans="1:45" hidden="1" x14ac:dyDescent="0.25">
      <c r="A585" s="88" t="s">
        <v>720</v>
      </c>
      <c r="B585" s="90">
        <v>44880</v>
      </c>
      <c r="C585" s="88">
        <v>1</v>
      </c>
      <c r="D585" s="88" t="s">
        <v>101</v>
      </c>
      <c r="E585" s="126">
        <v>210000</v>
      </c>
      <c r="F585" s="88">
        <v>16</v>
      </c>
      <c r="H585" s="88" t="s">
        <v>469</v>
      </c>
      <c r="I585" s="88">
        <v>2651</v>
      </c>
      <c r="J585" s="88">
        <v>35000</v>
      </c>
      <c r="K585" s="88">
        <v>35238</v>
      </c>
      <c r="L585" s="88" t="s">
        <v>123</v>
      </c>
      <c r="M585" s="89">
        <v>35</v>
      </c>
      <c r="P585" s="88" t="s">
        <v>721</v>
      </c>
      <c r="S585" s="88">
        <v>44</v>
      </c>
      <c r="AC585" s="88">
        <v>1</v>
      </c>
      <c r="AD585" s="88">
        <v>2</v>
      </c>
      <c r="AE585" s="88" t="s">
        <v>108</v>
      </c>
      <c r="AF585" s="88" t="s">
        <v>164</v>
      </c>
      <c r="AG585" s="88">
        <v>2</v>
      </c>
      <c r="AM585" s="88" t="s">
        <v>722</v>
      </c>
      <c r="AN585" s="88" t="s">
        <v>723</v>
      </c>
      <c r="AO585" s="88" t="s">
        <v>106</v>
      </c>
      <c r="AP585" s="133" t="str">
        <f t="shared" si="36"/>
        <v>15</v>
      </c>
      <c r="AQ585" s="133" t="str">
        <f t="shared" si="37"/>
        <v>11</v>
      </c>
      <c r="AR585" s="133">
        <f t="shared" si="38"/>
        <v>2022</v>
      </c>
      <c r="AS585" s="133" t="str">
        <f t="shared" si="39"/>
        <v>novembre</v>
      </c>
    </row>
    <row r="586" spans="1:45" x14ac:dyDescent="0.25">
      <c r="A586" s="88" t="s">
        <v>1900</v>
      </c>
      <c r="B586" s="90">
        <v>44930</v>
      </c>
      <c r="C586" s="88">
        <v>1</v>
      </c>
      <c r="D586" s="88" t="s">
        <v>101</v>
      </c>
      <c r="E586" s="126">
        <v>274900</v>
      </c>
      <c r="F586" s="88">
        <v>28</v>
      </c>
      <c r="H586" s="88" t="s">
        <v>236</v>
      </c>
      <c r="I586" s="88">
        <v>5710</v>
      </c>
      <c r="J586" s="88">
        <v>35000</v>
      </c>
      <c r="K586" s="88">
        <v>35238</v>
      </c>
      <c r="L586" s="88" t="s">
        <v>123</v>
      </c>
      <c r="M586" s="89">
        <v>35</v>
      </c>
      <c r="P586" s="88" t="s">
        <v>1073</v>
      </c>
      <c r="S586" s="88">
        <v>17</v>
      </c>
      <c r="T586" s="88" t="s">
        <v>630</v>
      </c>
      <c r="AC586" s="88">
        <v>1</v>
      </c>
      <c r="AD586" s="88">
        <v>2</v>
      </c>
      <c r="AE586" s="88" t="s">
        <v>108</v>
      </c>
      <c r="AF586" s="88" t="s">
        <v>159</v>
      </c>
      <c r="AG586" s="88">
        <v>2</v>
      </c>
      <c r="AM586" s="88" t="s">
        <v>497</v>
      </c>
      <c r="AN586" s="88" t="s">
        <v>1074</v>
      </c>
      <c r="AO586" s="88" t="s">
        <v>106</v>
      </c>
      <c r="AP586" s="133" t="str">
        <f t="shared" si="36"/>
        <v>04</v>
      </c>
      <c r="AQ586" s="133" t="str">
        <f t="shared" si="37"/>
        <v>01</v>
      </c>
      <c r="AR586" s="133">
        <f t="shared" si="38"/>
        <v>2023</v>
      </c>
      <c r="AS586" s="133" t="str">
        <f t="shared" si="39"/>
        <v>janvier</v>
      </c>
    </row>
    <row r="587" spans="1:45" x14ac:dyDescent="0.25">
      <c r="A587" s="88" t="s">
        <v>1901</v>
      </c>
      <c r="B587" s="90">
        <v>44932</v>
      </c>
      <c r="C587" s="88">
        <v>1</v>
      </c>
      <c r="D587" s="88" t="s">
        <v>101</v>
      </c>
      <c r="E587" s="126">
        <v>450000</v>
      </c>
      <c r="F587" s="88">
        <v>1</v>
      </c>
      <c r="H587" s="88" t="s">
        <v>368</v>
      </c>
      <c r="I587" s="88">
        <v>770</v>
      </c>
      <c r="J587" s="88">
        <v>35000</v>
      </c>
      <c r="K587" s="88">
        <v>35238</v>
      </c>
      <c r="L587" s="88" t="s">
        <v>123</v>
      </c>
      <c r="M587" s="89">
        <v>35</v>
      </c>
      <c r="P587" s="88" t="s">
        <v>1902</v>
      </c>
      <c r="S587" s="88">
        <v>119</v>
      </c>
      <c r="AC587" s="88">
        <v>1</v>
      </c>
      <c r="AD587" s="88">
        <v>4</v>
      </c>
      <c r="AE587" s="88" t="s">
        <v>126</v>
      </c>
      <c r="AF587" s="88" t="s">
        <v>307</v>
      </c>
      <c r="AG587" s="88">
        <v>0</v>
      </c>
      <c r="AM587" s="88" t="s">
        <v>1903</v>
      </c>
      <c r="AN587" s="88" t="s">
        <v>1904</v>
      </c>
      <c r="AO587" s="88" t="s">
        <v>106</v>
      </c>
      <c r="AP587" s="133" t="str">
        <f t="shared" si="36"/>
        <v>06</v>
      </c>
      <c r="AQ587" s="133" t="str">
        <f t="shared" si="37"/>
        <v>01</v>
      </c>
      <c r="AR587" s="133">
        <f t="shared" si="38"/>
        <v>2023</v>
      </c>
      <c r="AS587" s="133" t="str">
        <f t="shared" si="39"/>
        <v>janvier</v>
      </c>
    </row>
    <row r="588" spans="1:45" x14ac:dyDescent="0.25">
      <c r="A588" s="88" t="s">
        <v>1906</v>
      </c>
      <c r="B588" s="90">
        <v>44943</v>
      </c>
      <c r="C588" s="88">
        <v>1</v>
      </c>
      <c r="D588" s="88" t="s">
        <v>101</v>
      </c>
      <c r="E588" s="126">
        <v>165000</v>
      </c>
      <c r="F588" s="88">
        <v>4</v>
      </c>
      <c r="H588" s="88" t="s">
        <v>1117</v>
      </c>
      <c r="I588" s="88">
        <v>8660</v>
      </c>
      <c r="J588" s="88">
        <v>35000</v>
      </c>
      <c r="K588" s="88">
        <v>35238</v>
      </c>
      <c r="L588" s="88" t="s">
        <v>123</v>
      </c>
      <c r="M588" s="89">
        <v>35</v>
      </c>
      <c r="P588" s="88" t="s">
        <v>1198</v>
      </c>
      <c r="S588" s="88">
        <v>26</v>
      </c>
      <c r="U588" s="88">
        <v>55</v>
      </c>
      <c r="W588" s="88">
        <v>60</v>
      </c>
      <c r="AC588" s="88">
        <v>3</v>
      </c>
      <c r="AD588" s="88">
        <v>3</v>
      </c>
      <c r="AE588" s="88" t="s">
        <v>107</v>
      </c>
      <c r="AG588" s="88">
        <v>0</v>
      </c>
      <c r="AM588" s="88" t="s">
        <v>1199</v>
      </c>
      <c r="AN588" s="88" t="s">
        <v>1200</v>
      </c>
      <c r="AO588" s="88" t="s">
        <v>106</v>
      </c>
      <c r="AP588" s="133" t="str">
        <f t="shared" si="36"/>
        <v>17</v>
      </c>
      <c r="AQ588" s="133" t="str">
        <f t="shared" si="37"/>
        <v>01</v>
      </c>
      <c r="AR588" s="133">
        <f t="shared" si="38"/>
        <v>2023</v>
      </c>
      <c r="AS588" s="133" t="str">
        <f t="shared" si="39"/>
        <v>janvier</v>
      </c>
    </row>
    <row r="589" spans="1:45" x14ac:dyDescent="0.25">
      <c r="A589" s="88" t="s">
        <v>1906</v>
      </c>
      <c r="B589" s="90">
        <v>44943</v>
      </c>
      <c r="C589" s="88">
        <v>1</v>
      </c>
      <c r="D589" s="88" t="s">
        <v>101</v>
      </c>
      <c r="E589" s="126">
        <v>165000</v>
      </c>
      <c r="F589" s="88">
        <v>4</v>
      </c>
      <c r="H589" s="88" t="s">
        <v>1117</v>
      </c>
      <c r="I589" s="88">
        <v>8660</v>
      </c>
      <c r="J589" s="88">
        <v>35000</v>
      </c>
      <c r="K589" s="88">
        <v>35238</v>
      </c>
      <c r="L589" s="88" t="s">
        <v>123</v>
      </c>
      <c r="M589" s="89">
        <v>35</v>
      </c>
      <c r="P589" s="88" t="s">
        <v>1198</v>
      </c>
      <c r="S589" s="88">
        <v>26</v>
      </c>
      <c r="U589" s="88">
        <v>55</v>
      </c>
      <c r="W589" s="88">
        <v>60</v>
      </c>
      <c r="AC589" s="88">
        <v>3</v>
      </c>
      <c r="AD589" s="88">
        <v>2</v>
      </c>
      <c r="AE589" s="88" t="s">
        <v>108</v>
      </c>
      <c r="AF589" s="88" t="s">
        <v>190</v>
      </c>
      <c r="AG589" s="88">
        <v>2</v>
      </c>
      <c r="AM589" s="88" t="s">
        <v>1199</v>
      </c>
      <c r="AN589" s="88" t="s">
        <v>1200</v>
      </c>
      <c r="AO589" s="88" t="s">
        <v>106</v>
      </c>
      <c r="AP589" s="133" t="str">
        <f t="shared" si="36"/>
        <v>17</v>
      </c>
      <c r="AQ589" s="133" t="str">
        <f t="shared" si="37"/>
        <v>01</v>
      </c>
      <c r="AR589" s="133">
        <f t="shared" si="38"/>
        <v>2023</v>
      </c>
      <c r="AS589" s="133" t="str">
        <f t="shared" si="39"/>
        <v>janvier</v>
      </c>
    </row>
    <row r="590" spans="1:45" x14ac:dyDescent="0.25">
      <c r="A590" s="88" t="s">
        <v>1906</v>
      </c>
      <c r="B590" s="90">
        <v>44943</v>
      </c>
      <c r="C590" s="88">
        <v>2</v>
      </c>
      <c r="D590" s="88" t="s">
        <v>101</v>
      </c>
      <c r="E590" s="126">
        <v>165000</v>
      </c>
      <c r="F590" s="88">
        <v>4</v>
      </c>
      <c r="H590" s="88" t="s">
        <v>1117</v>
      </c>
      <c r="I590" s="88">
        <v>8660</v>
      </c>
      <c r="J590" s="88">
        <v>35000</v>
      </c>
      <c r="K590" s="88">
        <v>35238</v>
      </c>
      <c r="L590" s="88" t="s">
        <v>123</v>
      </c>
      <c r="M590" s="89">
        <v>35</v>
      </c>
      <c r="P590" s="88" t="s">
        <v>1198</v>
      </c>
      <c r="S590" s="88">
        <v>26</v>
      </c>
      <c r="U590" s="88">
        <v>55</v>
      </c>
      <c r="W590" s="88">
        <v>60</v>
      </c>
      <c r="X590" s="88" t="s">
        <v>1907</v>
      </c>
      <c r="AC590" s="88">
        <v>3</v>
      </c>
      <c r="AD590" s="88">
        <v>2</v>
      </c>
      <c r="AE590" s="88" t="s">
        <v>108</v>
      </c>
      <c r="AF590" s="88" t="s">
        <v>190</v>
      </c>
      <c r="AG590" s="88">
        <v>2</v>
      </c>
      <c r="AM590" s="88" t="s">
        <v>1199</v>
      </c>
      <c r="AN590" s="88" t="s">
        <v>1200</v>
      </c>
      <c r="AO590" s="88" t="s">
        <v>106</v>
      </c>
      <c r="AP590" s="133" t="str">
        <f t="shared" si="36"/>
        <v>17</v>
      </c>
      <c r="AQ590" s="133" t="str">
        <f t="shared" si="37"/>
        <v>01</v>
      </c>
      <c r="AR590" s="133">
        <f t="shared" si="38"/>
        <v>2023</v>
      </c>
      <c r="AS590" s="133" t="str">
        <f t="shared" si="39"/>
        <v>janvier</v>
      </c>
    </row>
    <row r="591" spans="1:45" x14ac:dyDescent="0.25">
      <c r="A591" s="88" t="s">
        <v>1906</v>
      </c>
      <c r="B591" s="90">
        <v>44943</v>
      </c>
      <c r="C591" s="88">
        <v>2</v>
      </c>
      <c r="D591" s="88" t="s">
        <v>101</v>
      </c>
      <c r="E591" s="126">
        <v>165000</v>
      </c>
      <c r="F591" s="88">
        <v>4</v>
      </c>
      <c r="H591" s="88" t="s">
        <v>1117</v>
      </c>
      <c r="I591" s="88">
        <v>8660</v>
      </c>
      <c r="J591" s="88">
        <v>35000</v>
      </c>
      <c r="K591" s="88">
        <v>35238</v>
      </c>
      <c r="L591" s="88" t="s">
        <v>123</v>
      </c>
      <c r="M591" s="89">
        <v>35</v>
      </c>
      <c r="P591" s="88" t="s">
        <v>1198</v>
      </c>
      <c r="S591" s="88">
        <v>26</v>
      </c>
      <c r="U591" s="88">
        <v>55</v>
      </c>
      <c r="W591" s="88">
        <v>60</v>
      </c>
      <c r="X591" s="88" t="s">
        <v>1907</v>
      </c>
      <c r="AC591" s="88">
        <v>3</v>
      </c>
      <c r="AD591" s="88">
        <v>3</v>
      </c>
      <c r="AE591" s="88" t="s">
        <v>107</v>
      </c>
      <c r="AG591" s="88">
        <v>0</v>
      </c>
      <c r="AM591" s="88" t="s">
        <v>1199</v>
      </c>
      <c r="AN591" s="88" t="s">
        <v>1200</v>
      </c>
      <c r="AO591" s="88" t="s">
        <v>106</v>
      </c>
      <c r="AP591" s="133" t="str">
        <f t="shared" si="36"/>
        <v>17</v>
      </c>
      <c r="AQ591" s="133" t="str">
        <f t="shared" si="37"/>
        <v>01</v>
      </c>
      <c r="AR591" s="133">
        <f t="shared" si="38"/>
        <v>2023</v>
      </c>
      <c r="AS591" s="133" t="str">
        <f t="shared" si="39"/>
        <v>janvier</v>
      </c>
    </row>
    <row r="592" spans="1:45" x14ac:dyDescent="0.25">
      <c r="A592" s="88" t="s">
        <v>1908</v>
      </c>
      <c r="B592" s="90">
        <v>44949</v>
      </c>
      <c r="C592" s="88">
        <v>1</v>
      </c>
      <c r="D592" s="88" t="s">
        <v>101</v>
      </c>
      <c r="E592" s="126">
        <v>350000</v>
      </c>
      <c r="F592" s="88">
        <v>9</v>
      </c>
      <c r="H592" s="88" t="s">
        <v>402</v>
      </c>
      <c r="I592" s="88">
        <v>8112</v>
      </c>
      <c r="J592" s="88">
        <v>35000</v>
      </c>
      <c r="K592" s="88">
        <v>35238</v>
      </c>
      <c r="L592" s="88" t="s">
        <v>123</v>
      </c>
      <c r="M592" s="89">
        <v>35</v>
      </c>
      <c r="P592" s="88" t="s">
        <v>1189</v>
      </c>
      <c r="S592" s="88">
        <v>68</v>
      </c>
      <c r="AC592" s="88">
        <v>1</v>
      </c>
      <c r="AD592" s="88">
        <v>3</v>
      </c>
      <c r="AE592" s="88" t="s">
        <v>107</v>
      </c>
      <c r="AG592" s="88">
        <v>0</v>
      </c>
      <c r="AM592" s="88" t="s">
        <v>1191</v>
      </c>
      <c r="AN592" s="88" t="s">
        <v>1192</v>
      </c>
      <c r="AO592" s="88" t="s">
        <v>106</v>
      </c>
      <c r="AP592" s="133" t="str">
        <f t="shared" si="36"/>
        <v>23</v>
      </c>
      <c r="AQ592" s="133" t="str">
        <f t="shared" si="37"/>
        <v>01</v>
      </c>
      <c r="AR592" s="133">
        <f t="shared" si="38"/>
        <v>2023</v>
      </c>
      <c r="AS592" s="133" t="str">
        <f t="shared" si="39"/>
        <v>janvier</v>
      </c>
    </row>
    <row r="593" spans="1:45" x14ac:dyDescent="0.25">
      <c r="A593" s="88" t="s">
        <v>1908</v>
      </c>
      <c r="B593" s="90">
        <v>44949</v>
      </c>
      <c r="C593" s="88">
        <v>1</v>
      </c>
      <c r="D593" s="88" t="s">
        <v>101</v>
      </c>
      <c r="E593" s="126">
        <v>350000</v>
      </c>
      <c r="F593" s="88">
        <v>11</v>
      </c>
      <c r="H593" s="88" t="s">
        <v>402</v>
      </c>
      <c r="I593" s="88">
        <v>8112</v>
      </c>
      <c r="J593" s="88">
        <v>35000</v>
      </c>
      <c r="K593" s="88">
        <v>35238</v>
      </c>
      <c r="L593" s="88" t="s">
        <v>123</v>
      </c>
      <c r="M593" s="89">
        <v>35</v>
      </c>
      <c r="P593" s="88" t="s">
        <v>1189</v>
      </c>
      <c r="S593" s="88">
        <v>84</v>
      </c>
      <c r="T593" s="88" t="s">
        <v>474</v>
      </c>
      <c r="U593" s="88">
        <v>94</v>
      </c>
      <c r="AC593" s="88">
        <v>2</v>
      </c>
      <c r="AD593" s="88">
        <v>2</v>
      </c>
      <c r="AE593" s="88" t="s">
        <v>108</v>
      </c>
      <c r="AF593" s="88" t="s">
        <v>244</v>
      </c>
      <c r="AG593" s="88">
        <v>3</v>
      </c>
      <c r="AM593" s="88" t="s">
        <v>1191</v>
      </c>
      <c r="AN593" s="88" t="s">
        <v>1192</v>
      </c>
      <c r="AO593" s="88" t="s">
        <v>106</v>
      </c>
      <c r="AP593" s="133" t="str">
        <f t="shared" si="36"/>
        <v>23</v>
      </c>
      <c r="AQ593" s="133" t="str">
        <f t="shared" si="37"/>
        <v>01</v>
      </c>
      <c r="AR593" s="133">
        <f t="shared" si="38"/>
        <v>2023</v>
      </c>
      <c r="AS593" s="133" t="str">
        <f t="shared" si="39"/>
        <v>janvier</v>
      </c>
    </row>
    <row r="594" spans="1:45" x14ac:dyDescent="0.25">
      <c r="A594" s="88" t="s">
        <v>1908</v>
      </c>
      <c r="B594" s="90">
        <v>44949</v>
      </c>
      <c r="C594" s="88">
        <v>1</v>
      </c>
      <c r="D594" s="88" t="s">
        <v>101</v>
      </c>
      <c r="E594" s="126">
        <v>350000</v>
      </c>
      <c r="F594" s="88">
        <v>11</v>
      </c>
      <c r="H594" s="88" t="s">
        <v>402</v>
      </c>
      <c r="I594" s="88">
        <v>8112</v>
      </c>
      <c r="J594" s="88">
        <v>35000</v>
      </c>
      <c r="K594" s="88">
        <v>35238</v>
      </c>
      <c r="L594" s="88" t="s">
        <v>123</v>
      </c>
      <c r="M594" s="89">
        <v>35</v>
      </c>
      <c r="P594" s="88" t="s">
        <v>1189</v>
      </c>
      <c r="S594" s="88">
        <v>84</v>
      </c>
      <c r="T594" s="88" t="s">
        <v>474</v>
      </c>
      <c r="U594" s="88">
        <v>94</v>
      </c>
      <c r="AC594" s="88">
        <v>2</v>
      </c>
      <c r="AD594" s="88">
        <v>3</v>
      </c>
      <c r="AE594" s="88" t="s">
        <v>107</v>
      </c>
      <c r="AG594" s="88">
        <v>0</v>
      </c>
      <c r="AM594" s="88" t="s">
        <v>1191</v>
      </c>
      <c r="AN594" s="88" t="s">
        <v>1192</v>
      </c>
      <c r="AO594" s="88" t="s">
        <v>106</v>
      </c>
      <c r="AP594" s="133" t="str">
        <f t="shared" si="36"/>
        <v>23</v>
      </c>
      <c r="AQ594" s="133" t="str">
        <f t="shared" si="37"/>
        <v>01</v>
      </c>
      <c r="AR594" s="133">
        <f t="shared" si="38"/>
        <v>2023</v>
      </c>
      <c r="AS594" s="133" t="str">
        <f t="shared" si="39"/>
        <v>janvier</v>
      </c>
    </row>
    <row r="595" spans="1:45" x14ac:dyDescent="0.25">
      <c r="A595" s="88" t="s">
        <v>1909</v>
      </c>
      <c r="B595" s="90">
        <v>44930</v>
      </c>
      <c r="C595" s="88">
        <v>1</v>
      </c>
      <c r="D595" s="88" t="s">
        <v>101</v>
      </c>
      <c r="E595" s="126">
        <v>440270</v>
      </c>
      <c r="F595" s="88">
        <v>15</v>
      </c>
      <c r="H595" s="88" t="s">
        <v>402</v>
      </c>
      <c r="I595" s="88">
        <v>8112</v>
      </c>
      <c r="J595" s="88">
        <v>35000</v>
      </c>
      <c r="K595" s="88">
        <v>35238</v>
      </c>
      <c r="L595" s="88" t="s">
        <v>123</v>
      </c>
      <c r="M595" s="89">
        <v>35</v>
      </c>
      <c r="P595" s="88" t="s">
        <v>1189</v>
      </c>
      <c r="S595" s="88">
        <v>20</v>
      </c>
      <c r="U595" s="88">
        <v>28</v>
      </c>
      <c r="AC595" s="88">
        <v>2</v>
      </c>
      <c r="AD595" s="88">
        <v>2</v>
      </c>
      <c r="AE595" s="88" t="s">
        <v>108</v>
      </c>
      <c r="AF595" s="88" t="s">
        <v>153</v>
      </c>
      <c r="AG595" s="88">
        <v>5</v>
      </c>
      <c r="AM595" s="88" t="s">
        <v>1191</v>
      </c>
      <c r="AN595" s="88" t="s">
        <v>1192</v>
      </c>
      <c r="AO595" s="88" t="s">
        <v>106</v>
      </c>
      <c r="AP595" s="133" t="str">
        <f t="shared" si="36"/>
        <v>04</v>
      </c>
      <c r="AQ595" s="133" t="str">
        <f t="shared" si="37"/>
        <v>01</v>
      </c>
      <c r="AR595" s="133">
        <f t="shared" si="38"/>
        <v>2023</v>
      </c>
      <c r="AS595" s="133" t="str">
        <f t="shared" si="39"/>
        <v>janvier</v>
      </c>
    </row>
    <row r="596" spans="1:45" x14ac:dyDescent="0.25">
      <c r="A596" s="88" t="s">
        <v>1909</v>
      </c>
      <c r="B596" s="90">
        <v>44930</v>
      </c>
      <c r="C596" s="88">
        <v>1</v>
      </c>
      <c r="D596" s="88" t="s">
        <v>101</v>
      </c>
      <c r="E596" s="126">
        <v>440270</v>
      </c>
      <c r="F596" s="88">
        <v>15</v>
      </c>
      <c r="H596" s="88" t="s">
        <v>402</v>
      </c>
      <c r="I596" s="88">
        <v>8112</v>
      </c>
      <c r="J596" s="88">
        <v>35000</v>
      </c>
      <c r="K596" s="88">
        <v>35238</v>
      </c>
      <c r="L596" s="88" t="s">
        <v>123</v>
      </c>
      <c r="M596" s="89">
        <v>35</v>
      </c>
      <c r="P596" s="88" t="s">
        <v>1189</v>
      </c>
      <c r="S596" s="88">
        <v>20</v>
      </c>
      <c r="U596" s="88">
        <v>28</v>
      </c>
      <c r="AC596" s="88">
        <v>2</v>
      </c>
      <c r="AD596" s="88">
        <v>3</v>
      </c>
      <c r="AE596" s="88" t="s">
        <v>107</v>
      </c>
      <c r="AG596" s="88">
        <v>0</v>
      </c>
      <c r="AM596" s="88" t="s">
        <v>1191</v>
      </c>
      <c r="AN596" s="88" t="s">
        <v>1192</v>
      </c>
      <c r="AO596" s="88" t="s">
        <v>106</v>
      </c>
      <c r="AP596" s="133" t="str">
        <f t="shared" si="36"/>
        <v>04</v>
      </c>
      <c r="AQ596" s="133" t="str">
        <f t="shared" si="37"/>
        <v>01</v>
      </c>
      <c r="AR596" s="133">
        <f t="shared" si="38"/>
        <v>2023</v>
      </c>
      <c r="AS596" s="133" t="str">
        <f t="shared" si="39"/>
        <v>janvier</v>
      </c>
    </row>
    <row r="597" spans="1:45" x14ac:dyDescent="0.25">
      <c r="A597" s="88" t="s">
        <v>1909</v>
      </c>
      <c r="B597" s="90">
        <v>44930</v>
      </c>
      <c r="C597" s="88">
        <v>1</v>
      </c>
      <c r="D597" s="88" t="s">
        <v>101</v>
      </c>
      <c r="E597" s="126">
        <v>440270</v>
      </c>
      <c r="F597" s="88">
        <v>9</v>
      </c>
      <c r="H597" s="88" t="s">
        <v>402</v>
      </c>
      <c r="I597" s="88">
        <v>8112</v>
      </c>
      <c r="J597" s="88">
        <v>35000</v>
      </c>
      <c r="K597" s="88">
        <v>35238</v>
      </c>
      <c r="L597" s="88" t="s">
        <v>123</v>
      </c>
      <c r="M597" s="89">
        <v>35</v>
      </c>
      <c r="P597" s="88" t="s">
        <v>1189</v>
      </c>
      <c r="S597" s="88">
        <v>3</v>
      </c>
      <c r="AC597" s="88">
        <v>1</v>
      </c>
      <c r="AD597" s="88">
        <v>3</v>
      </c>
      <c r="AE597" s="88" t="s">
        <v>107</v>
      </c>
      <c r="AG597" s="88">
        <v>0</v>
      </c>
      <c r="AM597" s="88" t="s">
        <v>1191</v>
      </c>
      <c r="AN597" s="88" t="s">
        <v>1192</v>
      </c>
      <c r="AO597" s="88" t="s">
        <v>106</v>
      </c>
      <c r="AP597" s="133" t="str">
        <f t="shared" si="36"/>
        <v>04</v>
      </c>
      <c r="AQ597" s="133" t="str">
        <f t="shared" si="37"/>
        <v>01</v>
      </c>
      <c r="AR597" s="133">
        <f t="shared" si="38"/>
        <v>2023</v>
      </c>
      <c r="AS597" s="133" t="str">
        <f t="shared" si="39"/>
        <v>janvier</v>
      </c>
    </row>
    <row r="598" spans="1:45" x14ac:dyDescent="0.25">
      <c r="A598" s="88" t="s">
        <v>1910</v>
      </c>
      <c r="B598" s="90">
        <v>44944</v>
      </c>
      <c r="C598" s="88">
        <v>1</v>
      </c>
      <c r="D598" s="88" t="s">
        <v>101</v>
      </c>
      <c r="E598" s="126">
        <v>98000</v>
      </c>
      <c r="F598" s="88">
        <v>6</v>
      </c>
      <c r="H598" s="88" t="s">
        <v>553</v>
      </c>
      <c r="I598" s="88">
        <v>7520</v>
      </c>
      <c r="J598" s="88">
        <v>35000</v>
      </c>
      <c r="K598" s="88">
        <v>35238</v>
      </c>
      <c r="L598" s="88" t="s">
        <v>123</v>
      </c>
      <c r="M598" s="89">
        <v>35</v>
      </c>
      <c r="P598" s="88" t="s">
        <v>1764</v>
      </c>
      <c r="S598" s="88">
        <v>100</v>
      </c>
      <c r="T598" s="88" t="s">
        <v>1522</v>
      </c>
      <c r="U598" s="88">
        <v>108</v>
      </c>
      <c r="AC598" s="88">
        <v>2</v>
      </c>
      <c r="AD598" s="88">
        <v>3</v>
      </c>
      <c r="AE598" s="88" t="s">
        <v>107</v>
      </c>
      <c r="AG598" s="88">
        <v>0</v>
      </c>
      <c r="AM598" s="88" t="s">
        <v>1765</v>
      </c>
      <c r="AN598" s="88" t="s">
        <v>1766</v>
      </c>
      <c r="AO598" s="88" t="s">
        <v>106</v>
      </c>
      <c r="AP598" s="133" t="str">
        <f t="shared" si="36"/>
        <v>18</v>
      </c>
      <c r="AQ598" s="133" t="str">
        <f t="shared" si="37"/>
        <v>01</v>
      </c>
      <c r="AR598" s="133">
        <f t="shared" si="38"/>
        <v>2023</v>
      </c>
      <c r="AS598" s="133" t="str">
        <f t="shared" si="39"/>
        <v>janvier</v>
      </c>
    </row>
    <row r="599" spans="1:45" x14ac:dyDescent="0.25">
      <c r="A599" s="88" t="s">
        <v>1910</v>
      </c>
      <c r="B599" s="90">
        <v>44944</v>
      </c>
      <c r="C599" s="88">
        <v>1</v>
      </c>
      <c r="D599" s="88" t="s">
        <v>101</v>
      </c>
      <c r="E599" s="126">
        <v>98000</v>
      </c>
      <c r="F599" s="88">
        <v>6</v>
      </c>
      <c r="H599" s="88" t="s">
        <v>553</v>
      </c>
      <c r="I599" s="88">
        <v>7520</v>
      </c>
      <c r="J599" s="88">
        <v>35000</v>
      </c>
      <c r="K599" s="88">
        <v>35238</v>
      </c>
      <c r="L599" s="88" t="s">
        <v>123</v>
      </c>
      <c r="M599" s="89">
        <v>35</v>
      </c>
      <c r="P599" s="88" t="s">
        <v>1764</v>
      </c>
      <c r="S599" s="88">
        <v>100</v>
      </c>
      <c r="T599" s="88" t="s">
        <v>1522</v>
      </c>
      <c r="U599" s="88">
        <v>108</v>
      </c>
      <c r="AC599" s="88">
        <v>2</v>
      </c>
      <c r="AD599" s="88">
        <v>2</v>
      </c>
      <c r="AE599" s="88" t="s">
        <v>108</v>
      </c>
      <c r="AF599" s="88" t="s">
        <v>210</v>
      </c>
      <c r="AG599" s="88">
        <v>2</v>
      </c>
      <c r="AM599" s="88" t="s">
        <v>1765</v>
      </c>
      <c r="AN599" s="88" t="s">
        <v>1766</v>
      </c>
      <c r="AO599" s="88" t="s">
        <v>106</v>
      </c>
      <c r="AP599" s="133" t="str">
        <f t="shared" si="36"/>
        <v>18</v>
      </c>
      <c r="AQ599" s="133" t="str">
        <f t="shared" si="37"/>
        <v>01</v>
      </c>
      <c r="AR599" s="133">
        <f t="shared" si="38"/>
        <v>2023</v>
      </c>
      <c r="AS599" s="133" t="str">
        <f t="shared" si="39"/>
        <v>janvier</v>
      </c>
    </row>
    <row r="600" spans="1:45" x14ac:dyDescent="0.25">
      <c r="A600" s="88" t="s">
        <v>1912</v>
      </c>
      <c r="B600" s="90">
        <v>44960</v>
      </c>
      <c r="C600" s="88">
        <v>1</v>
      </c>
      <c r="D600" s="88" t="s">
        <v>101</v>
      </c>
      <c r="E600" s="126">
        <v>76000</v>
      </c>
      <c r="F600" s="88">
        <v>12</v>
      </c>
      <c r="H600" s="88" t="s">
        <v>469</v>
      </c>
      <c r="I600" s="88">
        <v>2651</v>
      </c>
      <c r="J600" s="88">
        <v>35000</v>
      </c>
      <c r="K600" s="88">
        <v>35238</v>
      </c>
      <c r="L600" s="88" t="s">
        <v>123</v>
      </c>
      <c r="M600" s="89">
        <v>35</v>
      </c>
      <c r="P600" s="88" t="s">
        <v>994</v>
      </c>
      <c r="S600" s="88">
        <v>48</v>
      </c>
      <c r="T600" s="88" t="s">
        <v>675</v>
      </c>
      <c r="AC600" s="88">
        <v>1</v>
      </c>
      <c r="AD600" s="88">
        <v>4</v>
      </c>
      <c r="AE600" s="88" t="s">
        <v>126</v>
      </c>
      <c r="AF600" s="88" t="s">
        <v>265</v>
      </c>
      <c r="AG600" s="88">
        <v>0</v>
      </c>
      <c r="AM600" s="88" t="s">
        <v>995</v>
      </c>
      <c r="AN600" s="88" t="s">
        <v>996</v>
      </c>
      <c r="AO600" s="88" t="s">
        <v>106</v>
      </c>
      <c r="AP600" s="133" t="str">
        <f t="shared" si="36"/>
        <v>03</v>
      </c>
      <c r="AQ600" s="133" t="str">
        <f t="shared" si="37"/>
        <v>02</v>
      </c>
      <c r="AR600" s="133">
        <f t="shared" si="38"/>
        <v>2023</v>
      </c>
      <c r="AS600" s="133" t="str">
        <f t="shared" si="39"/>
        <v>février</v>
      </c>
    </row>
    <row r="601" spans="1:45" x14ac:dyDescent="0.25">
      <c r="A601" s="88" t="s">
        <v>1913</v>
      </c>
      <c r="B601" s="90">
        <v>44964</v>
      </c>
      <c r="C601" s="88">
        <v>1</v>
      </c>
      <c r="D601" s="88" t="s">
        <v>101</v>
      </c>
      <c r="E601" s="126">
        <v>270000</v>
      </c>
      <c r="F601" s="88">
        <v>1</v>
      </c>
      <c r="H601" s="88" t="s">
        <v>357</v>
      </c>
      <c r="I601" s="88">
        <v>9290</v>
      </c>
      <c r="J601" s="88">
        <v>35000</v>
      </c>
      <c r="K601" s="88">
        <v>35238</v>
      </c>
      <c r="L601" s="88" t="s">
        <v>123</v>
      </c>
      <c r="M601" s="89">
        <v>35</v>
      </c>
      <c r="P601" s="88" t="s">
        <v>1537</v>
      </c>
      <c r="S601" s="88">
        <v>129</v>
      </c>
      <c r="AC601" s="88">
        <v>1</v>
      </c>
      <c r="AD601" s="88">
        <v>3</v>
      </c>
      <c r="AE601" s="88" t="s">
        <v>107</v>
      </c>
      <c r="AG601" s="88">
        <v>0</v>
      </c>
      <c r="AM601" s="88" t="s">
        <v>1538</v>
      </c>
      <c r="AN601" s="88" t="s">
        <v>1539</v>
      </c>
      <c r="AO601" s="88" t="s">
        <v>106</v>
      </c>
      <c r="AP601" s="133" t="str">
        <f t="shared" si="36"/>
        <v>07</v>
      </c>
      <c r="AQ601" s="133" t="str">
        <f t="shared" si="37"/>
        <v>02</v>
      </c>
      <c r="AR601" s="133">
        <f t="shared" si="38"/>
        <v>2023</v>
      </c>
      <c r="AS601" s="133" t="str">
        <f t="shared" si="39"/>
        <v>février</v>
      </c>
    </row>
    <row r="602" spans="1:45" x14ac:dyDescent="0.25">
      <c r="A602" s="88" t="s">
        <v>1913</v>
      </c>
      <c r="B602" s="90">
        <v>44964</v>
      </c>
      <c r="C602" s="88">
        <v>1</v>
      </c>
      <c r="D602" s="88" t="s">
        <v>101</v>
      </c>
      <c r="E602" s="126">
        <v>270000</v>
      </c>
      <c r="F602" s="88">
        <v>1</v>
      </c>
      <c r="H602" s="88" t="s">
        <v>357</v>
      </c>
      <c r="I602" s="88">
        <v>9290</v>
      </c>
      <c r="J602" s="88">
        <v>35000</v>
      </c>
      <c r="K602" s="88">
        <v>35238</v>
      </c>
      <c r="L602" s="88" t="s">
        <v>123</v>
      </c>
      <c r="M602" s="89">
        <v>35</v>
      </c>
      <c r="P602" s="88" t="s">
        <v>1537</v>
      </c>
      <c r="S602" s="88">
        <v>111</v>
      </c>
      <c r="U602" s="88">
        <v>116</v>
      </c>
      <c r="V602" s="88" t="s">
        <v>455</v>
      </c>
      <c r="W602" s="88">
        <v>117</v>
      </c>
      <c r="AC602" s="88">
        <v>3</v>
      </c>
      <c r="AD602" s="88">
        <v>3</v>
      </c>
      <c r="AE602" s="88" t="s">
        <v>107</v>
      </c>
      <c r="AG602" s="88">
        <v>0</v>
      </c>
      <c r="AM602" s="88" t="s">
        <v>1538</v>
      </c>
      <c r="AN602" s="88" t="s">
        <v>1539</v>
      </c>
      <c r="AO602" s="88" t="s">
        <v>106</v>
      </c>
      <c r="AP602" s="133" t="str">
        <f t="shared" si="36"/>
        <v>07</v>
      </c>
      <c r="AQ602" s="133" t="str">
        <f t="shared" si="37"/>
        <v>02</v>
      </c>
      <c r="AR602" s="133">
        <f t="shared" si="38"/>
        <v>2023</v>
      </c>
      <c r="AS602" s="133" t="str">
        <f t="shared" si="39"/>
        <v>février</v>
      </c>
    </row>
    <row r="603" spans="1:45" x14ac:dyDescent="0.25">
      <c r="A603" s="88" t="s">
        <v>1913</v>
      </c>
      <c r="B603" s="90">
        <v>44964</v>
      </c>
      <c r="C603" s="88">
        <v>1</v>
      </c>
      <c r="D603" s="88" t="s">
        <v>101</v>
      </c>
      <c r="E603" s="126">
        <v>270000</v>
      </c>
      <c r="F603" s="88">
        <v>1</v>
      </c>
      <c r="H603" s="88" t="s">
        <v>357</v>
      </c>
      <c r="I603" s="88">
        <v>9290</v>
      </c>
      <c r="J603" s="88">
        <v>35000</v>
      </c>
      <c r="K603" s="88">
        <v>35238</v>
      </c>
      <c r="L603" s="88" t="s">
        <v>123</v>
      </c>
      <c r="M603" s="89">
        <v>35</v>
      </c>
      <c r="P603" s="88" t="s">
        <v>1537</v>
      </c>
      <c r="S603" s="88">
        <v>111</v>
      </c>
      <c r="U603" s="88">
        <v>116</v>
      </c>
      <c r="V603" s="88" t="s">
        <v>455</v>
      </c>
      <c r="W603" s="88">
        <v>117</v>
      </c>
      <c r="AC603" s="88">
        <v>3</v>
      </c>
      <c r="AD603" s="88">
        <v>2</v>
      </c>
      <c r="AE603" s="88" t="s">
        <v>108</v>
      </c>
      <c r="AF603" s="88" t="s">
        <v>116</v>
      </c>
      <c r="AG603" s="88">
        <v>3</v>
      </c>
      <c r="AM603" s="88" t="s">
        <v>1538</v>
      </c>
      <c r="AN603" s="88" t="s">
        <v>1539</v>
      </c>
      <c r="AO603" s="88" t="s">
        <v>106</v>
      </c>
      <c r="AP603" s="133" t="str">
        <f t="shared" si="36"/>
        <v>07</v>
      </c>
      <c r="AQ603" s="133" t="str">
        <f t="shared" si="37"/>
        <v>02</v>
      </c>
      <c r="AR603" s="133">
        <f t="shared" si="38"/>
        <v>2023</v>
      </c>
      <c r="AS603" s="133" t="str">
        <f t="shared" si="39"/>
        <v>février</v>
      </c>
    </row>
    <row r="604" spans="1:45" x14ac:dyDescent="0.25">
      <c r="A604" s="88" t="s">
        <v>1914</v>
      </c>
      <c r="B604" s="90">
        <v>44958</v>
      </c>
      <c r="C604" s="88">
        <v>1</v>
      </c>
      <c r="D604" s="88" t="s">
        <v>101</v>
      </c>
      <c r="E604" s="126">
        <v>75100</v>
      </c>
      <c r="F604" s="88">
        <v>11</v>
      </c>
      <c r="H604" s="88" t="s">
        <v>404</v>
      </c>
      <c r="I604" s="88">
        <v>6031</v>
      </c>
      <c r="J604" s="88">
        <v>35000</v>
      </c>
      <c r="K604" s="88">
        <v>35238</v>
      </c>
      <c r="L604" s="88" t="s">
        <v>123</v>
      </c>
      <c r="M604" s="89">
        <v>35</v>
      </c>
      <c r="P604" s="88" t="s">
        <v>427</v>
      </c>
      <c r="S604" s="88">
        <v>28</v>
      </c>
      <c r="T604" s="88" t="s">
        <v>1783</v>
      </c>
      <c r="AC604" s="88">
        <v>1</v>
      </c>
      <c r="AD604" s="88">
        <v>2</v>
      </c>
      <c r="AE604" s="88" t="s">
        <v>108</v>
      </c>
      <c r="AF604" s="88" t="s">
        <v>220</v>
      </c>
      <c r="AG604" s="88">
        <v>2</v>
      </c>
      <c r="AM604" s="88" t="s">
        <v>429</v>
      </c>
      <c r="AN604" s="88" t="s">
        <v>430</v>
      </c>
      <c r="AO604" s="88" t="s">
        <v>106</v>
      </c>
      <c r="AP604" s="133" t="str">
        <f t="shared" si="36"/>
        <v>01</v>
      </c>
      <c r="AQ604" s="133" t="str">
        <f t="shared" si="37"/>
        <v>02</v>
      </c>
      <c r="AR604" s="133">
        <f t="shared" si="38"/>
        <v>2023</v>
      </c>
      <c r="AS604" s="133" t="str">
        <f t="shared" si="39"/>
        <v>février</v>
      </c>
    </row>
    <row r="605" spans="1:45" x14ac:dyDescent="0.25">
      <c r="A605" s="88" t="s">
        <v>1915</v>
      </c>
      <c r="B605" s="90">
        <v>44950</v>
      </c>
      <c r="C605" s="88">
        <v>1</v>
      </c>
      <c r="D605" s="88" t="s">
        <v>101</v>
      </c>
      <c r="E605" s="126">
        <v>630000</v>
      </c>
      <c r="F605" s="88">
        <v>2</v>
      </c>
      <c r="H605" s="88" t="s">
        <v>944</v>
      </c>
      <c r="I605" s="88">
        <v>5090</v>
      </c>
      <c r="J605" s="88">
        <v>35000</v>
      </c>
      <c r="K605" s="88">
        <v>35238</v>
      </c>
      <c r="L605" s="88" t="s">
        <v>123</v>
      </c>
      <c r="M605" s="89">
        <v>35</v>
      </c>
      <c r="P605" s="88" t="s">
        <v>1395</v>
      </c>
      <c r="S605" s="88">
        <v>12</v>
      </c>
      <c r="U605" s="88">
        <v>26</v>
      </c>
      <c r="W605" s="88">
        <v>54</v>
      </c>
      <c r="AC605" s="88">
        <v>3</v>
      </c>
      <c r="AD605" s="88">
        <v>2</v>
      </c>
      <c r="AE605" s="88" t="s">
        <v>108</v>
      </c>
      <c r="AF605" s="88" t="s">
        <v>333</v>
      </c>
      <c r="AG605" s="88">
        <v>4</v>
      </c>
      <c r="AM605" s="88" t="s">
        <v>376</v>
      </c>
      <c r="AN605" s="88" t="s">
        <v>1385</v>
      </c>
      <c r="AO605" s="88" t="s">
        <v>106</v>
      </c>
      <c r="AP605" s="133" t="str">
        <f t="shared" si="36"/>
        <v>24</v>
      </c>
      <c r="AQ605" s="133" t="str">
        <f t="shared" si="37"/>
        <v>01</v>
      </c>
      <c r="AR605" s="133">
        <f t="shared" si="38"/>
        <v>2023</v>
      </c>
      <c r="AS605" s="133" t="str">
        <f t="shared" si="39"/>
        <v>janvier</v>
      </c>
    </row>
    <row r="606" spans="1:45" x14ac:dyDescent="0.25">
      <c r="A606" s="88" t="s">
        <v>1915</v>
      </c>
      <c r="B606" s="90">
        <v>44950</v>
      </c>
      <c r="C606" s="88">
        <v>1</v>
      </c>
      <c r="D606" s="88" t="s">
        <v>101</v>
      </c>
      <c r="E606" s="126">
        <v>630000</v>
      </c>
      <c r="F606" s="88">
        <v>2</v>
      </c>
      <c r="H606" s="88" t="s">
        <v>944</v>
      </c>
      <c r="I606" s="88">
        <v>5090</v>
      </c>
      <c r="J606" s="88">
        <v>35000</v>
      </c>
      <c r="K606" s="88">
        <v>35238</v>
      </c>
      <c r="L606" s="88" t="s">
        <v>123</v>
      </c>
      <c r="M606" s="89">
        <v>35</v>
      </c>
      <c r="P606" s="88" t="s">
        <v>1395</v>
      </c>
      <c r="S606" s="88">
        <v>19</v>
      </c>
      <c r="AC606" s="88">
        <v>1</v>
      </c>
      <c r="AD606" s="88">
        <v>3</v>
      </c>
      <c r="AE606" s="88" t="s">
        <v>107</v>
      </c>
      <c r="AG606" s="88">
        <v>0</v>
      </c>
      <c r="AM606" s="88" t="s">
        <v>376</v>
      </c>
      <c r="AN606" s="88" t="s">
        <v>1385</v>
      </c>
      <c r="AO606" s="88" t="s">
        <v>106</v>
      </c>
      <c r="AP606" s="133" t="str">
        <f t="shared" si="36"/>
        <v>24</v>
      </c>
      <c r="AQ606" s="133" t="str">
        <f t="shared" si="37"/>
        <v>01</v>
      </c>
      <c r="AR606" s="133">
        <f t="shared" si="38"/>
        <v>2023</v>
      </c>
      <c r="AS606" s="133" t="str">
        <f t="shared" si="39"/>
        <v>janvier</v>
      </c>
    </row>
    <row r="607" spans="1:45" x14ac:dyDescent="0.25">
      <c r="A607" s="88" t="s">
        <v>1915</v>
      </c>
      <c r="B607" s="90">
        <v>44950</v>
      </c>
      <c r="C607" s="88">
        <v>1</v>
      </c>
      <c r="D607" s="88" t="s">
        <v>101</v>
      </c>
      <c r="E607" s="126">
        <v>630000</v>
      </c>
      <c r="F607" s="88">
        <v>2</v>
      </c>
      <c r="H607" s="88" t="s">
        <v>944</v>
      </c>
      <c r="I607" s="88">
        <v>5090</v>
      </c>
      <c r="J607" s="88">
        <v>35000</v>
      </c>
      <c r="K607" s="88">
        <v>35238</v>
      </c>
      <c r="L607" s="88" t="s">
        <v>123</v>
      </c>
      <c r="M607" s="89">
        <v>35</v>
      </c>
      <c r="P607" s="88" t="s">
        <v>1395</v>
      </c>
      <c r="S607" s="88">
        <v>12</v>
      </c>
      <c r="U607" s="88">
        <v>26</v>
      </c>
      <c r="W607" s="88">
        <v>54</v>
      </c>
      <c r="AC607" s="88">
        <v>3</v>
      </c>
      <c r="AD607" s="88">
        <v>3</v>
      </c>
      <c r="AE607" s="88" t="s">
        <v>107</v>
      </c>
      <c r="AG607" s="88">
        <v>0</v>
      </c>
      <c r="AM607" s="88" t="s">
        <v>376</v>
      </c>
      <c r="AN607" s="88" t="s">
        <v>1385</v>
      </c>
      <c r="AO607" s="88" t="s">
        <v>106</v>
      </c>
      <c r="AP607" s="133" t="str">
        <f t="shared" si="36"/>
        <v>24</v>
      </c>
      <c r="AQ607" s="133" t="str">
        <f t="shared" si="37"/>
        <v>01</v>
      </c>
      <c r="AR607" s="133">
        <f t="shared" si="38"/>
        <v>2023</v>
      </c>
      <c r="AS607" s="133" t="str">
        <f t="shared" si="39"/>
        <v>janvier</v>
      </c>
    </row>
    <row r="608" spans="1:45" x14ac:dyDescent="0.25">
      <c r="A608" s="88" t="s">
        <v>1915</v>
      </c>
      <c r="B608" s="90">
        <v>44950</v>
      </c>
      <c r="C608" s="88">
        <v>1</v>
      </c>
      <c r="D608" s="88" t="s">
        <v>101</v>
      </c>
      <c r="E608" s="126">
        <v>630000</v>
      </c>
      <c r="F608" s="88">
        <v>2</v>
      </c>
      <c r="H608" s="88" t="s">
        <v>944</v>
      </c>
      <c r="I608" s="88">
        <v>5090</v>
      </c>
      <c r="J608" s="88">
        <v>35000</v>
      </c>
      <c r="K608" s="88">
        <v>35238</v>
      </c>
      <c r="L608" s="88" t="s">
        <v>123</v>
      </c>
      <c r="M608" s="89">
        <v>35</v>
      </c>
      <c r="P608" s="88" t="s">
        <v>1395</v>
      </c>
      <c r="S608" s="88">
        <v>12</v>
      </c>
      <c r="U608" s="88">
        <v>26</v>
      </c>
      <c r="W608" s="88">
        <v>54</v>
      </c>
      <c r="AC608" s="88">
        <v>3</v>
      </c>
      <c r="AD608" s="88">
        <v>3</v>
      </c>
      <c r="AE608" s="88" t="s">
        <v>107</v>
      </c>
      <c r="AG608" s="88">
        <v>0</v>
      </c>
      <c r="AM608" s="88" t="s">
        <v>376</v>
      </c>
      <c r="AN608" s="88" t="s">
        <v>1385</v>
      </c>
      <c r="AO608" s="88" t="s">
        <v>106</v>
      </c>
      <c r="AP608" s="133" t="str">
        <f t="shared" si="36"/>
        <v>24</v>
      </c>
      <c r="AQ608" s="133" t="str">
        <f t="shared" si="37"/>
        <v>01</v>
      </c>
      <c r="AR608" s="133">
        <f t="shared" si="38"/>
        <v>2023</v>
      </c>
      <c r="AS608" s="133" t="str">
        <f t="shared" si="39"/>
        <v>janvier</v>
      </c>
    </row>
    <row r="609" spans="1:45" x14ac:dyDescent="0.25">
      <c r="A609" s="88" t="s">
        <v>1916</v>
      </c>
      <c r="B609" s="90">
        <v>44950</v>
      </c>
      <c r="C609" s="88">
        <v>1</v>
      </c>
      <c r="D609" s="88" t="s">
        <v>101</v>
      </c>
      <c r="E609" s="126">
        <v>147000</v>
      </c>
      <c r="F609" s="88">
        <v>2</v>
      </c>
      <c r="H609" s="88" t="s">
        <v>432</v>
      </c>
      <c r="I609" s="88">
        <v>1810</v>
      </c>
      <c r="J609" s="88">
        <v>35000</v>
      </c>
      <c r="K609" s="88">
        <v>35238</v>
      </c>
      <c r="L609" s="88" t="s">
        <v>123</v>
      </c>
      <c r="M609" s="89">
        <v>35</v>
      </c>
      <c r="P609" s="88" t="s">
        <v>1205</v>
      </c>
      <c r="S609" s="88">
        <v>52</v>
      </c>
      <c r="T609" s="88" t="s">
        <v>1917</v>
      </c>
      <c r="AC609" s="88">
        <v>1</v>
      </c>
      <c r="AD609" s="88">
        <v>2</v>
      </c>
      <c r="AE609" s="88" t="s">
        <v>108</v>
      </c>
      <c r="AF609" s="88" t="s">
        <v>225</v>
      </c>
      <c r="AG609" s="88">
        <v>1</v>
      </c>
      <c r="AM609" s="88" t="s">
        <v>1206</v>
      </c>
      <c r="AN609" s="88" t="s">
        <v>1207</v>
      </c>
      <c r="AO609" s="88" t="s">
        <v>106</v>
      </c>
      <c r="AP609" s="133" t="str">
        <f t="shared" si="36"/>
        <v>24</v>
      </c>
      <c r="AQ609" s="133" t="str">
        <f t="shared" si="37"/>
        <v>01</v>
      </c>
      <c r="AR609" s="133">
        <f t="shared" si="38"/>
        <v>2023</v>
      </c>
      <c r="AS609" s="133" t="str">
        <f t="shared" si="39"/>
        <v>janvier</v>
      </c>
    </row>
    <row r="610" spans="1:45" x14ac:dyDescent="0.25">
      <c r="A610" s="88" t="s">
        <v>1918</v>
      </c>
      <c r="B610" s="90">
        <v>44960</v>
      </c>
      <c r="C610" s="88">
        <v>1</v>
      </c>
      <c r="D610" s="88" t="s">
        <v>101</v>
      </c>
      <c r="E610" s="126">
        <v>211300</v>
      </c>
      <c r="F610" s="88">
        <v>11</v>
      </c>
      <c r="H610" s="88" t="s">
        <v>347</v>
      </c>
      <c r="I610" s="88">
        <v>2720</v>
      </c>
      <c r="J610" s="88">
        <v>35000</v>
      </c>
      <c r="K610" s="88">
        <v>35238</v>
      </c>
      <c r="L610" s="88" t="s">
        <v>123</v>
      </c>
      <c r="M610" s="89">
        <v>35</v>
      </c>
      <c r="P610" s="88" t="s">
        <v>632</v>
      </c>
      <c r="S610" s="88">
        <v>401</v>
      </c>
      <c r="AC610" s="88">
        <v>1</v>
      </c>
      <c r="AD610" s="88">
        <v>2</v>
      </c>
      <c r="AE610" s="88" t="s">
        <v>108</v>
      </c>
      <c r="AF610" s="88" t="s">
        <v>229</v>
      </c>
      <c r="AG610" s="88">
        <v>2</v>
      </c>
      <c r="AM610" s="88" t="s">
        <v>633</v>
      </c>
      <c r="AN610" s="88" t="s">
        <v>634</v>
      </c>
      <c r="AO610" s="88" t="s">
        <v>106</v>
      </c>
      <c r="AP610" s="133" t="str">
        <f t="shared" si="36"/>
        <v>03</v>
      </c>
      <c r="AQ610" s="133" t="str">
        <f t="shared" si="37"/>
        <v>02</v>
      </c>
      <c r="AR610" s="133">
        <f t="shared" si="38"/>
        <v>2023</v>
      </c>
      <c r="AS610" s="133" t="str">
        <f t="shared" si="39"/>
        <v>février</v>
      </c>
    </row>
    <row r="611" spans="1:45" x14ac:dyDescent="0.25">
      <c r="A611" s="88" t="s">
        <v>1918</v>
      </c>
      <c r="B611" s="90">
        <v>44960</v>
      </c>
      <c r="C611" s="88">
        <v>1</v>
      </c>
      <c r="D611" s="88" t="s">
        <v>101</v>
      </c>
      <c r="E611" s="126">
        <v>211300</v>
      </c>
      <c r="F611" s="88">
        <v>11</v>
      </c>
      <c r="H611" s="88" t="s">
        <v>347</v>
      </c>
      <c r="I611" s="88">
        <v>2720</v>
      </c>
      <c r="J611" s="88">
        <v>35000</v>
      </c>
      <c r="K611" s="88">
        <v>35238</v>
      </c>
      <c r="L611" s="88" t="s">
        <v>123</v>
      </c>
      <c r="M611" s="89">
        <v>35</v>
      </c>
      <c r="P611" s="88" t="s">
        <v>632</v>
      </c>
      <c r="S611" s="88">
        <v>45</v>
      </c>
      <c r="AC611" s="88">
        <v>1</v>
      </c>
      <c r="AD611" s="88">
        <v>3</v>
      </c>
      <c r="AE611" s="88" t="s">
        <v>107</v>
      </c>
      <c r="AG611" s="88">
        <v>0</v>
      </c>
      <c r="AM611" s="88" t="s">
        <v>633</v>
      </c>
      <c r="AN611" s="88" t="s">
        <v>634</v>
      </c>
      <c r="AO611" s="88" t="s">
        <v>106</v>
      </c>
      <c r="AP611" s="133" t="str">
        <f t="shared" si="36"/>
        <v>03</v>
      </c>
      <c r="AQ611" s="133" t="str">
        <f t="shared" si="37"/>
        <v>02</v>
      </c>
      <c r="AR611" s="133">
        <f t="shared" si="38"/>
        <v>2023</v>
      </c>
      <c r="AS611" s="133" t="str">
        <f t="shared" si="39"/>
        <v>février</v>
      </c>
    </row>
    <row r="612" spans="1:45" x14ac:dyDescent="0.25">
      <c r="A612" s="88" t="s">
        <v>1919</v>
      </c>
      <c r="B612" s="90">
        <v>44973</v>
      </c>
      <c r="C612" s="88">
        <v>1</v>
      </c>
      <c r="D612" s="88" t="s">
        <v>101</v>
      </c>
      <c r="E612" s="126">
        <v>125000</v>
      </c>
      <c r="F612" s="88">
        <v>2</v>
      </c>
      <c r="H612" s="88" t="s">
        <v>299</v>
      </c>
      <c r="I612" s="88">
        <v>6700</v>
      </c>
      <c r="J612" s="88">
        <v>35000</v>
      </c>
      <c r="K612" s="88">
        <v>35238</v>
      </c>
      <c r="L612" s="88" t="s">
        <v>123</v>
      </c>
      <c r="M612" s="89">
        <v>35</v>
      </c>
      <c r="P612" s="88" t="s">
        <v>1012</v>
      </c>
      <c r="S612" s="88">
        <v>63</v>
      </c>
      <c r="U612" s="88">
        <v>76</v>
      </c>
      <c r="AC612" s="88">
        <v>2</v>
      </c>
      <c r="AD612" s="88">
        <v>2</v>
      </c>
      <c r="AE612" s="88" t="s">
        <v>108</v>
      </c>
      <c r="AF612" s="88" t="s">
        <v>187</v>
      </c>
      <c r="AG612" s="88">
        <v>1</v>
      </c>
      <c r="AM612" s="88" t="s">
        <v>761</v>
      </c>
      <c r="AN612" s="88" t="s">
        <v>973</v>
      </c>
      <c r="AO612" s="88" t="s">
        <v>106</v>
      </c>
      <c r="AP612" s="133" t="str">
        <f t="shared" si="36"/>
        <v>16</v>
      </c>
      <c r="AQ612" s="133" t="str">
        <f t="shared" si="37"/>
        <v>02</v>
      </c>
      <c r="AR612" s="133">
        <f t="shared" si="38"/>
        <v>2023</v>
      </c>
      <c r="AS612" s="133" t="str">
        <f t="shared" si="39"/>
        <v>février</v>
      </c>
    </row>
    <row r="613" spans="1:45" x14ac:dyDescent="0.25">
      <c r="A613" s="88" t="s">
        <v>1919</v>
      </c>
      <c r="B613" s="90">
        <v>44973</v>
      </c>
      <c r="C613" s="88">
        <v>1</v>
      </c>
      <c r="D613" s="88" t="s">
        <v>101</v>
      </c>
      <c r="E613" s="126">
        <v>125000</v>
      </c>
      <c r="F613" s="88">
        <v>2</v>
      </c>
      <c r="H613" s="88" t="s">
        <v>299</v>
      </c>
      <c r="I613" s="88">
        <v>6700</v>
      </c>
      <c r="J613" s="88">
        <v>35000</v>
      </c>
      <c r="K613" s="88">
        <v>35238</v>
      </c>
      <c r="L613" s="88" t="s">
        <v>123</v>
      </c>
      <c r="M613" s="89">
        <v>35</v>
      </c>
      <c r="P613" s="88" t="s">
        <v>1012</v>
      </c>
      <c r="S613" s="88">
        <v>63</v>
      </c>
      <c r="U613" s="88">
        <v>76</v>
      </c>
      <c r="AC613" s="88">
        <v>2</v>
      </c>
      <c r="AD613" s="88">
        <v>3</v>
      </c>
      <c r="AE613" s="88" t="s">
        <v>107</v>
      </c>
      <c r="AG613" s="88">
        <v>0</v>
      </c>
      <c r="AM613" s="88" t="s">
        <v>761</v>
      </c>
      <c r="AN613" s="88" t="s">
        <v>973</v>
      </c>
      <c r="AO613" s="88" t="s">
        <v>106</v>
      </c>
      <c r="AP613" s="133" t="str">
        <f t="shared" si="36"/>
        <v>16</v>
      </c>
      <c r="AQ613" s="133" t="str">
        <f t="shared" si="37"/>
        <v>02</v>
      </c>
      <c r="AR613" s="133">
        <f t="shared" si="38"/>
        <v>2023</v>
      </c>
      <c r="AS613" s="133" t="str">
        <f t="shared" si="39"/>
        <v>février</v>
      </c>
    </row>
    <row r="614" spans="1:45" x14ac:dyDescent="0.25">
      <c r="A614" s="88" t="s">
        <v>1832</v>
      </c>
      <c r="B614" s="90">
        <v>45205</v>
      </c>
      <c r="C614" s="88">
        <v>1</v>
      </c>
      <c r="D614" s="88" t="s">
        <v>101</v>
      </c>
      <c r="E614" s="126">
        <v>30000</v>
      </c>
      <c r="H614" s="88" t="s">
        <v>562</v>
      </c>
      <c r="I614" s="88">
        <v>5070</v>
      </c>
      <c r="J614" s="88">
        <v>35000</v>
      </c>
      <c r="K614" s="88">
        <v>35238</v>
      </c>
      <c r="L614" s="88" t="s">
        <v>123</v>
      </c>
      <c r="M614" s="89">
        <v>35</v>
      </c>
      <c r="P614" s="88" t="s">
        <v>1833</v>
      </c>
      <c r="AC614" s="88">
        <v>0</v>
      </c>
      <c r="AH614" s="88" t="s">
        <v>105</v>
      </c>
      <c r="AI614" s="88" t="s">
        <v>11</v>
      </c>
      <c r="AL614" s="88" t="s">
        <v>140</v>
      </c>
      <c r="AM614" s="88" t="s">
        <v>1834</v>
      </c>
      <c r="AN614" s="88" t="s">
        <v>964</v>
      </c>
      <c r="AO614" s="88" t="s">
        <v>106</v>
      </c>
      <c r="AP614" s="133" t="str">
        <f t="shared" si="36"/>
        <v>06</v>
      </c>
      <c r="AQ614" s="133" t="str">
        <f t="shared" si="37"/>
        <v>10</v>
      </c>
      <c r="AR614" s="133">
        <f t="shared" si="38"/>
        <v>2023</v>
      </c>
      <c r="AS614" s="133" t="str">
        <f t="shared" si="39"/>
        <v>octobre</v>
      </c>
    </row>
    <row r="615" spans="1:45" x14ac:dyDescent="0.25">
      <c r="A615" s="88" t="s">
        <v>1832</v>
      </c>
      <c r="B615" s="90">
        <v>45205</v>
      </c>
      <c r="C615" s="88">
        <v>1</v>
      </c>
      <c r="D615" s="88" t="s">
        <v>101</v>
      </c>
      <c r="E615" s="126">
        <v>30000</v>
      </c>
      <c r="F615" s="88">
        <v>26</v>
      </c>
      <c r="H615" s="88" t="s">
        <v>287</v>
      </c>
      <c r="I615" s="88">
        <v>6640</v>
      </c>
      <c r="J615" s="88">
        <v>35000</v>
      </c>
      <c r="K615" s="88">
        <v>35238</v>
      </c>
      <c r="L615" s="88" t="s">
        <v>123</v>
      </c>
      <c r="M615" s="89">
        <v>35</v>
      </c>
      <c r="P615" s="88" t="s">
        <v>1835</v>
      </c>
      <c r="AC615" s="88">
        <v>0</v>
      </c>
      <c r="AH615" s="88" t="s">
        <v>105</v>
      </c>
      <c r="AI615" s="88" t="s">
        <v>11</v>
      </c>
      <c r="AL615" s="88" t="s">
        <v>151</v>
      </c>
      <c r="AM615" s="88" t="s">
        <v>555</v>
      </c>
      <c r="AN615" s="88" t="s">
        <v>1554</v>
      </c>
      <c r="AO615" s="88" t="s">
        <v>106</v>
      </c>
      <c r="AP615" s="133" t="str">
        <f t="shared" si="36"/>
        <v>06</v>
      </c>
      <c r="AQ615" s="133" t="str">
        <f t="shared" si="37"/>
        <v>10</v>
      </c>
      <c r="AR615" s="133">
        <f t="shared" si="38"/>
        <v>2023</v>
      </c>
      <c r="AS615" s="133" t="str">
        <f t="shared" si="39"/>
        <v>octobre</v>
      </c>
    </row>
    <row r="616" spans="1:45" hidden="1" x14ac:dyDescent="0.25">
      <c r="A616" s="88" t="s">
        <v>725</v>
      </c>
      <c r="B616" s="90">
        <v>44879</v>
      </c>
      <c r="C616" s="88">
        <v>1</v>
      </c>
      <c r="D616" s="88" t="s">
        <v>101</v>
      </c>
      <c r="E616" s="126">
        <v>7500</v>
      </c>
      <c r="F616" s="88">
        <v>11</v>
      </c>
      <c r="H616" s="88" t="s">
        <v>195</v>
      </c>
      <c r="I616" s="88">
        <v>7310</v>
      </c>
      <c r="J616" s="88">
        <v>35000</v>
      </c>
      <c r="K616" s="88">
        <v>35238</v>
      </c>
      <c r="L616" s="88" t="s">
        <v>123</v>
      </c>
      <c r="M616" s="89">
        <v>35</v>
      </c>
      <c r="P616" s="88" t="s">
        <v>726</v>
      </c>
      <c r="S616" s="88">
        <v>4</v>
      </c>
      <c r="T616" s="88" t="s">
        <v>727</v>
      </c>
      <c r="AC616" s="88">
        <v>1</v>
      </c>
      <c r="AD616" s="88">
        <v>2</v>
      </c>
      <c r="AE616" s="88" t="s">
        <v>108</v>
      </c>
      <c r="AF616" s="88" t="s">
        <v>157</v>
      </c>
      <c r="AG616" s="88">
        <v>1</v>
      </c>
      <c r="AM616" s="88" t="s">
        <v>728</v>
      </c>
      <c r="AN616" s="88" t="s">
        <v>729</v>
      </c>
      <c r="AO616" s="88" t="s">
        <v>106</v>
      </c>
      <c r="AP616" s="133" t="str">
        <f t="shared" si="36"/>
        <v>14</v>
      </c>
      <c r="AQ616" s="133" t="str">
        <f t="shared" si="37"/>
        <v>11</v>
      </c>
      <c r="AR616" s="133">
        <f t="shared" si="38"/>
        <v>2022</v>
      </c>
      <c r="AS616" s="133" t="str">
        <f t="shared" si="39"/>
        <v>novembre</v>
      </c>
    </row>
    <row r="617" spans="1:45" hidden="1" x14ac:dyDescent="0.25">
      <c r="A617" s="88" t="s">
        <v>730</v>
      </c>
      <c r="B617" s="90">
        <v>44874</v>
      </c>
      <c r="C617" s="88">
        <v>1</v>
      </c>
      <c r="D617" s="88" t="s">
        <v>101</v>
      </c>
      <c r="E617" s="126">
        <v>388000</v>
      </c>
      <c r="F617" s="88">
        <v>26</v>
      </c>
      <c r="H617" s="88" t="s">
        <v>236</v>
      </c>
      <c r="I617" s="88">
        <v>5710</v>
      </c>
      <c r="J617" s="88">
        <v>35000</v>
      </c>
      <c r="K617" s="88">
        <v>35238</v>
      </c>
      <c r="L617" s="88" t="s">
        <v>123</v>
      </c>
      <c r="M617" s="89">
        <v>35</v>
      </c>
      <c r="P617" s="88" t="s">
        <v>591</v>
      </c>
      <c r="S617" s="88">
        <v>21</v>
      </c>
      <c r="U617" s="88">
        <v>31</v>
      </c>
      <c r="V617" s="88" t="s">
        <v>731</v>
      </c>
      <c r="AC617" s="88">
        <v>2</v>
      </c>
      <c r="AD617" s="88">
        <v>3</v>
      </c>
      <c r="AE617" s="88" t="s">
        <v>107</v>
      </c>
      <c r="AG617" s="88">
        <v>0</v>
      </c>
      <c r="AM617" s="88" t="s">
        <v>592</v>
      </c>
      <c r="AN617" s="88" t="s">
        <v>593</v>
      </c>
      <c r="AO617" s="88" t="s">
        <v>106</v>
      </c>
      <c r="AP617" s="133" t="str">
        <f t="shared" si="36"/>
        <v>09</v>
      </c>
      <c r="AQ617" s="133" t="str">
        <f t="shared" si="37"/>
        <v>11</v>
      </c>
      <c r="AR617" s="133">
        <f t="shared" si="38"/>
        <v>2022</v>
      </c>
      <c r="AS617" s="133" t="str">
        <f t="shared" si="39"/>
        <v>novembre</v>
      </c>
    </row>
    <row r="618" spans="1:45" hidden="1" x14ac:dyDescent="0.25">
      <c r="A618" s="88" t="s">
        <v>730</v>
      </c>
      <c r="B618" s="90">
        <v>44874</v>
      </c>
      <c r="C618" s="88">
        <v>1</v>
      </c>
      <c r="D618" s="88" t="s">
        <v>101</v>
      </c>
      <c r="E618" s="126">
        <v>388000</v>
      </c>
      <c r="F618" s="88">
        <v>26</v>
      </c>
      <c r="H618" s="88" t="s">
        <v>236</v>
      </c>
      <c r="I618" s="88">
        <v>5710</v>
      </c>
      <c r="J618" s="88">
        <v>35000</v>
      </c>
      <c r="K618" s="88">
        <v>35238</v>
      </c>
      <c r="L618" s="88" t="s">
        <v>123</v>
      </c>
      <c r="M618" s="89">
        <v>35</v>
      </c>
      <c r="P618" s="88" t="s">
        <v>591</v>
      </c>
      <c r="S618" s="88">
        <v>21</v>
      </c>
      <c r="U618" s="88">
        <v>31</v>
      </c>
      <c r="V618" s="88" t="s">
        <v>731</v>
      </c>
      <c r="AC618" s="88">
        <v>2</v>
      </c>
      <c r="AD618" s="88">
        <v>2</v>
      </c>
      <c r="AE618" s="88" t="s">
        <v>108</v>
      </c>
      <c r="AF618" s="88" t="s">
        <v>248</v>
      </c>
      <c r="AG618" s="88">
        <v>3</v>
      </c>
      <c r="AM618" s="88" t="s">
        <v>592</v>
      </c>
      <c r="AN618" s="88" t="s">
        <v>593</v>
      </c>
      <c r="AO618" s="88" t="s">
        <v>106</v>
      </c>
      <c r="AP618" s="133" t="str">
        <f t="shared" si="36"/>
        <v>09</v>
      </c>
      <c r="AQ618" s="133" t="str">
        <f t="shared" si="37"/>
        <v>11</v>
      </c>
      <c r="AR618" s="133">
        <f t="shared" si="38"/>
        <v>2022</v>
      </c>
      <c r="AS618" s="133" t="str">
        <f t="shared" si="39"/>
        <v>novembre</v>
      </c>
    </row>
    <row r="619" spans="1:45" hidden="1" x14ac:dyDescent="0.25">
      <c r="A619" s="88" t="s">
        <v>732</v>
      </c>
      <c r="B619" s="90">
        <v>44566</v>
      </c>
      <c r="C619" s="88">
        <v>1</v>
      </c>
      <c r="D619" s="88" t="s">
        <v>101</v>
      </c>
      <c r="E619" s="126">
        <v>122000</v>
      </c>
      <c r="F619" s="88">
        <v>6</v>
      </c>
      <c r="H619" s="88" t="s">
        <v>543</v>
      </c>
      <c r="I619" s="88">
        <v>4410</v>
      </c>
      <c r="J619" s="88">
        <v>35000</v>
      </c>
      <c r="K619" s="88">
        <v>35238</v>
      </c>
      <c r="L619" s="88" t="s">
        <v>123</v>
      </c>
      <c r="M619" s="89">
        <v>35</v>
      </c>
      <c r="P619" s="88" t="s">
        <v>733</v>
      </c>
      <c r="S619" s="88">
        <v>20</v>
      </c>
      <c r="T619" s="88" t="s">
        <v>734</v>
      </c>
      <c r="AC619" s="88">
        <v>1</v>
      </c>
      <c r="AD619" s="88">
        <v>2</v>
      </c>
      <c r="AE619" s="88" t="s">
        <v>108</v>
      </c>
      <c r="AF619" s="88" t="s">
        <v>131</v>
      </c>
      <c r="AG619" s="88">
        <v>1</v>
      </c>
      <c r="AM619" s="88" t="s">
        <v>735</v>
      </c>
      <c r="AN619" s="88" t="s">
        <v>736</v>
      </c>
      <c r="AO619" s="88" t="s">
        <v>106</v>
      </c>
      <c r="AP619" s="133" t="str">
        <f t="shared" si="36"/>
        <v>05</v>
      </c>
      <c r="AQ619" s="133" t="str">
        <f t="shared" si="37"/>
        <v>01</v>
      </c>
      <c r="AR619" s="133">
        <f t="shared" si="38"/>
        <v>2022</v>
      </c>
      <c r="AS619" s="133" t="str">
        <f t="shared" si="39"/>
        <v>janvier</v>
      </c>
    </row>
    <row r="620" spans="1:45" hidden="1" x14ac:dyDescent="0.25">
      <c r="A620" s="88" t="s">
        <v>732</v>
      </c>
      <c r="B620" s="90">
        <v>44566</v>
      </c>
      <c r="C620" s="88">
        <v>1</v>
      </c>
      <c r="D620" s="88" t="s">
        <v>101</v>
      </c>
      <c r="E620" s="126">
        <v>122000</v>
      </c>
      <c r="F620" s="88">
        <v>6</v>
      </c>
      <c r="H620" s="88" t="s">
        <v>543</v>
      </c>
      <c r="I620" s="88">
        <v>4410</v>
      </c>
      <c r="J620" s="88">
        <v>35000</v>
      </c>
      <c r="K620" s="88">
        <v>35238</v>
      </c>
      <c r="L620" s="88" t="s">
        <v>123</v>
      </c>
      <c r="M620" s="89">
        <v>35</v>
      </c>
      <c r="P620" s="88" t="s">
        <v>733</v>
      </c>
      <c r="S620" s="88">
        <v>23</v>
      </c>
      <c r="T620" s="88" t="s">
        <v>278</v>
      </c>
      <c r="AC620" s="88">
        <v>1</v>
      </c>
      <c r="AD620" s="88">
        <v>2</v>
      </c>
      <c r="AE620" s="88" t="s">
        <v>108</v>
      </c>
      <c r="AF620" s="88" t="s">
        <v>208</v>
      </c>
      <c r="AG620" s="88">
        <v>1</v>
      </c>
      <c r="AM620" s="88" t="s">
        <v>735</v>
      </c>
      <c r="AN620" s="88" t="s">
        <v>736</v>
      </c>
      <c r="AO620" s="88" t="s">
        <v>106</v>
      </c>
      <c r="AP620" s="133" t="str">
        <f t="shared" si="36"/>
        <v>05</v>
      </c>
      <c r="AQ620" s="133" t="str">
        <f t="shared" si="37"/>
        <v>01</v>
      </c>
      <c r="AR620" s="133">
        <f t="shared" si="38"/>
        <v>2022</v>
      </c>
      <c r="AS620" s="133" t="str">
        <f t="shared" si="39"/>
        <v>janvier</v>
      </c>
    </row>
    <row r="621" spans="1:45" hidden="1" x14ac:dyDescent="0.25">
      <c r="A621" s="88" t="s">
        <v>739</v>
      </c>
      <c r="B621" s="90">
        <v>44868</v>
      </c>
      <c r="C621" s="88">
        <v>1</v>
      </c>
      <c r="D621" s="88" t="s">
        <v>101</v>
      </c>
      <c r="E621" s="126">
        <v>46440</v>
      </c>
      <c r="F621" s="88">
        <v>3</v>
      </c>
      <c r="H621" s="88" t="s">
        <v>357</v>
      </c>
      <c r="I621" s="88">
        <v>9290</v>
      </c>
      <c r="J621" s="88">
        <v>35000</v>
      </c>
      <c r="K621" s="88">
        <v>35238</v>
      </c>
      <c r="L621" s="88" t="s">
        <v>123</v>
      </c>
      <c r="M621" s="89">
        <v>35</v>
      </c>
      <c r="P621" s="88" t="s">
        <v>740</v>
      </c>
      <c r="S621" s="88">
        <v>165</v>
      </c>
      <c r="T621" s="88" t="s">
        <v>741</v>
      </c>
      <c r="AC621" s="88">
        <v>1</v>
      </c>
      <c r="AD621" s="88">
        <v>2</v>
      </c>
      <c r="AE621" s="88" t="s">
        <v>108</v>
      </c>
      <c r="AF621" s="88" t="s">
        <v>134</v>
      </c>
      <c r="AG621" s="88">
        <v>1</v>
      </c>
      <c r="AM621" s="88" t="s">
        <v>742</v>
      </c>
      <c r="AN621" s="88" t="s">
        <v>743</v>
      </c>
      <c r="AO621" s="88" t="s">
        <v>106</v>
      </c>
      <c r="AP621" s="133" t="str">
        <f t="shared" si="36"/>
        <v>03</v>
      </c>
      <c r="AQ621" s="133" t="str">
        <f t="shared" si="37"/>
        <v>11</v>
      </c>
      <c r="AR621" s="133">
        <f t="shared" si="38"/>
        <v>2022</v>
      </c>
      <c r="AS621" s="133" t="str">
        <f t="shared" si="39"/>
        <v>novembre</v>
      </c>
    </row>
    <row r="622" spans="1:45" hidden="1" x14ac:dyDescent="0.25">
      <c r="A622" s="88" t="s">
        <v>739</v>
      </c>
      <c r="B622" s="90">
        <v>44868</v>
      </c>
      <c r="C622" s="88">
        <v>1</v>
      </c>
      <c r="D622" s="88" t="s">
        <v>101</v>
      </c>
      <c r="E622" s="126">
        <v>46440</v>
      </c>
      <c r="H622" s="88" t="s">
        <v>357</v>
      </c>
      <c r="I622" s="88">
        <v>9290</v>
      </c>
      <c r="J622" s="88">
        <v>35000</v>
      </c>
      <c r="K622" s="88">
        <v>35238</v>
      </c>
      <c r="L622" s="88" t="s">
        <v>123</v>
      </c>
      <c r="M622" s="89">
        <v>35</v>
      </c>
      <c r="P622" s="88" t="s">
        <v>744</v>
      </c>
      <c r="AC622" s="88">
        <v>0</v>
      </c>
      <c r="AH622" s="88" t="s">
        <v>105</v>
      </c>
      <c r="AI622" s="88" t="s">
        <v>11</v>
      </c>
      <c r="AL622" s="88" t="s">
        <v>112</v>
      </c>
      <c r="AM622" s="88" t="s">
        <v>745</v>
      </c>
      <c r="AN622" s="88" t="s">
        <v>746</v>
      </c>
      <c r="AO622" s="88" t="s">
        <v>106</v>
      </c>
      <c r="AP622" s="133" t="str">
        <f t="shared" si="36"/>
        <v>03</v>
      </c>
      <c r="AQ622" s="133" t="str">
        <f t="shared" si="37"/>
        <v>11</v>
      </c>
      <c r="AR622" s="133">
        <f t="shared" si="38"/>
        <v>2022</v>
      </c>
      <c r="AS622" s="133" t="str">
        <f t="shared" si="39"/>
        <v>novembre</v>
      </c>
    </row>
    <row r="623" spans="1:45" hidden="1" x14ac:dyDescent="0.25">
      <c r="A623" s="88" t="s">
        <v>750</v>
      </c>
      <c r="B623" s="90">
        <v>44874</v>
      </c>
      <c r="C623" s="88">
        <v>1</v>
      </c>
      <c r="D623" s="88" t="s">
        <v>101</v>
      </c>
      <c r="E623" s="126">
        <v>1600000</v>
      </c>
      <c r="F623" s="88">
        <v>8</v>
      </c>
      <c r="H623" s="88" t="s">
        <v>512</v>
      </c>
      <c r="I623" s="88">
        <v>1570</v>
      </c>
      <c r="J623" s="88">
        <v>35000</v>
      </c>
      <c r="K623" s="88">
        <v>35238</v>
      </c>
      <c r="L623" s="88" t="s">
        <v>123</v>
      </c>
      <c r="M623" s="89">
        <v>35</v>
      </c>
      <c r="P623" s="88" t="s">
        <v>751</v>
      </c>
      <c r="S623" s="88">
        <v>12</v>
      </c>
      <c r="T623" s="88" t="s">
        <v>752</v>
      </c>
      <c r="AC623" s="88">
        <v>1</v>
      </c>
      <c r="AD623" s="88">
        <v>4</v>
      </c>
      <c r="AE623" s="88" t="s">
        <v>126</v>
      </c>
      <c r="AF623" s="88" t="s">
        <v>380</v>
      </c>
      <c r="AG623" s="88">
        <v>0</v>
      </c>
      <c r="AM623" s="88" t="s">
        <v>753</v>
      </c>
      <c r="AN623" s="88" t="s">
        <v>754</v>
      </c>
      <c r="AO623" s="88" t="s">
        <v>106</v>
      </c>
      <c r="AP623" s="133" t="str">
        <f t="shared" si="36"/>
        <v>09</v>
      </c>
      <c r="AQ623" s="133" t="str">
        <f t="shared" si="37"/>
        <v>11</v>
      </c>
      <c r="AR623" s="133">
        <f t="shared" si="38"/>
        <v>2022</v>
      </c>
      <c r="AS623" s="133" t="str">
        <f t="shared" si="39"/>
        <v>novembre</v>
      </c>
    </row>
    <row r="624" spans="1:45" hidden="1" x14ac:dyDescent="0.25">
      <c r="A624" s="88" t="s">
        <v>764</v>
      </c>
      <c r="B624" s="90">
        <v>44897</v>
      </c>
      <c r="C624" s="88">
        <v>1</v>
      </c>
      <c r="D624" s="88" t="s">
        <v>119</v>
      </c>
      <c r="E624" s="126">
        <v>452400</v>
      </c>
      <c r="K624" s="88">
        <v>35238</v>
      </c>
      <c r="L624" s="88" t="s">
        <v>123</v>
      </c>
      <c r="M624" s="89">
        <v>35</v>
      </c>
      <c r="P624" s="88" t="s">
        <v>765</v>
      </c>
      <c r="S624" s="88">
        <v>1</v>
      </c>
      <c r="AC624" s="88">
        <v>1</v>
      </c>
      <c r="AM624" s="88" t="s">
        <v>766</v>
      </c>
      <c r="AN624" s="88" t="s">
        <v>767</v>
      </c>
      <c r="AO624" s="88" t="s">
        <v>106</v>
      </c>
      <c r="AP624" s="133" t="str">
        <f t="shared" si="36"/>
        <v>02</v>
      </c>
      <c r="AQ624" s="133" t="str">
        <f t="shared" si="37"/>
        <v>12</v>
      </c>
      <c r="AR624" s="133">
        <f t="shared" si="38"/>
        <v>2022</v>
      </c>
      <c r="AS624" s="133" t="str">
        <f t="shared" si="39"/>
        <v>décembre</v>
      </c>
    </row>
    <row r="625" spans="1:45" hidden="1" x14ac:dyDescent="0.25">
      <c r="A625" s="88" t="s">
        <v>768</v>
      </c>
      <c r="B625" s="90">
        <v>44881</v>
      </c>
      <c r="C625" s="88">
        <v>1</v>
      </c>
      <c r="D625" s="88" t="s">
        <v>101</v>
      </c>
      <c r="E625" s="126">
        <v>238000</v>
      </c>
      <c r="F625" s="88">
        <v>3</v>
      </c>
      <c r="H625" s="88" t="s">
        <v>586</v>
      </c>
      <c r="I625" s="88">
        <v>6980</v>
      </c>
      <c r="J625" s="88">
        <v>35000</v>
      </c>
      <c r="K625" s="88">
        <v>35238</v>
      </c>
      <c r="L625" s="88" t="s">
        <v>123</v>
      </c>
      <c r="M625" s="89">
        <v>35</v>
      </c>
      <c r="P625" s="88" t="s">
        <v>769</v>
      </c>
      <c r="S625" s="88">
        <v>14</v>
      </c>
      <c r="T625" s="88" t="s">
        <v>113</v>
      </c>
      <c r="AC625" s="88">
        <v>1</v>
      </c>
      <c r="AD625" s="88">
        <v>2</v>
      </c>
      <c r="AE625" s="88" t="s">
        <v>108</v>
      </c>
      <c r="AF625" s="88" t="s">
        <v>113</v>
      </c>
      <c r="AG625" s="88">
        <v>2</v>
      </c>
      <c r="AM625" s="88" t="s">
        <v>365</v>
      </c>
      <c r="AN625" s="88" t="s">
        <v>770</v>
      </c>
      <c r="AO625" s="88" t="s">
        <v>106</v>
      </c>
      <c r="AP625" s="133" t="str">
        <f t="shared" si="36"/>
        <v>16</v>
      </c>
      <c r="AQ625" s="133" t="str">
        <f t="shared" si="37"/>
        <v>11</v>
      </c>
      <c r="AR625" s="133">
        <f t="shared" si="38"/>
        <v>2022</v>
      </c>
      <c r="AS625" s="133" t="str">
        <f t="shared" si="39"/>
        <v>novembre</v>
      </c>
    </row>
    <row r="626" spans="1:45" hidden="1" x14ac:dyDescent="0.25">
      <c r="A626" s="88" t="s">
        <v>771</v>
      </c>
      <c r="B626" s="90">
        <v>44893</v>
      </c>
      <c r="C626" s="88">
        <v>1</v>
      </c>
      <c r="D626" s="88" t="s">
        <v>101</v>
      </c>
      <c r="E626" s="126">
        <v>325000</v>
      </c>
      <c r="F626" s="88">
        <v>6</v>
      </c>
      <c r="H626" s="88" t="s">
        <v>772</v>
      </c>
      <c r="I626" s="88">
        <v>4560</v>
      </c>
      <c r="J626" s="88">
        <v>35000</v>
      </c>
      <c r="K626" s="88">
        <v>35238</v>
      </c>
      <c r="L626" s="88" t="s">
        <v>123</v>
      </c>
      <c r="M626" s="89">
        <v>35</v>
      </c>
      <c r="P626" s="88" t="s">
        <v>773</v>
      </c>
      <c r="S626" s="88">
        <v>101</v>
      </c>
      <c r="U626" s="88">
        <v>102</v>
      </c>
      <c r="AC626" s="88">
        <v>2</v>
      </c>
      <c r="AD626" s="88">
        <v>4</v>
      </c>
      <c r="AE626" s="88" t="s">
        <v>126</v>
      </c>
      <c r="AF626" s="88" t="s">
        <v>149</v>
      </c>
      <c r="AG626" s="88">
        <v>0</v>
      </c>
      <c r="AM626" s="88" t="s">
        <v>774</v>
      </c>
      <c r="AN626" s="88" t="s">
        <v>775</v>
      </c>
      <c r="AO626" s="88" t="s">
        <v>106</v>
      </c>
      <c r="AP626" s="133" t="str">
        <f t="shared" si="36"/>
        <v>28</v>
      </c>
      <c r="AQ626" s="133" t="str">
        <f t="shared" si="37"/>
        <v>11</v>
      </c>
      <c r="AR626" s="133">
        <f t="shared" si="38"/>
        <v>2022</v>
      </c>
      <c r="AS626" s="133" t="str">
        <f t="shared" si="39"/>
        <v>novembre</v>
      </c>
    </row>
    <row r="627" spans="1:45" hidden="1" x14ac:dyDescent="0.25">
      <c r="A627" s="88" t="s">
        <v>777</v>
      </c>
      <c r="B627" s="90">
        <v>44887</v>
      </c>
      <c r="C627" s="88">
        <v>1</v>
      </c>
      <c r="D627" s="88" t="s">
        <v>101</v>
      </c>
      <c r="E627" s="126">
        <v>290013</v>
      </c>
      <c r="F627" s="88">
        <v>2</v>
      </c>
      <c r="H627" s="88" t="s">
        <v>161</v>
      </c>
      <c r="I627" s="88">
        <v>5230</v>
      </c>
      <c r="J627" s="88">
        <v>35000</v>
      </c>
      <c r="K627" s="88">
        <v>35238</v>
      </c>
      <c r="L627" s="88" t="s">
        <v>123</v>
      </c>
      <c r="M627" s="89">
        <v>35</v>
      </c>
      <c r="P627" s="88" t="s">
        <v>162</v>
      </c>
      <c r="S627" s="88">
        <v>179</v>
      </c>
      <c r="U627" s="88">
        <v>188</v>
      </c>
      <c r="AC627" s="88">
        <v>2</v>
      </c>
      <c r="AD627" s="88">
        <v>3</v>
      </c>
      <c r="AE627" s="88" t="s">
        <v>107</v>
      </c>
      <c r="AG627" s="88">
        <v>0</v>
      </c>
      <c r="AM627" s="88" t="s">
        <v>165</v>
      </c>
      <c r="AN627" s="88" t="s">
        <v>166</v>
      </c>
      <c r="AO627" s="88" t="s">
        <v>106</v>
      </c>
      <c r="AP627" s="133" t="str">
        <f t="shared" si="36"/>
        <v>22</v>
      </c>
      <c r="AQ627" s="133" t="str">
        <f t="shared" si="37"/>
        <v>11</v>
      </c>
      <c r="AR627" s="133">
        <f t="shared" si="38"/>
        <v>2022</v>
      </c>
      <c r="AS627" s="133" t="str">
        <f t="shared" si="39"/>
        <v>novembre</v>
      </c>
    </row>
    <row r="628" spans="1:45" hidden="1" x14ac:dyDescent="0.25">
      <c r="A628" s="88" t="s">
        <v>777</v>
      </c>
      <c r="B628" s="90">
        <v>44887</v>
      </c>
      <c r="C628" s="88">
        <v>1</v>
      </c>
      <c r="D628" s="88" t="s">
        <v>101</v>
      </c>
      <c r="E628" s="126">
        <v>290013</v>
      </c>
      <c r="F628" s="88">
        <v>2</v>
      </c>
      <c r="H628" s="88" t="s">
        <v>161</v>
      </c>
      <c r="I628" s="88">
        <v>5230</v>
      </c>
      <c r="J628" s="88">
        <v>35000</v>
      </c>
      <c r="K628" s="88">
        <v>35238</v>
      </c>
      <c r="L628" s="88" t="s">
        <v>123</v>
      </c>
      <c r="M628" s="89">
        <v>35</v>
      </c>
      <c r="P628" s="88" t="s">
        <v>162</v>
      </c>
      <c r="S628" s="88">
        <v>179</v>
      </c>
      <c r="U628" s="88">
        <v>188</v>
      </c>
      <c r="AC628" s="88">
        <v>2</v>
      </c>
      <c r="AD628" s="88">
        <v>2</v>
      </c>
      <c r="AE628" s="88" t="s">
        <v>108</v>
      </c>
      <c r="AF628" s="88" t="s">
        <v>113</v>
      </c>
      <c r="AG628" s="88">
        <v>2</v>
      </c>
      <c r="AM628" s="88" t="s">
        <v>165</v>
      </c>
      <c r="AN628" s="88" t="s">
        <v>166</v>
      </c>
      <c r="AO628" s="88" t="s">
        <v>106</v>
      </c>
      <c r="AP628" s="133" t="str">
        <f t="shared" si="36"/>
        <v>22</v>
      </c>
      <c r="AQ628" s="133" t="str">
        <f t="shared" si="37"/>
        <v>11</v>
      </c>
      <c r="AR628" s="133">
        <f t="shared" si="38"/>
        <v>2022</v>
      </c>
      <c r="AS628" s="133" t="str">
        <f t="shared" si="39"/>
        <v>novembre</v>
      </c>
    </row>
    <row r="629" spans="1:45" hidden="1" x14ac:dyDescent="0.25">
      <c r="A629" s="88" t="s">
        <v>778</v>
      </c>
      <c r="B629" s="90">
        <v>44893</v>
      </c>
      <c r="C629" s="88">
        <v>1</v>
      </c>
      <c r="D629" s="88" t="s">
        <v>101</v>
      </c>
      <c r="E629" s="126">
        <v>100205</v>
      </c>
      <c r="F629" s="88">
        <v>9</v>
      </c>
      <c r="H629" s="88" t="s">
        <v>347</v>
      </c>
      <c r="I629" s="88">
        <v>2720</v>
      </c>
      <c r="J629" s="88">
        <v>35000</v>
      </c>
      <c r="K629" s="88">
        <v>35238</v>
      </c>
      <c r="L629" s="88" t="s">
        <v>123</v>
      </c>
      <c r="M629" s="89">
        <v>35</v>
      </c>
      <c r="P629" s="88" t="s">
        <v>779</v>
      </c>
      <c r="S629" s="88">
        <v>52</v>
      </c>
      <c r="T629" s="88" t="s">
        <v>780</v>
      </c>
      <c r="AC629" s="88">
        <v>1</v>
      </c>
      <c r="AD629" s="88">
        <v>2</v>
      </c>
      <c r="AE629" s="88" t="s">
        <v>108</v>
      </c>
      <c r="AF629" s="88" t="s">
        <v>278</v>
      </c>
      <c r="AG629" s="88">
        <v>1</v>
      </c>
      <c r="AM629" s="88" t="s">
        <v>781</v>
      </c>
      <c r="AN629" s="88" t="s">
        <v>782</v>
      </c>
      <c r="AO629" s="88" t="s">
        <v>106</v>
      </c>
      <c r="AP629" s="133" t="str">
        <f t="shared" si="36"/>
        <v>28</v>
      </c>
      <c r="AQ629" s="133" t="str">
        <f t="shared" si="37"/>
        <v>11</v>
      </c>
      <c r="AR629" s="133">
        <f t="shared" si="38"/>
        <v>2022</v>
      </c>
      <c r="AS629" s="133" t="str">
        <f t="shared" si="39"/>
        <v>novembre</v>
      </c>
    </row>
    <row r="630" spans="1:45" hidden="1" x14ac:dyDescent="0.25">
      <c r="A630" s="88" t="s">
        <v>783</v>
      </c>
      <c r="B630" s="90">
        <v>44895</v>
      </c>
      <c r="C630" s="88">
        <v>1</v>
      </c>
      <c r="D630" s="88" t="s">
        <v>101</v>
      </c>
      <c r="E630" s="126">
        <v>94800</v>
      </c>
      <c r="F630" s="88">
        <v>5</v>
      </c>
      <c r="H630" s="88" t="s">
        <v>274</v>
      </c>
      <c r="I630" s="88">
        <v>8820</v>
      </c>
      <c r="J630" s="88">
        <v>35000</v>
      </c>
      <c r="K630" s="88">
        <v>35238</v>
      </c>
      <c r="L630" s="88" t="s">
        <v>123</v>
      </c>
      <c r="M630" s="89">
        <v>35</v>
      </c>
      <c r="P630" s="88" t="s">
        <v>784</v>
      </c>
      <c r="S630" s="88">
        <v>29</v>
      </c>
      <c r="AC630" s="88">
        <v>1</v>
      </c>
      <c r="AD630" s="88">
        <v>2</v>
      </c>
      <c r="AE630" s="88" t="s">
        <v>108</v>
      </c>
      <c r="AF630" s="88" t="s">
        <v>134</v>
      </c>
      <c r="AG630" s="88">
        <v>1</v>
      </c>
      <c r="AM630" s="88" t="s">
        <v>785</v>
      </c>
      <c r="AN630" s="88" t="s">
        <v>786</v>
      </c>
      <c r="AO630" s="88" t="s">
        <v>106</v>
      </c>
      <c r="AP630" s="133" t="str">
        <f t="shared" si="36"/>
        <v>30</v>
      </c>
      <c r="AQ630" s="133" t="str">
        <f t="shared" si="37"/>
        <v>11</v>
      </c>
      <c r="AR630" s="133">
        <f t="shared" si="38"/>
        <v>2022</v>
      </c>
      <c r="AS630" s="133" t="str">
        <f t="shared" si="39"/>
        <v>novembre</v>
      </c>
    </row>
    <row r="631" spans="1:45" hidden="1" x14ac:dyDescent="0.25">
      <c r="A631" s="88" t="s">
        <v>790</v>
      </c>
      <c r="B631" s="90">
        <v>44902</v>
      </c>
      <c r="C631" s="88">
        <v>1</v>
      </c>
      <c r="D631" s="88" t="s">
        <v>101</v>
      </c>
      <c r="E631" s="126">
        <v>160000</v>
      </c>
      <c r="F631" s="88">
        <v>7</v>
      </c>
      <c r="H631" s="88" t="s">
        <v>651</v>
      </c>
      <c r="I631" s="88">
        <v>1640</v>
      </c>
      <c r="J631" s="88">
        <v>35000</v>
      </c>
      <c r="K631" s="88">
        <v>35238</v>
      </c>
      <c r="L631" s="88" t="s">
        <v>123</v>
      </c>
      <c r="M631" s="89">
        <v>35</v>
      </c>
      <c r="P631" s="88" t="s">
        <v>791</v>
      </c>
      <c r="S631" s="88">
        <v>18</v>
      </c>
      <c r="T631" s="88" t="s">
        <v>792</v>
      </c>
      <c r="AC631" s="88">
        <v>1</v>
      </c>
      <c r="AD631" s="88">
        <v>2</v>
      </c>
      <c r="AE631" s="88" t="s">
        <v>108</v>
      </c>
      <c r="AF631" s="88" t="s">
        <v>109</v>
      </c>
      <c r="AG631" s="88">
        <v>2</v>
      </c>
      <c r="AM631" s="88" t="s">
        <v>793</v>
      </c>
      <c r="AN631" s="88" t="s">
        <v>794</v>
      </c>
      <c r="AO631" s="88" t="s">
        <v>106</v>
      </c>
      <c r="AP631" s="133" t="str">
        <f t="shared" si="36"/>
        <v>07</v>
      </c>
      <c r="AQ631" s="133" t="str">
        <f t="shared" si="37"/>
        <v>12</v>
      </c>
      <c r="AR631" s="133">
        <f t="shared" si="38"/>
        <v>2022</v>
      </c>
      <c r="AS631" s="133" t="str">
        <f t="shared" si="39"/>
        <v>décembre</v>
      </c>
    </row>
    <row r="632" spans="1:45" hidden="1" x14ac:dyDescent="0.25">
      <c r="A632" s="88" t="s">
        <v>796</v>
      </c>
      <c r="B632" s="90">
        <v>44880</v>
      </c>
      <c r="C632" s="88">
        <v>1</v>
      </c>
      <c r="D632" s="88" t="s">
        <v>101</v>
      </c>
      <c r="E632" s="126">
        <v>183000</v>
      </c>
      <c r="F632" s="88">
        <v>8</v>
      </c>
      <c r="H632" s="88" t="s">
        <v>797</v>
      </c>
      <c r="I632" s="88">
        <v>8780</v>
      </c>
      <c r="J632" s="88">
        <v>35000</v>
      </c>
      <c r="K632" s="88">
        <v>35238</v>
      </c>
      <c r="L632" s="88" t="s">
        <v>123</v>
      </c>
      <c r="M632" s="89">
        <v>35</v>
      </c>
      <c r="P632" s="88" t="s">
        <v>798</v>
      </c>
      <c r="S632" s="88">
        <v>71</v>
      </c>
      <c r="T632" s="88" t="s">
        <v>388</v>
      </c>
      <c r="AC632" s="88">
        <v>1</v>
      </c>
      <c r="AD632" s="88">
        <v>2</v>
      </c>
      <c r="AE632" s="88" t="s">
        <v>108</v>
      </c>
      <c r="AF632" s="88" t="s">
        <v>292</v>
      </c>
      <c r="AG632" s="88">
        <v>3</v>
      </c>
      <c r="AM632" s="88" t="s">
        <v>799</v>
      </c>
      <c r="AN632" s="88" t="s">
        <v>800</v>
      </c>
      <c r="AO632" s="88" t="s">
        <v>106</v>
      </c>
      <c r="AP632" s="133" t="str">
        <f t="shared" si="36"/>
        <v>15</v>
      </c>
      <c r="AQ632" s="133" t="str">
        <f t="shared" si="37"/>
        <v>11</v>
      </c>
      <c r="AR632" s="133">
        <f t="shared" si="38"/>
        <v>2022</v>
      </c>
      <c r="AS632" s="133" t="str">
        <f t="shared" si="39"/>
        <v>novembre</v>
      </c>
    </row>
    <row r="633" spans="1:45" hidden="1" x14ac:dyDescent="0.25">
      <c r="A633" s="88" t="s">
        <v>796</v>
      </c>
      <c r="B633" s="90">
        <v>44880</v>
      </c>
      <c r="C633" s="88">
        <v>1</v>
      </c>
      <c r="D633" s="88" t="s">
        <v>101</v>
      </c>
      <c r="E633" s="126">
        <v>183000</v>
      </c>
      <c r="F633" s="88">
        <v>8</v>
      </c>
      <c r="H633" s="88" t="s">
        <v>797</v>
      </c>
      <c r="I633" s="88">
        <v>8780</v>
      </c>
      <c r="J633" s="88">
        <v>35000</v>
      </c>
      <c r="K633" s="88">
        <v>35238</v>
      </c>
      <c r="L633" s="88" t="s">
        <v>123</v>
      </c>
      <c r="M633" s="89">
        <v>35</v>
      </c>
      <c r="P633" s="88" t="s">
        <v>798</v>
      </c>
      <c r="S633" s="88">
        <v>71</v>
      </c>
      <c r="T633" s="88" t="s">
        <v>388</v>
      </c>
      <c r="AC633" s="88">
        <v>1</v>
      </c>
      <c r="AD633" s="88">
        <v>3</v>
      </c>
      <c r="AE633" s="88" t="s">
        <v>107</v>
      </c>
      <c r="AG633" s="88">
        <v>0</v>
      </c>
      <c r="AM633" s="88" t="s">
        <v>799</v>
      </c>
      <c r="AN633" s="88" t="s">
        <v>800</v>
      </c>
      <c r="AO633" s="88" t="s">
        <v>106</v>
      </c>
      <c r="AP633" s="133" t="str">
        <f t="shared" si="36"/>
        <v>15</v>
      </c>
      <c r="AQ633" s="133" t="str">
        <f t="shared" si="37"/>
        <v>11</v>
      </c>
      <c r="AR633" s="133">
        <f t="shared" si="38"/>
        <v>2022</v>
      </c>
      <c r="AS633" s="133" t="str">
        <f t="shared" si="39"/>
        <v>novembre</v>
      </c>
    </row>
    <row r="634" spans="1:45" hidden="1" x14ac:dyDescent="0.25">
      <c r="A634" s="88" t="s">
        <v>801</v>
      </c>
      <c r="B634" s="90">
        <v>44896</v>
      </c>
      <c r="C634" s="88">
        <v>1</v>
      </c>
      <c r="D634" s="88" t="s">
        <v>101</v>
      </c>
      <c r="E634" s="126">
        <v>60000</v>
      </c>
      <c r="F634" s="88">
        <v>1</v>
      </c>
      <c r="H634" s="88" t="s">
        <v>493</v>
      </c>
      <c r="I634" s="88">
        <v>1980</v>
      </c>
      <c r="J634" s="88">
        <v>35000</v>
      </c>
      <c r="K634" s="88">
        <v>35238</v>
      </c>
      <c r="L634" s="88" t="s">
        <v>123</v>
      </c>
      <c r="M634" s="89">
        <v>35</v>
      </c>
      <c r="P634" s="88" t="s">
        <v>494</v>
      </c>
      <c r="S634" s="88">
        <v>125</v>
      </c>
      <c r="T634" s="88" t="s">
        <v>802</v>
      </c>
      <c r="AC634" s="88">
        <v>1</v>
      </c>
      <c r="AD634" s="88">
        <v>2</v>
      </c>
      <c r="AE634" s="88" t="s">
        <v>108</v>
      </c>
      <c r="AF634" s="88" t="s">
        <v>335</v>
      </c>
      <c r="AG634" s="88">
        <v>1</v>
      </c>
      <c r="AM634" s="88" t="s">
        <v>495</v>
      </c>
      <c r="AN634" s="88" t="s">
        <v>496</v>
      </c>
      <c r="AO634" s="88" t="s">
        <v>106</v>
      </c>
      <c r="AP634" s="133" t="str">
        <f t="shared" si="36"/>
        <v>01</v>
      </c>
      <c r="AQ634" s="133" t="str">
        <f t="shared" si="37"/>
        <v>12</v>
      </c>
      <c r="AR634" s="133">
        <f t="shared" si="38"/>
        <v>2022</v>
      </c>
      <c r="AS634" s="133" t="str">
        <f t="shared" si="39"/>
        <v>décembre</v>
      </c>
    </row>
    <row r="635" spans="1:45" hidden="1" x14ac:dyDescent="0.25">
      <c r="A635" s="88" t="s">
        <v>804</v>
      </c>
      <c r="B635" s="90">
        <v>44894</v>
      </c>
      <c r="C635" s="88">
        <v>1</v>
      </c>
      <c r="D635" s="88" t="s">
        <v>101</v>
      </c>
      <c r="E635" s="126">
        <v>600000</v>
      </c>
      <c r="F635" s="88">
        <v>4</v>
      </c>
      <c r="H635" s="88" t="s">
        <v>805</v>
      </c>
      <c r="I635" s="88">
        <v>4717</v>
      </c>
      <c r="J635" s="88">
        <v>35000</v>
      </c>
      <c r="K635" s="88">
        <v>35238</v>
      </c>
      <c r="L635" s="88" t="s">
        <v>123</v>
      </c>
      <c r="M635" s="89">
        <v>35</v>
      </c>
      <c r="P635" s="88" t="s">
        <v>806</v>
      </c>
      <c r="AC635" s="88">
        <v>0</v>
      </c>
      <c r="AD635" s="88">
        <v>3</v>
      </c>
      <c r="AE635" s="88" t="s">
        <v>107</v>
      </c>
      <c r="AG635" s="88">
        <v>0</v>
      </c>
      <c r="AH635" s="88" t="s">
        <v>105</v>
      </c>
      <c r="AI635" s="88" t="s">
        <v>11</v>
      </c>
      <c r="AL635" s="88" t="s">
        <v>244</v>
      </c>
      <c r="AM635" s="88" t="s">
        <v>807</v>
      </c>
      <c r="AN635" s="88" t="s">
        <v>808</v>
      </c>
      <c r="AO635" s="88" t="s">
        <v>106</v>
      </c>
      <c r="AP635" s="133" t="str">
        <f t="shared" si="36"/>
        <v>29</v>
      </c>
      <c r="AQ635" s="133" t="str">
        <f t="shared" si="37"/>
        <v>11</v>
      </c>
      <c r="AR635" s="133">
        <f t="shared" si="38"/>
        <v>2022</v>
      </c>
      <c r="AS635" s="133" t="str">
        <f t="shared" si="39"/>
        <v>novembre</v>
      </c>
    </row>
    <row r="636" spans="1:45" hidden="1" x14ac:dyDescent="0.25">
      <c r="A636" s="88" t="s">
        <v>804</v>
      </c>
      <c r="B636" s="90">
        <v>44894</v>
      </c>
      <c r="C636" s="88">
        <v>1</v>
      </c>
      <c r="D636" s="88" t="s">
        <v>101</v>
      </c>
      <c r="E636" s="126">
        <v>600000</v>
      </c>
      <c r="F636" s="88">
        <v>4</v>
      </c>
      <c r="H636" s="88" t="s">
        <v>805</v>
      </c>
      <c r="I636" s="88">
        <v>4717</v>
      </c>
      <c r="J636" s="88">
        <v>35000</v>
      </c>
      <c r="K636" s="88">
        <v>35238</v>
      </c>
      <c r="L636" s="88" t="s">
        <v>123</v>
      </c>
      <c r="M636" s="89">
        <v>35</v>
      </c>
      <c r="P636" s="88" t="s">
        <v>806</v>
      </c>
      <c r="AC636" s="88">
        <v>0</v>
      </c>
      <c r="AD636" s="88">
        <v>3</v>
      </c>
      <c r="AE636" s="88" t="s">
        <v>107</v>
      </c>
      <c r="AG636" s="88">
        <v>0</v>
      </c>
      <c r="AH636" s="88" t="s">
        <v>105</v>
      </c>
      <c r="AI636" s="88" t="s">
        <v>11</v>
      </c>
      <c r="AL636" s="88" t="s">
        <v>244</v>
      </c>
      <c r="AM636" s="88" t="s">
        <v>807</v>
      </c>
      <c r="AN636" s="88" t="s">
        <v>808</v>
      </c>
      <c r="AO636" s="88" t="s">
        <v>106</v>
      </c>
      <c r="AP636" s="133" t="str">
        <f t="shared" si="36"/>
        <v>29</v>
      </c>
      <c r="AQ636" s="133" t="str">
        <f t="shared" si="37"/>
        <v>11</v>
      </c>
      <c r="AR636" s="133">
        <f t="shared" si="38"/>
        <v>2022</v>
      </c>
      <c r="AS636" s="133" t="str">
        <f t="shared" si="39"/>
        <v>novembre</v>
      </c>
    </row>
    <row r="637" spans="1:45" hidden="1" x14ac:dyDescent="0.25">
      <c r="A637" s="88" t="s">
        <v>804</v>
      </c>
      <c r="B637" s="90">
        <v>44894</v>
      </c>
      <c r="C637" s="88">
        <v>1</v>
      </c>
      <c r="D637" s="88" t="s">
        <v>101</v>
      </c>
      <c r="E637" s="126">
        <v>600000</v>
      </c>
      <c r="F637" s="88">
        <v>4</v>
      </c>
      <c r="H637" s="88" t="s">
        <v>805</v>
      </c>
      <c r="I637" s="88">
        <v>4717</v>
      </c>
      <c r="J637" s="88">
        <v>35000</v>
      </c>
      <c r="K637" s="88">
        <v>35238</v>
      </c>
      <c r="L637" s="88" t="s">
        <v>123</v>
      </c>
      <c r="M637" s="89">
        <v>35</v>
      </c>
      <c r="P637" s="88" t="s">
        <v>806</v>
      </c>
      <c r="AC637" s="88">
        <v>0</v>
      </c>
      <c r="AD637" s="88">
        <v>3</v>
      </c>
      <c r="AE637" s="88" t="s">
        <v>107</v>
      </c>
      <c r="AG637" s="88">
        <v>0</v>
      </c>
      <c r="AH637" s="88" t="s">
        <v>105</v>
      </c>
      <c r="AI637" s="88" t="s">
        <v>11</v>
      </c>
      <c r="AL637" s="88" t="s">
        <v>244</v>
      </c>
      <c r="AM637" s="88" t="s">
        <v>807</v>
      </c>
      <c r="AN637" s="88" t="s">
        <v>808</v>
      </c>
      <c r="AO637" s="88" t="s">
        <v>106</v>
      </c>
      <c r="AP637" s="133" t="str">
        <f t="shared" si="36"/>
        <v>29</v>
      </c>
      <c r="AQ637" s="133" t="str">
        <f t="shared" si="37"/>
        <v>11</v>
      </c>
      <c r="AR637" s="133">
        <f t="shared" si="38"/>
        <v>2022</v>
      </c>
      <c r="AS637" s="133" t="str">
        <f t="shared" si="39"/>
        <v>novembre</v>
      </c>
    </row>
    <row r="638" spans="1:45" hidden="1" x14ac:dyDescent="0.25">
      <c r="A638" s="88" t="s">
        <v>804</v>
      </c>
      <c r="B638" s="90">
        <v>44894</v>
      </c>
      <c r="C638" s="88">
        <v>1</v>
      </c>
      <c r="D638" s="88" t="s">
        <v>101</v>
      </c>
      <c r="E638" s="126">
        <v>600000</v>
      </c>
      <c r="F638" s="88">
        <v>4</v>
      </c>
      <c r="H638" s="88" t="s">
        <v>805</v>
      </c>
      <c r="I638" s="88">
        <v>4717</v>
      </c>
      <c r="J638" s="88">
        <v>35000</v>
      </c>
      <c r="K638" s="88">
        <v>35238</v>
      </c>
      <c r="L638" s="88" t="s">
        <v>123</v>
      </c>
      <c r="M638" s="89">
        <v>35</v>
      </c>
      <c r="P638" s="88" t="s">
        <v>806</v>
      </c>
      <c r="AC638" s="88">
        <v>0</v>
      </c>
      <c r="AD638" s="88">
        <v>3</v>
      </c>
      <c r="AE638" s="88" t="s">
        <v>107</v>
      </c>
      <c r="AG638" s="88">
        <v>0</v>
      </c>
      <c r="AH638" s="88" t="s">
        <v>105</v>
      </c>
      <c r="AI638" s="88" t="s">
        <v>11</v>
      </c>
      <c r="AL638" s="88" t="s">
        <v>244</v>
      </c>
      <c r="AM638" s="88" t="s">
        <v>807</v>
      </c>
      <c r="AN638" s="88" t="s">
        <v>808</v>
      </c>
      <c r="AO638" s="88" t="s">
        <v>106</v>
      </c>
      <c r="AP638" s="133" t="str">
        <f t="shared" si="36"/>
        <v>29</v>
      </c>
      <c r="AQ638" s="133" t="str">
        <f t="shared" si="37"/>
        <v>11</v>
      </c>
      <c r="AR638" s="133">
        <f t="shared" si="38"/>
        <v>2022</v>
      </c>
      <c r="AS638" s="133" t="str">
        <f t="shared" si="39"/>
        <v>novembre</v>
      </c>
    </row>
    <row r="639" spans="1:45" hidden="1" x14ac:dyDescent="0.25">
      <c r="A639" s="88" t="s">
        <v>804</v>
      </c>
      <c r="B639" s="90">
        <v>44894</v>
      </c>
      <c r="C639" s="88">
        <v>1</v>
      </c>
      <c r="D639" s="88" t="s">
        <v>101</v>
      </c>
      <c r="E639" s="126">
        <v>600000</v>
      </c>
      <c r="F639" s="88">
        <v>4</v>
      </c>
      <c r="H639" s="88" t="s">
        <v>805</v>
      </c>
      <c r="I639" s="88">
        <v>4717</v>
      </c>
      <c r="J639" s="88">
        <v>35000</v>
      </c>
      <c r="K639" s="88">
        <v>35238</v>
      </c>
      <c r="L639" s="88" t="s">
        <v>123</v>
      </c>
      <c r="M639" s="89">
        <v>35</v>
      </c>
      <c r="P639" s="88" t="s">
        <v>806</v>
      </c>
      <c r="AC639" s="88">
        <v>0</v>
      </c>
      <c r="AD639" s="88">
        <v>2</v>
      </c>
      <c r="AE639" s="88" t="s">
        <v>108</v>
      </c>
      <c r="AF639" s="88" t="s">
        <v>192</v>
      </c>
      <c r="AG639" s="88">
        <v>2</v>
      </c>
      <c r="AH639" s="88" t="s">
        <v>105</v>
      </c>
      <c r="AI639" s="88" t="s">
        <v>11</v>
      </c>
      <c r="AL639" s="88" t="s">
        <v>244</v>
      </c>
      <c r="AM639" s="88" t="s">
        <v>807</v>
      </c>
      <c r="AN639" s="88" t="s">
        <v>808</v>
      </c>
      <c r="AO639" s="88" t="s">
        <v>106</v>
      </c>
      <c r="AP639" s="133" t="str">
        <f t="shared" si="36"/>
        <v>29</v>
      </c>
      <c r="AQ639" s="133" t="str">
        <f t="shared" si="37"/>
        <v>11</v>
      </c>
      <c r="AR639" s="133">
        <f t="shared" si="38"/>
        <v>2022</v>
      </c>
      <c r="AS639" s="133" t="str">
        <f t="shared" si="39"/>
        <v>novembre</v>
      </c>
    </row>
    <row r="640" spans="1:45" hidden="1" x14ac:dyDescent="0.25">
      <c r="A640" s="88" t="s">
        <v>804</v>
      </c>
      <c r="B640" s="90">
        <v>44894</v>
      </c>
      <c r="C640" s="88">
        <v>1</v>
      </c>
      <c r="D640" s="88" t="s">
        <v>101</v>
      </c>
      <c r="E640" s="126">
        <v>600000</v>
      </c>
      <c r="F640" s="88">
        <v>4</v>
      </c>
      <c r="H640" s="88" t="s">
        <v>805</v>
      </c>
      <c r="I640" s="88">
        <v>4717</v>
      </c>
      <c r="J640" s="88">
        <v>35000</v>
      </c>
      <c r="K640" s="88">
        <v>35238</v>
      </c>
      <c r="L640" s="88" t="s">
        <v>123</v>
      </c>
      <c r="M640" s="89">
        <v>35</v>
      </c>
      <c r="P640" s="88" t="s">
        <v>806</v>
      </c>
      <c r="AC640" s="88">
        <v>0</v>
      </c>
      <c r="AD640" s="88">
        <v>2</v>
      </c>
      <c r="AE640" s="88" t="s">
        <v>108</v>
      </c>
      <c r="AF640" s="88" t="s">
        <v>210</v>
      </c>
      <c r="AG640" s="88">
        <v>2</v>
      </c>
      <c r="AH640" s="88" t="s">
        <v>105</v>
      </c>
      <c r="AI640" s="88" t="s">
        <v>11</v>
      </c>
      <c r="AL640" s="88" t="s">
        <v>244</v>
      </c>
      <c r="AM640" s="88" t="s">
        <v>807</v>
      </c>
      <c r="AN640" s="88" t="s">
        <v>808</v>
      </c>
      <c r="AO640" s="88" t="s">
        <v>106</v>
      </c>
      <c r="AP640" s="133" t="str">
        <f t="shared" si="36"/>
        <v>29</v>
      </c>
      <c r="AQ640" s="133" t="str">
        <f t="shared" si="37"/>
        <v>11</v>
      </c>
      <c r="AR640" s="133">
        <f t="shared" si="38"/>
        <v>2022</v>
      </c>
      <c r="AS640" s="133" t="str">
        <f t="shared" si="39"/>
        <v>novembre</v>
      </c>
    </row>
    <row r="641" spans="1:45" hidden="1" x14ac:dyDescent="0.25">
      <c r="A641" s="88" t="s">
        <v>804</v>
      </c>
      <c r="B641" s="90">
        <v>44894</v>
      </c>
      <c r="C641" s="88">
        <v>1</v>
      </c>
      <c r="D641" s="88" t="s">
        <v>101</v>
      </c>
      <c r="E641" s="126">
        <v>600000</v>
      </c>
      <c r="F641" s="88">
        <v>4</v>
      </c>
      <c r="H641" s="88" t="s">
        <v>805</v>
      </c>
      <c r="I641" s="88">
        <v>4717</v>
      </c>
      <c r="J641" s="88">
        <v>35000</v>
      </c>
      <c r="K641" s="88">
        <v>35238</v>
      </c>
      <c r="L641" s="88" t="s">
        <v>123</v>
      </c>
      <c r="M641" s="89">
        <v>35</v>
      </c>
      <c r="P641" s="88" t="s">
        <v>806</v>
      </c>
      <c r="AC641" s="88">
        <v>0</v>
      </c>
      <c r="AD641" s="88">
        <v>2</v>
      </c>
      <c r="AE641" s="88" t="s">
        <v>108</v>
      </c>
      <c r="AF641" s="88" t="s">
        <v>201</v>
      </c>
      <c r="AG641" s="88">
        <v>3</v>
      </c>
      <c r="AH641" s="88" t="s">
        <v>105</v>
      </c>
      <c r="AI641" s="88" t="s">
        <v>11</v>
      </c>
      <c r="AL641" s="88" t="s">
        <v>244</v>
      </c>
      <c r="AM641" s="88" t="s">
        <v>807</v>
      </c>
      <c r="AN641" s="88" t="s">
        <v>808</v>
      </c>
      <c r="AO641" s="88" t="s">
        <v>106</v>
      </c>
      <c r="AP641" s="133" t="str">
        <f t="shared" si="36"/>
        <v>29</v>
      </c>
      <c r="AQ641" s="133" t="str">
        <f t="shared" si="37"/>
        <v>11</v>
      </c>
      <c r="AR641" s="133">
        <f t="shared" si="38"/>
        <v>2022</v>
      </c>
      <c r="AS641" s="133" t="str">
        <f t="shared" si="39"/>
        <v>novembre</v>
      </c>
    </row>
    <row r="642" spans="1:45" hidden="1" x14ac:dyDescent="0.25">
      <c r="A642" s="88" t="s">
        <v>804</v>
      </c>
      <c r="B642" s="90">
        <v>44894</v>
      </c>
      <c r="C642" s="88">
        <v>1</v>
      </c>
      <c r="D642" s="88" t="s">
        <v>101</v>
      </c>
      <c r="E642" s="126">
        <v>600000</v>
      </c>
      <c r="F642" s="88">
        <v>4</v>
      </c>
      <c r="H642" s="88" t="s">
        <v>805</v>
      </c>
      <c r="I642" s="88">
        <v>4717</v>
      </c>
      <c r="J642" s="88">
        <v>35000</v>
      </c>
      <c r="K642" s="88">
        <v>35238</v>
      </c>
      <c r="L642" s="88" t="s">
        <v>123</v>
      </c>
      <c r="M642" s="89">
        <v>35</v>
      </c>
      <c r="P642" s="88" t="s">
        <v>806</v>
      </c>
      <c r="AC642" s="88">
        <v>0</v>
      </c>
      <c r="AD642" s="88">
        <v>2</v>
      </c>
      <c r="AE642" s="88" t="s">
        <v>108</v>
      </c>
      <c r="AF642" s="88" t="s">
        <v>278</v>
      </c>
      <c r="AG642" s="88">
        <v>1</v>
      </c>
      <c r="AH642" s="88" t="s">
        <v>105</v>
      </c>
      <c r="AI642" s="88" t="s">
        <v>11</v>
      </c>
      <c r="AL642" s="88" t="s">
        <v>244</v>
      </c>
      <c r="AM642" s="88" t="s">
        <v>807</v>
      </c>
      <c r="AN642" s="88" t="s">
        <v>808</v>
      </c>
      <c r="AO642" s="88" t="s">
        <v>106</v>
      </c>
      <c r="AP642" s="133" t="str">
        <f t="shared" si="36"/>
        <v>29</v>
      </c>
      <c r="AQ642" s="133" t="str">
        <f t="shared" si="37"/>
        <v>11</v>
      </c>
      <c r="AR642" s="133">
        <f t="shared" si="38"/>
        <v>2022</v>
      </c>
      <c r="AS642" s="133" t="str">
        <f t="shared" si="39"/>
        <v>novembre</v>
      </c>
    </row>
    <row r="643" spans="1:45" hidden="1" x14ac:dyDescent="0.25">
      <c r="A643" s="88" t="s">
        <v>804</v>
      </c>
      <c r="B643" s="90">
        <v>44894</v>
      </c>
      <c r="C643" s="88">
        <v>1</v>
      </c>
      <c r="D643" s="88" t="s">
        <v>101</v>
      </c>
      <c r="E643" s="126">
        <v>600000</v>
      </c>
      <c r="H643" s="88" t="s">
        <v>805</v>
      </c>
      <c r="I643" s="88">
        <v>4717</v>
      </c>
      <c r="J643" s="88">
        <v>35000</v>
      </c>
      <c r="K643" s="88">
        <v>35238</v>
      </c>
      <c r="L643" s="88" t="s">
        <v>123</v>
      </c>
      <c r="M643" s="89">
        <v>35</v>
      </c>
      <c r="P643" s="88" t="s">
        <v>809</v>
      </c>
      <c r="AC643" s="88">
        <v>0</v>
      </c>
      <c r="AH643" s="88" t="s">
        <v>105</v>
      </c>
      <c r="AI643" s="88" t="s">
        <v>11</v>
      </c>
      <c r="AL643" s="88" t="s">
        <v>152</v>
      </c>
      <c r="AM643" s="88" t="s">
        <v>810</v>
      </c>
      <c r="AN643" s="88" t="s">
        <v>811</v>
      </c>
      <c r="AO643" s="88" t="s">
        <v>106</v>
      </c>
      <c r="AP643" s="133" t="str">
        <f t="shared" ref="AP643:AP706" si="40">TEXT(DAY(B643),"jj")</f>
        <v>29</v>
      </c>
      <c r="AQ643" s="133" t="str">
        <f t="shared" ref="AQ643:AQ706" si="41">TEXT(MONTH(B643),"jj")</f>
        <v>11</v>
      </c>
      <c r="AR643" s="133">
        <f t="shared" ref="AR643:AR706" si="42">YEAR(B643)</f>
        <v>2022</v>
      </c>
      <c r="AS643" s="133" t="str">
        <f t="shared" ref="AS643:AS706" si="43">TEXT(B643, "mmmm")</f>
        <v>novembre</v>
      </c>
    </row>
    <row r="644" spans="1:45" hidden="1" x14ac:dyDescent="0.25">
      <c r="A644" s="88" t="s">
        <v>813</v>
      </c>
      <c r="B644" s="90">
        <v>44908</v>
      </c>
      <c r="C644" s="88">
        <v>1</v>
      </c>
      <c r="D644" s="88" t="s">
        <v>101</v>
      </c>
      <c r="E644" s="126">
        <v>260000</v>
      </c>
      <c r="F644" s="88">
        <v>16</v>
      </c>
      <c r="G644" s="88" t="s">
        <v>139</v>
      </c>
      <c r="H644" s="88" t="s">
        <v>506</v>
      </c>
      <c r="I644" s="88">
        <v>8710</v>
      </c>
      <c r="J644" s="88">
        <v>35000</v>
      </c>
      <c r="K644" s="88">
        <v>35238</v>
      </c>
      <c r="L644" s="88" t="s">
        <v>123</v>
      </c>
      <c r="M644" s="89">
        <v>35</v>
      </c>
      <c r="P644" s="88" t="s">
        <v>814</v>
      </c>
      <c r="S644" s="88">
        <v>12</v>
      </c>
      <c r="AC644" s="88">
        <v>1</v>
      </c>
      <c r="AD644" s="88">
        <v>2</v>
      </c>
      <c r="AE644" s="88" t="s">
        <v>108</v>
      </c>
      <c r="AF644" s="88" t="s">
        <v>117</v>
      </c>
      <c r="AG644" s="88">
        <v>2</v>
      </c>
      <c r="AM644" s="88" t="s">
        <v>815</v>
      </c>
      <c r="AN644" s="88" t="s">
        <v>816</v>
      </c>
      <c r="AO644" s="88" t="s">
        <v>106</v>
      </c>
      <c r="AP644" s="133" t="str">
        <f t="shared" si="40"/>
        <v>13</v>
      </c>
      <c r="AQ644" s="133" t="str">
        <f t="shared" si="41"/>
        <v>12</v>
      </c>
      <c r="AR644" s="133">
        <f t="shared" si="42"/>
        <v>2022</v>
      </c>
      <c r="AS644" s="133" t="str">
        <f t="shared" si="43"/>
        <v>décembre</v>
      </c>
    </row>
    <row r="645" spans="1:45" hidden="1" x14ac:dyDescent="0.25">
      <c r="A645" s="88" t="s">
        <v>813</v>
      </c>
      <c r="B645" s="90">
        <v>44908</v>
      </c>
      <c r="C645" s="88">
        <v>1</v>
      </c>
      <c r="D645" s="88" t="s">
        <v>101</v>
      </c>
      <c r="E645" s="126">
        <v>260000</v>
      </c>
      <c r="F645" s="88">
        <v>16</v>
      </c>
      <c r="G645" s="88" t="s">
        <v>139</v>
      </c>
      <c r="H645" s="88" t="s">
        <v>506</v>
      </c>
      <c r="I645" s="88">
        <v>8710</v>
      </c>
      <c r="J645" s="88">
        <v>35000</v>
      </c>
      <c r="K645" s="88">
        <v>35238</v>
      </c>
      <c r="L645" s="88" t="s">
        <v>123</v>
      </c>
      <c r="M645" s="89">
        <v>35</v>
      </c>
      <c r="P645" s="88" t="s">
        <v>814</v>
      </c>
      <c r="S645" s="88">
        <v>47</v>
      </c>
      <c r="AC645" s="88">
        <v>1</v>
      </c>
      <c r="AD645" s="88">
        <v>3</v>
      </c>
      <c r="AE645" s="88" t="s">
        <v>107</v>
      </c>
      <c r="AG645" s="88">
        <v>0</v>
      </c>
      <c r="AM645" s="88" t="s">
        <v>815</v>
      </c>
      <c r="AN645" s="88" t="s">
        <v>816</v>
      </c>
      <c r="AO645" s="88" t="s">
        <v>106</v>
      </c>
      <c r="AP645" s="133" t="str">
        <f t="shared" si="40"/>
        <v>13</v>
      </c>
      <c r="AQ645" s="133" t="str">
        <f t="shared" si="41"/>
        <v>12</v>
      </c>
      <c r="AR645" s="133">
        <f t="shared" si="42"/>
        <v>2022</v>
      </c>
      <c r="AS645" s="133" t="str">
        <f t="shared" si="43"/>
        <v>décembre</v>
      </c>
    </row>
    <row r="646" spans="1:45" hidden="1" x14ac:dyDescent="0.25">
      <c r="A646" s="88" t="s">
        <v>817</v>
      </c>
      <c r="B646" s="90">
        <v>44903</v>
      </c>
      <c r="C646" s="88">
        <v>1</v>
      </c>
      <c r="D646" s="88" t="s">
        <v>101</v>
      </c>
      <c r="E646" s="126">
        <v>80000</v>
      </c>
      <c r="F646" s="88">
        <v>18</v>
      </c>
      <c r="H646" s="88" t="s">
        <v>447</v>
      </c>
      <c r="I646" s="88">
        <v>6850</v>
      </c>
      <c r="J646" s="88">
        <v>35000</v>
      </c>
      <c r="K646" s="88">
        <v>35238</v>
      </c>
      <c r="L646" s="88" t="s">
        <v>123</v>
      </c>
      <c r="M646" s="89">
        <v>35</v>
      </c>
      <c r="P646" s="88" t="s">
        <v>709</v>
      </c>
      <c r="S646" s="88">
        <v>319</v>
      </c>
      <c r="U646" s="88">
        <v>320</v>
      </c>
      <c r="V646" s="88" t="s">
        <v>749</v>
      </c>
      <c r="AC646" s="88">
        <v>2</v>
      </c>
      <c r="AD646" s="88">
        <v>2</v>
      </c>
      <c r="AE646" s="88" t="s">
        <v>108</v>
      </c>
      <c r="AF646" s="88" t="s">
        <v>278</v>
      </c>
      <c r="AG646" s="88">
        <v>1</v>
      </c>
      <c r="AM646" s="88" t="s">
        <v>710</v>
      </c>
      <c r="AN646" s="88" t="s">
        <v>711</v>
      </c>
      <c r="AO646" s="88" t="s">
        <v>106</v>
      </c>
      <c r="AP646" s="133" t="str">
        <f t="shared" si="40"/>
        <v>08</v>
      </c>
      <c r="AQ646" s="133" t="str">
        <f t="shared" si="41"/>
        <v>12</v>
      </c>
      <c r="AR646" s="133">
        <f t="shared" si="42"/>
        <v>2022</v>
      </c>
      <c r="AS646" s="133" t="str">
        <f t="shared" si="43"/>
        <v>décembre</v>
      </c>
    </row>
    <row r="647" spans="1:45" hidden="1" x14ac:dyDescent="0.25">
      <c r="A647" s="88" t="s">
        <v>820</v>
      </c>
      <c r="B647" s="90">
        <v>44893</v>
      </c>
      <c r="C647" s="88">
        <v>1</v>
      </c>
      <c r="D647" s="88" t="s">
        <v>101</v>
      </c>
      <c r="E647" s="126">
        <v>790000</v>
      </c>
      <c r="F647" s="88">
        <v>15</v>
      </c>
      <c r="H647" s="88" t="s">
        <v>287</v>
      </c>
      <c r="I647" s="88">
        <v>6640</v>
      </c>
      <c r="J647" s="88">
        <v>35000</v>
      </c>
      <c r="K647" s="88">
        <v>35238</v>
      </c>
      <c r="L647" s="88" t="s">
        <v>123</v>
      </c>
      <c r="M647" s="89">
        <v>35</v>
      </c>
      <c r="P647" s="88" t="s">
        <v>288</v>
      </c>
      <c r="S647" s="88">
        <v>104</v>
      </c>
      <c r="T647" s="88" t="s">
        <v>321</v>
      </c>
      <c r="U647" s="88">
        <v>119</v>
      </c>
      <c r="AC647" s="88">
        <v>2</v>
      </c>
      <c r="AD647" s="88">
        <v>2</v>
      </c>
      <c r="AE647" s="88" t="s">
        <v>108</v>
      </c>
      <c r="AF647" s="88" t="s">
        <v>284</v>
      </c>
      <c r="AG647" s="88">
        <v>7</v>
      </c>
      <c r="AM647" s="88" t="s">
        <v>289</v>
      </c>
      <c r="AN647" s="88" t="s">
        <v>290</v>
      </c>
      <c r="AO647" s="88" t="s">
        <v>106</v>
      </c>
      <c r="AP647" s="133" t="str">
        <f t="shared" si="40"/>
        <v>28</v>
      </c>
      <c r="AQ647" s="133" t="str">
        <f t="shared" si="41"/>
        <v>11</v>
      </c>
      <c r="AR647" s="133">
        <f t="shared" si="42"/>
        <v>2022</v>
      </c>
      <c r="AS647" s="133" t="str">
        <f t="shared" si="43"/>
        <v>novembre</v>
      </c>
    </row>
    <row r="648" spans="1:45" hidden="1" x14ac:dyDescent="0.25">
      <c r="A648" s="88" t="s">
        <v>820</v>
      </c>
      <c r="B648" s="90">
        <v>44893</v>
      </c>
      <c r="C648" s="88">
        <v>1</v>
      </c>
      <c r="D648" s="88" t="s">
        <v>101</v>
      </c>
      <c r="E648" s="126">
        <v>790000</v>
      </c>
      <c r="F648" s="88">
        <v>15</v>
      </c>
      <c r="H648" s="88" t="s">
        <v>287</v>
      </c>
      <c r="I648" s="88">
        <v>6640</v>
      </c>
      <c r="J648" s="88">
        <v>35000</v>
      </c>
      <c r="K648" s="88">
        <v>35238</v>
      </c>
      <c r="L648" s="88" t="s">
        <v>123</v>
      </c>
      <c r="M648" s="89">
        <v>35</v>
      </c>
      <c r="P648" s="88" t="s">
        <v>288</v>
      </c>
      <c r="S648" s="88">
        <v>104</v>
      </c>
      <c r="T648" s="88" t="s">
        <v>321</v>
      </c>
      <c r="U648" s="88">
        <v>119</v>
      </c>
      <c r="AC648" s="88">
        <v>2</v>
      </c>
      <c r="AD648" s="88">
        <v>3</v>
      </c>
      <c r="AE648" s="88" t="s">
        <v>107</v>
      </c>
      <c r="AG648" s="88">
        <v>0</v>
      </c>
      <c r="AM648" s="88" t="s">
        <v>289</v>
      </c>
      <c r="AN648" s="88" t="s">
        <v>290</v>
      </c>
      <c r="AO648" s="88" t="s">
        <v>106</v>
      </c>
      <c r="AP648" s="133" t="str">
        <f t="shared" si="40"/>
        <v>28</v>
      </c>
      <c r="AQ648" s="133" t="str">
        <f t="shared" si="41"/>
        <v>11</v>
      </c>
      <c r="AR648" s="133">
        <f t="shared" si="42"/>
        <v>2022</v>
      </c>
      <c r="AS648" s="133" t="str">
        <f t="shared" si="43"/>
        <v>novembre</v>
      </c>
    </row>
    <row r="649" spans="1:45" hidden="1" x14ac:dyDescent="0.25">
      <c r="A649" s="88" t="s">
        <v>820</v>
      </c>
      <c r="B649" s="90">
        <v>44893</v>
      </c>
      <c r="C649" s="88">
        <v>1</v>
      </c>
      <c r="D649" s="88" t="s">
        <v>101</v>
      </c>
      <c r="E649" s="126">
        <v>790000</v>
      </c>
      <c r="F649" s="88">
        <v>15</v>
      </c>
      <c r="H649" s="88" t="s">
        <v>287</v>
      </c>
      <c r="I649" s="88">
        <v>6640</v>
      </c>
      <c r="J649" s="88">
        <v>35000</v>
      </c>
      <c r="K649" s="88">
        <v>35238</v>
      </c>
      <c r="L649" s="88" t="s">
        <v>123</v>
      </c>
      <c r="M649" s="89">
        <v>35</v>
      </c>
      <c r="P649" s="88" t="s">
        <v>288</v>
      </c>
      <c r="S649" s="88">
        <v>125</v>
      </c>
      <c r="AC649" s="88">
        <v>1</v>
      </c>
      <c r="AD649" s="88">
        <v>3</v>
      </c>
      <c r="AE649" s="88" t="s">
        <v>107</v>
      </c>
      <c r="AG649" s="88">
        <v>0</v>
      </c>
      <c r="AM649" s="88" t="s">
        <v>289</v>
      </c>
      <c r="AN649" s="88" t="s">
        <v>290</v>
      </c>
      <c r="AO649" s="88" t="s">
        <v>106</v>
      </c>
      <c r="AP649" s="133" t="str">
        <f t="shared" si="40"/>
        <v>28</v>
      </c>
      <c r="AQ649" s="133" t="str">
        <f t="shared" si="41"/>
        <v>11</v>
      </c>
      <c r="AR649" s="133">
        <f t="shared" si="42"/>
        <v>2022</v>
      </c>
      <c r="AS649" s="133" t="str">
        <f t="shared" si="43"/>
        <v>novembre</v>
      </c>
    </row>
    <row r="650" spans="1:45" hidden="1" x14ac:dyDescent="0.25">
      <c r="A650" s="88" t="s">
        <v>821</v>
      </c>
      <c r="B650" s="90">
        <v>44904</v>
      </c>
      <c r="C650" s="88">
        <v>1</v>
      </c>
      <c r="D650" s="88" t="s">
        <v>101</v>
      </c>
      <c r="E650" s="126">
        <v>109000</v>
      </c>
      <c r="F650" s="88">
        <v>17</v>
      </c>
      <c r="H650" s="88" t="s">
        <v>195</v>
      </c>
      <c r="I650" s="88">
        <v>7310</v>
      </c>
      <c r="J650" s="88">
        <v>35000</v>
      </c>
      <c r="K650" s="88">
        <v>35238</v>
      </c>
      <c r="L650" s="88" t="s">
        <v>123</v>
      </c>
      <c r="M650" s="89">
        <v>35</v>
      </c>
      <c r="P650" s="88" t="s">
        <v>822</v>
      </c>
      <c r="S650" s="88">
        <v>13</v>
      </c>
      <c r="T650" s="88" t="s">
        <v>823</v>
      </c>
      <c r="AC650" s="88">
        <v>1</v>
      </c>
      <c r="AD650" s="88">
        <v>2</v>
      </c>
      <c r="AE650" s="88" t="s">
        <v>108</v>
      </c>
      <c r="AF650" s="88" t="s">
        <v>138</v>
      </c>
      <c r="AG650" s="88">
        <v>1</v>
      </c>
      <c r="AM650" s="88" t="s">
        <v>824</v>
      </c>
      <c r="AN650" s="88" t="s">
        <v>825</v>
      </c>
      <c r="AO650" s="88" t="s">
        <v>106</v>
      </c>
      <c r="AP650" s="133" t="str">
        <f t="shared" si="40"/>
        <v>09</v>
      </c>
      <c r="AQ650" s="133" t="str">
        <f t="shared" si="41"/>
        <v>12</v>
      </c>
      <c r="AR650" s="133">
        <f t="shared" si="42"/>
        <v>2022</v>
      </c>
      <c r="AS650" s="133" t="str">
        <f t="shared" si="43"/>
        <v>décembre</v>
      </c>
    </row>
    <row r="651" spans="1:45" hidden="1" x14ac:dyDescent="0.25">
      <c r="A651" s="88" t="s">
        <v>827</v>
      </c>
      <c r="B651" s="90">
        <v>44910</v>
      </c>
      <c r="C651" s="88">
        <v>1</v>
      </c>
      <c r="D651" s="88" t="s">
        <v>101</v>
      </c>
      <c r="E651" s="126">
        <v>255000</v>
      </c>
      <c r="F651" s="88">
        <v>25</v>
      </c>
      <c r="H651" s="88" t="s">
        <v>358</v>
      </c>
      <c r="I651" s="88">
        <v>1880</v>
      </c>
      <c r="J651" s="88">
        <v>35000</v>
      </c>
      <c r="K651" s="88">
        <v>35238</v>
      </c>
      <c r="L651" s="88" t="s">
        <v>123</v>
      </c>
      <c r="M651" s="89">
        <v>35</v>
      </c>
      <c r="P651" s="88" t="s">
        <v>828</v>
      </c>
      <c r="S651" s="88">
        <v>1</v>
      </c>
      <c r="T651" s="88" t="s">
        <v>829</v>
      </c>
      <c r="U651" s="88">
        <v>15</v>
      </c>
      <c r="W651" s="88">
        <v>8</v>
      </c>
      <c r="AC651" s="88">
        <v>3</v>
      </c>
      <c r="AD651" s="88">
        <v>2</v>
      </c>
      <c r="AE651" s="88" t="s">
        <v>108</v>
      </c>
      <c r="AF651" s="88" t="s">
        <v>260</v>
      </c>
      <c r="AG651" s="88">
        <v>4</v>
      </c>
      <c r="AM651" s="88" t="s">
        <v>830</v>
      </c>
      <c r="AN651" s="88" t="s">
        <v>831</v>
      </c>
      <c r="AO651" s="88" t="s">
        <v>106</v>
      </c>
      <c r="AP651" s="133" t="str">
        <f t="shared" si="40"/>
        <v>15</v>
      </c>
      <c r="AQ651" s="133" t="str">
        <f t="shared" si="41"/>
        <v>12</v>
      </c>
      <c r="AR651" s="133">
        <f t="shared" si="42"/>
        <v>2022</v>
      </c>
      <c r="AS651" s="133" t="str">
        <f t="shared" si="43"/>
        <v>décembre</v>
      </c>
    </row>
    <row r="652" spans="1:45" hidden="1" x14ac:dyDescent="0.25">
      <c r="A652" s="88" t="s">
        <v>827</v>
      </c>
      <c r="B652" s="90">
        <v>44910</v>
      </c>
      <c r="C652" s="88">
        <v>1</v>
      </c>
      <c r="D652" s="88" t="s">
        <v>101</v>
      </c>
      <c r="E652" s="126">
        <v>255000</v>
      </c>
      <c r="F652" s="88">
        <v>25</v>
      </c>
      <c r="H652" s="88" t="s">
        <v>358</v>
      </c>
      <c r="I652" s="88">
        <v>1880</v>
      </c>
      <c r="J652" s="88">
        <v>35000</v>
      </c>
      <c r="K652" s="88">
        <v>35238</v>
      </c>
      <c r="L652" s="88" t="s">
        <v>123</v>
      </c>
      <c r="M652" s="89">
        <v>35</v>
      </c>
      <c r="P652" s="88" t="s">
        <v>828</v>
      </c>
      <c r="S652" s="88">
        <v>23</v>
      </c>
      <c r="AC652" s="88">
        <v>1</v>
      </c>
      <c r="AD652" s="88">
        <v>3</v>
      </c>
      <c r="AE652" s="88" t="s">
        <v>107</v>
      </c>
      <c r="AG652" s="88">
        <v>0</v>
      </c>
      <c r="AM652" s="88" t="s">
        <v>830</v>
      </c>
      <c r="AN652" s="88" t="s">
        <v>831</v>
      </c>
      <c r="AO652" s="88" t="s">
        <v>106</v>
      </c>
      <c r="AP652" s="133" t="str">
        <f t="shared" si="40"/>
        <v>15</v>
      </c>
      <c r="AQ652" s="133" t="str">
        <f t="shared" si="41"/>
        <v>12</v>
      </c>
      <c r="AR652" s="133">
        <f t="shared" si="42"/>
        <v>2022</v>
      </c>
      <c r="AS652" s="133" t="str">
        <f t="shared" si="43"/>
        <v>décembre</v>
      </c>
    </row>
    <row r="653" spans="1:45" hidden="1" x14ac:dyDescent="0.25">
      <c r="A653" s="88" t="s">
        <v>827</v>
      </c>
      <c r="B653" s="90">
        <v>44910</v>
      </c>
      <c r="C653" s="88">
        <v>1</v>
      </c>
      <c r="D653" s="88" t="s">
        <v>101</v>
      </c>
      <c r="E653" s="126">
        <v>255000</v>
      </c>
      <c r="F653" s="88">
        <v>25</v>
      </c>
      <c r="H653" s="88" t="s">
        <v>358</v>
      </c>
      <c r="I653" s="88">
        <v>1880</v>
      </c>
      <c r="J653" s="88">
        <v>35000</v>
      </c>
      <c r="K653" s="88">
        <v>35238</v>
      </c>
      <c r="L653" s="88" t="s">
        <v>123</v>
      </c>
      <c r="M653" s="89">
        <v>35</v>
      </c>
      <c r="P653" s="88" t="s">
        <v>828</v>
      </c>
      <c r="S653" s="88">
        <v>1</v>
      </c>
      <c r="T653" s="88" t="s">
        <v>829</v>
      </c>
      <c r="U653" s="88">
        <v>15</v>
      </c>
      <c r="W653" s="88">
        <v>8</v>
      </c>
      <c r="AC653" s="88">
        <v>3</v>
      </c>
      <c r="AD653" s="88">
        <v>3</v>
      </c>
      <c r="AE653" s="88" t="s">
        <v>107</v>
      </c>
      <c r="AG653" s="88">
        <v>0</v>
      </c>
      <c r="AM653" s="88" t="s">
        <v>830</v>
      </c>
      <c r="AN653" s="88" t="s">
        <v>831</v>
      </c>
      <c r="AO653" s="88" t="s">
        <v>106</v>
      </c>
      <c r="AP653" s="133" t="str">
        <f t="shared" si="40"/>
        <v>15</v>
      </c>
      <c r="AQ653" s="133" t="str">
        <f t="shared" si="41"/>
        <v>12</v>
      </c>
      <c r="AR653" s="133">
        <f t="shared" si="42"/>
        <v>2022</v>
      </c>
      <c r="AS653" s="133" t="str">
        <f t="shared" si="43"/>
        <v>décembre</v>
      </c>
    </row>
    <row r="654" spans="1:45" hidden="1" x14ac:dyDescent="0.25">
      <c r="A654" s="88" t="s">
        <v>827</v>
      </c>
      <c r="B654" s="90">
        <v>44910</v>
      </c>
      <c r="C654" s="88">
        <v>1</v>
      </c>
      <c r="D654" s="88" t="s">
        <v>101</v>
      </c>
      <c r="E654" s="126">
        <v>255000</v>
      </c>
      <c r="F654" s="88">
        <v>25</v>
      </c>
      <c r="H654" s="88" t="s">
        <v>358</v>
      </c>
      <c r="I654" s="88">
        <v>1880</v>
      </c>
      <c r="J654" s="88">
        <v>35000</v>
      </c>
      <c r="K654" s="88">
        <v>35238</v>
      </c>
      <c r="L654" s="88" t="s">
        <v>123</v>
      </c>
      <c r="M654" s="89">
        <v>35</v>
      </c>
      <c r="P654" s="88" t="s">
        <v>828</v>
      </c>
      <c r="S654" s="88">
        <v>1</v>
      </c>
      <c r="T654" s="88" t="s">
        <v>829</v>
      </c>
      <c r="U654" s="88">
        <v>15</v>
      </c>
      <c r="W654" s="88">
        <v>8</v>
      </c>
      <c r="AC654" s="88">
        <v>3</v>
      </c>
      <c r="AD654" s="88">
        <v>3</v>
      </c>
      <c r="AE654" s="88" t="s">
        <v>107</v>
      </c>
      <c r="AG654" s="88">
        <v>0</v>
      </c>
      <c r="AM654" s="88" t="s">
        <v>830</v>
      </c>
      <c r="AN654" s="88" t="s">
        <v>831</v>
      </c>
      <c r="AO654" s="88" t="s">
        <v>106</v>
      </c>
      <c r="AP654" s="133" t="str">
        <f t="shared" si="40"/>
        <v>15</v>
      </c>
      <c r="AQ654" s="133" t="str">
        <f t="shared" si="41"/>
        <v>12</v>
      </c>
      <c r="AR654" s="133">
        <f t="shared" si="42"/>
        <v>2022</v>
      </c>
      <c r="AS654" s="133" t="str">
        <f t="shared" si="43"/>
        <v>décembre</v>
      </c>
    </row>
    <row r="655" spans="1:45" hidden="1" x14ac:dyDescent="0.25">
      <c r="A655" s="88" t="s">
        <v>833</v>
      </c>
      <c r="B655" s="90">
        <v>44922</v>
      </c>
      <c r="C655" s="88">
        <v>1</v>
      </c>
      <c r="D655" s="88" t="s">
        <v>101</v>
      </c>
      <c r="E655" s="126">
        <v>301000</v>
      </c>
      <c r="F655" s="88">
        <v>9</v>
      </c>
      <c r="H655" s="88" t="s">
        <v>458</v>
      </c>
      <c r="I655" s="88">
        <v>7840</v>
      </c>
      <c r="J655" s="88">
        <v>35000</v>
      </c>
      <c r="K655" s="88">
        <v>35238</v>
      </c>
      <c r="L655" s="88" t="s">
        <v>123</v>
      </c>
      <c r="M655" s="89">
        <v>35</v>
      </c>
      <c r="P655" s="88" t="s">
        <v>459</v>
      </c>
      <c r="S655" s="88">
        <v>12</v>
      </c>
      <c r="U655" s="88">
        <v>26</v>
      </c>
      <c r="AC655" s="88">
        <v>2</v>
      </c>
      <c r="AD655" s="88">
        <v>4</v>
      </c>
      <c r="AE655" s="88" t="s">
        <v>126</v>
      </c>
      <c r="AF655" s="88" t="s">
        <v>309</v>
      </c>
      <c r="AG655" s="88">
        <v>0</v>
      </c>
      <c r="AM655" s="88" t="s">
        <v>461</v>
      </c>
      <c r="AN655" s="88" t="s">
        <v>462</v>
      </c>
      <c r="AO655" s="88" t="s">
        <v>106</v>
      </c>
      <c r="AP655" s="133" t="str">
        <f t="shared" si="40"/>
        <v>27</v>
      </c>
      <c r="AQ655" s="133" t="str">
        <f t="shared" si="41"/>
        <v>12</v>
      </c>
      <c r="AR655" s="133">
        <f t="shared" si="42"/>
        <v>2022</v>
      </c>
      <c r="AS655" s="133" t="str">
        <f t="shared" si="43"/>
        <v>décembre</v>
      </c>
    </row>
    <row r="656" spans="1:45" hidden="1" x14ac:dyDescent="0.25">
      <c r="A656" s="88" t="s">
        <v>834</v>
      </c>
      <c r="B656" s="90">
        <v>44909</v>
      </c>
      <c r="C656" s="88">
        <v>1</v>
      </c>
      <c r="D656" s="88" t="s">
        <v>101</v>
      </c>
      <c r="E656" s="126">
        <v>400000</v>
      </c>
      <c r="F656" s="88">
        <v>2</v>
      </c>
      <c r="H656" s="88" t="s">
        <v>714</v>
      </c>
      <c r="I656" s="88">
        <v>3940</v>
      </c>
      <c r="J656" s="88">
        <v>35000</v>
      </c>
      <c r="K656" s="88">
        <v>35238</v>
      </c>
      <c r="L656" s="88" t="s">
        <v>123</v>
      </c>
      <c r="M656" s="89">
        <v>35</v>
      </c>
      <c r="P656" s="88" t="s">
        <v>835</v>
      </c>
      <c r="S656" s="88">
        <v>11</v>
      </c>
      <c r="T656" s="88" t="s">
        <v>836</v>
      </c>
      <c r="AC656" s="88">
        <v>1</v>
      </c>
      <c r="AD656" s="88">
        <v>2</v>
      </c>
      <c r="AE656" s="88" t="s">
        <v>108</v>
      </c>
      <c r="AF656" s="88" t="s">
        <v>116</v>
      </c>
      <c r="AG656" s="88">
        <v>4</v>
      </c>
      <c r="AM656" s="88" t="s">
        <v>837</v>
      </c>
      <c r="AN656" s="88" t="s">
        <v>838</v>
      </c>
      <c r="AO656" s="88" t="s">
        <v>106</v>
      </c>
      <c r="AP656" s="133" t="str">
        <f t="shared" si="40"/>
        <v>14</v>
      </c>
      <c r="AQ656" s="133" t="str">
        <f t="shared" si="41"/>
        <v>12</v>
      </c>
      <c r="AR656" s="133">
        <f t="shared" si="42"/>
        <v>2022</v>
      </c>
      <c r="AS656" s="133" t="str">
        <f t="shared" si="43"/>
        <v>décembre</v>
      </c>
    </row>
    <row r="657" spans="1:45" hidden="1" x14ac:dyDescent="0.25">
      <c r="A657" s="88" t="s">
        <v>834</v>
      </c>
      <c r="B657" s="90">
        <v>44909</v>
      </c>
      <c r="C657" s="88">
        <v>1</v>
      </c>
      <c r="D657" s="88" t="s">
        <v>101</v>
      </c>
      <c r="E657" s="126">
        <v>400000</v>
      </c>
      <c r="F657" s="88">
        <v>2</v>
      </c>
      <c r="H657" s="88" t="s">
        <v>714</v>
      </c>
      <c r="I657" s="88">
        <v>3940</v>
      </c>
      <c r="J657" s="88">
        <v>35000</v>
      </c>
      <c r="K657" s="88">
        <v>35238</v>
      </c>
      <c r="L657" s="88" t="s">
        <v>123</v>
      </c>
      <c r="M657" s="89">
        <v>35</v>
      </c>
      <c r="P657" s="88" t="s">
        <v>835</v>
      </c>
      <c r="S657" s="88">
        <v>4</v>
      </c>
      <c r="AC657" s="88">
        <v>1</v>
      </c>
      <c r="AD657" s="88">
        <v>3</v>
      </c>
      <c r="AE657" s="88" t="s">
        <v>107</v>
      </c>
      <c r="AG657" s="88">
        <v>0</v>
      </c>
      <c r="AM657" s="88" t="s">
        <v>837</v>
      </c>
      <c r="AN657" s="88" t="s">
        <v>838</v>
      </c>
      <c r="AO657" s="88" t="s">
        <v>106</v>
      </c>
      <c r="AP657" s="133" t="str">
        <f t="shared" si="40"/>
        <v>14</v>
      </c>
      <c r="AQ657" s="133" t="str">
        <f t="shared" si="41"/>
        <v>12</v>
      </c>
      <c r="AR657" s="133">
        <f t="shared" si="42"/>
        <v>2022</v>
      </c>
      <c r="AS657" s="133" t="str">
        <f t="shared" si="43"/>
        <v>décembre</v>
      </c>
    </row>
    <row r="658" spans="1:45" hidden="1" x14ac:dyDescent="0.25">
      <c r="A658" s="88" t="s">
        <v>839</v>
      </c>
      <c r="B658" s="90">
        <v>44914</v>
      </c>
      <c r="C658" s="88">
        <v>1</v>
      </c>
      <c r="D658" s="88" t="s">
        <v>101</v>
      </c>
      <c r="E658" s="126">
        <v>85200</v>
      </c>
      <c r="F658" s="88">
        <v>11</v>
      </c>
      <c r="H658" s="88" t="s">
        <v>840</v>
      </c>
      <c r="I658" s="88">
        <v>7810</v>
      </c>
      <c r="J658" s="88">
        <v>35000</v>
      </c>
      <c r="K658" s="88">
        <v>35238</v>
      </c>
      <c r="L658" s="88" t="s">
        <v>123</v>
      </c>
      <c r="M658" s="89">
        <v>35</v>
      </c>
      <c r="P658" s="88" t="s">
        <v>841</v>
      </c>
      <c r="AC658" s="88">
        <v>0</v>
      </c>
      <c r="AD658" s="88">
        <v>2</v>
      </c>
      <c r="AE658" s="88" t="s">
        <v>108</v>
      </c>
      <c r="AF658" s="88" t="s">
        <v>254</v>
      </c>
      <c r="AG658" s="88">
        <v>2</v>
      </c>
      <c r="AH658" s="88" t="s">
        <v>105</v>
      </c>
      <c r="AI658" s="88" t="s">
        <v>11</v>
      </c>
      <c r="AL658" s="88" t="s">
        <v>181</v>
      </c>
      <c r="AM658" s="88" t="s">
        <v>842</v>
      </c>
      <c r="AN658" s="88" t="s">
        <v>843</v>
      </c>
      <c r="AO658" s="88" t="s">
        <v>106</v>
      </c>
      <c r="AP658" s="133" t="str">
        <f t="shared" si="40"/>
        <v>19</v>
      </c>
      <c r="AQ658" s="133" t="str">
        <f t="shared" si="41"/>
        <v>12</v>
      </c>
      <c r="AR658" s="133">
        <f t="shared" si="42"/>
        <v>2022</v>
      </c>
      <c r="AS658" s="133" t="str">
        <f t="shared" si="43"/>
        <v>décembre</v>
      </c>
    </row>
    <row r="659" spans="1:45" hidden="1" x14ac:dyDescent="0.25">
      <c r="A659" s="88" t="s">
        <v>839</v>
      </c>
      <c r="B659" s="90">
        <v>44914</v>
      </c>
      <c r="C659" s="88">
        <v>1</v>
      </c>
      <c r="D659" s="88" t="s">
        <v>101</v>
      </c>
      <c r="E659" s="126">
        <v>85200</v>
      </c>
      <c r="F659" s="88">
        <v>11</v>
      </c>
      <c r="H659" s="88" t="s">
        <v>840</v>
      </c>
      <c r="I659" s="88">
        <v>7810</v>
      </c>
      <c r="J659" s="88">
        <v>35000</v>
      </c>
      <c r="K659" s="88">
        <v>35238</v>
      </c>
      <c r="L659" s="88" t="s">
        <v>123</v>
      </c>
      <c r="M659" s="89">
        <v>35</v>
      </c>
      <c r="P659" s="88" t="s">
        <v>841</v>
      </c>
      <c r="AC659" s="88">
        <v>0</v>
      </c>
      <c r="AD659" s="88">
        <v>4</v>
      </c>
      <c r="AE659" s="88" t="s">
        <v>126</v>
      </c>
      <c r="AF659" s="88" t="s">
        <v>231</v>
      </c>
      <c r="AG659" s="88">
        <v>0</v>
      </c>
      <c r="AH659" s="88" t="s">
        <v>105</v>
      </c>
      <c r="AI659" s="88" t="s">
        <v>11</v>
      </c>
      <c r="AL659" s="88" t="s">
        <v>181</v>
      </c>
      <c r="AM659" s="88" t="s">
        <v>842</v>
      </c>
      <c r="AN659" s="88" t="s">
        <v>843</v>
      </c>
      <c r="AO659" s="88" t="s">
        <v>106</v>
      </c>
      <c r="AP659" s="133" t="str">
        <f t="shared" si="40"/>
        <v>19</v>
      </c>
      <c r="AQ659" s="133" t="str">
        <f t="shared" si="41"/>
        <v>12</v>
      </c>
      <c r="AR659" s="133">
        <f t="shared" si="42"/>
        <v>2022</v>
      </c>
      <c r="AS659" s="133" t="str">
        <f t="shared" si="43"/>
        <v>décembre</v>
      </c>
    </row>
    <row r="660" spans="1:45" hidden="1" x14ac:dyDescent="0.25">
      <c r="A660" s="88" t="s">
        <v>844</v>
      </c>
      <c r="B660" s="90">
        <v>44915</v>
      </c>
      <c r="C660" s="88">
        <v>1</v>
      </c>
      <c r="D660" s="88" t="s">
        <v>101</v>
      </c>
      <c r="E660" s="126">
        <v>94300</v>
      </c>
      <c r="F660" s="88">
        <v>9</v>
      </c>
      <c r="H660" s="88" t="s">
        <v>845</v>
      </c>
      <c r="I660" s="88">
        <v>8790</v>
      </c>
      <c r="J660" s="88">
        <v>35000</v>
      </c>
      <c r="K660" s="88">
        <v>35238</v>
      </c>
      <c r="L660" s="88" t="s">
        <v>123</v>
      </c>
      <c r="M660" s="89">
        <v>35</v>
      </c>
      <c r="P660" s="88" t="s">
        <v>846</v>
      </c>
      <c r="S660" s="88">
        <v>17</v>
      </c>
      <c r="T660" s="88" t="s">
        <v>847</v>
      </c>
      <c r="AC660" s="88">
        <v>1</v>
      </c>
      <c r="AD660" s="88">
        <v>2</v>
      </c>
      <c r="AE660" s="88" t="s">
        <v>108</v>
      </c>
      <c r="AF660" s="88" t="s">
        <v>192</v>
      </c>
      <c r="AG660" s="88">
        <v>2</v>
      </c>
      <c r="AM660" s="88" t="s">
        <v>848</v>
      </c>
      <c r="AN660" s="88" t="s">
        <v>849</v>
      </c>
      <c r="AO660" s="88" t="s">
        <v>106</v>
      </c>
      <c r="AP660" s="133" t="str">
        <f t="shared" si="40"/>
        <v>20</v>
      </c>
      <c r="AQ660" s="133" t="str">
        <f t="shared" si="41"/>
        <v>12</v>
      </c>
      <c r="AR660" s="133">
        <f t="shared" si="42"/>
        <v>2022</v>
      </c>
      <c r="AS660" s="133" t="str">
        <f t="shared" si="43"/>
        <v>décembre</v>
      </c>
    </row>
    <row r="661" spans="1:45" hidden="1" x14ac:dyDescent="0.25">
      <c r="A661" s="88" t="s">
        <v>850</v>
      </c>
      <c r="B661" s="90">
        <v>44874</v>
      </c>
      <c r="C661" s="88">
        <v>1</v>
      </c>
      <c r="D661" s="88" t="s">
        <v>101</v>
      </c>
      <c r="E661" s="126">
        <v>600000</v>
      </c>
      <c r="F661" s="88">
        <v>8</v>
      </c>
      <c r="H661" s="88" t="s">
        <v>512</v>
      </c>
      <c r="I661" s="88">
        <v>1570</v>
      </c>
      <c r="J661" s="88">
        <v>35000</v>
      </c>
      <c r="K661" s="88">
        <v>35238</v>
      </c>
      <c r="L661" s="88" t="s">
        <v>123</v>
      </c>
      <c r="M661" s="89">
        <v>35</v>
      </c>
      <c r="P661" s="88" t="s">
        <v>751</v>
      </c>
      <c r="S661" s="88">
        <v>6</v>
      </c>
      <c r="AC661" s="88">
        <v>1</v>
      </c>
      <c r="AD661" s="88">
        <v>4</v>
      </c>
      <c r="AE661" s="88" t="s">
        <v>126</v>
      </c>
      <c r="AF661" s="88" t="s">
        <v>380</v>
      </c>
      <c r="AG661" s="88">
        <v>0</v>
      </c>
      <c r="AM661" s="88" t="s">
        <v>753</v>
      </c>
      <c r="AN661" s="88" t="s">
        <v>754</v>
      </c>
      <c r="AO661" s="88" t="s">
        <v>106</v>
      </c>
      <c r="AP661" s="133" t="str">
        <f t="shared" si="40"/>
        <v>09</v>
      </c>
      <c r="AQ661" s="133" t="str">
        <f t="shared" si="41"/>
        <v>11</v>
      </c>
      <c r="AR661" s="133">
        <f t="shared" si="42"/>
        <v>2022</v>
      </c>
      <c r="AS661" s="133" t="str">
        <f t="shared" si="43"/>
        <v>novembre</v>
      </c>
    </row>
    <row r="662" spans="1:45" hidden="1" x14ac:dyDescent="0.25">
      <c r="A662" s="88" t="s">
        <v>850</v>
      </c>
      <c r="B662" s="90">
        <v>44874</v>
      </c>
      <c r="C662" s="88">
        <v>1</v>
      </c>
      <c r="D662" s="88" t="s">
        <v>101</v>
      </c>
      <c r="E662" s="126">
        <v>600000</v>
      </c>
      <c r="F662" s="88">
        <v>8</v>
      </c>
      <c r="H662" s="88" t="s">
        <v>512</v>
      </c>
      <c r="I662" s="88">
        <v>1570</v>
      </c>
      <c r="J662" s="88">
        <v>35000</v>
      </c>
      <c r="K662" s="88">
        <v>35238</v>
      </c>
      <c r="L662" s="88" t="s">
        <v>123</v>
      </c>
      <c r="M662" s="89">
        <v>35</v>
      </c>
      <c r="P662" s="88" t="s">
        <v>751</v>
      </c>
      <c r="S662" s="88">
        <v>1</v>
      </c>
      <c r="U662" s="88">
        <v>11</v>
      </c>
      <c r="AC662" s="88">
        <v>2</v>
      </c>
      <c r="AD662" s="88">
        <v>2</v>
      </c>
      <c r="AE662" s="88" t="s">
        <v>108</v>
      </c>
      <c r="AF662" s="88" t="s">
        <v>221</v>
      </c>
      <c r="AG662" s="88">
        <v>4</v>
      </c>
      <c r="AM662" s="88" t="s">
        <v>753</v>
      </c>
      <c r="AN662" s="88" t="s">
        <v>754</v>
      </c>
      <c r="AO662" s="88" t="s">
        <v>106</v>
      </c>
      <c r="AP662" s="133" t="str">
        <f t="shared" si="40"/>
        <v>09</v>
      </c>
      <c r="AQ662" s="133" t="str">
        <f t="shared" si="41"/>
        <v>11</v>
      </c>
      <c r="AR662" s="133">
        <f t="shared" si="42"/>
        <v>2022</v>
      </c>
      <c r="AS662" s="133" t="str">
        <f t="shared" si="43"/>
        <v>novembre</v>
      </c>
    </row>
    <row r="663" spans="1:45" hidden="1" x14ac:dyDescent="0.25">
      <c r="A663" s="88" t="s">
        <v>850</v>
      </c>
      <c r="B663" s="90">
        <v>44874</v>
      </c>
      <c r="C663" s="88">
        <v>1</v>
      </c>
      <c r="D663" s="88" t="s">
        <v>101</v>
      </c>
      <c r="E663" s="126">
        <v>600000</v>
      </c>
      <c r="F663" s="88">
        <v>8</v>
      </c>
      <c r="H663" s="88" t="s">
        <v>512</v>
      </c>
      <c r="I663" s="88">
        <v>1570</v>
      </c>
      <c r="J663" s="88">
        <v>35000</v>
      </c>
      <c r="K663" s="88">
        <v>35238</v>
      </c>
      <c r="L663" s="88" t="s">
        <v>123</v>
      </c>
      <c r="M663" s="89">
        <v>35</v>
      </c>
      <c r="P663" s="88" t="s">
        <v>751</v>
      </c>
      <c r="S663" s="88">
        <v>4</v>
      </c>
      <c r="U663" s="88">
        <v>7</v>
      </c>
      <c r="AC663" s="88">
        <v>2</v>
      </c>
      <c r="AD663" s="88">
        <v>2</v>
      </c>
      <c r="AE663" s="88" t="s">
        <v>108</v>
      </c>
      <c r="AF663" s="88" t="s">
        <v>149</v>
      </c>
      <c r="AG663" s="88">
        <v>3</v>
      </c>
      <c r="AM663" s="88" t="s">
        <v>753</v>
      </c>
      <c r="AN663" s="88" t="s">
        <v>754</v>
      </c>
      <c r="AO663" s="88" t="s">
        <v>106</v>
      </c>
      <c r="AP663" s="133" t="str">
        <f t="shared" si="40"/>
        <v>09</v>
      </c>
      <c r="AQ663" s="133" t="str">
        <f t="shared" si="41"/>
        <v>11</v>
      </c>
      <c r="AR663" s="133">
        <f t="shared" si="42"/>
        <v>2022</v>
      </c>
      <c r="AS663" s="133" t="str">
        <f t="shared" si="43"/>
        <v>novembre</v>
      </c>
    </row>
    <row r="664" spans="1:45" hidden="1" x14ac:dyDescent="0.25">
      <c r="A664" s="88" t="s">
        <v>851</v>
      </c>
      <c r="B664" s="90">
        <v>44915</v>
      </c>
      <c r="C664" s="88">
        <v>1</v>
      </c>
      <c r="D664" s="88" t="s">
        <v>101</v>
      </c>
      <c r="E664" s="126">
        <v>138000</v>
      </c>
      <c r="F664" s="88">
        <v>5</v>
      </c>
      <c r="H664" s="88" t="s">
        <v>295</v>
      </c>
      <c r="I664" s="88">
        <v>2980</v>
      </c>
      <c r="J664" s="88">
        <v>35000</v>
      </c>
      <c r="K664" s="88">
        <v>35238</v>
      </c>
      <c r="L664" s="88" t="s">
        <v>123</v>
      </c>
      <c r="M664" s="89">
        <v>35</v>
      </c>
      <c r="P664" s="88" t="s">
        <v>852</v>
      </c>
      <c r="S664" s="88">
        <v>67</v>
      </c>
      <c r="AC664" s="88">
        <v>1</v>
      </c>
      <c r="AD664" s="88">
        <v>2</v>
      </c>
      <c r="AE664" s="88" t="s">
        <v>108</v>
      </c>
      <c r="AF664" s="88" t="s">
        <v>152</v>
      </c>
      <c r="AG664" s="88">
        <v>2</v>
      </c>
      <c r="AM664" s="88" t="s">
        <v>853</v>
      </c>
      <c r="AN664" s="88" t="s">
        <v>854</v>
      </c>
      <c r="AO664" s="88" t="s">
        <v>106</v>
      </c>
      <c r="AP664" s="133" t="str">
        <f t="shared" si="40"/>
        <v>20</v>
      </c>
      <c r="AQ664" s="133" t="str">
        <f t="shared" si="41"/>
        <v>12</v>
      </c>
      <c r="AR664" s="133">
        <f t="shared" si="42"/>
        <v>2022</v>
      </c>
      <c r="AS664" s="133" t="str">
        <f t="shared" si="43"/>
        <v>décembre</v>
      </c>
    </row>
    <row r="665" spans="1:45" hidden="1" x14ac:dyDescent="0.25">
      <c r="A665" s="88" t="s">
        <v>856</v>
      </c>
      <c r="B665" s="90">
        <v>44916</v>
      </c>
      <c r="C665" s="88">
        <v>1</v>
      </c>
      <c r="D665" s="88" t="s">
        <v>101</v>
      </c>
      <c r="E665" s="126">
        <v>460000</v>
      </c>
      <c r="F665" s="88">
        <v>11</v>
      </c>
      <c r="H665" s="88" t="s">
        <v>347</v>
      </c>
      <c r="I665" s="88">
        <v>2720</v>
      </c>
      <c r="J665" s="88">
        <v>35000</v>
      </c>
      <c r="K665" s="88">
        <v>35238</v>
      </c>
      <c r="L665" s="88" t="s">
        <v>123</v>
      </c>
      <c r="M665" s="89">
        <v>35</v>
      </c>
      <c r="P665" s="88" t="s">
        <v>632</v>
      </c>
      <c r="S665" s="88">
        <v>309</v>
      </c>
      <c r="T665" s="88" t="s">
        <v>857</v>
      </c>
      <c r="AC665" s="88">
        <v>1</v>
      </c>
      <c r="AD665" s="88">
        <v>2</v>
      </c>
      <c r="AE665" s="88" t="s">
        <v>108</v>
      </c>
      <c r="AF665" s="88" t="s">
        <v>248</v>
      </c>
      <c r="AG665" s="88">
        <v>3</v>
      </c>
      <c r="AM665" s="88" t="s">
        <v>633</v>
      </c>
      <c r="AN665" s="88" t="s">
        <v>634</v>
      </c>
      <c r="AO665" s="88" t="s">
        <v>106</v>
      </c>
      <c r="AP665" s="133" t="str">
        <f t="shared" si="40"/>
        <v>21</v>
      </c>
      <c r="AQ665" s="133" t="str">
        <f t="shared" si="41"/>
        <v>12</v>
      </c>
      <c r="AR665" s="133">
        <f t="shared" si="42"/>
        <v>2022</v>
      </c>
      <c r="AS665" s="133" t="str">
        <f t="shared" si="43"/>
        <v>décembre</v>
      </c>
    </row>
    <row r="666" spans="1:45" hidden="1" x14ac:dyDescent="0.25">
      <c r="A666" s="88" t="s">
        <v>856</v>
      </c>
      <c r="B666" s="90">
        <v>44916</v>
      </c>
      <c r="C666" s="88">
        <v>1</v>
      </c>
      <c r="D666" s="88" t="s">
        <v>101</v>
      </c>
      <c r="E666" s="126">
        <v>460000</v>
      </c>
      <c r="F666" s="88">
        <v>11</v>
      </c>
      <c r="H666" s="88" t="s">
        <v>347</v>
      </c>
      <c r="I666" s="88">
        <v>2720</v>
      </c>
      <c r="J666" s="88">
        <v>35000</v>
      </c>
      <c r="K666" s="88">
        <v>35238</v>
      </c>
      <c r="L666" s="88" t="s">
        <v>123</v>
      </c>
      <c r="M666" s="89">
        <v>35</v>
      </c>
      <c r="P666" s="88" t="s">
        <v>632</v>
      </c>
      <c r="S666" s="88">
        <v>40</v>
      </c>
      <c r="AC666" s="88">
        <v>1</v>
      </c>
      <c r="AD666" s="88">
        <v>3</v>
      </c>
      <c r="AE666" s="88" t="s">
        <v>107</v>
      </c>
      <c r="AG666" s="88">
        <v>0</v>
      </c>
      <c r="AM666" s="88" t="s">
        <v>633</v>
      </c>
      <c r="AN666" s="88" t="s">
        <v>634</v>
      </c>
      <c r="AO666" s="88" t="s">
        <v>106</v>
      </c>
      <c r="AP666" s="133" t="str">
        <f t="shared" si="40"/>
        <v>21</v>
      </c>
      <c r="AQ666" s="133" t="str">
        <f t="shared" si="41"/>
        <v>12</v>
      </c>
      <c r="AR666" s="133">
        <f t="shared" si="42"/>
        <v>2022</v>
      </c>
      <c r="AS666" s="133" t="str">
        <f t="shared" si="43"/>
        <v>décembre</v>
      </c>
    </row>
    <row r="667" spans="1:45" hidden="1" x14ac:dyDescent="0.25">
      <c r="A667" s="88" t="s">
        <v>858</v>
      </c>
      <c r="B667" s="90">
        <v>44917</v>
      </c>
      <c r="C667" s="88">
        <v>1</v>
      </c>
      <c r="D667" s="88" t="s">
        <v>101</v>
      </c>
      <c r="E667" s="126">
        <v>23000</v>
      </c>
      <c r="F667" s="88">
        <v>8</v>
      </c>
      <c r="H667" s="88" t="s">
        <v>280</v>
      </c>
      <c r="I667" s="88">
        <v>2420</v>
      </c>
      <c r="J667" s="88">
        <v>35000</v>
      </c>
      <c r="K667" s="88">
        <v>35238</v>
      </c>
      <c r="L667" s="88" t="s">
        <v>123</v>
      </c>
      <c r="M667" s="89">
        <v>35</v>
      </c>
      <c r="P667" s="88" t="s">
        <v>859</v>
      </c>
      <c r="S667" s="88">
        <v>7</v>
      </c>
      <c r="T667" s="88" t="s">
        <v>151</v>
      </c>
      <c r="AC667" s="88">
        <v>1</v>
      </c>
      <c r="AD667" s="88">
        <v>3</v>
      </c>
      <c r="AE667" s="88" t="s">
        <v>107</v>
      </c>
      <c r="AG667" s="88">
        <v>0</v>
      </c>
      <c r="AM667" s="88" t="s">
        <v>860</v>
      </c>
      <c r="AN667" s="88" t="s">
        <v>861</v>
      </c>
      <c r="AO667" s="88" t="s">
        <v>106</v>
      </c>
      <c r="AP667" s="133" t="str">
        <f t="shared" si="40"/>
        <v>22</v>
      </c>
      <c r="AQ667" s="133" t="str">
        <f t="shared" si="41"/>
        <v>12</v>
      </c>
      <c r="AR667" s="133">
        <f t="shared" si="42"/>
        <v>2022</v>
      </c>
      <c r="AS667" s="133" t="str">
        <f t="shared" si="43"/>
        <v>décembre</v>
      </c>
    </row>
    <row r="668" spans="1:45" hidden="1" x14ac:dyDescent="0.25">
      <c r="A668" s="88" t="s">
        <v>863</v>
      </c>
      <c r="B668" s="90">
        <v>44918</v>
      </c>
      <c r="C668" s="88">
        <v>1</v>
      </c>
      <c r="D668" s="88" t="s">
        <v>101</v>
      </c>
      <c r="E668" s="126">
        <v>191925</v>
      </c>
      <c r="F668" s="88">
        <v>33</v>
      </c>
      <c r="H668" s="88" t="s">
        <v>447</v>
      </c>
      <c r="I668" s="88">
        <v>6850</v>
      </c>
      <c r="J668" s="88">
        <v>35000</v>
      </c>
      <c r="K668" s="88">
        <v>35238</v>
      </c>
      <c r="L668" s="88" t="s">
        <v>123</v>
      </c>
      <c r="M668" s="89">
        <v>35</v>
      </c>
      <c r="P668" s="88" t="s">
        <v>639</v>
      </c>
      <c r="S668" s="88">
        <v>26</v>
      </c>
      <c r="T668" s="88" t="s">
        <v>703</v>
      </c>
      <c r="AC668" s="88">
        <v>1</v>
      </c>
      <c r="AD668" s="88">
        <v>2</v>
      </c>
      <c r="AE668" s="88" t="s">
        <v>108</v>
      </c>
      <c r="AF668" s="88" t="s">
        <v>258</v>
      </c>
      <c r="AG668" s="88">
        <v>2</v>
      </c>
      <c r="AM668" s="88" t="s">
        <v>640</v>
      </c>
      <c r="AN668" s="88" t="s">
        <v>641</v>
      </c>
      <c r="AO668" s="88" t="s">
        <v>106</v>
      </c>
      <c r="AP668" s="133" t="str">
        <f t="shared" si="40"/>
        <v>23</v>
      </c>
      <c r="AQ668" s="133" t="str">
        <f t="shared" si="41"/>
        <v>12</v>
      </c>
      <c r="AR668" s="133">
        <f t="shared" si="42"/>
        <v>2022</v>
      </c>
      <c r="AS668" s="133" t="str">
        <f t="shared" si="43"/>
        <v>décembre</v>
      </c>
    </row>
    <row r="669" spans="1:45" hidden="1" x14ac:dyDescent="0.25">
      <c r="A669" s="88" t="s">
        <v>869</v>
      </c>
      <c r="B669" s="90">
        <v>44915</v>
      </c>
      <c r="C669" s="88">
        <v>1</v>
      </c>
      <c r="D669" s="88" t="s">
        <v>101</v>
      </c>
      <c r="E669" s="126">
        <v>201912</v>
      </c>
      <c r="F669" s="88">
        <v>9</v>
      </c>
      <c r="H669" s="88" t="s">
        <v>506</v>
      </c>
      <c r="I669" s="88">
        <v>8710</v>
      </c>
      <c r="J669" s="88">
        <v>35000</v>
      </c>
      <c r="K669" s="88">
        <v>35238</v>
      </c>
      <c r="L669" s="88" t="s">
        <v>123</v>
      </c>
      <c r="M669" s="89">
        <v>35</v>
      </c>
      <c r="P669" s="88" t="s">
        <v>870</v>
      </c>
      <c r="S669" s="88">
        <v>67</v>
      </c>
      <c r="T669" s="88" t="s">
        <v>871</v>
      </c>
      <c r="AC669" s="88">
        <v>1</v>
      </c>
      <c r="AD669" s="88">
        <v>2</v>
      </c>
      <c r="AE669" s="88" t="s">
        <v>108</v>
      </c>
      <c r="AF669" s="88" t="s">
        <v>109</v>
      </c>
      <c r="AG669" s="88">
        <v>3</v>
      </c>
      <c r="AM669" s="88" t="s">
        <v>872</v>
      </c>
      <c r="AN669" s="88" t="s">
        <v>873</v>
      </c>
      <c r="AO669" s="88" t="s">
        <v>106</v>
      </c>
      <c r="AP669" s="133" t="str">
        <f t="shared" si="40"/>
        <v>20</v>
      </c>
      <c r="AQ669" s="133" t="str">
        <f t="shared" si="41"/>
        <v>12</v>
      </c>
      <c r="AR669" s="133">
        <f t="shared" si="42"/>
        <v>2022</v>
      </c>
      <c r="AS669" s="133" t="str">
        <f t="shared" si="43"/>
        <v>décembre</v>
      </c>
    </row>
    <row r="670" spans="1:45" hidden="1" x14ac:dyDescent="0.25">
      <c r="A670" s="88" t="s">
        <v>869</v>
      </c>
      <c r="B670" s="90">
        <v>44915</v>
      </c>
      <c r="C670" s="88">
        <v>1</v>
      </c>
      <c r="D670" s="88" t="s">
        <v>101</v>
      </c>
      <c r="E670" s="126">
        <v>201912</v>
      </c>
      <c r="F670" s="88">
        <v>9</v>
      </c>
      <c r="H670" s="88" t="s">
        <v>506</v>
      </c>
      <c r="I670" s="88">
        <v>8710</v>
      </c>
      <c r="J670" s="88">
        <v>35000</v>
      </c>
      <c r="K670" s="88">
        <v>35238</v>
      </c>
      <c r="L670" s="88" t="s">
        <v>123</v>
      </c>
      <c r="M670" s="89">
        <v>35</v>
      </c>
      <c r="P670" s="88" t="s">
        <v>870</v>
      </c>
      <c r="S670" s="88">
        <v>67</v>
      </c>
      <c r="T670" s="88" t="s">
        <v>871</v>
      </c>
      <c r="AC670" s="88">
        <v>1</v>
      </c>
      <c r="AD670" s="88">
        <v>3</v>
      </c>
      <c r="AE670" s="88" t="s">
        <v>107</v>
      </c>
      <c r="AG670" s="88">
        <v>0</v>
      </c>
      <c r="AM670" s="88" t="s">
        <v>872</v>
      </c>
      <c r="AN670" s="88" t="s">
        <v>873</v>
      </c>
      <c r="AO670" s="88" t="s">
        <v>106</v>
      </c>
      <c r="AP670" s="133" t="str">
        <f t="shared" si="40"/>
        <v>20</v>
      </c>
      <c r="AQ670" s="133" t="str">
        <f t="shared" si="41"/>
        <v>12</v>
      </c>
      <c r="AR670" s="133">
        <f t="shared" si="42"/>
        <v>2022</v>
      </c>
      <c r="AS670" s="133" t="str">
        <f t="shared" si="43"/>
        <v>décembre</v>
      </c>
    </row>
    <row r="671" spans="1:45" hidden="1" x14ac:dyDescent="0.25">
      <c r="A671" s="88" t="s">
        <v>874</v>
      </c>
      <c r="B671" s="90">
        <v>44914</v>
      </c>
      <c r="C671" s="88">
        <v>1</v>
      </c>
      <c r="D671" s="88" t="s">
        <v>101</v>
      </c>
      <c r="E671" s="126">
        <v>565000</v>
      </c>
      <c r="F671" s="88">
        <v>26</v>
      </c>
      <c r="H671" s="88" t="s">
        <v>236</v>
      </c>
      <c r="I671" s="88">
        <v>5710</v>
      </c>
      <c r="J671" s="88">
        <v>35000</v>
      </c>
      <c r="K671" s="88">
        <v>35238</v>
      </c>
      <c r="L671" s="88" t="s">
        <v>123</v>
      </c>
      <c r="M671" s="89">
        <v>35</v>
      </c>
      <c r="P671" s="88" t="s">
        <v>591</v>
      </c>
      <c r="S671" s="88">
        <v>22</v>
      </c>
      <c r="U671" s="88">
        <v>33</v>
      </c>
      <c r="V671" s="88" t="s">
        <v>875</v>
      </c>
      <c r="W671" s="88">
        <v>46</v>
      </c>
      <c r="AC671" s="88">
        <v>3</v>
      </c>
      <c r="AD671" s="88">
        <v>3</v>
      </c>
      <c r="AE671" s="88" t="s">
        <v>107</v>
      </c>
      <c r="AG671" s="88">
        <v>0</v>
      </c>
      <c r="AM671" s="88" t="s">
        <v>592</v>
      </c>
      <c r="AN671" s="88" t="s">
        <v>593</v>
      </c>
      <c r="AO671" s="88" t="s">
        <v>106</v>
      </c>
      <c r="AP671" s="133" t="str">
        <f t="shared" si="40"/>
        <v>19</v>
      </c>
      <c r="AQ671" s="133" t="str">
        <f t="shared" si="41"/>
        <v>12</v>
      </c>
      <c r="AR671" s="133">
        <f t="shared" si="42"/>
        <v>2022</v>
      </c>
      <c r="AS671" s="133" t="str">
        <f t="shared" si="43"/>
        <v>décembre</v>
      </c>
    </row>
    <row r="672" spans="1:45" hidden="1" x14ac:dyDescent="0.25">
      <c r="A672" s="88" t="s">
        <v>874</v>
      </c>
      <c r="B672" s="90">
        <v>44914</v>
      </c>
      <c r="C672" s="88">
        <v>1</v>
      </c>
      <c r="D672" s="88" t="s">
        <v>101</v>
      </c>
      <c r="E672" s="126">
        <v>565000</v>
      </c>
      <c r="F672" s="88">
        <v>26</v>
      </c>
      <c r="H672" s="88" t="s">
        <v>236</v>
      </c>
      <c r="I672" s="88">
        <v>5710</v>
      </c>
      <c r="J672" s="88">
        <v>35000</v>
      </c>
      <c r="K672" s="88">
        <v>35238</v>
      </c>
      <c r="L672" s="88" t="s">
        <v>123</v>
      </c>
      <c r="M672" s="89">
        <v>35</v>
      </c>
      <c r="P672" s="88" t="s">
        <v>591</v>
      </c>
      <c r="S672" s="88">
        <v>22</v>
      </c>
      <c r="U672" s="88">
        <v>33</v>
      </c>
      <c r="V672" s="88" t="s">
        <v>875</v>
      </c>
      <c r="W672" s="88">
        <v>46</v>
      </c>
      <c r="AC672" s="88">
        <v>3</v>
      </c>
      <c r="AD672" s="88">
        <v>3</v>
      </c>
      <c r="AE672" s="88" t="s">
        <v>107</v>
      </c>
      <c r="AG672" s="88">
        <v>0</v>
      </c>
      <c r="AM672" s="88" t="s">
        <v>592</v>
      </c>
      <c r="AN672" s="88" t="s">
        <v>593</v>
      </c>
      <c r="AO672" s="88" t="s">
        <v>106</v>
      </c>
      <c r="AP672" s="133" t="str">
        <f t="shared" si="40"/>
        <v>19</v>
      </c>
      <c r="AQ672" s="133" t="str">
        <f t="shared" si="41"/>
        <v>12</v>
      </c>
      <c r="AR672" s="133">
        <f t="shared" si="42"/>
        <v>2022</v>
      </c>
      <c r="AS672" s="133" t="str">
        <f t="shared" si="43"/>
        <v>décembre</v>
      </c>
    </row>
    <row r="673" spans="1:45" hidden="1" x14ac:dyDescent="0.25">
      <c r="A673" s="88" t="s">
        <v>874</v>
      </c>
      <c r="B673" s="90">
        <v>44914</v>
      </c>
      <c r="C673" s="88">
        <v>1</v>
      </c>
      <c r="D673" s="88" t="s">
        <v>101</v>
      </c>
      <c r="E673" s="126">
        <v>565000</v>
      </c>
      <c r="F673" s="88">
        <v>26</v>
      </c>
      <c r="H673" s="88" t="s">
        <v>236</v>
      </c>
      <c r="I673" s="88">
        <v>5710</v>
      </c>
      <c r="J673" s="88">
        <v>35000</v>
      </c>
      <c r="K673" s="88">
        <v>35238</v>
      </c>
      <c r="L673" s="88" t="s">
        <v>123</v>
      </c>
      <c r="M673" s="89">
        <v>35</v>
      </c>
      <c r="P673" s="88" t="s">
        <v>591</v>
      </c>
      <c r="S673" s="88">
        <v>22</v>
      </c>
      <c r="U673" s="88">
        <v>33</v>
      </c>
      <c r="V673" s="88" t="s">
        <v>875</v>
      </c>
      <c r="W673" s="88">
        <v>46</v>
      </c>
      <c r="AC673" s="88">
        <v>3</v>
      </c>
      <c r="AD673" s="88">
        <v>2</v>
      </c>
      <c r="AE673" s="88" t="s">
        <v>108</v>
      </c>
      <c r="AF673" s="88" t="s">
        <v>272</v>
      </c>
      <c r="AG673" s="88">
        <v>4</v>
      </c>
      <c r="AM673" s="88" t="s">
        <v>592</v>
      </c>
      <c r="AN673" s="88" t="s">
        <v>593</v>
      </c>
      <c r="AO673" s="88" t="s">
        <v>106</v>
      </c>
      <c r="AP673" s="133" t="str">
        <f t="shared" si="40"/>
        <v>19</v>
      </c>
      <c r="AQ673" s="133" t="str">
        <f t="shared" si="41"/>
        <v>12</v>
      </c>
      <c r="AR673" s="133">
        <f t="shared" si="42"/>
        <v>2022</v>
      </c>
      <c r="AS673" s="133" t="str">
        <f t="shared" si="43"/>
        <v>décembre</v>
      </c>
    </row>
    <row r="674" spans="1:45" hidden="1" x14ac:dyDescent="0.25">
      <c r="A674" s="88" t="s">
        <v>876</v>
      </c>
      <c r="B674" s="90">
        <v>44925</v>
      </c>
      <c r="C674" s="88">
        <v>1</v>
      </c>
      <c r="D674" s="88" t="s">
        <v>101</v>
      </c>
      <c r="E674" s="126">
        <v>750200</v>
      </c>
      <c r="F674" s="88">
        <v>4</v>
      </c>
      <c r="H674" s="88" t="s">
        <v>161</v>
      </c>
      <c r="I674" s="88">
        <v>5230</v>
      </c>
      <c r="J674" s="88">
        <v>35000</v>
      </c>
      <c r="K674" s="88">
        <v>35238</v>
      </c>
      <c r="L674" s="88" t="s">
        <v>123</v>
      </c>
      <c r="M674" s="89">
        <v>35</v>
      </c>
      <c r="P674" s="88" t="s">
        <v>877</v>
      </c>
      <c r="S674" s="88">
        <v>109</v>
      </c>
      <c r="T674" s="88" t="s">
        <v>878</v>
      </c>
      <c r="U674" s="88">
        <v>135</v>
      </c>
      <c r="W674" s="88">
        <v>138</v>
      </c>
      <c r="AC674" s="88">
        <v>3</v>
      </c>
      <c r="AD674" s="88">
        <v>3</v>
      </c>
      <c r="AE674" s="88" t="s">
        <v>107</v>
      </c>
      <c r="AG674" s="88">
        <v>0</v>
      </c>
      <c r="AM674" s="88" t="s">
        <v>879</v>
      </c>
      <c r="AN674" s="88" t="s">
        <v>880</v>
      </c>
      <c r="AO674" s="88" t="s">
        <v>106</v>
      </c>
      <c r="AP674" s="133" t="str">
        <f t="shared" si="40"/>
        <v>30</v>
      </c>
      <c r="AQ674" s="133" t="str">
        <f t="shared" si="41"/>
        <v>12</v>
      </c>
      <c r="AR674" s="133">
        <f t="shared" si="42"/>
        <v>2022</v>
      </c>
      <c r="AS674" s="133" t="str">
        <f t="shared" si="43"/>
        <v>décembre</v>
      </c>
    </row>
    <row r="675" spans="1:45" hidden="1" x14ac:dyDescent="0.25">
      <c r="A675" s="88" t="s">
        <v>876</v>
      </c>
      <c r="B675" s="90">
        <v>44925</v>
      </c>
      <c r="C675" s="88">
        <v>1</v>
      </c>
      <c r="D675" s="88" t="s">
        <v>101</v>
      </c>
      <c r="E675" s="126">
        <v>750200</v>
      </c>
      <c r="F675" s="88">
        <v>4</v>
      </c>
      <c r="H675" s="88" t="s">
        <v>161</v>
      </c>
      <c r="I675" s="88">
        <v>5230</v>
      </c>
      <c r="J675" s="88">
        <v>35000</v>
      </c>
      <c r="K675" s="88">
        <v>35238</v>
      </c>
      <c r="L675" s="88" t="s">
        <v>123</v>
      </c>
      <c r="M675" s="89">
        <v>35</v>
      </c>
      <c r="P675" s="88" t="s">
        <v>877</v>
      </c>
      <c r="S675" s="88">
        <v>109</v>
      </c>
      <c r="T675" s="88" t="s">
        <v>878</v>
      </c>
      <c r="U675" s="88">
        <v>135</v>
      </c>
      <c r="W675" s="88">
        <v>138</v>
      </c>
      <c r="AC675" s="88">
        <v>3</v>
      </c>
      <c r="AD675" s="88">
        <v>2</v>
      </c>
      <c r="AE675" s="88" t="s">
        <v>108</v>
      </c>
      <c r="AF675" s="88" t="s">
        <v>173</v>
      </c>
      <c r="AG675" s="88">
        <v>7</v>
      </c>
      <c r="AM675" s="88" t="s">
        <v>879</v>
      </c>
      <c r="AN675" s="88" t="s">
        <v>880</v>
      </c>
      <c r="AO675" s="88" t="s">
        <v>106</v>
      </c>
      <c r="AP675" s="133" t="str">
        <f t="shared" si="40"/>
        <v>30</v>
      </c>
      <c r="AQ675" s="133" t="str">
        <f t="shared" si="41"/>
        <v>12</v>
      </c>
      <c r="AR675" s="133">
        <f t="shared" si="42"/>
        <v>2022</v>
      </c>
      <c r="AS675" s="133" t="str">
        <f t="shared" si="43"/>
        <v>décembre</v>
      </c>
    </row>
    <row r="676" spans="1:45" hidden="1" x14ac:dyDescent="0.25">
      <c r="A676" s="88" t="s">
        <v>876</v>
      </c>
      <c r="B676" s="90">
        <v>44925</v>
      </c>
      <c r="C676" s="88">
        <v>1</v>
      </c>
      <c r="D676" s="88" t="s">
        <v>101</v>
      </c>
      <c r="E676" s="126">
        <v>750200</v>
      </c>
      <c r="F676" s="88">
        <v>4</v>
      </c>
      <c r="H676" s="88" t="s">
        <v>161</v>
      </c>
      <c r="I676" s="88">
        <v>5230</v>
      </c>
      <c r="J676" s="88">
        <v>35000</v>
      </c>
      <c r="K676" s="88">
        <v>35238</v>
      </c>
      <c r="L676" s="88" t="s">
        <v>123</v>
      </c>
      <c r="M676" s="89">
        <v>35</v>
      </c>
      <c r="P676" s="88" t="s">
        <v>877</v>
      </c>
      <c r="S676" s="88">
        <v>109</v>
      </c>
      <c r="T676" s="88" t="s">
        <v>878</v>
      </c>
      <c r="U676" s="88">
        <v>135</v>
      </c>
      <c r="W676" s="88">
        <v>138</v>
      </c>
      <c r="AC676" s="88">
        <v>3</v>
      </c>
      <c r="AD676" s="88">
        <v>3</v>
      </c>
      <c r="AE676" s="88" t="s">
        <v>107</v>
      </c>
      <c r="AG676" s="88">
        <v>0</v>
      </c>
      <c r="AM676" s="88" t="s">
        <v>879</v>
      </c>
      <c r="AN676" s="88" t="s">
        <v>880</v>
      </c>
      <c r="AO676" s="88" t="s">
        <v>106</v>
      </c>
      <c r="AP676" s="133" t="str">
        <f t="shared" si="40"/>
        <v>30</v>
      </c>
      <c r="AQ676" s="133" t="str">
        <f t="shared" si="41"/>
        <v>12</v>
      </c>
      <c r="AR676" s="133">
        <f t="shared" si="42"/>
        <v>2022</v>
      </c>
      <c r="AS676" s="133" t="str">
        <f t="shared" si="43"/>
        <v>décembre</v>
      </c>
    </row>
    <row r="677" spans="1:45" hidden="1" x14ac:dyDescent="0.25">
      <c r="A677" s="88" t="s">
        <v>876</v>
      </c>
      <c r="B677" s="90">
        <v>44925</v>
      </c>
      <c r="C677" s="88">
        <v>1</v>
      </c>
      <c r="D677" s="88" t="s">
        <v>101</v>
      </c>
      <c r="E677" s="126">
        <v>750200</v>
      </c>
      <c r="F677" s="88">
        <v>4</v>
      </c>
      <c r="H677" s="88" t="s">
        <v>161</v>
      </c>
      <c r="I677" s="88">
        <v>5230</v>
      </c>
      <c r="J677" s="88">
        <v>35000</v>
      </c>
      <c r="K677" s="88">
        <v>35238</v>
      </c>
      <c r="L677" s="88" t="s">
        <v>123</v>
      </c>
      <c r="M677" s="89">
        <v>35</v>
      </c>
      <c r="P677" s="88" t="s">
        <v>877</v>
      </c>
      <c r="S677" s="88">
        <v>109</v>
      </c>
      <c r="T677" s="88" t="s">
        <v>878</v>
      </c>
      <c r="U677" s="88">
        <v>135</v>
      </c>
      <c r="W677" s="88">
        <v>138</v>
      </c>
      <c r="AC677" s="88">
        <v>3</v>
      </c>
      <c r="AD677" s="88">
        <v>3</v>
      </c>
      <c r="AE677" s="88" t="s">
        <v>107</v>
      </c>
      <c r="AG677" s="88">
        <v>0</v>
      </c>
      <c r="AM677" s="88" t="s">
        <v>879</v>
      </c>
      <c r="AN677" s="88" t="s">
        <v>880</v>
      </c>
      <c r="AO677" s="88" t="s">
        <v>106</v>
      </c>
      <c r="AP677" s="133" t="str">
        <f t="shared" si="40"/>
        <v>30</v>
      </c>
      <c r="AQ677" s="133" t="str">
        <f t="shared" si="41"/>
        <v>12</v>
      </c>
      <c r="AR677" s="133">
        <f t="shared" si="42"/>
        <v>2022</v>
      </c>
      <c r="AS677" s="133" t="str">
        <f t="shared" si="43"/>
        <v>décembre</v>
      </c>
    </row>
    <row r="678" spans="1:45" hidden="1" x14ac:dyDescent="0.25">
      <c r="A678" s="88" t="s">
        <v>882</v>
      </c>
      <c r="B678" s="90">
        <v>44678</v>
      </c>
      <c r="C678" s="88">
        <v>2</v>
      </c>
      <c r="D678" s="88" t="s">
        <v>101</v>
      </c>
      <c r="E678" s="126">
        <v>30000</v>
      </c>
      <c r="F678" s="88">
        <v>3</v>
      </c>
      <c r="H678" s="88" t="s">
        <v>368</v>
      </c>
      <c r="I678" s="88">
        <v>770</v>
      </c>
      <c r="J678" s="88">
        <v>35000</v>
      </c>
      <c r="K678" s="88">
        <v>35238</v>
      </c>
      <c r="L678" s="88" t="s">
        <v>123</v>
      </c>
      <c r="M678" s="89">
        <v>35</v>
      </c>
      <c r="P678" s="88" t="s">
        <v>883</v>
      </c>
      <c r="S678" s="88">
        <v>5</v>
      </c>
      <c r="AC678" s="88">
        <v>1</v>
      </c>
      <c r="AD678" s="88">
        <v>4</v>
      </c>
      <c r="AE678" s="88" t="s">
        <v>126</v>
      </c>
      <c r="AF678" s="88" t="s">
        <v>265</v>
      </c>
      <c r="AG678" s="88">
        <v>0</v>
      </c>
      <c r="AM678" s="88" t="s">
        <v>669</v>
      </c>
      <c r="AN678" s="88" t="s">
        <v>884</v>
      </c>
      <c r="AO678" s="88" t="s">
        <v>106</v>
      </c>
      <c r="AP678" s="133" t="str">
        <f t="shared" si="40"/>
        <v>27</v>
      </c>
      <c r="AQ678" s="133" t="str">
        <f t="shared" si="41"/>
        <v>04</v>
      </c>
      <c r="AR678" s="133">
        <f t="shared" si="42"/>
        <v>2022</v>
      </c>
      <c r="AS678" s="133" t="str">
        <f t="shared" si="43"/>
        <v>avril</v>
      </c>
    </row>
    <row r="679" spans="1:45" hidden="1" x14ac:dyDescent="0.25">
      <c r="A679" s="88" t="s">
        <v>886</v>
      </c>
      <c r="B679" s="90">
        <v>44916</v>
      </c>
      <c r="C679" s="88">
        <v>1</v>
      </c>
      <c r="D679" s="88" t="s">
        <v>101</v>
      </c>
      <c r="E679" s="126">
        <v>230000</v>
      </c>
      <c r="F679" s="88">
        <v>11</v>
      </c>
      <c r="H679" s="88" t="s">
        <v>691</v>
      </c>
      <c r="I679" s="88">
        <v>2340</v>
      </c>
      <c r="J679" s="88">
        <v>35000</v>
      </c>
      <c r="K679" s="88">
        <v>35238</v>
      </c>
      <c r="L679" s="88" t="s">
        <v>123</v>
      </c>
      <c r="M679" s="89">
        <v>35</v>
      </c>
      <c r="P679" s="88" t="s">
        <v>887</v>
      </c>
      <c r="S679" s="88">
        <v>5</v>
      </c>
      <c r="T679" s="88" t="s">
        <v>885</v>
      </c>
      <c r="AC679" s="88">
        <v>1</v>
      </c>
      <c r="AD679" s="88">
        <v>2</v>
      </c>
      <c r="AE679" s="88" t="s">
        <v>108</v>
      </c>
      <c r="AF679" s="88" t="s">
        <v>138</v>
      </c>
      <c r="AG679" s="88">
        <v>1</v>
      </c>
      <c r="AM679" s="88" t="s">
        <v>606</v>
      </c>
      <c r="AN679" s="88" t="s">
        <v>866</v>
      </c>
      <c r="AO679" s="88" t="s">
        <v>106</v>
      </c>
      <c r="AP679" s="133" t="str">
        <f t="shared" si="40"/>
        <v>21</v>
      </c>
      <c r="AQ679" s="133" t="str">
        <f t="shared" si="41"/>
        <v>12</v>
      </c>
      <c r="AR679" s="133">
        <f t="shared" si="42"/>
        <v>2022</v>
      </c>
      <c r="AS679" s="133" t="str">
        <f t="shared" si="43"/>
        <v>décembre</v>
      </c>
    </row>
    <row r="680" spans="1:45" hidden="1" x14ac:dyDescent="0.25">
      <c r="A680" s="88" t="s">
        <v>888</v>
      </c>
      <c r="B680" s="90">
        <v>44925</v>
      </c>
      <c r="C680" s="88">
        <v>1</v>
      </c>
      <c r="D680" s="88" t="s">
        <v>101</v>
      </c>
      <c r="E680" s="126">
        <v>100000</v>
      </c>
      <c r="F680" s="88">
        <v>9</v>
      </c>
      <c r="H680" s="88" t="s">
        <v>347</v>
      </c>
      <c r="I680" s="88">
        <v>2720</v>
      </c>
      <c r="J680" s="88">
        <v>35000</v>
      </c>
      <c r="K680" s="88">
        <v>35238</v>
      </c>
      <c r="L680" s="88" t="s">
        <v>123</v>
      </c>
      <c r="M680" s="89">
        <v>35</v>
      </c>
      <c r="P680" s="88" t="s">
        <v>779</v>
      </c>
      <c r="S680" s="88">
        <v>53</v>
      </c>
      <c r="T680" s="88" t="s">
        <v>889</v>
      </c>
      <c r="AC680" s="88">
        <v>1</v>
      </c>
      <c r="AD680" s="88">
        <v>2</v>
      </c>
      <c r="AE680" s="88" t="s">
        <v>108</v>
      </c>
      <c r="AF680" s="88" t="s">
        <v>225</v>
      </c>
      <c r="AG680" s="88">
        <v>1</v>
      </c>
      <c r="AM680" s="88" t="s">
        <v>781</v>
      </c>
      <c r="AN680" s="88" t="s">
        <v>782</v>
      </c>
      <c r="AO680" s="88" t="s">
        <v>106</v>
      </c>
      <c r="AP680" s="133" t="str">
        <f t="shared" si="40"/>
        <v>30</v>
      </c>
      <c r="AQ680" s="133" t="str">
        <f t="shared" si="41"/>
        <v>12</v>
      </c>
      <c r="AR680" s="133">
        <f t="shared" si="42"/>
        <v>2022</v>
      </c>
      <c r="AS680" s="133" t="str">
        <f t="shared" si="43"/>
        <v>décembre</v>
      </c>
    </row>
    <row r="681" spans="1:45" hidden="1" x14ac:dyDescent="0.25">
      <c r="A681" s="88" t="s">
        <v>891</v>
      </c>
      <c r="B681" s="90">
        <v>44925</v>
      </c>
      <c r="C681" s="88">
        <v>2</v>
      </c>
      <c r="D681" s="88" t="s">
        <v>101</v>
      </c>
      <c r="E681" s="126">
        <v>1990000</v>
      </c>
      <c r="F681" s="88">
        <v>14</v>
      </c>
      <c r="H681" s="88" t="s">
        <v>469</v>
      </c>
      <c r="I681" s="88">
        <v>2651</v>
      </c>
      <c r="J681" s="88">
        <v>35000</v>
      </c>
      <c r="K681" s="88">
        <v>35238</v>
      </c>
      <c r="L681" s="88" t="s">
        <v>123</v>
      </c>
      <c r="M681" s="89">
        <v>35</v>
      </c>
      <c r="P681" s="88" t="s">
        <v>892</v>
      </c>
      <c r="AC681" s="88">
        <v>0</v>
      </c>
      <c r="AH681" s="88" t="s">
        <v>105</v>
      </c>
      <c r="AI681" s="88" t="s">
        <v>11</v>
      </c>
      <c r="AL681" s="88" t="s">
        <v>318</v>
      </c>
      <c r="AM681" s="88" t="s">
        <v>893</v>
      </c>
      <c r="AN681" s="88" t="s">
        <v>677</v>
      </c>
      <c r="AO681" s="88" t="s">
        <v>106</v>
      </c>
      <c r="AP681" s="133" t="str">
        <f t="shared" si="40"/>
        <v>30</v>
      </c>
      <c r="AQ681" s="133" t="str">
        <f t="shared" si="41"/>
        <v>12</v>
      </c>
      <c r="AR681" s="133">
        <f t="shared" si="42"/>
        <v>2022</v>
      </c>
      <c r="AS681" s="133" t="str">
        <f t="shared" si="43"/>
        <v>décembre</v>
      </c>
    </row>
    <row r="682" spans="1:45" hidden="1" x14ac:dyDescent="0.25">
      <c r="A682" s="88" t="s">
        <v>894</v>
      </c>
      <c r="B682" s="90">
        <v>44924</v>
      </c>
      <c r="C682" s="88">
        <v>1</v>
      </c>
      <c r="D682" s="88" t="s">
        <v>101</v>
      </c>
      <c r="E682" s="126">
        <v>165000</v>
      </c>
      <c r="F682" s="88">
        <v>8</v>
      </c>
      <c r="H682" s="88" t="s">
        <v>714</v>
      </c>
      <c r="I682" s="88">
        <v>3940</v>
      </c>
      <c r="J682" s="88">
        <v>35000</v>
      </c>
      <c r="K682" s="88">
        <v>35238</v>
      </c>
      <c r="L682" s="88" t="s">
        <v>123</v>
      </c>
      <c r="M682" s="89">
        <v>35</v>
      </c>
      <c r="P682" s="88" t="s">
        <v>715</v>
      </c>
      <c r="S682" s="88">
        <v>2</v>
      </c>
      <c r="AC682" s="88">
        <v>1</v>
      </c>
      <c r="AD682" s="88">
        <v>2</v>
      </c>
      <c r="AE682" s="88" t="s">
        <v>108</v>
      </c>
      <c r="AF682" s="88" t="s">
        <v>258</v>
      </c>
      <c r="AG682" s="88">
        <v>2</v>
      </c>
      <c r="AM682" s="88" t="s">
        <v>716</v>
      </c>
      <c r="AN682" s="88" t="s">
        <v>717</v>
      </c>
      <c r="AO682" s="88" t="s">
        <v>106</v>
      </c>
      <c r="AP682" s="133" t="str">
        <f t="shared" si="40"/>
        <v>29</v>
      </c>
      <c r="AQ682" s="133" t="str">
        <f t="shared" si="41"/>
        <v>12</v>
      </c>
      <c r="AR682" s="133">
        <f t="shared" si="42"/>
        <v>2022</v>
      </c>
      <c r="AS682" s="133" t="str">
        <f t="shared" si="43"/>
        <v>décembre</v>
      </c>
    </row>
    <row r="683" spans="1:45" hidden="1" x14ac:dyDescent="0.25">
      <c r="A683" s="88" t="s">
        <v>895</v>
      </c>
      <c r="B683" s="90">
        <v>44925</v>
      </c>
      <c r="C683" s="88">
        <v>1</v>
      </c>
      <c r="D683" s="88" t="s">
        <v>101</v>
      </c>
      <c r="E683" s="126">
        <v>165000</v>
      </c>
      <c r="F683" s="88">
        <v>5</v>
      </c>
      <c r="H683" s="88" t="s">
        <v>493</v>
      </c>
      <c r="I683" s="88">
        <v>1980</v>
      </c>
      <c r="J683" s="88">
        <v>35000</v>
      </c>
      <c r="K683" s="88">
        <v>35238</v>
      </c>
      <c r="L683" s="88" t="s">
        <v>123</v>
      </c>
      <c r="M683" s="89">
        <v>35</v>
      </c>
      <c r="P683" s="88" t="s">
        <v>896</v>
      </c>
      <c r="S683" s="88">
        <v>28</v>
      </c>
      <c r="AC683" s="88">
        <v>1</v>
      </c>
      <c r="AD683" s="88">
        <v>2</v>
      </c>
      <c r="AE683" s="88" t="s">
        <v>108</v>
      </c>
      <c r="AF683" s="88" t="s">
        <v>249</v>
      </c>
      <c r="AG683" s="88">
        <v>2</v>
      </c>
      <c r="AM683" s="88" t="s">
        <v>897</v>
      </c>
      <c r="AN683" s="88" t="s">
        <v>898</v>
      </c>
      <c r="AO683" s="88" t="s">
        <v>106</v>
      </c>
      <c r="AP683" s="133" t="str">
        <f t="shared" si="40"/>
        <v>30</v>
      </c>
      <c r="AQ683" s="133" t="str">
        <f t="shared" si="41"/>
        <v>12</v>
      </c>
      <c r="AR683" s="133">
        <f t="shared" si="42"/>
        <v>2022</v>
      </c>
      <c r="AS683" s="133" t="str">
        <f t="shared" si="43"/>
        <v>décembre</v>
      </c>
    </row>
    <row r="684" spans="1:45" hidden="1" x14ac:dyDescent="0.25">
      <c r="A684" s="88" t="s">
        <v>899</v>
      </c>
      <c r="B684" s="90">
        <v>44924</v>
      </c>
      <c r="C684" s="88">
        <v>1</v>
      </c>
      <c r="D684" s="88" t="s">
        <v>101</v>
      </c>
      <c r="E684" s="126">
        <v>134000</v>
      </c>
      <c r="F684" s="88">
        <v>20</v>
      </c>
      <c r="H684" s="88" t="s">
        <v>358</v>
      </c>
      <c r="I684" s="88">
        <v>1880</v>
      </c>
      <c r="J684" s="88">
        <v>35000</v>
      </c>
      <c r="K684" s="88">
        <v>35238</v>
      </c>
      <c r="L684" s="88" t="s">
        <v>123</v>
      </c>
      <c r="M684" s="89">
        <v>35</v>
      </c>
      <c r="P684" s="88" t="s">
        <v>665</v>
      </c>
      <c r="S684" s="88">
        <v>24</v>
      </c>
      <c r="U684" s="88">
        <v>39</v>
      </c>
      <c r="AC684" s="88">
        <v>2</v>
      </c>
      <c r="AD684" s="88">
        <v>2</v>
      </c>
      <c r="AE684" s="88" t="s">
        <v>108</v>
      </c>
      <c r="AF684" s="88" t="s">
        <v>210</v>
      </c>
      <c r="AG684" s="88">
        <v>1</v>
      </c>
      <c r="AM684" s="88" t="s">
        <v>667</v>
      </c>
      <c r="AN684" s="88" t="s">
        <v>668</v>
      </c>
      <c r="AO684" s="88" t="s">
        <v>106</v>
      </c>
      <c r="AP684" s="133" t="str">
        <f t="shared" si="40"/>
        <v>29</v>
      </c>
      <c r="AQ684" s="133" t="str">
        <f t="shared" si="41"/>
        <v>12</v>
      </c>
      <c r="AR684" s="133">
        <f t="shared" si="42"/>
        <v>2022</v>
      </c>
      <c r="AS684" s="133" t="str">
        <f t="shared" si="43"/>
        <v>décembre</v>
      </c>
    </row>
    <row r="685" spans="1:45" hidden="1" x14ac:dyDescent="0.25">
      <c r="A685" s="88" t="s">
        <v>899</v>
      </c>
      <c r="B685" s="90">
        <v>44924</v>
      </c>
      <c r="C685" s="88">
        <v>1</v>
      </c>
      <c r="D685" s="88" t="s">
        <v>101</v>
      </c>
      <c r="E685" s="126">
        <v>134000</v>
      </c>
      <c r="F685" s="88">
        <v>20</v>
      </c>
      <c r="H685" s="88" t="s">
        <v>358</v>
      </c>
      <c r="I685" s="88">
        <v>1880</v>
      </c>
      <c r="J685" s="88">
        <v>35000</v>
      </c>
      <c r="K685" s="88">
        <v>35238</v>
      </c>
      <c r="L685" s="88" t="s">
        <v>123</v>
      </c>
      <c r="M685" s="89">
        <v>35</v>
      </c>
      <c r="P685" s="88" t="s">
        <v>665</v>
      </c>
      <c r="S685" s="88">
        <v>24</v>
      </c>
      <c r="U685" s="88">
        <v>39</v>
      </c>
      <c r="AC685" s="88">
        <v>2</v>
      </c>
      <c r="AD685" s="88">
        <v>3</v>
      </c>
      <c r="AE685" s="88" t="s">
        <v>107</v>
      </c>
      <c r="AG685" s="88">
        <v>0</v>
      </c>
      <c r="AM685" s="88" t="s">
        <v>667</v>
      </c>
      <c r="AN685" s="88" t="s">
        <v>668</v>
      </c>
      <c r="AO685" s="88" t="s">
        <v>106</v>
      </c>
      <c r="AP685" s="133" t="str">
        <f t="shared" si="40"/>
        <v>29</v>
      </c>
      <c r="AQ685" s="133" t="str">
        <f t="shared" si="41"/>
        <v>12</v>
      </c>
      <c r="AR685" s="133">
        <f t="shared" si="42"/>
        <v>2022</v>
      </c>
      <c r="AS685" s="133" t="str">
        <f t="shared" si="43"/>
        <v>décembre</v>
      </c>
    </row>
    <row r="686" spans="1:45" hidden="1" x14ac:dyDescent="0.25">
      <c r="A686" s="88" t="s">
        <v>900</v>
      </c>
      <c r="B686" s="90">
        <v>44924</v>
      </c>
      <c r="C686" s="88">
        <v>1</v>
      </c>
      <c r="D686" s="88" t="s">
        <v>101</v>
      </c>
      <c r="E686" s="126">
        <v>111100</v>
      </c>
      <c r="F686" s="88">
        <v>13</v>
      </c>
      <c r="H686" s="88" t="s">
        <v>840</v>
      </c>
      <c r="I686" s="88">
        <v>7810</v>
      </c>
      <c r="J686" s="88">
        <v>35000</v>
      </c>
      <c r="K686" s="88">
        <v>35238</v>
      </c>
      <c r="L686" s="88" t="s">
        <v>123</v>
      </c>
      <c r="M686" s="89">
        <v>35</v>
      </c>
      <c r="P686" s="88" t="s">
        <v>901</v>
      </c>
      <c r="S686" s="88">
        <v>21</v>
      </c>
      <c r="U686" s="88">
        <v>32</v>
      </c>
      <c r="AC686" s="88">
        <v>2</v>
      </c>
      <c r="AD686" s="88">
        <v>4</v>
      </c>
      <c r="AE686" s="88" t="s">
        <v>126</v>
      </c>
      <c r="AF686" s="88" t="s">
        <v>118</v>
      </c>
      <c r="AG686" s="88">
        <v>0</v>
      </c>
      <c r="AM686" s="88" t="s">
        <v>902</v>
      </c>
      <c r="AN686" s="88" t="s">
        <v>903</v>
      </c>
      <c r="AO686" s="88" t="s">
        <v>106</v>
      </c>
      <c r="AP686" s="133" t="str">
        <f t="shared" si="40"/>
        <v>29</v>
      </c>
      <c r="AQ686" s="133" t="str">
        <f t="shared" si="41"/>
        <v>12</v>
      </c>
      <c r="AR686" s="133">
        <f t="shared" si="42"/>
        <v>2022</v>
      </c>
      <c r="AS686" s="133" t="str">
        <f t="shared" si="43"/>
        <v>décembre</v>
      </c>
    </row>
    <row r="687" spans="1:45" hidden="1" x14ac:dyDescent="0.25">
      <c r="A687" s="88" t="s">
        <v>900</v>
      </c>
      <c r="B687" s="90">
        <v>44924</v>
      </c>
      <c r="C687" s="88">
        <v>1</v>
      </c>
      <c r="D687" s="88" t="s">
        <v>101</v>
      </c>
      <c r="E687" s="126">
        <v>111100</v>
      </c>
      <c r="F687" s="88">
        <v>13</v>
      </c>
      <c r="H687" s="88" t="s">
        <v>840</v>
      </c>
      <c r="I687" s="88">
        <v>7810</v>
      </c>
      <c r="J687" s="88">
        <v>35000</v>
      </c>
      <c r="K687" s="88">
        <v>35238</v>
      </c>
      <c r="L687" s="88" t="s">
        <v>123</v>
      </c>
      <c r="M687" s="89">
        <v>35</v>
      </c>
      <c r="P687" s="88" t="s">
        <v>901</v>
      </c>
      <c r="S687" s="88">
        <v>21</v>
      </c>
      <c r="AC687" s="88">
        <v>1</v>
      </c>
      <c r="AD687" s="88">
        <v>4</v>
      </c>
      <c r="AE687" s="88" t="s">
        <v>126</v>
      </c>
      <c r="AF687" s="88" t="s">
        <v>198</v>
      </c>
      <c r="AG687" s="88">
        <v>0</v>
      </c>
      <c r="AM687" s="88" t="s">
        <v>902</v>
      </c>
      <c r="AN687" s="88" t="s">
        <v>903</v>
      </c>
      <c r="AO687" s="88" t="s">
        <v>106</v>
      </c>
      <c r="AP687" s="133" t="str">
        <f t="shared" si="40"/>
        <v>29</v>
      </c>
      <c r="AQ687" s="133" t="str">
        <f t="shared" si="41"/>
        <v>12</v>
      </c>
      <c r="AR687" s="133">
        <f t="shared" si="42"/>
        <v>2022</v>
      </c>
      <c r="AS687" s="133" t="str">
        <f t="shared" si="43"/>
        <v>décembre</v>
      </c>
    </row>
    <row r="688" spans="1:45" x14ac:dyDescent="0.25">
      <c r="A688" s="88" t="s">
        <v>1920</v>
      </c>
      <c r="B688" s="90">
        <v>44965</v>
      </c>
      <c r="C688" s="88">
        <v>1</v>
      </c>
      <c r="D688" s="88" t="s">
        <v>101</v>
      </c>
      <c r="E688" s="126">
        <v>215000</v>
      </c>
      <c r="F688" s="88">
        <v>34</v>
      </c>
      <c r="H688" s="88" t="s">
        <v>236</v>
      </c>
      <c r="I688" s="88">
        <v>5710</v>
      </c>
      <c r="J688" s="88">
        <v>35000</v>
      </c>
      <c r="K688" s="88">
        <v>35238</v>
      </c>
      <c r="L688" s="88" t="s">
        <v>123</v>
      </c>
      <c r="M688" s="89">
        <v>35</v>
      </c>
      <c r="P688" s="88" t="s">
        <v>237</v>
      </c>
      <c r="S688" s="88">
        <v>231</v>
      </c>
      <c r="AC688" s="88">
        <v>1</v>
      </c>
      <c r="AD688" s="88">
        <v>4</v>
      </c>
      <c r="AE688" s="88" t="s">
        <v>126</v>
      </c>
      <c r="AF688" s="88" t="s">
        <v>190</v>
      </c>
      <c r="AG688" s="88">
        <v>0</v>
      </c>
      <c r="AM688" s="88" t="s">
        <v>239</v>
      </c>
      <c r="AN688" s="88" t="s">
        <v>240</v>
      </c>
      <c r="AO688" s="88" t="s">
        <v>106</v>
      </c>
      <c r="AP688" s="133" t="str">
        <f t="shared" si="40"/>
        <v>08</v>
      </c>
      <c r="AQ688" s="133" t="str">
        <f t="shared" si="41"/>
        <v>02</v>
      </c>
      <c r="AR688" s="133">
        <f t="shared" si="42"/>
        <v>2023</v>
      </c>
      <c r="AS688" s="133" t="str">
        <f t="shared" si="43"/>
        <v>février</v>
      </c>
    </row>
    <row r="689" spans="1:45" x14ac:dyDescent="0.25">
      <c r="A689" s="88" t="s">
        <v>1921</v>
      </c>
      <c r="B689" s="90">
        <v>44965</v>
      </c>
      <c r="C689" s="88">
        <v>1</v>
      </c>
      <c r="D689" s="88" t="s">
        <v>101</v>
      </c>
      <c r="E689" s="126">
        <v>100000</v>
      </c>
      <c r="F689" s="88">
        <v>9</v>
      </c>
      <c r="H689" s="88" t="s">
        <v>522</v>
      </c>
      <c r="I689" s="88">
        <v>8870</v>
      </c>
      <c r="J689" s="88">
        <v>35000</v>
      </c>
      <c r="K689" s="88">
        <v>35238</v>
      </c>
      <c r="L689" s="88" t="s">
        <v>123</v>
      </c>
      <c r="M689" s="89">
        <v>35</v>
      </c>
      <c r="P689" s="88" t="s">
        <v>1471</v>
      </c>
      <c r="AC689" s="88">
        <v>0</v>
      </c>
      <c r="AH689" s="88" t="s">
        <v>105</v>
      </c>
      <c r="AI689" s="88" t="s">
        <v>11</v>
      </c>
      <c r="AL689" s="88" t="s">
        <v>206</v>
      </c>
      <c r="AM689" s="88" t="s">
        <v>536</v>
      </c>
      <c r="AN689" s="88" t="s">
        <v>1472</v>
      </c>
      <c r="AO689" s="88" t="s">
        <v>106</v>
      </c>
      <c r="AP689" s="133" t="str">
        <f t="shared" si="40"/>
        <v>08</v>
      </c>
      <c r="AQ689" s="133" t="str">
        <f t="shared" si="41"/>
        <v>02</v>
      </c>
      <c r="AR689" s="133">
        <f t="shared" si="42"/>
        <v>2023</v>
      </c>
      <c r="AS689" s="133" t="str">
        <f t="shared" si="43"/>
        <v>février</v>
      </c>
    </row>
    <row r="690" spans="1:45" x14ac:dyDescent="0.25">
      <c r="A690" s="88" t="s">
        <v>1921</v>
      </c>
      <c r="B690" s="90">
        <v>44965</v>
      </c>
      <c r="C690" s="88">
        <v>1</v>
      </c>
      <c r="D690" s="88" t="s">
        <v>101</v>
      </c>
      <c r="E690" s="126">
        <v>100000</v>
      </c>
      <c r="F690" s="88">
        <v>9</v>
      </c>
      <c r="H690" s="88" t="s">
        <v>522</v>
      </c>
      <c r="I690" s="88">
        <v>8870</v>
      </c>
      <c r="J690" s="88">
        <v>35000</v>
      </c>
      <c r="K690" s="88">
        <v>35238</v>
      </c>
      <c r="L690" s="88" t="s">
        <v>123</v>
      </c>
      <c r="M690" s="89">
        <v>35</v>
      </c>
      <c r="P690" s="88" t="s">
        <v>523</v>
      </c>
      <c r="S690" s="88">
        <v>14</v>
      </c>
      <c r="U690" s="88">
        <v>8</v>
      </c>
      <c r="W690" s="88">
        <v>9</v>
      </c>
      <c r="X690" s="88" t="s">
        <v>1922</v>
      </c>
      <c r="AC690" s="88">
        <v>3</v>
      </c>
      <c r="AD690" s="88">
        <v>4</v>
      </c>
      <c r="AE690" s="88" t="s">
        <v>126</v>
      </c>
      <c r="AF690" s="88" t="s">
        <v>112</v>
      </c>
      <c r="AG690" s="88">
        <v>0</v>
      </c>
      <c r="AM690" s="88" t="s">
        <v>525</v>
      </c>
      <c r="AN690" s="88" t="s">
        <v>526</v>
      </c>
      <c r="AO690" s="88" t="s">
        <v>106</v>
      </c>
      <c r="AP690" s="133" t="str">
        <f t="shared" si="40"/>
        <v>08</v>
      </c>
      <c r="AQ690" s="133" t="str">
        <f t="shared" si="41"/>
        <v>02</v>
      </c>
      <c r="AR690" s="133">
        <f t="shared" si="42"/>
        <v>2023</v>
      </c>
      <c r="AS690" s="133" t="str">
        <f t="shared" si="43"/>
        <v>février</v>
      </c>
    </row>
    <row r="691" spans="1:45" x14ac:dyDescent="0.25">
      <c r="A691" s="88" t="s">
        <v>1923</v>
      </c>
      <c r="B691" s="90">
        <v>44963</v>
      </c>
      <c r="C691" s="88">
        <v>1</v>
      </c>
      <c r="D691" s="88" t="s">
        <v>101</v>
      </c>
      <c r="E691" s="126">
        <v>394710</v>
      </c>
      <c r="F691" s="88">
        <v>3</v>
      </c>
      <c r="H691" s="88" t="s">
        <v>304</v>
      </c>
      <c r="I691" s="88">
        <v>450</v>
      </c>
      <c r="J691" s="88">
        <v>35700</v>
      </c>
      <c r="K691" s="88">
        <v>35238</v>
      </c>
      <c r="L691" s="88" t="s">
        <v>123</v>
      </c>
      <c r="M691" s="89">
        <v>35</v>
      </c>
      <c r="P691" s="88" t="s">
        <v>1924</v>
      </c>
      <c r="S691" s="88">
        <v>14</v>
      </c>
      <c r="U691" s="88">
        <v>24</v>
      </c>
      <c r="V691" s="88" t="s">
        <v>1312</v>
      </c>
      <c r="W691" s="88">
        <v>30</v>
      </c>
      <c r="AC691" s="88">
        <v>3</v>
      </c>
      <c r="AD691" s="88">
        <v>3</v>
      </c>
      <c r="AE691" s="88" t="s">
        <v>107</v>
      </c>
      <c r="AG691" s="88">
        <v>0</v>
      </c>
      <c r="AM691" s="88" t="s">
        <v>1925</v>
      </c>
      <c r="AN691" s="88" t="s">
        <v>1926</v>
      </c>
      <c r="AO691" s="88" t="s">
        <v>106</v>
      </c>
      <c r="AP691" s="133" t="str">
        <f t="shared" si="40"/>
        <v>06</v>
      </c>
      <c r="AQ691" s="133" t="str">
        <f t="shared" si="41"/>
        <v>02</v>
      </c>
      <c r="AR691" s="133">
        <f t="shared" si="42"/>
        <v>2023</v>
      </c>
      <c r="AS691" s="133" t="str">
        <f t="shared" si="43"/>
        <v>février</v>
      </c>
    </row>
    <row r="692" spans="1:45" x14ac:dyDescent="0.25">
      <c r="A692" s="88" t="s">
        <v>1923</v>
      </c>
      <c r="B692" s="90">
        <v>44963</v>
      </c>
      <c r="C692" s="88">
        <v>1</v>
      </c>
      <c r="D692" s="88" t="s">
        <v>101</v>
      </c>
      <c r="E692" s="126">
        <v>394710</v>
      </c>
      <c r="F692" s="88">
        <v>3</v>
      </c>
      <c r="H692" s="88" t="s">
        <v>304</v>
      </c>
      <c r="I692" s="88">
        <v>450</v>
      </c>
      <c r="J692" s="88">
        <v>35700</v>
      </c>
      <c r="K692" s="88">
        <v>35238</v>
      </c>
      <c r="L692" s="88" t="s">
        <v>123</v>
      </c>
      <c r="M692" s="89">
        <v>35</v>
      </c>
      <c r="P692" s="88" t="s">
        <v>1924</v>
      </c>
      <c r="S692" s="88">
        <v>14</v>
      </c>
      <c r="U692" s="88">
        <v>24</v>
      </c>
      <c r="V692" s="88" t="s">
        <v>1312</v>
      </c>
      <c r="W692" s="88">
        <v>30</v>
      </c>
      <c r="AC692" s="88">
        <v>3</v>
      </c>
      <c r="AD692" s="88">
        <v>2</v>
      </c>
      <c r="AE692" s="88" t="s">
        <v>108</v>
      </c>
      <c r="AF692" s="88" t="s">
        <v>169</v>
      </c>
      <c r="AG692" s="88">
        <v>4</v>
      </c>
      <c r="AM692" s="88" t="s">
        <v>1925</v>
      </c>
      <c r="AN692" s="88" t="s">
        <v>1926</v>
      </c>
      <c r="AO692" s="88" t="s">
        <v>106</v>
      </c>
      <c r="AP692" s="133" t="str">
        <f t="shared" si="40"/>
        <v>06</v>
      </c>
      <c r="AQ692" s="133" t="str">
        <f t="shared" si="41"/>
        <v>02</v>
      </c>
      <c r="AR692" s="133">
        <f t="shared" si="42"/>
        <v>2023</v>
      </c>
      <c r="AS692" s="133" t="str">
        <f t="shared" si="43"/>
        <v>février</v>
      </c>
    </row>
    <row r="693" spans="1:45" x14ac:dyDescent="0.25">
      <c r="A693" s="88" t="s">
        <v>1923</v>
      </c>
      <c r="B693" s="90">
        <v>44963</v>
      </c>
      <c r="C693" s="88">
        <v>1</v>
      </c>
      <c r="D693" s="88" t="s">
        <v>101</v>
      </c>
      <c r="E693" s="126">
        <v>394710</v>
      </c>
      <c r="F693" s="88">
        <v>3</v>
      </c>
      <c r="H693" s="88" t="s">
        <v>304</v>
      </c>
      <c r="I693" s="88">
        <v>450</v>
      </c>
      <c r="J693" s="88">
        <v>35700</v>
      </c>
      <c r="K693" s="88">
        <v>35238</v>
      </c>
      <c r="L693" s="88" t="s">
        <v>123</v>
      </c>
      <c r="M693" s="89">
        <v>35</v>
      </c>
      <c r="P693" s="88" t="s">
        <v>1924</v>
      </c>
      <c r="S693" s="88">
        <v>14</v>
      </c>
      <c r="U693" s="88">
        <v>24</v>
      </c>
      <c r="V693" s="88" t="s">
        <v>1312</v>
      </c>
      <c r="W693" s="88">
        <v>30</v>
      </c>
      <c r="AC693" s="88">
        <v>3</v>
      </c>
      <c r="AD693" s="88">
        <v>3</v>
      </c>
      <c r="AE693" s="88" t="s">
        <v>107</v>
      </c>
      <c r="AG693" s="88">
        <v>0</v>
      </c>
      <c r="AM693" s="88" t="s">
        <v>1925</v>
      </c>
      <c r="AN693" s="88" t="s">
        <v>1926</v>
      </c>
      <c r="AO693" s="88" t="s">
        <v>106</v>
      </c>
      <c r="AP693" s="133" t="str">
        <f t="shared" si="40"/>
        <v>06</v>
      </c>
      <c r="AQ693" s="133" t="str">
        <f t="shared" si="41"/>
        <v>02</v>
      </c>
      <c r="AR693" s="133">
        <f t="shared" si="42"/>
        <v>2023</v>
      </c>
      <c r="AS693" s="133" t="str">
        <f t="shared" si="43"/>
        <v>février</v>
      </c>
    </row>
    <row r="694" spans="1:45" x14ac:dyDescent="0.25">
      <c r="A694" s="88" t="s">
        <v>1927</v>
      </c>
      <c r="B694" s="90">
        <v>44960</v>
      </c>
      <c r="C694" s="88">
        <v>1</v>
      </c>
      <c r="D694" s="88" t="s">
        <v>101</v>
      </c>
      <c r="E694" s="126">
        <v>280000</v>
      </c>
      <c r="F694" s="88">
        <v>2</v>
      </c>
      <c r="H694" s="88" t="s">
        <v>287</v>
      </c>
      <c r="I694" s="88">
        <v>6640</v>
      </c>
      <c r="J694" s="88">
        <v>35000</v>
      </c>
      <c r="K694" s="88">
        <v>35238</v>
      </c>
      <c r="L694" s="88" t="s">
        <v>123</v>
      </c>
      <c r="M694" s="89">
        <v>35</v>
      </c>
      <c r="P694" s="88" t="s">
        <v>1928</v>
      </c>
      <c r="S694" s="88">
        <v>24</v>
      </c>
      <c r="T694" s="88" t="s">
        <v>812</v>
      </c>
      <c r="U694" s="88">
        <v>25</v>
      </c>
      <c r="W694" s="88">
        <v>26</v>
      </c>
      <c r="Y694" s="88">
        <v>27</v>
      </c>
      <c r="AC694" s="88">
        <v>4</v>
      </c>
      <c r="AD694" s="88">
        <v>2</v>
      </c>
      <c r="AE694" s="88" t="s">
        <v>108</v>
      </c>
      <c r="AF694" s="88" t="s">
        <v>120</v>
      </c>
      <c r="AG694" s="88">
        <v>2</v>
      </c>
      <c r="AM694" s="88" t="s">
        <v>1929</v>
      </c>
      <c r="AN694" s="88" t="s">
        <v>1930</v>
      </c>
      <c r="AO694" s="88" t="s">
        <v>106</v>
      </c>
      <c r="AP694" s="133" t="str">
        <f t="shared" si="40"/>
        <v>03</v>
      </c>
      <c r="AQ694" s="133" t="str">
        <f t="shared" si="41"/>
        <v>02</v>
      </c>
      <c r="AR694" s="133">
        <f t="shared" si="42"/>
        <v>2023</v>
      </c>
      <c r="AS694" s="133" t="str">
        <f t="shared" si="43"/>
        <v>février</v>
      </c>
    </row>
    <row r="695" spans="1:45" x14ac:dyDescent="0.25">
      <c r="A695" s="88" t="s">
        <v>1927</v>
      </c>
      <c r="B695" s="90">
        <v>44960</v>
      </c>
      <c r="C695" s="88">
        <v>1</v>
      </c>
      <c r="D695" s="88" t="s">
        <v>101</v>
      </c>
      <c r="E695" s="126">
        <v>280000</v>
      </c>
      <c r="F695" s="88">
        <v>2</v>
      </c>
      <c r="H695" s="88" t="s">
        <v>287</v>
      </c>
      <c r="I695" s="88">
        <v>6640</v>
      </c>
      <c r="J695" s="88">
        <v>35000</v>
      </c>
      <c r="K695" s="88">
        <v>35238</v>
      </c>
      <c r="L695" s="88" t="s">
        <v>123</v>
      </c>
      <c r="M695" s="89">
        <v>35</v>
      </c>
      <c r="P695" s="88" t="s">
        <v>1928</v>
      </c>
      <c r="S695" s="88">
        <v>27</v>
      </c>
      <c r="AC695" s="88">
        <v>1</v>
      </c>
      <c r="AD695" s="88">
        <v>3</v>
      </c>
      <c r="AE695" s="88" t="s">
        <v>107</v>
      </c>
      <c r="AG695" s="88">
        <v>0</v>
      </c>
      <c r="AM695" s="88" t="s">
        <v>1929</v>
      </c>
      <c r="AN695" s="88" t="s">
        <v>1930</v>
      </c>
      <c r="AO695" s="88" t="s">
        <v>106</v>
      </c>
      <c r="AP695" s="133" t="str">
        <f t="shared" si="40"/>
        <v>03</v>
      </c>
      <c r="AQ695" s="133" t="str">
        <f t="shared" si="41"/>
        <v>02</v>
      </c>
      <c r="AR695" s="133">
        <f t="shared" si="42"/>
        <v>2023</v>
      </c>
      <c r="AS695" s="133" t="str">
        <f t="shared" si="43"/>
        <v>février</v>
      </c>
    </row>
    <row r="696" spans="1:45" x14ac:dyDescent="0.25">
      <c r="A696" s="88" t="s">
        <v>1927</v>
      </c>
      <c r="B696" s="90">
        <v>44960</v>
      </c>
      <c r="C696" s="88">
        <v>1</v>
      </c>
      <c r="D696" s="88" t="s">
        <v>101</v>
      </c>
      <c r="E696" s="126">
        <v>280000</v>
      </c>
      <c r="F696" s="88">
        <v>2</v>
      </c>
      <c r="H696" s="88" t="s">
        <v>287</v>
      </c>
      <c r="I696" s="88">
        <v>6640</v>
      </c>
      <c r="J696" s="88">
        <v>35000</v>
      </c>
      <c r="K696" s="88">
        <v>35238</v>
      </c>
      <c r="L696" s="88" t="s">
        <v>123</v>
      </c>
      <c r="M696" s="89">
        <v>35</v>
      </c>
      <c r="P696" s="88" t="s">
        <v>1928</v>
      </c>
      <c r="S696" s="88">
        <v>24</v>
      </c>
      <c r="T696" s="88" t="s">
        <v>812</v>
      </c>
      <c r="U696" s="88">
        <v>25</v>
      </c>
      <c r="W696" s="88">
        <v>26</v>
      </c>
      <c r="Y696" s="88">
        <v>27</v>
      </c>
      <c r="AC696" s="88">
        <v>4</v>
      </c>
      <c r="AD696" s="88">
        <v>3</v>
      </c>
      <c r="AE696" s="88" t="s">
        <v>107</v>
      </c>
      <c r="AG696" s="88">
        <v>0</v>
      </c>
      <c r="AM696" s="88" t="s">
        <v>1929</v>
      </c>
      <c r="AN696" s="88" t="s">
        <v>1930</v>
      </c>
      <c r="AO696" s="88" t="s">
        <v>106</v>
      </c>
      <c r="AP696" s="133" t="str">
        <f t="shared" si="40"/>
        <v>03</v>
      </c>
      <c r="AQ696" s="133" t="str">
        <f t="shared" si="41"/>
        <v>02</v>
      </c>
      <c r="AR696" s="133">
        <f t="shared" si="42"/>
        <v>2023</v>
      </c>
      <c r="AS696" s="133" t="str">
        <f t="shared" si="43"/>
        <v>février</v>
      </c>
    </row>
    <row r="697" spans="1:45" x14ac:dyDescent="0.25">
      <c r="A697" s="88" t="s">
        <v>1931</v>
      </c>
      <c r="B697" s="90">
        <v>44966</v>
      </c>
      <c r="C697" s="88">
        <v>1</v>
      </c>
      <c r="D697" s="88" t="s">
        <v>101</v>
      </c>
      <c r="E697" s="126">
        <v>125000</v>
      </c>
      <c r="F697" s="88">
        <v>3</v>
      </c>
      <c r="H697" s="88" t="s">
        <v>311</v>
      </c>
      <c r="I697" s="88">
        <v>2660</v>
      </c>
      <c r="J697" s="88">
        <v>35000</v>
      </c>
      <c r="K697" s="88">
        <v>35238</v>
      </c>
      <c r="L697" s="88" t="s">
        <v>123</v>
      </c>
      <c r="M697" s="89">
        <v>35</v>
      </c>
      <c r="P697" s="88" t="s">
        <v>908</v>
      </c>
      <c r="S697" s="88">
        <v>18</v>
      </c>
      <c r="T697" s="88" t="s">
        <v>936</v>
      </c>
      <c r="AC697" s="88">
        <v>1</v>
      </c>
      <c r="AD697" s="88">
        <v>2</v>
      </c>
      <c r="AE697" s="88" t="s">
        <v>108</v>
      </c>
      <c r="AF697" s="88" t="s">
        <v>152</v>
      </c>
      <c r="AG697" s="88">
        <v>1</v>
      </c>
      <c r="AM697" s="88" t="s">
        <v>909</v>
      </c>
      <c r="AN697" s="88" t="s">
        <v>910</v>
      </c>
      <c r="AO697" s="88" t="s">
        <v>106</v>
      </c>
      <c r="AP697" s="133" t="str">
        <f t="shared" si="40"/>
        <v>09</v>
      </c>
      <c r="AQ697" s="133" t="str">
        <f t="shared" si="41"/>
        <v>02</v>
      </c>
      <c r="AR697" s="133">
        <f t="shared" si="42"/>
        <v>2023</v>
      </c>
      <c r="AS697" s="133" t="str">
        <f t="shared" si="43"/>
        <v>février</v>
      </c>
    </row>
    <row r="698" spans="1:45" x14ac:dyDescent="0.25">
      <c r="A698" s="88" t="s">
        <v>2218</v>
      </c>
      <c r="B698" s="90">
        <v>44981</v>
      </c>
      <c r="C698" s="88">
        <v>1</v>
      </c>
      <c r="D698" s="88" t="s">
        <v>101</v>
      </c>
      <c r="E698" s="126">
        <v>413700</v>
      </c>
      <c r="F698" s="88">
        <v>5</v>
      </c>
      <c r="H698" s="88" t="s">
        <v>493</v>
      </c>
      <c r="I698" s="88">
        <v>1980</v>
      </c>
      <c r="J698" s="88">
        <v>35000</v>
      </c>
      <c r="K698" s="88">
        <v>35238</v>
      </c>
      <c r="L698" s="88" t="s">
        <v>123</v>
      </c>
      <c r="M698" s="89">
        <v>35</v>
      </c>
      <c r="P698" s="88" t="s">
        <v>896</v>
      </c>
      <c r="S698" s="88">
        <v>22</v>
      </c>
      <c r="T698" s="88" t="s">
        <v>2219</v>
      </c>
      <c r="U698" s="88">
        <v>4</v>
      </c>
      <c r="AC698" s="88">
        <v>2</v>
      </c>
      <c r="AD698" s="88">
        <v>3</v>
      </c>
      <c r="AE698" s="88" t="s">
        <v>107</v>
      </c>
      <c r="AG698" s="88">
        <v>0</v>
      </c>
      <c r="AM698" s="88" t="s">
        <v>897</v>
      </c>
      <c r="AN698" s="88" t="s">
        <v>898</v>
      </c>
      <c r="AO698" s="88" t="s">
        <v>106</v>
      </c>
      <c r="AP698" s="133" t="str">
        <f t="shared" si="40"/>
        <v>24</v>
      </c>
      <c r="AQ698" s="133" t="str">
        <f t="shared" si="41"/>
        <v>02</v>
      </c>
      <c r="AR698" s="133">
        <f t="shared" si="42"/>
        <v>2023</v>
      </c>
      <c r="AS698" s="133" t="str">
        <f t="shared" si="43"/>
        <v>février</v>
      </c>
    </row>
    <row r="699" spans="1:45" x14ac:dyDescent="0.25">
      <c r="A699" s="88" t="s">
        <v>2218</v>
      </c>
      <c r="B699" s="90">
        <v>44981</v>
      </c>
      <c r="C699" s="88">
        <v>1</v>
      </c>
      <c r="D699" s="88" t="s">
        <v>101</v>
      </c>
      <c r="E699" s="126">
        <v>413700</v>
      </c>
      <c r="F699" s="88">
        <v>5</v>
      </c>
      <c r="H699" s="88" t="s">
        <v>493</v>
      </c>
      <c r="I699" s="88">
        <v>1980</v>
      </c>
      <c r="J699" s="88">
        <v>35000</v>
      </c>
      <c r="K699" s="88">
        <v>35238</v>
      </c>
      <c r="L699" s="88" t="s">
        <v>123</v>
      </c>
      <c r="M699" s="89">
        <v>35</v>
      </c>
      <c r="P699" s="88" t="s">
        <v>896</v>
      </c>
      <c r="S699" s="88">
        <v>22</v>
      </c>
      <c r="T699" s="88" t="s">
        <v>2219</v>
      </c>
      <c r="U699" s="88">
        <v>4</v>
      </c>
      <c r="AC699" s="88">
        <v>2</v>
      </c>
      <c r="AD699" s="88">
        <v>2</v>
      </c>
      <c r="AE699" s="88" t="s">
        <v>108</v>
      </c>
      <c r="AF699" s="88" t="s">
        <v>169</v>
      </c>
      <c r="AG699" s="88">
        <v>3</v>
      </c>
      <c r="AM699" s="88" t="s">
        <v>897</v>
      </c>
      <c r="AN699" s="88" t="s">
        <v>898</v>
      </c>
      <c r="AO699" s="88" t="s">
        <v>106</v>
      </c>
      <c r="AP699" s="133" t="str">
        <f t="shared" si="40"/>
        <v>24</v>
      </c>
      <c r="AQ699" s="133" t="str">
        <f t="shared" si="41"/>
        <v>02</v>
      </c>
      <c r="AR699" s="133">
        <f t="shared" si="42"/>
        <v>2023</v>
      </c>
      <c r="AS699" s="133" t="str">
        <f t="shared" si="43"/>
        <v>février</v>
      </c>
    </row>
    <row r="700" spans="1:45" x14ac:dyDescent="0.25">
      <c r="A700" s="88" t="s">
        <v>2220</v>
      </c>
      <c r="B700" s="90">
        <v>44973</v>
      </c>
      <c r="C700" s="88">
        <v>1</v>
      </c>
      <c r="D700" s="88" t="s">
        <v>101</v>
      </c>
      <c r="E700" s="126">
        <v>252500</v>
      </c>
      <c r="F700" s="88">
        <v>4</v>
      </c>
      <c r="G700" s="88" t="s">
        <v>122</v>
      </c>
      <c r="H700" s="88" t="s">
        <v>975</v>
      </c>
      <c r="I700" s="88">
        <v>5650</v>
      </c>
      <c r="J700" s="88">
        <v>35000</v>
      </c>
      <c r="K700" s="88">
        <v>35238</v>
      </c>
      <c r="L700" s="88" t="s">
        <v>123</v>
      </c>
      <c r="M700" s="89">
        <v>35</v>
      </c>
      <c r="P700" s="88" t="s">
        <v>976</v>
      </c>
      <c r="S700" s="88">
        <v>13</v>
      </c>
      <c r="T700" s="88" t="s">
        <v>862</v>
      </c>
      <c r="AC700" s="88">
        <v>1</v>
      </c>
      <c r="AD700" s="88">
        <v>2</v>
      </c>
      <c r="AE700" s="88" t="s">
        <v>108</v>
      </c>
      <c r="AF700" s="88" t="s">
        <v>164</v>
      </c>
      <c r="AG700" s="88">
        <v>2</v>
      </c>
      <c r="AM700" s="88" t="s">
        <v>977</v>
      </c>
      <c r="AN700" s="88" t="s">
        <v>978</v>
      </c>
      <c r="AO700" s="88" t="s">
        <v>106</v>
      </c>
      <c r="AP700" s="133" t="str">
        <f t="shared" si="40"/>
        <v>16</v>
      </c>
      <c r="AQ700" s="133" t="str">
        <f t="shared" si="41"/>
        <v>02</v>
      </c>
      <c r="AR700" s="133">
        <f t="shared" si="42"/>
        <v>2023</v>
      </c>
      <c r="AS700" s="133" t="str">
        <f t="shared" si="43"/>
        <v>février</v>
      </c>
    </row>
    <row r="701" spans="1:45" x14ac:dyDescent="0.25">
      <c r="A701" s="88" t="s">
        <v>1946</v>
      </c>
      <c r="B701" s="90">
        <v>45112</v>
      </c>
      <c r="C701" s="88">
        <v>1</v>
      </c>
      <c r="D701" s="88" t="s">
        <v>101</v>
      </c>
      <c r="E701" s="126">
        <v>150000</v>
      </c>
      <c r="F701" s="88">
        <v>1</v>
      </c>
      <c r="H701" s="88" t="s">
        <v>529</v>
      </c>
      <c r="I701" s="88">
        <v>1040</v>
      </c>
      <c r="J701" s="88">
        <v>35000</v>
      </c>
      <c r="K701" s="88">
        <v>35238</v>
      </c>
      <c r="L701" s="88" t="s">
        <v>123</v>
      </c>
      <c r="M701" s="89">
        <v>35</v>
      </c>
      <c r="P701" s="88" t="s">
        <v>530</v>
      </c>
      <c r="S701" s="88">
        <v>103</v>
      </c>
      <c r="T701" s="88" t="s">
        <v>949</v>
      </c>
      <c r="AC701" s="88">
        <v>1</v>
      </c>
      <c r="AD701" s="88">
        <v>4</v>
      </c>
      <c r="AE701" s="88" t="s">
        <v>126</v>
      </c>
      <c r="AF701" s="88" t="s">
        <v>221</v>
      </c>
      <c r="AG701" s="88">
        <v>0</v>
      </c>
      <c r="AM701" s="88" t="s">
        <v>531</v>
      </c>
      <c r="AN701" s="88" t="s">
        <v>532</v>
      </c>
      <c r="AO701" s="88" t="s">
        <v>106</v>
      </c>
      <c r="AP701" s="133" t="str">
        <f t="shared" si="40"/>
        <v>05</v>
      </c>
      <c r="AQ701" s="133" t="str">
        <f t="shared" si="41"/>
        <v>07</v>
      </c>
      <c r="AR701" s="133">
        <f t="shared" si="42"/>
        <v>2023</v>
      </c>
      <c r="AS701" s="133" t="str">
        <f t="shared" si="43"/>
        <v>juillet</v>
      </c>
    </row>
    <row r="702" spans="1:45" x14ac:dyDescent="0.25">
      <c r="A702" s="88" t="s">
        <v>1947</v>
      </c>
      <c r="B702" s="90">
        <v>45100</v>
      </c>
      <c r="C702" s="88">
        <v>1</v>
      </c>
      <c r="D702" s="88" t="s">
        <v>101</v>
      </c>
      <c r="E702" s="126">
        <v>254000</v>
      </c>
      <c r="F702" s="88">
        <v>4</v>
      </c>
      <c r="H702" s="88" t="s">
        <v>432</v>
      </c>
      <c r="I702" s="88">
        <v>1810</v>
      </c>
      <c r="J702" s="88">
        <v>35000</v>
      </c>
      <c r="K702" s="88">
        <v>35238</v>
      </c>
      <c r="L702" s="88" t="s">
        <v>123</v>
      </c>
      <c r="M702" s="89">
        <v>35</v>
      </c>
      <c r="P702" s="88" t="s">
        <v>1948</v>
      </c>
      <c r="S702" s="88">
        <v>28</v>
      </c>
      <c r="T702" s="88" t="s">
        <v>454</v>
      </c>
      <c r="AC702" s="88">
        <v>1</v>
      </c>
      <c r="AD702" s="88">
        <v>4</v>
      </c>
      <c r="AE702" s="88" t="s">
        <v>126</v>
      </c>
      <c r="AF702" s="88" t="s">
        <v>255</v>
      </c>
      <c r="AG702" s="88">
        <v>0</v>
      </c>
      <c r="AM702" s="88" t="s">
        <v>1949</v>
      </c>
      <c r="AN702" s="88" t="s">
        <v>401</v>
      </c>
      <c r="AO702" s="88" t="s">
        <v>106</v>
      </c>
      <c r="AP702" s="133" t="str">
        <f t="shared" si="40"/>
        <v>23</v>
      </c>
      <c r="AQ702" s="133" t="str">
        <f t="shared" si="41"/>
        <v>06</v>
      </c>
      <c r="AR702" s="133">
        <f t="shared" si="42"/>
        <v>2023</v>
      </c>
      <c r="AS702" s="133" t="str">
        <f t="shared" si="43"/>
        <v>juin</v>
      </c>
    </row>
    <row r="703" spans="1:45" x14ac:dyDescent="0.25">
      <c r="A703" s="88" t="s">
        <v>1947</v>
      </c>
      <c r="B703" s="90">
        <v>45100</v>
      </c>
      <c r="C703" s="88">
        <v>1</v>
      </c>
      <c r="D703" s="88" t="s">
        <v>101</v>
      </c>
      <c r="E703" s="126">
        <v>254000</v>
      </c>
      <c r="F703" s="88">
        <v>4</v>
      </c>
      <c r="H703" s="88" t="s">
        <v>432</v>
      </c>
      <c r="I703" s="88">
        <v>1810</v>
      </c>
      <c r="J703" s="88">
        <v>35000</v>
      </c>
      <c r="K703" s="88">
        <v>35238</v>
      </c>
      <c r="L703" s="88" t="s">
        <v>123</v>
      </c>
      <c r="M703" s="89">
        <v>35</v>
      </c>
      <c r="P703" s="88" t="s">
        <v>1948</v>
      </c>
      <c r="S703" s="88">
        <v>28</v>
      </c>
      <c r="T703" s="88" t="s">
        <v>454</v>
      </c>
      <c r="AC703" s="88">
        <v>1</v>
      </c>
      <c r="AD703" s="88">
        <v>4</v>
      </c>
      <c r="AE703" s="88" t="s">
        <v>126</v>
      </c>
      <c r="AF703" s="88" t="s">
        <v>230</v>
      </c>
      <c r="AG703" s="88">
        <v>0</v>
      </c>
      <c r="AM703" s="88" t="s">
        <v>1949</v>
      </c>
      <c r="AN703" s="88" t="s">
        <v>401</v>
      </c>
      <c r="AO703" s="88" t="s">
        <v>106</v>
      </c>
      <c r="AP703" s="133" t="str">
        <f t="shared" si="40"/>
        <v>23</v>
      </c>
      <c r="AQ703" s="133" t="str">
        <f t="shared" si="41"/>
        <v>06</v>
      </c>
      <c r="AR703" s="133">
        <f t="shared" si="42"/>
        <v>2023</v>
      </c>
      <c r="AS703" s="133" t="str">
        <f t="shared" si="43"/>
        <v>juin</v>
      </c>
    </row>
    <row r="704" spans="1:45" x14ac:dyDescent="0.25">
      <c r="A704" s="88" t="s">
        <v>1950</v>
      </c>
      <c r="B704" s="90">
        <v>45103</v>
      </c>
      <c r="C704" s="88">
        <v>1</v>
      </c>
      <c r="D704" s="88" t="s">
        <v>101</v>
      </c>
      <c r="E704" s="126">
        <v>301000</v>
      </c>
      <c r="F704" s="88">
        <v>22</v>
      </c>
      <c r="H704" s="88" t="s">
        <v>845</v>
      </c>
      <c r="I704" s="88">
        <v>8790</v>
      </c>
      <c r="J704" s="88">
        <v>35000</v>
      </c>
      <c r="K704" s="88">
        <v>35238</v>
      </c>
      <c r="L704" s="88" t="s">
        <v>123</v>
      </c>
      <c r="M704" s="89">
        <v>35</v>
      </c>
      <c r="P704" s="88" t="s">
        <v>1078</v>
      </c>
      <c r="S704" s="88">
        <v>73</v>
      </c>
      <c r="AC704" s="88">
        <v>1</v>
      </c>
      <c r="AD704" s="88">
        <v>3</v>
      </c>
      <c r="AE704" s="88" t="s">
        <v>107</v>
      </c>
      <c r="AG704" s="88">
        <v>0</v>
      </c>
      <c r="AM704" s="88" t="s">
        <v>1079</v>
      </c>
      <c r="AN704" s="88" t="s">
        <v>1080</v>
      </c>
      <c r="AO704" s="88" t="s">
        <v>106</v>
      </c>
      <c r="AP704" s="133" t="str">
        <f t="shared" si="40"/>
        <v>26</v>
      </c>
      <c r="AQ704" s="133" t="str">
        <f t="shared" si="41"/>
        <v>06</v>
      </c>
      <c r="AR704" s="133">
        <f t="shared" si="42"/>
        <v>2023</v>
      </c>
      <c r="AS704" s="133" t="str">
        <f t="shared" si="43"/>
        <v>juin</v>
      </c>
    </row>
    <row r="705" spans="1:45" x14ac:dyDescent="0.25">
      <c r="A705" s="88" t="s">
        <v>1950</v>
      </c>
      <c r="B705" s="90">
        <v>45103</v>
      </c>
      <c r="C705" s="88">
        <v>1</v>
      </c>
      <c r="D705" s="88" t="s">
        <v>101</v>
      </c>
      <c r="E705" s="126">
        <v>301000</v>
      </c>
      <c r="F705" s="88">
        <v>22</v>
      </c>
      <c r="H705" s="88" t="s">
        <v>845</v>
      </c>
      <c r="I705" s="88">
        <v>8790</v>
      </c>
      <c r="J705" s="88">
        <v>35000</v>
      </c>
      <c r="K705" s="88">
        <v>35238</v>
      </c>
      <c r="L705" s="88" t="s">
        <v>123</v>
      </c>
      <c r="M705" s="89">
        <v>35</v>
      </c>
      <c r="P705" s="88" t="s">
        <v>1078</v>
      </c>
      <c r="S705" s="88">
        <v>76</v>
      </c>
      <c r="T705" s="88" t="s">
        <v>701</v>
      </c>
      <c r="AC705" s="88">
        <v>1</v>
      </c>
      <c r="AD705" s="88">
        <v>2</v>
      </c>
      <c r="AE705" s="88" t="s">
        <v>108</v>
      </c>
      <c r="AF705" s="88" t="s">
        <v>116</v>
      </c>
      <c r="AG705" s="88">
        <v>4</v>
      </c>
      <c r="AM705" s="88" t="s">
        <v>1079</v>
      </c>
      <c r="AN705" s="88" t="s">
        <v>1080</v>
      </c>
      <c r="AO705" s="88" t="s">
        <v>106</v>
      </c>
      <c r="AP705" s="133" t="str">
        <f t="shared" si="40"/>
        <v>26</v>
      </c>
      <c r="AQ705" s="133" t="str">
        <f t="shared" si="41"/>
        <v>06</v>
      </c>
      <c r="AR705" s="133">
        <f t="shared" si="42"/>
        <v>2023</v>
      </c>
      <c r="AS705" s="133" t="str">
        <f t="shared" si="43"/>
        <v>juin</v>
      </c>
    </row>
    <row r="706" spans="1:45" x14ac:dyDescent="0.25">
      <c r="A706" s="88" t="s">
        <v>1951</v>
      </c>
      <c r="B706" s="90">
        <v>45092</v>
      </c>
      <c r="C706" s="88">
        <v>1</v>
      </c>
      <c r="D706" s="88" t="s">
        <v>101</v>
      </c>
      <c r="E706" s="126">
        <v>75000</v>
      </c>
      <c r="F706" s="88">
        <v>10</v>
      </c>
      <c r="H706" s="88" t="s">
        <v>447</v>
      </c>
      <c r="I706" s="88">
        <v>6850</v>
      </c>
      <c r="J706" s="88">
        <v>35000</v>
      </c>
      <c r="K706" s="88">
        <v>35238</v>
      </c>
      <c r="L706" s="88" t="s">
        <v>123</v>
      </c>
      <c r="M706" s="89">
        <v>35</v>
      </c>
      <c r="P706" s="88" t="s">
        <v>1952</v>
      </c>
      <c r="S706" s="88">
        <v>27</v>
      </c>
      <c r="T706" s="88" t="s">
        <v>1953</v>
      </c>
      <c r="AC706" s="88">
        <v>1</v>
      </c>
      <c r="AD706" s="88">
        <v>2</v>
      </c>
      <c r="AE706" s="88" t="s">
        <v>108</v>
      </c>
      <c r="AF706" s="88" t="s">
        <v>308</v>
      </c>
      <c r="AG706" s="88">
        <v>1</v>
      </c>
      <c r="AM706" s="88" t="s">
        <v>1118</v>
      </c>
      <c r="AN706" s="88" t="s">
        <v>1954</v>
      </c>
      <c r="AO706" s="88" t="s">
        <v>106</v>
      </c>
      <c r="AP706" s="133" t="str">
        <f t="shared" si="40"/>
        <v>15</v>
      </c>
      <c r="AQ706" s="133" t="str">
        <f t="shared" si="41"/>
        <v>06</v>
      </c>
      <c r="AR706" s="133">
        <f t="shared" si="42"/>
        <v>2023</v>
      </c>
      <c r="AS706" s="133" t="str">
        <f t="shared" si="43"/>
        <v>juin</v>
      </c>
    </row>
    <row r="707" spans="1:45" x14ac:dyDescent="0.25">
      <c r="A707" s="88" t="s">
        <v>1955</v>
      </c>
      <c r="B707" s="90">
        <v>45092</v>
      </c>
      <c r="C707" s="88">
        <v>1</v>
      </c>
      <c r="D707" s="88" t="s">
        <v>101</v>
      </c>
      <c r="E707" s="126">
        <v>490000</v>
      </c>
      <c r="F707" s="88">
        <v>16</v>
      </c>
      <c r="G707" s="88" t="s">
        <v>122</v>
      </c>
      <c r="H707" s="88" t="s">
        <v>506</v>
      </c>
      <c r="I707" s="88">
        <v>8710</v>
      </c>
      <c r="J707" s="88">
        <v>35000</v>
      </c>
      <c r="K707" s="88">
        <v>35238</v>
      </c>
      <c r="L707" s="88" t="s">
        <v>123</v>
      </c>
      <c r="M707" s="89">
        <v>35</v>
      </c>
      <c r="P707" s="88" t="s">
        <v>814</v>
      </c>
      <c r="S707" s="88">
        <v>22</v>
      </c>
      <c r="AC707" s="88">
        <v>1</v>
      </c>
      <c r="AD707" s="88">
        <v>2</v>
      </c>
      <c r="AE707" s="88" t="s">
        <v>108</v>
      </c>
      <c r="AF707" s="88" t="s">
        <v>206</v>
      </c>
      <c r="AG707" s="88">
        <v>4</v>
      </c>
      <c r="AM707" s="88" t="s">
        <v>815</v>
      </c>
      <c r="AN707" s="88" t="s">
        <v>816</v>
      </c>
      <c r="AO707" s="88" t="s">
        <v>106</v>
      </c>
      <c r="AP707" s="133" t="str">
        <f t="shared" ref="AP707:AP770" si="44">TEXT(DAY(B707),"jj")</f>
        <v>15</v>
      </c>
      <c r="AQ707" s="133" t="str">
        <f t="shared" ref="AQ707:AQ770" si="45">TEXT(MONTH(B707),"jj")</f>
        <v>06</v>
      </c>
      <c r="AR707" s="133">
        <f t="shared" ref="AR707:AR770" si="46">YEAR(B707)</f>
        <v>2023</v>
      </c>
      <c r="AS707" s="133" t="str">
        <f t="shared" ref="AS707:AS770" si="47">TEXT(B707, "mmmm")</f>
        <v>juin</v>
      </c>
    </row>
    <row r="708" spans="1:45" x14ac:dyDescent="0.25">
      <c r="A708" s="88" t="s">
        <v>1955</v>
      </c>
      <c r="B708" s="90">
        <v>45092</v>
      </c>
      <c r="C708" s="88">
        <v>1</v>
      </c>
      <c r="D708" s="88" t="s">
        <v>101</v>
      </c>
      <c r="E708" s="126">
        <v>490000</v>
      </c>
      <c r="F708" s="88">
        <v>16</v>
      </c>
      <c r="G708" s="88" t="s">
        <v>139</v>
      </c>
      <c r="H708" s="88" t="s">
        <v>506</v>
      </c>
      <c r="I708" s="88">
        <v>8710</v>
      </c>
      <c r="J708" s="88">
        <v>35000</v>
      </c>
      <c r="K708" s="88">
        <v>35238</v>
      </c>
      <c r="L708" s="88" t="s">
        <v>123</v>
      </c>
      <c r="M708" s="89">
        <v>35</v>
      </c>
      <c r="P708" s="88" t="s">
        <v>814</v>
      </c>
      <c r="S708" s="88">
        <v>36</v>
      </c>
      <c r="AC708" s="88">
        <v>1</v>
      </c>
      <c r="AD708" s="88">
        <v>3</v>
      </c>
      <c r="AE708" s="88" t="s">
        <v>107</v>
      </c>
      <c r="AG708" s="88">
        <v>0</v>
      </c>
      <c r="AM708" s="88" t="s">
        <v>815</v>
      </c>
      <c r="AN708" s="88" t="s">
        <v>816</v>
      </c>
      <c r="AO708" s="88" t="s">
        <v>106</v>
      </c>
      <c r="AP708" s="133" t="str">
        <f t="shared" si="44"/>
        <v>15</v>
      </c>
      <c r="AQ708" s="133" t="str">
        <f t="shared" si="45"/>
        <v>06</v>
      </c>
      <c r="AR708" s="133">
        <f t="shared" si="46"/>
        <v>2023</v>
      </c>
      <c r="AS708" s="133" t="str">
        <f t="shared" si="47"/>
        <v>juin</v>
      </c>
    </row>
    <row r="709" spans="1:45" x14ac:dyDescent="0.25">
      <c r="A709" s="88" t="s">
        <v>1956</v>
      </c>
      <c r="B709" s="90">
        <v>45098</v>
      </c>
      <c r="C709" s="88">
        <v>1</v>
      </c>
      <c r="D709" s="88" t="s">
        <v>101</v>
      </c>
      <c r="E709" s="126">
        <v>189791.25</v>
      </c>
      <c r="F709" s="88">
        <v>5</v>
      </c>
      <c r="H709" s="88" t="s">
        <v>357</v>
      </c>
      <c r="I709" s="88">
        <v>9290</v>
      </c>
      <c r="J709" s="88">
        <v>35000</v>
      </c>
      <c r="K709" s="88">
        <v>35238</v>
      </c>
      <c r="L709" s="88" t="s">
        <v>123</v>
      </c>
      <c r="M709" s="89">
        <v>35</v>
      </c>
      <c r="P709" s="88" t="s">
        <v>1101</v>
      </c>
      <c r="S709" s="88">
        <v>46</v>
      </c>
      <c r="U709" s="88">
        <v>57</v>
      </c>
      <c r="V709" s="88" t="s">
        <v>1102</v>
      </c>
      <c r="W709" s="88">
        <v>60</v>
      </c>
      <c r="Y709" s="88">
        <v>61</v>
      </c>
      <c r="AA709" s="88">
        <v>68</v>
      </c>
      <c r="AC709" s="88">
        <v>5</v>
      </c>
      <c r="AD709" s="88">
        <v>3</v>
      </c>
      <c r="AE709" s="88" t="s">
        <v>107</v>
      </c>
      <c r="AG709" s="88">
        <v>0</v>
      </c>
      <c r="AM709" s="88" t="s">
        <v>1103</v>
      </c>
      <c r="AN709" s="88" t="s">
        <v>1104</v>
      </c>
      <c r="AO709" s="88" t="s">
        <v>106</v>
      </c>
      <c r="AP709" s="133" t="str">
        <f t="shared" si="44"/>
        <v>21</v>
      </c>
      <c r="AQ709" s="133" t="str">
        <f t="shared" si="45"/>
        <v>06</v>
      </c>
      <c r="AR709" s="133">
        <f t="shared" si="46"/>
        <v>2023</v>
      </c>
      <c r="AS709" s="133" t="str">
        <f t="shared" si="47"/>
        <v>juin</v>
      </c>
    </row>
    <row r="710" spans="1:45" x14ac:dyDescent="0.25">
      <c r="A710" s="88" t="s">
        <v>1956</v>
      </c>
      <c r="B710" s="90">
        <v>45098</v>
      </c>
      <c r="C710" s="88">
        <v>1</v>
      </c>
      <c r="D710" s="88" t="s">
        <v>101</v>
      </c>
      <c r="E710" s="126">
        <v>189791.25</v>
      </c>
      <c r="F710" s="88">
        <v>5</v>
      </c>
      <c r="H710" s="88" t="s">
        <v>357</v>
      </c>
      <c r="I710" s="88">
        <v>9290</v>
      </c>
      <c r="J710" s="88">
        <v>35000</v>
      </c>
      <c r="K710" s="88">
        <v>35238</v>
      </c>
      <c r="L710" s="88" t="s">
        <v>123</v>
      </c>
      <c r="M710" s="89">
        <v>35</v>
      </c>
      <c r="P710" s="88" t="s">
        <v>1101</v>
      </c>
      <c r="S710" s="88">
        <v>46</v>
      </c>
      <c r="U710" s="88">
        <v>57</v>
      </c>
      <c r="V710" s="88" t="s">
        <v>1102</v>
      </c>
      <c r="W710" s="88">
        <v>60</v>
      </c>
      <c r="Y710" s="88">
        <v>61</v>
      </c>
      <c r="AA710" s="88">
        <v>68</v>
      </c>
      <c r="AC710" s="88">
        <v>5</v>
      </c>
      <c r="AD710" s="88">
        <v>2</v>
      </c>
      <c r="AE710" s="88" t="s">
        <v>108</v>
      </c>
      <c r="AF710" s="88" t="s">
        <v>297</v>
      </c>
      <c r="AG710" s="88">
        <v>6</v>
      </c>
      <c r="AM710" s="88" t="s">
        <v>1103</v>
      </c>
      <c r="AN710" s="88" t="s">
        <v>1104</v>
      </c>
      <c r="AO710" s="88" t="s">
        <v>106</v>
      </c>
      <c r="AP710" s="133" t="str">
        <f t="shared" si="44"/>
        <v>21</v>
      </c>
      <c r="AQ710" s="133" t="str">
        <f t="shared" si="45"/>
        <v>06</v>
      </c>
      <c r="AR710" s="133">
        <f t="shared" si="46"/>
        <v>2023</v>
      </c>
      <c r="AS710" s="133" t="str">
        <f t="shared" si="47"/>
        <v>juin</v>
      </c>
    </row>
    <row r="711" spans="1:45" x14ac:dyDescent="0.25">
      <c r="A711" s="88" t="s">
        <v>1957</v>
      </c>
      <c r="B711" s="90">
        <v>45092</v>
      </c>
      <c r="C711" s="88">
        <v>1</v>
      </c>
      <c r="D711" s="88" t="s">
        <v>101</v>
      </c>
      <c r="E711" s="126">
        <v>20000</v>
      </c>
      <c r="F711" s="88">
        <v>16</v>
      </c>
      <c r="G711" s="88" t="s">
        <v>139</v>
      </c>
      <c r="H711" s="88" t="s">
        <v>506</v>
      </c>
      <c r="I711" s="88">
        <v>8710</v>
      </c>
      <c r="J711" s="88">
        <v>35000</v>
      </c>
      <c r="K711" s="88">
        <v>35238</v>
      </c>
      <c r="L711" s="88" t="s">
        <v>123</v>
      </c>
      <c r="M711" s="89">
        <v>35</v>
      </c>
      <c r="P711" s="88" t="s">
        <v>814</v>
      </c>
      <c r="S711" s="88">
        <v>51</v>
      </c>
      <c r="AC711" s="88">
        <v>1</v>
      </c>
      <c r="AD711" s="88">
        <v>3</v>
      </c>
      <c r="AE711" s="88" t="s">
        <v>107</v>
      </c>
      <c r="AG711" s="88">
        <v>0</v>
      </c>
      <c r="AM711" s="88" t="s">
        <v>815</v>
      </c>
      <c r="AN711" s="88" t="s">
        <v>816</v>
      </c>
      <c r="AO711" s="88" t="s">
        <v>106</v>
      </c>
      <c r="AP711" s="133" t="str">
        <f t="shared" si="44"/>
        <v>15</v>
      </c>
      <c r="AQ711" s="133" t="str">
        <f t="shared" si="45"/>
        <v>06</v>
      </c>
      <c r="AR711" s="133">
        <f t="shared" si="46"/>
        <v>2023</v>
      </c>
      <c r="AS711" s="133" t="str">
        <f t="shared" si="47"/>
        <v>juin</v>
      </c>
    </row>
    <row r="712" spans="1:45" x14ac:dyDescent="0.25">
      <c r="A712" s="88" t="s">
        <v>1958</v>
      </c>
      <c r="B712" s="90">
        <v>45107</v>
      </c>
      <c r="C712" s="88">
        <v>1</v>
      </c>
      <c r="D712" s="88" t="s">
        <v>101</v>
      </c>
      <c r="E712" s="126">
        <v>146000</v>
      </c>
      <c r="F712" s="88">
        <v>8</v>
      </c>
      <c r="H712" s="88" t="s">
        <v>797</v>
      </c>
      <c r="I712" s="88">
        <v>8780</v>
      </c>
      <c r="J712" s="88">
        <v>35000</v>
      </c>
      <c r="K712" s="88">
        <v>35238</v>
      </c>
      <c r="L712" s="88" t="s">
        <v>123</v>
      </c>
      <c r="M712" s="89">
        <v>35</v>
      </c>
      <c r="P712" s="88" t="s">
        <v>798</v>
      </c>
      <c r="S712" s="88">
        <v>69</v>
      </c>
      <c r="T712" s="88" t="s">
        <v>1244</v>
      </c>
      <c r="AC712" s="88">
        <v>1</v>
      </c>
      <c r="AD712" s="88">
        <v>2</v>
      </c>
      <c r="AE712" s="88" t="s">
        <v>108</v>
      </c>
      <c r="AF712" s="88" t="s">
        <v>229</v>
      </c>
      <c r="AG712" s="88">
        <v>2</v>
      </c>
      <c r="AM712" s="88" t="s">
        <v>799</v>
      </c>
      <c r="AN712" s="88" t="s">
        <v>800</v>
      </c>
      <c r="AO712" s="88" t="s">
        <v>106</v>
      </c>
      <c r="AP712" s="133" t="str">
        <f t="shared" si="44"/>
        <v>30</v>
      </c>
      <c r="AQ712" s="133" t="str">
        <f t="shared" si="45"/>
        <v>06</v>
      </c>
      <c r="AR712" s="133">
        <f t="shared" si="46"/>
        <v>2023</v>
      </c>
      <c r="AS712" s="133" t="str">
        <f t="shared" si="47"/>
        <v>juin</v>
      </c>
    </row>
    <row r="713" spans="1:45" x14ac:dyDescent="0.25">
      <c r="A713" s="88" t="s">
        <v>1959</v>
      </c>
      <c r="B713" s="90">
        <v>45099</v>
      </c>
      <c r="C713" s="88">
        <v>1</v>
      </c>
      <c r="D713" s="88" t="s">
        <v>101</v>
      </c>
      <c r="E713" s="126">
        <v>20000</v>
      </c>
      <c r="F713" s="88">
        <v>16</v>
      </c>
      <c r="G713" s="88" t="s">
        <v>139</v>
      </c>
      <c r="H713" s="88" t="s">
        <v>506</v>
      </c>
      <c r="I713" s="88">
        <v>8710</v>
      </c>
      <c r="J713" s="88">
        <v>35000</v>
      </c>
      <c r="K713" s="88">
        <v>35238</v>
      </c>
      <c r="L713" s="88" t="s">
        <v>123</v>
      </c>
      <c r="M713" s="89">
        <v>35</v>
      </c>
      <c r="P713" s="88" t="s">
        <v>814</v>
      </c>
      <c r="S713" s="88">
        <v>54</v>
      </c>
      <c r="AC713" s="88">
        <v>1</v>
      </c>
      <c r="AD713" s="88">
        <v>3</v>
      </c>
      <c r="AE713" s="88" t="s">
        <v>107</v>
      </c>
      <c r="AG713" s="88">
        <v>0</v>
      </c>
      <c r="AM713" s="88" t="s">
        <v>815</v>
      </c>
      <c r="AN713" s="88" t="s">
        <v>816</v>
      </c>
      <c r="AO713" s="88" t="s">
        <v>106</v>
      </c>
      <c r="AP713" s="133" t="str">
        <f t="shared" si="44"/>
        <v>22</v>
      </c>
      <c r="AQ713" s="133" t="str">
        <f t="shared" si="45"/>
        <v>06</v>
      </c>
      <c r="AR713" s="133">
        <f t="shared" si="46"/>
        <v>2023</v>
      </c>
      <c r="AS713" s="133" t="str">
        <f t="shared" si="47"/>
        <v>juin</v>
      </c>
    </row>
    <row r="714" spans="1:45" x14ac:dyDescent="0.25">
      <c r="A714" s="88" t="s">
        <v>1960</v>
      </c>
      <c r="B714" s="90">
        <v>45113</v>
      </c>
      <c r="C714" s="88">
        <v>1</v>
      </c>
      <c r="D714" s="88" t="s">
        <v>101</v>
      </c>
      <c r="E714" s="126">
        <v>9350</v>
      </c>
      <c r="F714" s="88">
        <v>14</v>
      </c>
      <c r="H714" s="88" t="s">
        <v>845</v>
      </c>
      <c r="I714" s="88">
        <v>8790</v>
      </c>
      <c r="J714" s="88">
        <v>35000</v>
      </c>
      <c r="K714" s="88">
        <v>35238</v>
      </c>
      <c r="L714" s="88" t="s">
        <v>123</v>
      </c>
      <c r="M714" s="89">
        <v>35</v>
      </c>
      <c r="P714" s="88" t="s">
        <v>1481</v>
      </c>
      <c r="S714" s="88">
        <v>12</v>
      </c>
      <c r="T714" s="88" t="s">
        <v>335</v>
      </c>
      <c r="AC714" s="88">
        <v>1</v>
      </c>
      <c r="AD714" s="88">
        <v>2</v>
      </c>
      <c r="AE714" s="88" t="s">
        <v>108</v>
      </c>
      <c r="AF714" s="88" t="s">
        <v>310</v>
      </c>
      <c r="AG714" s="88">
        <v>1</v>
      </c>
      <c r="AM714" s="88" t="s">
        <v>1482</v>
      </c>
      <c r="AN714" s="88" t="s">
        <v>1483</v>
      </c>
      <c r="AO714" s="88" t="s">
        <v>106</v>
      </c>
      <c r="AP714" s="133" t="str">
        <f t="shared" si="44"/>
        <v>06</v>
      </c>
      <c r="AQ714" s="133" t="str">
        <f t="shared" si="45"/>
        <v>07</v>
      </c>
      <c r="AR714" s="133">
        <f t="shared" si="46"/>
        <v>2023</v>
      </c>
      <c r="AS714" s="133" t="str">
        <f t="shared" si="47"/>
        <v>juillet</v>
      </c>
    </row>
    <row r="715" spans="1:45" x14ac:dyDescent="0.25">
      <c r="A715" s="88" t="s">
        <v>1961</v>
      </c>
      <c r="B715" s="90">
        <v>45127</v>
      </c>
      <c r="C715" s="88">
        <v>1</v>
      </c>
      <c r="D715" s="88" t="s">
        <v>101</v>
      </c>
      <c r="E715" s="126">
        <v>220000</v>
      </c>
      <c r="F715" s="88">
        <v>17</v>
      </c>
      <c r="H715" s="88" t="s">
        <v>287</v>
      </c>
      <c r="I715" s="88">
        <v>6640</v>
      </c>
      <c r="J715" s="88">
        <v>35000</v>
      </c>
      <c r="K715" s="88">
        <v>35238</v>
      </c>
      <c r="L715" s="88" t="s">
        <v>123</v>
      </c>
      <c r="M715" s="89">
        <v>35</v>
      </c>
      <c r="P715" s="88" t="s">
        <v>1391</v>
      </c>
      <c r="S715" s="88">
        <v>11</v>
      </c>
      <c r="T715" s="88" t="s">
        <v>992</v>
      </c>
      <c r="AC715" s="88">
        <v>1</v>
      </c>
      <c r="AD715" s="88">
        <v>3</v>
      </c>
      <c r="AE715" s="88" t="s">
        <v>107</v>
      </c>
      <c r="AG715" s="88">
        <v>0</v>
      </c>
      <c r="AM715" s="88" t="s">
        <v>1243</v>
      </c>
      <c r="AN715" s="88" t="s">
        <v>1392</v>
      </c>
      <c r="AO715" s="88" t="s">
        <v>106</v>
      </c>
      <c r="AP715" s="133" t="str">
        <f t="shared" si="44"/>
        <v>20</v>
      </c>
      <c r="AQ715" s="133" t="str">
        <f t="shared" si="45"/>
        <v>07</v>
      </c>
      <c r="AR715" s="133">
        <f t="shared" si="46"/>
        <v>2023</v>
      </c>
      <c r="AS715" s="133" t="str">
        <f t="shared" si="47"/>
        <v>juillet</v>
      </c>
    </row>
    <row r="716" spans="1:45" x14ac:dyDescent="0.25">
      <c r="A716" s="88" t="s">
        <v>1961</v>
      </c>
      <c r="B716" s="90">
        <v>45127</v>
      </c>
      <c r="C716" s="88">
        <v>1</v>
      </c>
      <c r="D716" s="88" t="s">
        <v>101</v>
      </c>
      <c r="E716" s="126">
        <v>220000</v>
      </c>
      <c r="F716" s="88">
        <v>17</v>
      </c>
      <c r="H716" s="88" t="s">
        <v>287</v>
      </c>
      <c r="I716" s="88">
        <v>6640</v>
      </c>
      <c r="J716" s="88">
        <v>35000</v>
      </c>
      <c r="K716" s="88">
        <v>35238</v>
      </c>
      <c r="L716" s="88" t="s">
        <v>123</v>
      </c>
      <c r="M716" s="89">
        <v>35</v>
      </c>
      <c r="P716" s="88" t="s">
        <v>1391</v>
      </c>
      <c r="S716" s="88">
        <v>11</v>
      </c>
      <c r="T716" s="88" t="s">
        <v>992</v>
      </c>
      <c r="AC716" s="88">
        <v>1</v>
      </c>
      <c r="AD716" s="88">
        <v>3</v>
      </c>
      <c r="AE716" s="88" t="s">
        <v>107</v>
      </c>
      <c r="AG716" s="88">
        <v>0</v>
      </c>
      <c r="AM716" s="88" t="s">
        <v>1243</v>
      </c>
      <c r="AN716" s="88" t="s">
        <v>1392</v>
      </c>
      <c r="AO716" s="88" t="s">
        <v>106</v>
      </c>
      <c r="AP716" s="133" t="str">
        <f t="shared" si="44"/>
        <v>20</v>
      </c>
      <c r="AQ716" s="133" t="str">
        <f t="shared" si="45"/>
        <v>07</v>
      </c>
      <c r="AR716" s="133">
        <f t="shared" si="46"/>
        <v>2023</v>
      </c>
      <c r="AS716" s="133" t="str">
        <f t="shared" si="47"/>
        <v>juillet</v>
      </c>
    </row>
    <row r="717" spans="1:45" x14ac:dyDescent="0.25">
      <c r="A717" s="88" t="s">
        <v>1961</v>
      </c>
      <c r="B717" s="90">
        <v>45127</v>
      </c>
      <c r="C717" s="88">
        <v>1</v>
      </c>
      <c r="D717" s="88" t="s">
        <v>101</v>
      </c>
      <c r="E717" s="126">
        <v>220000</v>
      </c>
      <c r="F717" s="88">
        <v>17</v>
      </c>
      <c r="H717" s="88" t="s">
        <v>287</v>
      </c>
      <c r="I717" s="88">
        <v>6640</v>
      </c>
      <c r="J717" s="88">
        <v>35000</v>
      </c>
      <c r="K717" s="88">
        <v>35238</v>
      </c>
      <c r="L717" s="88" t="s">
        <v>123</v>
      </c>
      <c r="M717" s="89">
        <v>35</v>
      </c>
      <c r="P717" s="88" t="s">
        <v>1391</v>
      </c>
      <c r="S717" s="88">
        <v>25</v>
      </c>
      <c r="AC717" s="88">
        <v>1</v>
      </c>
      <c r="AD717" s="88">
        <v>3</v>
      </c>
      <c r="AE717" s="88" t="s">
        <v>107</v>
      </c>
      <c r="AG717" s="88">
        <v>0</v>
      </c>
      <c r="AM717" s="88" t="s">
        <v>1243</v>
      </c>
      <c r="AN717" s="88" t="s">
        <v>1392</v>
      </c>
      <c r="AO717" s="88" t="s">
        <v>106</v>
      </c>
      <c r="AP717" s="133" t="str">
        <f t="shared" si="44"/>
        <v>20</v>
      </c>
      <c r="AQ717" s="133" t="str">
        <f t="shared" si="45"/>
        <v>07</v>
      </c>
      <c r="AR717" s="133">
        <f t="shared" si="46"/>
        <v>2023</v>
      </c>
      <c r="AS717" s="133" t="str">
        <f t="shared" si="47"/>
        <v>juillet</v>
      </c>
    </row>
    <row r="718" spans="1:45" x14ac:dyDescent="0.25">
      <c r="A718" s="88" t="s">
        <v>1961</v>
      </c>
      <c r="B718" s="90">
        <v>45127</v>
      </c>
      <c r="C718" s="88">
        <v>1</v>
      </c>
      <c r="D718" s="88" t="s">
        <v>101</v>
      </c>
      <c r="E718" s="126">
        <v>220000</v>
      </c>
      <c r="F718" s="88">
        <v>17</v>
      </c>
      <c r="H718" s="88" t="s">
        <v>287</v>
      </c>
      <c r="I718" s="88">
        <v>6640</v>
      </c>
      <c r="J718" s="88">
        <v>35000</v>
      </c>
      <c r="K718" s="88">
        <v>35238</v>
      </c>
      <c r="L718" s="88" t="s">
        <v>123</v>
      </c>
      <c r="M718" s="89">
        <v>35</v>
      </c>
      <c r="P718" s="88" t="s">
        <v>1391</v>
      </c>
      <c r="S718" s="88">
        <v>11</v>
      </c>
      <c r="T718" s="88" t="s">
        <v>992</v>
      </c>
      <c r="AC718" s="88">
        <v>1</v>
      </c>
      <c r="AD718" s="88">
        <v>2</v>
      </c>
      <c r="AE718" s="88" t="s">
        <v>108</v>
      </c>
      <c r="AF718" s="88" t="s">
        <v>120</v>
      </c>
      <c r="AG718" s="88">
        <v>3</v>
      </c>
      <c r="AM718" s="88" t="s">
        <v>1243</v>
      </c>
      <c r="AN718" s="88" t="s">
        <v>1392</v>
      </c>
      <c r="AO718" s="88" t="s">
        <v>106</v>
      </c>
      <c r="AP718" s="133" t="str">
        <f t="shared" si="44"/>
        <v>20</v>
      </c>
      <c r="AQ718" s="133" t="str">
        <f t="shared" si="45"/>
        <v>07</v>
      </c>
      <c r="AR718" s="133">
        <f t="shared" si="46"/>
        <v>2023</v>
      </c>
      <c r="AS718" s="133" t="str">
        <f t="shared" si="47"/>
        <v>juillet</v>
      </c>
    </row>
    <row r="719" spans="1:45" x14ac:dyDescent="0.25">
      <c r="A719" s="88" t="s">
        <v>1962</v>
      </c>
      <c r="B719" s="90">
        <v>45124</v>
      </c>
      <c r="C719" s="88">
        <v>1</v>
      </c>
      <c r="D719" s="88" t="s">
        <v>101</v>
      </c>
      <c r="E719" s="126">
        <v>24600</v>
      </c>
      <c r="F719" s="88">
        <v>14</v>
      </c>
      <c r="H719" s="88" t="s">
        <v>845</v>
      </c>
      <c r="I719" s="88">
        <v>8790</v>
      </c>
      <c r="J719" s="88">
        <v>35000</v>
      </c>
      <c r="K719" s="88">
        <v>35238</v>
      </c>
      <c r="L719" s="88" t="s">
        <v>123</v>
      </c>
      <c r="M719" s="89">
        <v>35</v>
      </c>
      <c r="P719" s="88" t="s">
        <v>1481</v>
      </c>
      <c r="S719" s="88">
        <v>3</v>
      </c>
      <c r="T719" s="88" t="s">
        <v>966</v>
      </c>
      <c r="AC719" s="88">
        <v>1</v>
      </c>
      <c r="AD719" s="88">
        <v>2</v>
      </c>
      <c r="AE719" s="88" t="s">
        <v>108</v>
      </c>
      <c r="AF719" s="88" t="s">
        <v>138</v>
      </c>
      <c r="AG719" s="88">
        <v>1</v>
      </c>
      <c r="AM719" s="88" t="s">
        <v>1482</v>
      </c>
      <c r="AN719" s="88" t="s">
        <v>1483</v>
      </c>
      <c r="AO719" s="88" t="s">
        <v>106</v>
      </c>
      <c r="AP719" s="133" t="str">
        <f t="shared" si="44"/>
        <v>17</v>
      </c>
      <c r="AQ719" s="133" t="str">
        <f t="shared" si="45"/>
        <v>07</v>
      </c>
      <c r="AR719" s="133">
        <f t="shared" si="46"/>
        <v>2023</v>
      </c>
      <c r="AS719" s="133" t="str">
        <f t="shared" si="47"/>
        <v>juillet</v>
      </c>
    </row>
    <row r="720" spans="1:45" x14ac:dyDescent="0.25">
      <c r="A720" s="88" t="s">
        <v>1963</v>
      </c>
      <c r="B720" s="90">
        <v>45103</v>
      </c>
      <c r="C720" s="88">
        <v>1</v>
      </c>
      <c r="D720" s="88" t="s">
        <v>101</v>
      </c>
      <c r="E720" s="126">
        <v>105000</v>
      </c>
      <c r="F720" s="88">
        <v>20</v>
      </c>
      <c r="G720" s="88" t="s">
        <v>122</v>
      </c>
      <c r="H720" s="88" t="s">
        <v>280</v>
      </c>
      <c r="I720" s="88">
        <v>2420</v>
      </c>
      <c r="J720" s="88">
        <v>35000</v>
      </c>
      <c r="K720" s="88">
        <v>35238</v>
      </c>
      <c r="L720" s="88" t="s">
        <v>123</v>
      </c>
      <c r="M720" s="89">
        <v>35</v>
      </c>
      <c r="P720" s="88" t="s">
        <v>1964</v>
      </c>
      <c r="S720" s="88">
        <v>4</v>
      </c>
      <c r="AC720" s="88">
        <v>1</v>
      </c>
      <c r="AD720" s="88">
        <v>2</v>
      </c>
      <c r="AE720" s="88" t="s">
        <v>108</v>
      </c>
      <c r="AF720" s="88" t="s">
        <v>221</v>
      </c>
      <c r="AG720" s="88">
        <v>4</v>
      </c>
      <c r="AM720" s="88" t="s">
        <v>1965</v>
      </c>
      <c r="AN720" s="88" t="s">
        <v>635</v>
      </c>
      <c r="AO720" s="88" t="s">
        <v>106</v>
      </c>
      <c r="AP720" s="133" t="str">
        <f t="shared" si="44"/>
        <v>26</v>
      </c>
      <c r="AQ720" s="133" t="str">
        <f t="shared" si="45"/>
        <v>06</v>
      </c>
      <c r="AR720" s="133">
        <f t="shared" si="46"/>
        <v>2023</v>
      </c>
      <c r="AS720" s="133" t="str">
        <f t="shared" si="47"/>
        <v>juin</v>
      </c>
    </row>
    <row r="721" spans="1:45" x14ac:dyDescent="0.25">
      <c r="A721" s="88" t="s">
        <v>1963</v>
      </c>
      <c r="B721" s="90">
        <v>45103</v>
      </c>
      <c r="C721" s="88">
        <v>1</v>
      </c>
      <c r="D721" s="88" t="s">
        <v>101</v>
      </c>
      <c r="E721" s="126">
        <v>105000</v>
      </c>
      <c r="F721" s="88">
        <v>20</v>
      </c>
      <c r="G721" s="88" t="s">
        <v>122</v>
      </c>
      <c r="H721" s="88" t="s">
        <v>280</v>
      </c>
      <c r="I721" s="88">
        <v>2420</v>
      </c>
      <c r="J721" s="88">
        <v>35000</v>
      </c>
      <c r="K721" s="88">
        <v>35238</v>
      </c>
      <c r="L721" s="88" t="s">
        <v>123</v>
      </c>
      <c r="M721" s="89">
        <v>35</v>
      </c>
      <c r="P721" s="88" t="s">
        <v>1964</v>
      </c>
      <c r="S721" s="88">
        <v>10</v>
      </c>
      <c r="AC721" s="88">
        <v>1</v>
      </c>
      <c r="AD721" s="88">
        <v>3</v>
      </c>
      <c r="AE721" s="88" t="s">
        <v>107</v>
      </c>
      <c r="AG721" s="88">
        <v>0</v>
      </c>
      <c r="AM721" s="88" t="s">
        <v>1965</v>
      </c>
      <c r="AN721" s="88" t="s">
        <v>635</v>
      </c>
      <c r="AO721" s="88" t="s">
        <v>106</v>
      </c>
      <c r="AP721" s="133" t="str">
        <f t="shared" si="44"/>
        <v>26</v>
      </c>
      <c r="AQ721" s="133" t="str">
        <f t="shared" si="45"/>
        <v>06</v>
      </c>
      <c r="AR721" s="133">
        <f t="shared" si="46"/>
        <v>2023</v>
      </c>
      <c r="AS721" s="133" t="str">
        <f t="shared" si="47"/>
        <v>juin</v>
      </c>
    </row>
    <row r="722" spans="1:45" x14ac:dyDescent="0.25">
      <c r="A722" s="88" t="s">
        <v>1966</v>
      </c>
      <c r="B722" s="90">
        <v>45126</v>
      </c>
      <c r="C722" s="88">
        <v>1</v>
      </c>
      <c r="D722" s="88" t="s">
        <v>101</v>
      </c>
      <c r="E722" s="126">
        <v>460000</v>
      </c>
      <c r="F722" s="88">
        <v>3</v>
      </c>
      <c r="H722" s="88" t="s">
        <v>562</v>
      </c>
      <c r="I722" s="88">
        <v>5070</v>
      </c>
      <c r="J722" s="88">
        <v>35000</v>
      </c>
      <c r="K722" s="88">
        <v>35238</v>
      </c>
      <c r="L722" s="88" t="s">
        <v>123</v>
      </c>
      <c r="M722" s="89">
        <v>35</v>
      </c>
      <c r="P722" s="88" t="s">
        <v>405</v>
      </c>
      <c r="S722" s="88">
        <v>161</v>
      </c>
      <c r="AC722" s="88">
        <v>1</v>
      </c>
      <c r="AD722" s="88">
        <v>2</v>
      </c>
      <c r="AE722" s="88" t="s">
        <v>108</v>
      </c>
      <c r="AF722" s="88" t="s">
        <v>140</v>
      </c>
      <c r="AG722" s="88">
        <v>4</v>
      </c>
      <c r="AM722" s="88" t="s">
        <v>406</v>
      </c>
      <c r="AN722" s="88" t="s">
        <v>407</v>
      </c>
      <c r="AO722" s="88" t="s">
        <v>106</v>
      </c>
      <c r="AP722" s="133" t="str">
        <f t="shared" si="44"/>
        <v>19</v>
      </c>
      <c r="AQ722" s="133" t="str">
        <f t="shared" si="45"/>
        <v>07</v>
      </c>
      <c r="AR722" s="133">
        <f t="shared" si="46"/>
        <v>2023</v>
      </c>
      <c r="AS722" s="133" t="str">
        <f t="shared" si="47"/>
        <v>juillet</v>
      </c>
    </row>
    <row r="723" spans="1:45" x14ac:dyDescent="0.25">
      <c r="A723" s="88" t="s">
        <v>1966</v>
      </c>
      <c r="B723" s="90">
        <v>45126</v>
      </c>
      <c r="C723" s="88">
        <v>1</v>
      </c>
      <c r="D723" s="88" t="s">
        <v>101</v>
      </c>
      <c r="E723" s="126">
        <v>460000</v>
      </c>
      <c r="F723" s="88">
        <v>7</v>
      </c>
      <c r="H723" s="88" t="s">
        <v>404</v>
      </c>
      <c r="I723" s="88">
        <v>6031</v>
      </c>
      <c r="J723" s="88">
        <v>35000</v>
      </c>
      <c r="K723" s="88">
        <v>35238</v>
      </c>
      <c r="L723" s="88" t="s">
        <v>123</v>
      </c>
      <c r="M723" s="89">
        <v>35</v>
      </c>
      <c r="P723" s="88" t="s">
        <v>405</v>
      </c>
      <c r="S723" s="88">
        <v>71</v>
      </c>
      <c r="AC723" s="88">
        <v>1</v>
      </c>
      <c r="AD723" s="88">
        <v>3</v>
      </c>
      <c r="AE723" s="88" t="s">
        <v>107</v>
      </c>
      <c r="AG723" s="88">
        <v>0</v>
      </c>
      <c r="AM723" s="88" t="s">
        <v>406</v>
      </c>
      <c r="AN723" s="88" t="s">
        <v>407</v>
      </c>
      <c r="AO723" s="88" t="s">
        <v>106</v>
      </c>
      <c r="AP723" s="133" t="str">
        <f t="shared" si="44"/>
        <v>19</v>
      </c>
      <c r="AQ723" s="133" t="str">
        <f t="shared" si="45"/>
        <v>07</v>
      </c>
      <c r="AR723" s="133">
        <f t="shared" si="46"/>
        <v>2023</v>
      </c>
      <c r="AS723" s="133" t="str">
        <f t="shared" si="47"/>
        <v>juillet</v>
      </c>
    </row>
    <row r="724" spans="1:45" x14ac:dyDescent="0.25">
      <c r="A724" s="88" t="s">
        <v>1966</v>
      </c>
      <c r="B724" s="90">
        <v>45126</v>
      </c>
      <c r="C724" s="88">
        <v>1</v>
      </c>
      <c r="D724" s="88" t="s">
        <v>101</v>
      </c>
      <c r="E724" s="126">
        <v>460000</v>
      </c>
      <c r="F724" s="88">
        <v>3</v>
      </c>
      <c r="H724" s="88" t="s">
        <v>562</v>
      </c>
      <c r="I724" s="88">
        <v>5070</v>
      </c>
      <c r="J724" s="88">
        <v>35000</v>
      </c>
      <c r="K724" s="88">
        <v>35238</v>
      </c>
      <c r="L724" s="88" t="s">
        <v>123</v>
      </c>
      <c r="M724" s="89">
        <v>35</v>
      </c>
      <c r="P724" s="88" t="s">
        <v>405</v>
      </c>
      <c r="S724" s="88">
        <v>161</v>
      </c>
      <c r="AC724" s="88">
        <v>1</v>
      </c>
      <c r="AD724" s="88">
        <v>3</v>
      </c>
      <c r="AE724" s="88" t="s">
        <v>107</v>
      </c>
      <c r="AG724" s="88">
        <v>0</v>
      </c>
      <c r="AM724" s="88" t="s">
        <v>406</v>
      </c>
      <c r="AN724" s="88" t="s">
        <v>407</v>
      </c>
      <c r="AO724" s="88" t="s">
        <v>106</v>
      </c>
      <c r="AP724" s="133" t="str">
        <f t="shared" si="44"/>
        <v>19</v>
      </c>
      <c r="AQ724" s="133" t="str">
        <f t="shared" si="45"/>
        <v>07</v>
      </c>
      <c r="AR724" s="133">
        <f t="shared" si="46"/>
        <v>2023</v>
      </c>
      <c r="AS724" s="133" t="str">
        <f t="shared" si="47"/>
        <v>juillet</v>
      </c>
    </row>
    <row r="725" spans="1:45" x14ac:dyDescent="0.25">
      <c r="A725" s="88" t="s">
        <v>1967</v>
      </c>
      <c r="B725" s="90">
        <v>45132</v>
      </c>
      <c r="C725" s="88">
        <v>1</v>
      </c>
      <c r="D725" s="88" t="s">
        <v>101</v>
      </c>
      <c r="E725" s="126">
        <v>15000</v>
      </c>
      <c r="F725" s="88">
        <v>9</v>
      </c>
      <c r="H725" s="88" t="s">
        <v>1808</v>
      </c>
      <c r="I725" s="88">
        <v>2720</v>
      </c>
      <c r="J725" s="88">
        <v>35000</v>
      </c>
      <c r="K725" s="88">
        <v>35238</v>
      </c>
      <c r="L725" s="88" t="s">
        <v>123</v>
      </c>
      <c r="M725" s="89">
        <v>35</v>
      </c>
      <c r="P725" s="88" t="s">
        <v>779</v>
      </c>
      <c r="S725" s="88">
        <v>154</v>
      </c>
      <c r="AC725" s="88">
        <v>1</v>
      </c>
      <c r="AD725" s="88">
        <v>3</v>
      </c>
      <c r="AE725" s="88" t="s">
        <v>107</v>
      </c>
      <c r="AG725" s="88">
        <v>0</v>
      </c>
      <c r="AM725" s="88" t="s">
        <v>781</v>
      </c>
      <c r="AN725" s="88" t="s">
        <v>782</v>
      </c>
      <c r="AO725" s="88" t="s">
        <v>106</v>
      </c>
      <c r="AP725" s="133" t="str">
        <f t="shared" si="44"/>
        <v>25</v>
      </c>
      <c r="AQ725" s="133" t="str">
        <f t="shared" si="45"/>
        <v>07</v>
      </c>
      <c r="AR725" s="133">
        <f t="shared" si="46"/>
        <v>2023</v>
      </c>
      <c r="AS725" s="133" t="str">
        <f t="shared" si="47"/>
        <v>juillet</v>
      </c>
    </row>
    <row r="726" spans="1:45" x14ac:dyDescent="0.25">
      <c r="A726" s="88" t="s">
        <v>1968</v>
      </c>
      <c r="B726" s="90">
        <v>45133</v>
      </c>
      <c r="C726" s="88">
        <v>1</v>
      </c>
      <c r="D726" s="88" t="s">
        <v>101</v>
      </c>
      <c r="E726" s="126">
        <v>429390</v>
      </c>
      <c r="F726" s="88">
        <v>3</v>
      </c>
      <c r="H726" s="88" t="s">
        <v>295</v>
      </c>
      <c r="I726" s="88">
        <v>2980</v>
      </c>
      <c r="J726" s="88">
        <v>35000</v>
      </c>
      <c r="K726" s="88">
        <v>35238</v>
      </c>
      <c r="L726" s="88" t="s">
        <v>123</v>
      </c>
      <c r="M726" s="89">
        <v>35</v>
      </c>
      <c r="P726" s="88" t="s">
        <v>1257</v>
      </c>
      <c r="S726" s="88">
        <v>27</v>
      </c>
      <c r="U726" s="88">
        <v>8</v>
      </c>
      <c r="V726" s="88" t="s">
        <v>1969</v>
      </c>
      <c r="W726" s="88">
        <v>9</v>
      </c>
      <c r="AC726" s="88">
        <v>3</v>
      </c>
      <c r="AD726" s="88">
        <v>3</v>
      </c>
      <c r="AE726" s="88" t="s">
        <v>107</v>
      </c>
      <c r="AG726" s="88">
        <v>0</v>
      </c>
      <c r="AM726" s="88" t="s">
        <v>1259</v>
      </c>
      <c r="AN726" s="88" t="s">
        <v>1260</v>
      </c>
      <c r="AO726" s="88" t="s">
        <v>106</v>
      </c>
      <c r="AP726" s="133" t="str">
        <f t="shared" si="44"/>
        <v>26</v>
      </c>
      <c r="AQ726" s="133" t="str">
        <f t="shared" si="45"/>
        <v>07</v>
      </c>
      <c r="AR726" s="133">
        <f t="shared" si="46"/>
        <v>2023</v>
      </c>
      <c r="AS726" s="133" t="str">
        <f t="shared" si="47"/>
        <v>juillet</v>
      </c>
    </row>
    <row r="727" spans="1:45" x14ac:dyDescent="0.25">
      <c r="A727" s="88" t="s">
        <v>1968</v>
      </c>
      <c r="B727" s="90">
        <v>45133</v>
      </c>
      <c r="C727" s="88">
        <v>1</v>
      </c>
      <c r="D727" s="88" t="s">
        <v>101</v>
      </c>
      <c r="E727" s="126">
        <v>429390</v>
      </c>
      <c r="F727" s="88">
        <v>3</v>
      </c>
      <c r="H727" s="88" t="s">
        <v>295</v>
      </c>
      <c r="I727" s="88">
        <v>2980</v>
      </c>
      <c r="J727" s="88">
        <v>35000</v>
      </c>
      <c r="K727" s="88">
        <v>35238</v>
      </c>
      <c r="L727" s="88" t="s">
        <v>123</v>
      </c>
      <c r="M727" s="89">
        <v>35</v>
      </c>
      <c r="P727" s="88" t="s">
        <v>1257</v>
      </c>
      <c r="S727" s="88">
        <v>27</v>
      </c>
      <c r="U727" s="88">
        <v>8</v>
      </c>
      <c r="V727" s="88" t="s">
        <v>1969</v>
      </c>
      <c r="W727" s="88">
        <v>9</v>
      </c>
      <c r="AC727" s="88">
        <v>3</v>
      </c>
      <c r="AD727" s="88">
        <v>2</v>
      </c>
      <c r="AE727" s="88" t="s">
        <v>108</v>
      </c>
      <c r="AF727" s="88" t="s">
        <v>221</v>
      </c>
      <c r="AG727" s="88">
        <v>4</v>
      </c>
      <c r="AM727" s="88" t="s">
        <v>1259</v>
      </c>
      <c r="AN727" s="88" t="s">
        <v>1260</v>
      </c>
      <c r="AO727" s="88" t="s">
        <v>106</v>
      </c>
      <c r="AP727" s="133" t="str">
        <f t="shared" si="44"/>
        <v>26</v>
      </c>
      <c r="AQ727" s="133" t="str">
        <f t="shared" si="45"/>
        <v>07</v>
      </c>
      <c r="AR727" s="133">
        <f t="shared" si="46"/>
        <v>2023</v>
      </c>
      <c r="AS727" s="133" t="str">
        <f t="shared" si="47"/>
        <v>juillet</v>
      </c>
    </row>
    <row r="728" spans="1:45" x14ac:dyDescent="0.25">
      <c r="A728" s="88" t="s">
        <v>1971</v>
      </c>
      <c r="B728" s="90">
        <v>45114</v>
      </c>
      <c r="C728" s="88">
        <v>1</v>
      </c>
      <c r="D728" s="88" t="s">
        <v>101</v>
      </c>
      <c r="E728" s="126">
        <v>343000</v>
      </c>
      <c r="F728" s="88">
        <v>6</v>
      </c>
      <c r="H728" s="88" t="s">
        <v>714</v>
      </c>
      <c r="I728" s="88">
        <v>3940</v>
      </c>
      <c r="J728" s="88">
        <v>35000</v>
      </c>
      <c r="K728" s="88">
        <v>35238</v>
      </c>
      <c r="L728" s="88" t="s">
        <v>123</v>
      </c>
      <c r="M728" s="89">
        <v>35</v>
      </c>
      <c r="P728" s="88" t="s">
        <v>1972</v>
      </c>
      <c r="AC728" s="88">
        <v>0</v>
      </c>
      <c r="AH728" s="88" t="s">
        <v>105</v>
      </c>
      <c r="AI728" s="88" t="s">
        <v>11</v>
      </c>
      <c r="AL728" s="88" t="s">
        <v>147</v>
      </c>
      <c r="AM728" s="88" t="s">
        <v>1123</v>
      </c>
      <c r="AN728" s="88" t="s">
        <v>712</v>
      </c>
      <c r="AO728" s="88" t="s">
        <v>106</v>
      </c>
      <c r="AP728" s="133" t="str">
        <f t="shared" si="44"/>
        <v>07</v>
      </c>
      <c r="AQ728" s="133" t="str">
        <f t="shared" si="45"/>
        <v>07</v>
      </c>
      <c r="AR728" s="133">
        <f t="shared" si="46"/>
        <v>2023</v>
      </c>
      <c r="AS728" s="133" t="str">
        <f t="shared" si="47"/>
        <v>juillet</v>
      </c>
    </row>
    <row r="729" spans="1:45" x14ac:dyDescent="0.25">
      <c r="A729" s="88" t="s">
        <v>1971</v>
      </c>
      <c r="B729" s="90">
        <v>45114</v>
      </c>
      <c r="C729" s="88">
        <v>1</v>
      </c>
      <c r="D729" s="88" t="s">
        <v>101</v>
      </c>
      <c r="E729" s="126">
        <v>343000</v>
      </c>
      <c r="F729" s="88">
        <v>5</v>
      </c>
      <c r="H729" s="88" t="s">
        <v>1973</v>
      </c>
      <c r="I729" s="88">
        <v>1487</v>
      </c>
      <c r="J729" s="88">
        <v>35000</v>
      </c>
      <c r="K729" s="88">
        <v>35238</v>
      </c>
      <c r="L729" s="88" t="s">
        <v>123</v>
      </c>
      <c r="M729" s="89">
        <v>35</v>
      </c>
      <c r="P729" s="88" t="s">
        <v>1974</v>
      </c>
      <c r="S729" s="88">
        <v>1</v>
      </c>
      <c r="T729" s="88" t="s">
        <v>1138</v>
      </c>
      <c r="AC729" s="88">
        <v>1</v>
      </c>
      <c r="AD729" s="88">
        <v>2</v>
      </c>
      <c r="AE729" s="88" t="s">
        <v>108</v>
      </c>
      <c r="AF729" s="88" t="s">
        <v>253</v>
      </c>
      <c r="AG729" s="88">
        <v>4</v>
      </c>
      <c r="AM729" s="88" t="s">
        <v>1975</v>
      </c>
      <c r="AN729" s="88" t="s">
        <v>1976</v>
      </c>
      <c r="AO729" s="88" t="s">
        <v>106</v>
      </c>
      <c r="AP729" s="133" t="str">
        <f t="shared" si="44"/>
        <v>07</v>
      </c>
      <c r="AQ729" s="133" t="str">
        <f t="shared" si="45"/>
        <v>07</v>
      </c>
      <c r="AR729" s="133">
        <f t="shared" si="46"/>
        <v>2023</v>
      </c>
      <c r="AS729" s="133" t="str">
        <f t="shared" si="47"/>
        <v>juillet</v>
      </c>
    </row>
    <row r="730" spans="1:45" x14ac:dyDescent="0.25">
      <c r="A730" s="88" t="s">
        <v>1977</v>
      </c>
      <c r="B730" s="90">
        <v>45117</v>
      </c>
      <c r="C730" s="88">
        <v>1</v>
      </c>
      <c r="D730" s="88" t="s">
        <v>101</v>
      </c>
      <c r="E730" s="126">
        <v>25767</v>
      </c>
      <c r="F730" s="88">
        <v>14</v>
      </c>
      <c r="H730" s="88" t="s">
        <v>845</v>
      </c>
      <c r="I730" s="88">
        <v>8790</v>
      </c>
      <c r="J730" s="88">
        <v>35000</v>
      </c>
      <c r="K730" s="88">
        <v>35238</v>
      </c>
      <c r="L730" s="88" t="s">
        <v>123</v>
      </c>
      <c r="M730" s="89">
        <v>35</v>
      </c>
      <c r="P730" s="88" t="s">
        <v>1481</v>
      </c>
      <c r="S730" s="88">
        <v>23</v>
      </c>
      <c r="U730" s="88">
        <v>9</v>
      </c>
      <c r="AC730" s="88">
        <v>2</v>
      </c>
      <c r="AD730" s="88">
        <v>2</v>
      </c>
      <c r="AE730" s="88" t="s">
        <v>108</v>
      </c>
      <c r="AF730" s="88" t="s">
        <v>251</v>
      </c>
      <c r="AG730" s="88">
        <v>2</v>
      </c>
      <c r="AM730" s="88" t="s">
        <v>1482</v>
      </c>
      <c r="AN730" s="88" t="s">
        <v>1483</v>
      </c>
      <c r="AO730" s="88" t="s">
        <v>106</v>
      </c>
      <c r="AP730" s="133" t="str">
        <f t="shared" si="44"/>
        <v>10</v>
      </c>
      <c r="AQ730" s="133" t="str">
        <f t="shared" si="45"/>
        <v>07</v>
      </c>
      <c r="AR730" s="133">
        <f t="shared" si="46"/>
        <v>2023</v>
      </c>
      <c r="AS730" s="133" t="str">
        <f t="shared" si="47"/>
        <v>juillet</v>
      </c>
    </row>
    <row r="731" spans="1:45" x14ac:dyDescent="0.25">
      <c r="A731" s="88" t="s">
        <v>1749</v>
      </c>
      <c r="B731" s="90">
        <v>45145</v>
      </c>
      <c r="C731" s="88">
        <v>1</v>
      </c>
      <c r="D731" s="88" t="s">
        <v>101</v>
      </c>
      <c r="E731" s="126">
        <v>5300</v>
      </c>
      <c r="F731" s="88">
        <v>1</v>
      </c>
      <c r="H731" s="88" t="s">
        <v>311</v>
      </c>
      <c r="I731" s="88">
        <v>2660</v>
      </c>
      <c r="J731" s="88">
        <v>35000</v>
      </c>
      <c r="K731" s="88">
        <v>35238</v>
      </c>
      <c r="L731" s="88" t="s">
        <v>123</v>
      </c>
      <c r="M731" s="89">
        <v>35</v>
      </c>
      <c r="P731" s="88" t="s">
        <v>1267</v>
      </c>
      <c r="S731" s="88">
        <v>250</v>
      </c>
      <c r="AC731" s="88">
        <v>1</v>
      </c>
      <c r="AD731" s="88">
        <v>3</v>
      </c>
      <c r="AE731" s="88" t="s">
        <v>107</v>
      </c>
      <c r="AG731" s="88">
        <v>0</v>
      </c>
      <c r="AM731" s="88" t="s">
        <v>1268</v>
      </c>
      <c r="AN731" s="88" t="s">
        <v>1269</v>
      </c>
      <c r="AO731" s="88" t="s">
        <v>106</v>
      </c>
      <c r="AP731" s="133" t="str">
        <f t="shared" si="44"/>
        <v>07</v>
      </c>
      <c r="AQ731" s="133" t="str">
        <f t="shared" si="45"/>
        <v>08</v>
      </c>
      <c r="AR731" s="133">
        <f t="shared" si="46"/>
        <v>2023</v>
      </c>
      <c r="AS731" s="133" t="str">
        <f t="shared" si="47"/>
        <v>août</v>
      </c>
    </row>
    <row r="732" spans="1:45" x14ac:dyDescent="0.25">
      <c r="A732" s="88" t="s">
        <v>1749</v>
      </c>
      <c r="B732" s="90">
        <v>45145</v>
      </c>
      <c r="C732" s="88">
        <v>1</v>
      </c>
      <c r="D732" s="88" t="s">
        <v>101</v>
      </c>
      <c r="E732" s="126">
        <v>5300</v>
      </c>
      <c r="F732" s="88">
        <v>1</v>
      </c>
      <c r="H732" s="88" t="s">
        <v>311</v>
      </c>
      <c r="I732" s="88">
        <v>2660</v>
      </c>
      <c r="J732" s="88">
        <v>35000</v>
      </c>
      <c r="K732" s="88">
        <v>35238</v>
      </c>
      <c r="L732" s="88" t="s">
        <v>123</v>
      </c>
      <c r="M732" s="89">
        <v>35</v>
      </c>
      <c r="P732" s="88" t="s">
        <v>1267</v>
      </c>
      <c r="S732" s="88">
        <v>250</v>
      </c>
      <c r="AC732" s="88">
        <v>1</v>
      </c>
      <c r="AD732" s="88">
        <v>2</v>
      </c>
      <c r="AE732" s="88" t="s">
        <v>108</v>
      </c>
      <c r="AF732" s="88" t="s">
        <v>138</v>
      </c>
      <c r="AG732" s="88">
        <v>1</v>
      </c>
      <c r="AM732" s="88" t="s">
        <v>1268</v>
      </c>
      <c r="AN732" s="88" t="s">
        <v>1269</v>
      </c>
      <c r="AO732" s="88" t="s">
        <v>106</v>
      </c>
      <c r="AP732" s="133" t="str">
        <f t="shared" si="44"/>
        <v>07</v>
      </c>
      <c r="AQ732" s="133" t="str">
        <f t="shared" si="45"/>
        <v>08</v>
      </c>
      <c r="AR732" s="133">
        <f t="shared" si="46"/>
        <v>2023</v>
      </c>
      <c r="AS732" s="133" t="str">
        <f t="shared" si="47"/>
        <v>août</v>
      </c>
    </row>
    <row r="733" spans="1:45" x14ac:dyDescent="0.25">
      <c r="A733" s="88" t="s">
        <v>1749</v>
      </c>
      <c r="B733" s="90">
        <v>45145</v>
      </c>
      <c r="C733" s="88">
        <v>1</v>
      </c>
      <c r="D733" s="88" t="s">
        <v>101</v>
      </c>
      <c r="E733" s="126">
        <v>5300</v>
      </c>
      <c r="F733" s="88">
        <v>1</v>
      </c>
      <c r="H733" s="88" t="s">
        <v>311</v>
      </c>
      <c r="I733" s="88">
        <v>2660</v>
      </c>
      <c r="J733" s="88">
        <v>35000</v>
      </c>
      <c r="K733" s="88">
        <v>35238</v>
      </c>
      <c r="L733" s="88" t="s">
        <v>123</v>
      </c>
      <c r="M733" s="89">
        <v>35</v>
      </c>
      <c r="P733" s="88" t="s">
        <v>1267</v>
      </c>
      <c r="S733" s="88">
        <v>250</v>
      </c>
      <c r="AC733" s="88">
        <v>1</v>
      </c>
      <c r="AD733" s="88">
        <v>3</v>
      </c>
      <c r="AE733" s="88" t="s">
        <v>107</v>
      </c>
      <c r="AG733" s="88">
        <v>0</v>
      </c>
      <c r="AM733" s="88" t="s">
        <v>1268</v>
      </c>
      <c r="AN733" s="88" t="s">
        <v>1269</v>
      </c>
      <c r="AO733" s="88" t="s">
        <v>106</v>
      </c>
      <c r="AP733" s="133" t="str">
        <f t="shared" si="44"/>
        <v>07</v>
      </c>
      <c r="AQ733" s="133" t="str">
        <f t="shared" si="45"/>
        <v>08</v>
      </c>
      <c r="AR733" s="133">
        <f t="shared" si="46"/>
        <v>2023</v>
      </c>
      <c r="AS733" s="133" t="str">
        <f t="shared" si="47"/>
        <v>août</v>
      </c>
    </row>
    <row r="734" spans="1:45" x14ac:dyDescent="0.25">
      <c r="A734" s="88" t="s">
        <v>1751</v>
      </c>
      <c r="B734" s="90">
        <v>45120</v>
      </c>
      <c r="C734" s="88">
        <v>1</v>
      </c>
      <c r="D734" s="88" t="s">
        <v>101</v>
      </c>
      <c r="E734" s="126">
        <v>24662</v>
      </c>
      <c r="F734" s="88">
        <v>14</v>
      </c>
      <c r="H734" s="88" t="s">
        <v>845</v>
      </c>
      <c r="I734" s="88">
        <v>8790</v>
      </c>
      <c r="J734" s="88">
        <v>35000</v>
      </c>
      <c r="K734" s="88">
        <v>35238</v>
      </c>
      <c r="L734" s="88" t="s">
        <v>123</v>
      </c>
      <c r="M734" s="89">
        <v>35</v>
      </c>
      <c r="P734" s="88" t="s">
        <v>1481</v>
      </c>
      <c r="S734" s="88">
        <v>6</v>
      </c>
      <c r="T734" s="88" t="s">
        <v>1752</v>
      </c>
      <c r="AC734" s="88">
        <v>1</v>
      </c>
      <c r="AD734" s="88">
        <v>2</v>
      </c>
      <c r="AE734" s="88" t="s">
        <v>108</v>
      </c>
      <c r="AF734" s="88" t="s">
        <v>138</v>
      </c>
      <c r="AG734" s="88">
        <v>1</v>
      </c>
      <c r="AM734" s="88" t="s">
        <v>1482</v>
      </c>
      <c r="AN734" s="88" t="s">
        <v>1483</v>
      </c>
      <c r="AO734" s="88" t="s">
        <v>106</v>
      </c>
      <c r="AP734" s="133" t="str">
        <f t="shared" si="44"/>
        <v>13</v>
      </c>
      <c r="AQ734" s="133" t="str">
        <f t="shared" si="45"/>
        <v>07</v>
      </c>
      <c r="AR734" s="133">
        <f t="shared" si="46"/>
        <v>2023</v>
      </c>
      <c r="AS734" s="133" t="str">
        <f t="shared" si="47"/>
        <v>juillet</v>
      </c>
    </row>
    <row r="735" spans="1:45" x14ac:dyDescent="0.25">
      <c r="A735" s="88" t="s">
        <v>1754</v>
      </c>
      <c r="B735" s="90">
        <v>45135</v>
      </c>
      <c r="C735" s="88">
        <v>1</v>
      </c>
      <c r="D735" s="88" t="s">
        <v>101</v>
      </c>
      <c r="E735" s="126">
        <v>87500</v>
      </c>
      <c r="F735" s="88">
        <v>2</v>
      </c>
      <c r="H735" s="88" t="s">
        <v>506</v>
      </c>
      <c r="I735" s="88">
        <v>8710</v>
      </c>
      <c r="J735" s="88">
        <v>35000</v>
      </c>
      <c r="K735" s="88">
        <v>35238</v>
      </c>
      <c r="L735" s="88" t="s">
        <v>123</v>
      </c>
      <c r="M735" s="89">
        <v>35</v>
      </c>
      <c r="P735" s="88" t="s">
        <v>1755</v>
      </c>
      <c r="S735" s="88">
        <v>9</v>
      </c>
      <c r="T735" s="88" t="s">
        <v>198</v>
      </c>
      <c r="AC735" s="88">
        <v>1</v>
      </c>
      <c r="AD735" s="88">
        <v>2</v>
      </c>
      <c r="AE735" s="88" t="s">
        <v>108</v>
      </c>
      <c r="AF735" s="88" t="s">
        <v>157</v>
      </c>
      <c r="AG735" s="88">
        <v>1</v>
      </c>
      <c r="AM735" s="88" t="s">
        <v>1756</v>
      </c>
      <c r="AN735" s="88" t="s">
        <v>1757</v>
      </c>
      <c r="AO735" s="88" t="s">
        <v>106</v>
      </c>
      <c r="AP735" s="133" t="str">
        <f t="shared" si="44"/>
        <v>28</v>
      </c>
      <c r="AQ735" s="133" t="str">
        <f t="shared" si="45"/>
        <v>07</v>
      </c>
      <c r="AR735" s="133">
        <f t="shared" si="46"/>
        <v>2023</v>
      </c>
      <c r="AS735" s="133" t="str">
        <f t="shared" si="47"/>
        <v>juillet</v>
      </c>
    </row>
    <row r="736" spans="1:45" x14ac:dyDescent="0.25">
      <c r="A736" s="88" t="s">
        <v>1758</v>
      </c>
      <c r="B736" s="90">
        <v>45132</v>
      </c>
      <c r="C736" s="88">
        <v>1</v>
      </c>
      <c r="D736" s="88" t="s">
        <v>101</v>
      </c>
      <c r="E736" s="126">
        <v>10000</v>
      </c>
      <c r="F736" s="88">
        <v>18</v>
      </c>
      <c r="H736" s="88" t="s">
        <v>447</v>
      </c>
      <c r="I736" s="88">
        <v>6850</v>
      </c>
      <c r="J736" s="88">
        <v>35000</v>
      </c>
      <c r="K736" s="88">
        <v>35238</v>
      </c>
      <c r="L736" s="88" t="s">
        <v>123</v>
      </c>
      <c r="M736" s="89">
        <v>35</v>
      </c>
      <c r="P736" s="88" t="s">
        <v>709</v>
      </c>
      <c r="S736" s="88">
        <v>322</v>
      </c>
      <c r="AC736" s="88">
        <v>1</v>
      </c>
      <c r="AD736" s="88">
        <v>3</v>
      </c>
      <c r="AE736" s="88" t="s">
        <v>107</v>
      </c>
      <c r="AG736" s="88">
        <v>0</v>
      </c>
      <c r="AM736" s="88" t="s">
        <v>710</v>
      </c>
      <c r="AN736" s="88" t="s">
        <v>711</v>
      </c>
      <c r="AO736" s="88" t="s">
        <v>106</v>
      </c>
      <c r="AP736" s="133" t="str">
        <f t="shared" si="44"/>
        <v>25</v>
      </c>
      <c r="AQ736" s="133" t="str">
        <f t="shared" si="45"/>
        <v>07</v>
      </c>
      <c r="AR736" s="133">
        <f t="shared" si="46"/>
        <v>2023</v>
      </c>
      <c r="AS736" s="133" t="str">
        <f t="shared" si="47"/>
        <v>juillet</v>
      </c>
    </row>
    <row r="737" spans="1:45" x14ac:dyDescent="0.25">
      <c r="A737" s="88" t="s">
        <v>1759</v>
      </c>
      <c r="B737" s="90">
        <v>45162</v>
      </c>
      <c r="C737" s="88">
        <v>1</v>
      </c>
      <c r="D737" s="88" t="s">
        <v>101</v>
      </c>
      <c r="E737" s="126">
        <v>691550</v>
      </c>
      <c r="F737" s="88">
        <v>30</v>
      </c>
      <c r="H737" s="88" t="s">
        <v>469</v>
      </c>
      <c r="I737" s="88">
        <v>2651</v>
      </c>
      <c r="J737" s="88">
        <v>35000</v>
      </c>
      <c r="K737" s="88">
        <v>35238</v>
      </c>
      <c r="L737" s="88" t="s">
        <v>123</v>
      </c>
      <c r="M737" s="89">
        <v>35</v>
      </c>
      <c r="P737" s="88" t="s">
        <v>644</v>
      </c>
      <c r="S737" s="88">
        <v>25</v>
      </c>
      <c r="U737" s="88">
        <v>53</v>
      </c>
      <c r="AC737" s="88">
        <v>2</v>
      </c>
      <c r="AD737" s="88">
        <v>2</v>
      </c>
      <c r="AE737" s="88" t="s">
        <v>108</v>
      </c>
      <c r="AF737" s="88" t="s">
        <v>118</v>
      </c>
      <c r="AG737" s="88">
        <v>4</v>
      </c>
      <c r="AM737" s="88" t="s">
        <v>645</v>
      </c>
      <c r="AN737" s="88" t="s">
        <v>646</v>
      </c>
      <c r="AO737" s="88" t="s">
        <v>106</v>
      </c>
      <c r="AP737" s="133" t="str">
        <f t="shared" si="44"/>
        <v>24</v>
      </c>
      <c r="AQ737" s="133" t="str">
        <f t="shared" si="45"/>
        <v>08</v>
      </c>
      <c r="AR737" s="133">
        <f t="shared" si="46"/>
        <v>2023</v>
      </c>
      <c r="AS737" s="133" t="str">
        <f t="shared" si="47"/>
        <v>août</v>
      </c>
    </row>
    <row r="738" spans="1:45" x14ac:dyDescent="0.25">
      <c r="A738" s="88" t="s">
        <v>1759</v>
      </c>
      <c r="B738" s="90">
        <v>45162</v>
      </c>
      <c r="C738" s="88">
        <v>1</v>
      </c>
      <c r="D738" s="88" t="s">
        <v>101</v>
      </c>
      <c r="E738" s="126">
        <v>691550</v>
      </c>
      <c r="F738" s="88">
        <v>30</v>
      </c>
      <c r="H738" s="88" t="s">
        <v>469</v>
      </c>
      <c r="I738" s="88">
        <v>2651</v>
      </c>
      <c r="J738" s="88">
        <v>35000</v>
      </c>
      <c r="K738" s="88">
        <v>35238</v>
      </c>
      <c r="L738" s="88" t="s">
        <v>123</v>
      </c>
      <c r="M738" s="89">
        <v>35</v>
      </c>
      <c r="P738" s="88" t="s">
        <v>644</v>
      </c>
      <c r="S738" s="88">
        <v>56</v>
      </c>
      <c r="AC738" s="88">
        <v>1</v>
      </c>
      <c r="AD738" s="88">
        <v>3</v>
      </c>
      <c r="AE738" s="88" t="s">
        <v>107</v>
      </c>
      <c r="AG738" s="88">
        <v>0</v>
      </c>
      <c r="AM738" s="88" t="s">
        <v>645</v>
      </c>
      <c r="AN738" s="88" t="s">
        <v>646</v>
      </c>
      <c r="AO738" s="88" t="s">
        <v>106</v>
      </c>
      <c r="AP738" s="133" t="str">
        <f t="shared" si="44"/>
        <v>24</v>
      </c>
      <c r="AQ738" s="133" t="str">
        <f t="shared" si="45"/>
        <v>08</v>
      </c>
      <c r="AR738" s="133">
        <f t="shared" si="46"/>
        <v>2023</v>
      </c>
      <c r="AS738" s="133" t="str">
        <f t="shared" si="47"/>
        <v>août</v>
      </c>
    </row>
    <row r="739" spans="1:45" x14ac:dyDescent="0.25">
      <c r="A739" s="88" t="s">
        <v>1759</v>
      </c>
      <c r="B739" s="90">
        <v>45162</v>
      </c>
      <c r="C739" s="88">
        <v>1</v>
      </c>
      <c r="D739" s="88" t="s">
        <v>101</v>
      </c>
      <c r="E739" s="126">
        <v>691550</v>
      </c>
      <c r="F739" s="88">
        <v>30</v>
      </c>
      <c r="H739" s="88" t="s">
        <v>469</v>
      </c>
      <c r="I739" s="88">
        <v>2651</v>
      </c>
      <c r="J739" s="88">
        <v>35000</v>
      </c>
      <c r="K739" s="88">
        <v>35238</v>
      </c>
      <c r="L739" s="88" t="s">
        <v>123</v>
      </c>
      <c r="M739" s="89">
        <v>35</v>
      </c>
      <c r="P739" s="88" t="s">
        <v>644</v>
      </c>
      <c r="S739" s="88">
        <v>25</v>
      </c>
      <c r="U739" s="88">
        <v>53</v>
      </c>
      <c r="AC739" s="88">
        <v>2</v>
      </c>
      <c r="AD739" s="88">
        <v>3</v>
      </c>
      <c r="AE739" s="88" t="s">
        <v>107</v>
      </c>
      <c r="AG739" s="88">
        <v>0</v>
      </c>
      <c r="AM739" s="88" t="s">
        <v>645</v>
      </c>
      <c r="AN739" s="88" t="s">
        <v>646</v>
      </c>
      <c r="AO739" s="88" t="s">
        <v>106</v>
      </c>
      <c r="AP739" s="133" t="str">
        <f t="shared" si="44"/>
        <v>24</v>
      </c>
      <c r="AQ739" s="133" t="str">
        <f t="shared" si="45"/>
        <v>08</v>
      </c>
      <c r="AR739" s="133">
        <f t="shared" si="46"/>
        <v>2023</v>
      </c>
      <c r="AS739" s="133" t="str">
        <f t="shared" si="47"/>
        <v>août</v>
      </c>
    </row>
    <row r="740" spans="1:45" x14ac:dyDescent="0.25">
      <c r="A740" s="88" t="s">
        <v>1759</v>
      </c>
      <c r="B740" s="90">
        <v>45162</v>
      </c>
      <c r="C740" s="88">
        <v>1</v>
      </c>
      <c r="D740" s="88" t="s">
        <v>101</v>
      </c>
      <c r="E740" s="126">
        <v>691550</v>
      </c>
      <c r="F740" s="88">
        <v>30</v>
      </c>
      <c r="H740" s="88" t="s">
        <v>469</v>
      </c>
      <c r="I740" s="88">
        <v>2651</v>
      </c>
      <c r="J740" s="88">
        <v>35000</v>
      </c>
      <c r="K740" s="88">
        <v>35238</v>
      </c>
      <c r="L740" s="88" t="s">
        <v>123</v>
      </c>
      <c r="M740" s="89">
        <v>35</v>
      </c>
      <c r="P740" s="88" t="s">
        <v>644</v>
      </c>
      <c r="S740" s="88">
        <v>25</v>
      </c>
      <c r="U740" s="88">
        <v>53</v>
      </c>
      <c r="AC740" s="88">
        <v>2</v>
      </c>
      <c r="AD740" s="88">
        <v>3</v>
      </c>
      <c r="AE740" s="88" t="s">
        <v>107</v>
      </c>
      <c r="AG740" s="88">
        <v>0</v>
      </c>
      <c r="AM740" s="88" t="s">
        <v>645</v>
      </c>
      <c r="AN740" s="88" t="s">
        <v>646</v>
      </c>
      <c r="AO740" s="88" t="s">
        <v>106</v>
      </c>
      <c r="AP740" s="133" t="str">
        <f t="shared" si="44"/>
        <v>24</v>
      </c>
      <c r="AQ740" s="133" t="str">
        <f t="shared" si="45"/>
        <v>08</v>
      </c>
      <c r="AR740" s="133">
        <f t="shared" si="46"/>
        <v>2023</v>
      </c>
      <c r="AS740" s="133" t="str">
        <f t="shared" si="47"/>
        <v>août</v>
      </c>
    </row>
    <row r="741" spans="1:45" x14ac:dyDescent="0.25">
      <c r="A741" s="88" t="s">
        <v>1760</v>
      </c>
      <c r="B741" s="90">
        <v>45139</v>
      </c>
      <c r="C741" s="88">
        <v>1</v>
      </c>
      <c r="D741" s="88" t="s">
        <v>101</v>
      </c>
      <c r="E741" s="126">
        <v>85000</v>
      </c>
      <c r="F741" s="88">
        <v>3</v>
      </c>
      <c r="H741" s="88" t="s">
        <v>161</v>
      </c>
      <c r="I741" s="88">
        <v>5230</v>
      </c>
      <c r="J741" s="88">
        <v>35000</v>
      </c>
      <c r="K741" s="88">
        <v>35238</v>
      </c>
      <c r="L741" s="88" t="s">
        <v>123</v>
      </c>
      <c r="M741" s="89">
        <v>35</v>
      </c>
      <c r="P741" s="88" t="s">
        <v>595</v>
      </c>
      <c r="S741" s="88">
        <v>22</v>
      </c>
      <c r="AC741" s="88">
        <v>1</v>
      </c>
      <c r="AD741" s="88">
        <v>2</v>
      </c>
      <c r="AE741" s="88" t="s">
        <v>108</v>
      </c>
      <c r="AF741" s="88" t="s">
        <v>187</v>
      </c>
      <c r="AG741" s="88">
        <v>1</v>
      </c>
      <c r="AM741" s="88" t="s">
        <v>597</v>
      </c>
      <c r="AN741" s="88" t="s">
        <v>598</v>
      </c>
      <c r="AO741" s="88" t="s">
        <v>106</v>
      </c>
      <c r="AP741" s="133" t="str">
        <f t="shared" si="44"/>
        <v>01</v>
      </c>
      <c r="AQ741" s="133" t="str">
        <f t="shared" si="45"/>
        <v>08</v>
      </c>
      <c r="AR741" s="133">
        <f t="shared" si="46"/>
        <v>2023</v>
      </c>
      <c r="AS741" s="133" t="str">
        <f t="shared" si="47"/>
        <v>août</v>
      </c>
    </row>
    <row r="742" spans="1:45" x14ac:dyDescent="0.25">
      <c r="A742" s="88" t="s">
        <v>1761</v>
      </c>
      <c r="B742" s="90">
        <v>45154</v>
      </c>
      <c r="C742" s="88">
        <v>1</v>
      </c>
      <c r="D742" s="88" t="s">
        <v>101</v>
      </c>
      <c r="E742" s="126">
        <v>85000</v>
      </c>
      <c r="F742" s="88">
        <v>11</v>
      </c>
      <c r="H742" s="88" t="s">
        <v>404</v>
      </c>
      <c r="I742" s="88">
        <v>6031</v>
      </c>
      <c r="J742" s="88">
        <v>35000</v>
      </c>
      <c r="K742" s="88">
        <v>35238</v>
      </c>
      <c r="L742" s="88" t="s">
        <v>123</v>
      </c>
      <c r="M742" s="89">
        <v>35</v>
      </c>
      <c r="P742" s="88" t="s">
        <v>427</v>
      </c>
      <c r="S742" s="88">
        <v>42</v>
      </c>
      <c r="T742" s="88" t="s">
        <v>1262</v>
      </c>
      <c r="AC742" s="88">
        <v>1</v>
      </c>
      <c r="AD742" s="88">
        <v>2</v>
      </c>
      <c r="AE742" s="88" t="s">
        <v>108</v>
      </c>
      <c r="AF742" s="88" t="s">
        <v>158</v>
      </c>
      <c r="AG742" s="88">
        <v>1</v>
      </c>
      <c r="AM742" s="88" t="s">
        <v>429</v>
      </c>
      <c r="AN742" s="88" t="s">
        <v>430</v>
      </c>
      <c r="AO742" s="88" t="s">
        <v>106</v>
      </c>
      <c r="AP742" s="133" t="str">
        <f t="shared" si="44"/>
        <v>16</v>
      </c>
      <c r="AQ742" s="133" t="str">
        <f t="shared" si="45"/>
        <v>08</v>
      </c>
      <c r="AR742" s="133">
        <f t="shared" si="46"/>
        <v>2023</v>
      </c>
      <c r="AS742" s="133" t="str">
        <f t="shared" si="47"/>
        <v>août</v>
      </c>
    </row>
    <row r="743" spans="1:45" x14ac:dyDescent="0.25">
      <c r="A743" s="88" t="s">
        <v>1762</v>
      </c>
      <c r="B743" s="90">
        <v>45168</v>
      </c>
      <c r="C743" s="88">
        <v>1</v>
      </c>
      <c r="D743" s="88" t="s">
        <v>101</v>
      </c>
      <c r="E743" s="126">
        <v>138150</v>
      </c>
      <c r="F743" s="88">
        <v>3</v>
      </c>
      <c r="H743" s="88" t="s">
        <v>295</v>
      </c>
      <c r="I743" s="88">
        <v>2980</v>
      </c>
      <c r="J743" s="88">
        <v>35000</v>
      </c>
      <c r="K743" s="88">
        <v>35238</v>
      </c>
      <c r="L743" s="88" t="s">
        <v>123</v>
      </c>
      <c r="M743" s="89">
        <v>35</v>
      </c>
      <c r="P743" s="88" t="s">
        <v>1257</v>
      </c>
      <c r="S743" s="88">
        <v>13</v>
      </c>
      <c r="AC743" s="88">
        <v>1</v>
      </c>
      <c r="AD743" s="88">
        <v>2</v>
      </c>
      <c r="AE743" s="88" t="s">
        <v>108</v>
      </c>
      <c r="AF743" s="88" t="s">
        <v>263</v>
      </c>
      <c r="AG743" s="88">
        <v>1</v>
      </c>
      <c r="AM743" s="88" t="s">
        <v>1259</v>
      </c>
      <c r="AN743" s="88" t="s">
        <v>1260</v>
      </c>
      <c r="AO743" s="88" t="s">
        <v>106</v>
      </c>
      <c r="AP743" s="133" t="str">
        <f t="shared" si="44"/>
        <v>30</v>
      </c>
      <c r="AQ743" s="133" t="str">
        <f t="shared" si="45"/>
        <v>08</v>
      </c>
      <c r="AR743" s="133">
        <f t="shared" si="46"/>
        <v>2023</v>
      </c>
      <c r="AS743" s="133" t="str">
        <f t="shared" si="47"/>
        <v>août</v>
      </c>
    </row>
    <row r="744" spans="1:45" x14ac:dyDescent="0.25">
      <c r="A744" s="88" t="s">
        <v>1763</v>
      </c>
      <c r="B744" s="90">
        <v>45169</v>
      </c>
      <c r="C744" s="88">
        <v>1</v>
      </c>
      <c r="D744" s="88" t="s">
        <v>101</v>
      </c>
      <c r="E744" s="126">
        <v>90300</v>
      </c>
      <c r="F744" s="88">
        <v>6</v>
      </c>
      <c r="H744" s="88" t="s">
        <v>553</v>
      </c>
      <c r="I744" s="88">
        <v>7520</v>
      </c>
      <c r="J744" s="88">
        <v>35000</v>
      </c>
      <c r="K744" s="88">
        <v>35238</v>
      </c>
      <c r="L744" s="88" t="s">
        <v>123</v>
      </c>
      <c r="M744" s="89">
        <v>35</v>
      </c>
      <c r="P744" s="88" t="s">
        <v>1764</v>
      </c>
      <c r="S744" s="88">
        <v>104</v>
      </c>
      <c r="T744" s="88" t="s">
        <v>1058</v>
      </c>
      <c r="U744" s="88">
        <v>111</v>
      </c>
      <c r="AC744" s="88">
        <v>2</v>
      </c>
      <c r="AD744" s="88">
        <v>3</v>
      </c>
      <c r="AE744" s="88" t="s">
        <v>107</v>
      </c>
      <c r="AG744" s="88">
        <v>0</v>
      </c>
      <c r="AM744" s="88" t="s">
        <v>1765</v>
      </c>
      <c r="AN744" s="88" t="s">
        <v>1766</v>
      </c>
      <c r="AO744" s="88" t="s">
        <v>106</v>
      </c>
      <c r="AP744" s="133" t="str">
        <f t="shared" si="44"/>
        <v>31</v>
      </c>
      <c r="AQ744" s="133" t="str">
        <f t="shared" si="45"/>
        <v>08</v>
      </c>
      <c r="AR744" s="133">
        <f t="shared" si="46"/>
        <v>2023</v>
      </c>
      <c r="AS744" s="133" t="str">
        <f t="shared" si="47"/>
        <v>août</v>
      </c>
    </row>
    <row r="745" spans="1:45" x14ac:dyDescent="0.25">
      <c r="A745" s="88" t="s">
        <v>1763</v>
      </c>
      <c r="B745" s="90">
        <v>45169</v>
      </c>
      <c r="C745" s="88">
        <v>1</v>
      </c>
      <c r="D745" s="88" t="s">
        <v>101</v>
      </c>
      <c r="E745" s="126">
        <v>90300</v>
      </c>
      <c r="F745" s="88">
        <v>6</v>
      </c>
      <c r="H745" s="88" t="s">
        <v>553</v>
      </c>
      <c r="I745" s="88">
        <v>7520</v>
      </c>
      <c r="J745" s="88">
        <v>35000</v>
      </c>
      <c r="K745" s="88">
        <v>35238</v>
      </c>
      <c r="L745" s="88" t="s">
        <v>123</v>
      </c>
      <c r="M745" s="89">
        <v>35</v>
      </c>
      <c r="P745" s="88" t="s">
        <v>1764</v>
      </c>
      <c r="S745" s="88">
        <v>104</v>
      </c>
      <c r="T745" s="88" t="s">
        <v>1058</v>
      </c>
      <c r="U745" s="88">
        <v>111</v>
      </c>
      <c r="AC745" s="88">
        <v>2</v>
      </c>
      <c r="AD745" s="88">
        <v>2</v>
      </c>
      <c r="AE745" s="88" t="s">
        <v>108</v>
      </c>
      <c r="AF745" s="88" t="s">
        <v>198</v>
      </c>
      <c r="AG745" s="88">
        <v>1</v>
      </c>
      <c r="AM745" s="88" t="s">
        <v>1765</v>
      </c>
      <c r="AN745" s="88" t="s">
        <v>1766</v>
      </c>
      <c r="AO745" s="88" t="s">
        <v>106</v>
      </c>
      <c r="AP745" s="133" t="str">
        <f t="shared" si="44"/>
        <v>31</v>
      </c>
      <c r="AQ745" s="133" t="str">
        <f t="shared" si="45"/>
        <v>08</v>
      </c>
      <c r="AR745" s="133">
        <f t="shared" si="46"/>
        <v>2023</v>
      </c>
      <c r="AS745" s="133" t="str">
        <f t="shared" si="47"/>
        <v>août</v>
      </c>
    </row>
    <row r="746" spans="1:45" x14ac:dyDescent="0.25">
      <c r="A746" s="88" t="s">
        <v>1768</v>
      </c>
      <c r="B746" s="90">
        <v>45169</v>
      </c>
      <c r="C746" s="88">
        <v>1</v>
      </c>
      <c r="D746" s="88" t="s">
        <v>101</v>
      </c>
      <c r="E746" s="126">
        <v>136700</v>
      </c>
      <c r="F746" s="88">
        <v>4</v>
      </c>
      <c r="H746" s="88" t="s">
        <v>371</v>
      </c>
      <c r="I746" s="88">
        <v>8030</v>
      </c>
      <c r="J746" s="88">
        <v>35000</v>
      </c>
      <c r="K746" s="88">
        <v>35238</v>
      </c>
      <c r="L746" s="88" t="s">
        <v>123</v>
      </c>
      <c r="M746" s="89">
        <v>35</v>
      </c>
      <c r="P746" s="88" t="s">
        <v>1634</v>
      </c>
      <c r="S746" s="88">
        <v>13</v>
      </c>
      <c r="AC746" s="88">
        <v>1</v>
      </c>
      <c r="AD746" s="88">
        <v>2</v>
      </c>
      <c r="AE746" s="88" t="s">
        <v>108</v>
      </c>
      <c r="AF746" s="88" t="s">
        <v>265</v>
      </c>
      <c r="AG746" s="88">
        <v>1</v>
      </c>
      <c r="AM746" s="88" t="s">
        <v>1635</v>
      </c>
      <c r="AN746" s="88" t="s">
        <v>1636</v>
      </c>
      <c r="AO746" s="88" t="s">
        <v>106</v>
      </c>
      <c r="AP746" s="133" t="str">
        <f t="shared" si="44"/>
        <v>31</v>
      </c>
      <c r="AQ746" s="133" t="str">
        <f t="shared" si="45"/>
        <v>08</v>
      </c>
      <c r="AR746" s="133">
        <f t="shared" si="46"/>
        <v>2023</v>
      </c>
      <c r="AS746" s="133" t="str">
        <f t="shared" si="47"/>
        <v>août</v>
      </c>
    </row>
    <row r="747" spans="1:45" x14ac:dyDescent="0.25">
      <c r="A747" s="88" t="s">
        <v>1769</v>
      </c>
      <c r="B747" s="90">
        <v>45167</v>
      </c>
      <c r="C747" s="88">
        <v>1</v>
      </c>
      <c r="D747" s="88" t="s">
        <v>101</v>
      </c>
      <c r="E747" s="126">
        <v>134000</v>
      </c>
      <c r="F747" s="88">
        <v>1</v>
      </c>
      <c r="H747" s="88" t="s">
        <v>287</v>
      </c>
      <c r="I747" s="88">
        <v>6640</v>
      </c>
      <c r="J747" s="88">
        <v>35000</v>
      </c>
      <c r="K747" s="88">
        <v>35238</v>
      </c>
      <c r="L747" s="88" t="s">
        <v>123</v>
      </c>
      <c r="M747" s="89">
        <v>35</v>
      </c>
      <c r="P747" s="88" t="s">
        <v>1062</v>
      </c>
      <c r="S747" s="88">
        <v>18</v>
      </c>
      <c r="T747" s="88" t="s">
        <v>1770</v>
      </c>
      <c r="U747" s="88">
        <v>21</v>
      </c>
      <c r="AC747" s="88">
        <v>2</v>
      </c>
      <c r="AD747" s="88">
        <v>2</v>
      </c>
      <c r="AE747" s="88" t="s">
        <v>108</v>
      </c>
      <c r="AF747" s="88" t="s">
        <v>152</v>
      </c>
      <c r="AG747" s="88">
        <v>2</v>
      </c>
      <c r="AM747" s="88" t="s">
        <v>1063</v>
      </c>
      <c r="AN747" s="88" t="s">
        <v>1064</v>
      </c>
      <c r="AO747" s="88" t="s">
        <v>106</v>
      </c>
      <c r="AP747" s="133" t="str">
        <f t="shared" si="44"/>
        <v>29</v>
      </c>
      <c r="AQ747" s="133" t="str">
        <f t="shared" si="45"/>
        <v>08</v>
      </c>
      <c r="AR747" s="133">
        <f t="shared" si="46"/>
        <v>2023</v>
      </c>
      <c r="AS747" s="133" t="str">
        <f t="shared" si="47"/>
        <v>août</v>
      </c>
    </row>
    <row r="748" spans="1:45" x14ac:dyDescent="0.25">
      <c r="A748" s="88" t="s">
        <v>1769</v>
      </c>
      <c r="B748" s="90">
        <v>45167</v>
      </c>
      <c r="C748" s="88">
        <v>1</v>
      </c>
      <c r="D748" s="88" t="s">
        <v>101</v>
      </c>
      <c r="E748" s="126">
        <v>134000</v>
      </c>
      <c r="F748" s="88">
        <v>1</v>
      </c>
      <c r="H748" s="88" t="s">
        <v>287</v>
      </c>
      <c r="I748" s="88">
        <v>6640</v>
      </c>
      <c r="J748" s="88">
        <v>35000</v>
      </c>
      <c r="K748" s="88">
        <v>35238</v>
      </c>
      <c r="L748" s="88" t="s">
        <v>123</v>
      </c>
      <c r="M748" s="89">
        <v>35</v>
      </c>
      <c r="P748" s="88" t="s">
        <v>1062</v>
      </c>
      <c r="S748" s="88">
        <v>18</v>
      </c>
      <c r="T748" s="88" t="s">
        <v>1770</v>
      </c>
      <c r="U748" s="88">
        <v>21</v>
      </c>
      <c r="AC748" s="88">
        <v>2</v>
      </c>
      <c r="AD748" s="88">
        <v>3</v>
      </c>
      <c r="AE748" s="88" t="s">
        <v>107</v>
      </c>
      <c r="AG748" s="88">
        <v>0</v>
      </c>
      <c r="AM748" s="88" t="s">
        <v>1063</v>
      </c>
      <c r="AN748" s="88" t="s">
        <v>1064</v>
      </c>
      <c r="AO748" s="88" t="s">
        <v>106</v>
      </c>
      <c r="AP748" s="133" t="str">
        <f t="shared" si="44"/>
        <v>29</v>
      </c>
      <c r="AQ748" s="133" t="str">
        <f t="shared" si="45"/>
        <v>08</v>
      </c>
      <c r="AR748" s="133">
        <f t="shared" si="46"/>
        <v>2023</v>
      </c>
      <c r="AS748" s="133" t="str">
        <f t="shared" si="47"/>
        <v>août</v>
      </c>
    </row>
    <row r="749" spans="1:45" x14ac:dyDescent="0.25">
      <c r="A749" s="88" t="s">
        <v>1772</v>
      </c>
      <c r="B749" s="90">
        <v>45170</v>
      </c>
      <c r="C749" s="88">
        <v>1</v>
      </c>
      <c r="D749" s="88" t="s">
        <v>101</v>
      </c>
      <c r="E749" s="126">
        <v>160000</v>
      </c>
      <c r="F749" s="88">
        <v>7</v>
      </c>
      <c r="H749" s="88" t="s">
        <v>975</v>
      </c>
      <c r="I749" s="88">
        <v>5650</v>
      </c>
      <c r="J749" s="88">
        <v>35000</v>
      </c>
      <c r="K749" s="88">
        <v>35238</v>
      </c>
      <c r="L749" s="88" t="s">
        <v>123</v>
      </c>
      <c r="M749" s="89">
        <v>35</v>
      </c>
      <c r="P749" s="88" t="s">
        <v>1773</v>
      </c>
      <c r="S749" s="88">
        <v>11</v>
      </c>
      <c r="T749" s="88" t="s">
        <v>1774</v>
      </c>
      <c r="U749" s="88">
        <v>12</v>
      </c>
      <c r="W749" s="88">
        <v>14</v>
      </c>
      <c r="Y749" s="88">
        <v>20</v>
      </c>
      <c r="AC749" s="88">
        <v>4</v>
      </c>
      <c r="AD749" s="88">
        <v>2</v>
      </c>
      <c r="AE749" s="88" t="s">
        <v>108</v>
      </c>
      <c r="AF749" s="88" t="s">
        <v>251</v>
      </c>
      <c r="AG749" s="88">
        <v>1</v>
      </c>
      <c r="AM749" s="88" t="s">
        <v>946</v>
      </c>
      <c r="AN749" s="88" t="s">
        <v>1775</v>
      </c>
      <c r="AO749" s="88" t="s">
        <v>106</v>
      </c>
      <c r="AP749" s="133" t="str">
        <f t="shared" si="44"/>
        <v>01</v>
      </c>
      <c r="AQ749" s="133" t="str">
        <f t="shared" si="45"/>
        <v>09</v>
      </c>
      <c r="AR749" s="133">
        <f t="shared" si="46"/>
        <v>2023</v>
      </c>
      <c r="AS749" s="133" t="str">
        <f t="shared" si="47"/>
        <v>septembre</v>
      </c>
    </row>
    <row r="750" spans="1:45" x14ac:dyDescent="0.25">
      <c r="A750" s="88" t="s">
        <v>1772</v>
      </c>
      <c r="B750" s="90">
        <v>45170</v>
      </c>
      <c r="C750" s="88">
        <v>1</v>
      </c>
      <c r="D750" s="88" t="s">
        <v>101</v>
      </c>
      <c r="E750" s="126">
        <v>160000</v>
      </c>
      <c r="F750" s="88">
        <v>7</v>
      </c>
      <c r="H750" s="88" t="s">
        <v>975</v>
      </c>
      <c r="I750" s="88">
        <v>5650</v>
      </c>
      <c r="J750" s="88">
        <v>35000</v>
      </c>
      <c r="K750" s="88">
        <v>35238</v>
      </c>
      <c r="L750" s="88" t="s">
        <v>123</v>
      </c>
      <c r="M750" s="89">
        <v>35</v>
      </c>
      <c r="P750" s="88" t="s">
        <v>1773</v>
      </c>
      <c r="S750" s="88">
        <v>11</v>
      </c>
      <c r="T750" s="88" t="s">
        <v>1774</v>
      </c>
      <c r="U750" s="88">
        <v>12</v>
      </c>
      <c r="W750" s="88">
        <v>14</v>
      </c>
      <c r="Y750" s="88">
        <v>20</v>
      </c>
      <c r="AC750" s="88">
        <v>4</v>
      </c>
      <c r="AD750" s="88">
        <v>3</v>
      </c>
      <c r="AE750" s="88" t="s">
        <v>107</v>
      </c>
      <c r="AG750" s="88">
        <v>0</v>
      </c>
      <c r="AM750" s="88" t="s">
        <v>946</v>
      </c>
      <c r="AN750" s="88" t="s">
        <v>1775</v>
      </c>
      <c r="AO750" s="88" t="s">
        <v>106</v>
      </c>
      <c r="AP750" s="133" t="str">
        <f t="shared" si="44"/>
        <v>01</v>
      </c>
      <c r="AQ750" s="133" t="str">
        <f t="shared" si="45"/>
        <v>09</v>
      </c>
      <c r="AR750" s="133">
        <f t="shared" si="46"/>
        <v>2023</v>
      </c>
      <c r="AS750" s="133" t="str">
        <f t="shared" si="47"/>
        <v>septembre</v>
      </c>
    </row>
    <row r="751" spans="1:45" x14ac:dyDescent="0.25">
      <c r="A751" s="88" t="s">
        <v>1772</v>
      </c>
      <c r="B751" s="90">
        <v>45170</v>
      </c>
      <c r="C751" s="88">
        <v>1</v>
      </c>
      <c r="D751" s="88" t="s">
        <v>101</v>
      </c>
      <c r="E751" s="126">
        <v>160000</v>
      </c>
      <c r="F751" s="88">
        <v>7</v>
      </c>
      <c r="H751" s="88" t="s">
        <v>975</v>
      </c>
      <c r="I751" s="88">
        <v>5650</v>
      </c>
      <c r="J751" s="88">
        <v>35000</v>
      </c>
      <c r="K751" s="88">
        <v>35238</v>
      </c>
      <c r="L751" s="88" t="s">
        <v>123</v>
      </c>
      <c r="M751" s="89">
        <v>35</v>
      </c>
      <c r="P751" s="88" t="s">
        <v>1773</v>
      </c>
      <c r="S751" s="88">
        <v>11</v>
      </c>
      <c r="T751" s="88" t="s">
        <v>1774</v>
      </c>
      <c r="U751" s="88">
        <v>12</v>
      </c>
      <c r="W751" s="88">
        <v>14</v>
      </c>
      <c r="Y751" s="88">
        <v>20</v>
      </c>
      <c r="AC751" s="88">
        <v>4</v>
      </c>
      <c r="AD751" s="88">
        <v>3</v>
      </c>
      <c r="AE751" s="88" t="s">
        <v>107</v>
      </c>
      <c r="AG751" s="88">
        <v>0</v>
      </c>
      <c r="AM751" s="88" t="s">
        <v>946</v>
      </c>
      <c r="AN751" s="88" t="s">
        <v>1775</v>
      </c>
      <c r="AO751" s="88" t="s">
        <v>106</v>
      </c>
      <c r="AP751" s="133" t="str">
        <f t="shared" si="44"/>
        <v>01</v>
      </c>
      <c r="AQ751" s="133" t="str">
        <f t="shared" si="45"/>
        <v>09</v>
      </c>
      <c r="AR751" s="133">
        <f t="shared" si="46"/>
        <v>2023</v>
      </c>
      <c r="AS751" s="133" t="str">
        <f t="shared" si="47"/>
        <v>septembre</v>
      </c>
    </row>
    <row r="752" spans="1:45" x14ac:dyDescent="0.25">
      <c r="A752" s="88" t="s">
        <v>1777</v>
      </c>
      <c r="B752" s="90">
        <v>45182</v>
      </c>
      <c r="C752" s="88">
        <v>1</v>
      </c>
      <c r="D752" s="88" t="s">
        <v>101</v>
      </c>
      <c r="E752" s="126">
        <v>395000</v>
      </c>
      <c r="F752" s="88">
        <v>5</v>
      </c>
      <c r="H752" s="88" t="s">
        <v>553</v>
      </c>
      <c r="I752" s="88">
        <v>7520</v>
      </c>
      <c r="J752" s="88">
        <v>35000</v>
      </c>
      <c r="K752" s="88">
        <v>35238</v>
      </c>
      <c r="L752" s="88" t="s">
        <v>123</v>
      </c>
      <c r="M752" s="89">
        <v>35</v>
      </c>
      <c r="P752" s="88" t="s">
        <v>554</v>
      </c>
      <c r="S752" s="88">
        <v>3</v>
      </c>
      <c r="U752" s="88">
        <v>30</v>
      </c>
      <c r="V752" s="88" t="s">
        <v>1089</v>
      </c>
      <c r="AC752" s="88">
        <v>2</v>
      </c>
      <c r="AD752" s="88">
        <v>3</v>
      </c>
      <c r="AE752" s="88" t="s">
        <v>107</v>
      </c>
      <c r="AG752" s="88">
        <v>0</v>
      </c>
      <c r="AM752" s="88" t="s">
        <v>555</v>
      </c>
      <c r="AN752" s="88" t="s">
        <v>556</v>
      </c>
      <c r="AO752" s="88" t="s">
        <v>106</v>
      </c>
      <c r="AP752" s="133" t="str">
        <f t="shared" si="44"/>
        <v>13</v>
      </c>
      <c r="AQ752" s="133" t="str">
        <f t="shared" si="45"/>
        <v>09</v>
      </c>
      <c r="AR752" s="133">
        <f t="shared" si="46"/>
        <v>2023</v>
      </c>
      <c r="AS752" s="133" t="str">
        <f t="shared" si="47"/>
        <v>septembre</v>
      </c>
    </row>
    <row r="753" spans="1:45" x14ac:dyDescent="0.25">
      <c r="A753" s="88" t="s">
        <v>1777</v>
      </c>
      <c r="B753" s="90">
        <v>45182</v>
      </c>
      <c r="C753" s="88">
        <v>1</v>
      </c>
      <c r="D753" s="88" t="s">
        <v>101</v>
      </c>
      <c r="E753" s="126">
        <v>395000</v>
      </c>
      <c r="F753" s="88">
        <v>5</v>
      </c>
      <c r="H753" s="88" t="s">
        <v>553</v>
      </c>
      <c r="I753" s="88">
        <v>7520</v>
      </c>
      <c r="J753" s="88">
        <v>35000</v>
      </c>
      <c r="K753" s="88">
        <v>35238</v>
      </c>
      <c r="L753" s="88" t="s">
        <v>123</v>
      </c>
      <c r="M753" s="89">
        <v>35</v>
      </c>
      <c r="P753" s="88" t="s">
        <v>554</v>
      </c>
      <c r="S753" s="88">
        <v>3</v>
      </c>
      <c r="U753" s="88">
        <v>30</v>
      </c>
      <c r="V753" s="88" t="s">
        <v>1089</v>
      </c>
      <c r="AC753" s="88">
        <v>2</v>
      </c>
      <c r="AD753" s="88">
        <v>2</v>
      </c>
      <c r="AE753" s="88" t="s">
        <v>108</v>
      </c>
      <c r="AF753" s="88" t="s">
        <v>260</v>
      </c>
      <c r="AG753" s="88">
        <v>3</v>
      </c>
      <c r="AM753" s="88" t="s">
        <v>555</v>
      </c>
      <c r="AN753" s="88" t="s">
        <v>556</v>
      </c>
      <c r="AO753" s="88" t="s">
        <v>106</v>
      </c>
      <c r="AP753" s="133" t="str">
        <f t="shared" si="44"/>
        <v>13</v>
      </c>
      <c r="AQ753" s="133" t="str">
        <f t="shared" si="45"/>
        <v>09</v>
      </c>
      <c r="AR753" s="133">
        <f t="shared" si="46"/>
        <v>2023</v>
      </c>
      <c r="AS753" s="133" t="str">
        <f t="shared" si="47"/>
        <v>septembre</v>
      </c>
    </row>
    <row r="754" spans="1:45" x14ac:dyDescent="0.25">
      <c r="A754" s="88" t="s">
        <v>1777</v>
      </c>
      <c r="B754" s="90">
        <v>45182</v>
      </c>
      <c r="C754" s="88">
        <v>1</v>
      </c>
      <c r="D754" s="88" t="s">
        <v>101</v>
      </c>
      <c r="E754" s="126">
        <v>395000</v>
      </c>
      <c r="F754" s="88">
        <v>5</v>
      </c>
      <c r="H754" s="88" t="s">
        <v>553</v>
      </c>
      <c r="I754" s="88">
        <v>7520</v>
      </c>
      <c r="J754" s="88">
        <v>35000</v>
      </c>
      <c r="K754" s="88">
        <v>35238</v>
      </c>
      <c r="L754" s="88" t="s">
        <v>123</v>
      </c>
      <c r="M754" s="89">
        <v>35</v>
      </c>
      <c r="P754" s="88" t="s">
        <v>554</v>
      </c>
      <c r="S754" s="88">
        <v>21</v>
      </c>
      <c r="AC754" s="88">
        <v>1</v>
      </c>
      <c r="AD754" s="88">
        <v>3</v>
      </c>
      <c r="AE754" s="88" t="s">
        <v>107</v>
      </c>
      <c r="AG754" s="88">
        <v>0</v>
      </c>
      <c r="AM754" s="88" t="s">
        <v>555</v>
      </c>
      <c r="AN754" s="88" t="s">
        <v>556</v>
      </c>
      <c r="AO754" s="88" t="s">
        <v>106</v>
      </c>
      <c r="AP754" s="133" t="str">
        <f t="shared" si="44"/>
        <v>13</v>
      </c>
      <c r="AQ754" s="133" t="str">
        <f t="shared" si="45"/>
        <v>09</v>
      </c>
      <c r="AR754" s="133">
        <f t="shared" si="46"/>
        <v>2023</v>
      </c>
      <c r="AS754" s="133" t="str">
        <f t="shared" si="47"/>
        <v>septembre</v>
      </c>
    </row>
    <row r="755" spans="1:45" x14ac:dyDescent="0.25">
      <c r="A755" s="88" t="s">
        <v>1778</v>
      </c>
      <c r="B755" s="90">
        <v>45176</v>
      </c>
      <c r="C755" s="88">
        <v>1</v>
      </c>
      <c r="D755" s="88" t="s">
        <v>101</v>
      </c>
      <c r="E755" s="126">
        <v>110000</v>
      </c>
      <c r="F755" s="88">
        <v>24</v>
      </c>
      <c r="H755" s="88" t="s">
        <v>447</v>
      </c>
      <c r="I755" s="88">
        <v>6850</v>
      </c>
      <c r="J755" s="88">
        <v>35000</v>
      </c>
      <c r="K755" s="88">
        <v>35238</v>
      </c>
      <c r="L755" s="88" t="s">
        <v>123</v>
      </c>
      <c r="M755" s="89">
        <v>35</v>
      </c>
      <c r="P755" s="88" t="s">
        <v>1779</v>
      </c>
      <c r="S755" s="88">
        <v>5</v>
      </c>
      <c r="AC755" s="88">
        <v>1</v>
      </c>
      <c r="AD755" s="88">
        <v>2</v>
      </c>
      <c r="AE755" s="88" t="s">
        <v>108</v>
      </c>
      <c r="AF755" s="88" t="s">
        <v>131</v>
      </c>
      <c r="AG755" s="88">
        <v>1</v>
      </c>
      <c r="AM755" s="88" t="s">
        <v>1780</v>
      </c>
      <c r="AN755" s="88" t="s">
        <v>1781</v>
      </c>
      <c r="AO755" s="88" t="s">
        <v>106</v>
      </c>
      <c r="AP755" s="133" t="str">
        <f t="shared" si="44"/>
        <v>07</v>
      </c>
      <c r="AQ755" s="133" t="str">
        <f t="shared" si="45"/>
        <v>09</v>
      </c>
      <c r="AR755" s="133">
        <f t="shared" si="46"/>
        <v>2023</v>
      </c>
      <c r="AS755" s="133" t="str">
        <f t="shared" si="47"/>
        <v>septembre</v>
      </c>
    </row>
    <row r="756" spans="1:45" x14ac:dyDescent="0.25">
      <c r="A756" s="88" t="s">
        <v>1782</v>
      </c>
      <c r="B756" s="90">
        <v>45175</v>
      </c>
      <c r="C756" s="88">
        <v>1</v>
      </c>
      <c r="D756" s="88" t="s">
        <v>101</v>
      </c>
      <c r="E756" s="126">
        <v>376000</v>
      </c>
      <c r="F756" s="88">
        <v>21</v>
      </c>
      <c r="H756" s="88" t="s">
        <v>447</v>
      </c>
      <c r="I756" s="88">
        <v>6850</v>
      </c>
      <c r="J756" s="88">
        <v>35000</v>
      </c>
      <c r="K756" s="88">
        <v>35238</v>
      </c>
      <c r="L756" s="88" t="s">
        <v>123</v>
      </c>
      <c r="M756" s="89">
        <v>35</v>
      </c>
      <c r="P756" s="88" t="s">
        <v>1085</v>
      </c>
      <c r="S756" s="88">
        <v>55</v>
      </c>
      <c r="AC756" s="88">
        <v>1</v>
      </c>
      <c r="AD756" s="88">
        <v>3</v>
      </c>
      <c r="AE756" s="88" t="s">
        <v>107</v>
      </c>
      <c r="AG756" s="88">
        <v>0</v>
      </c>
      <c r="AM756" s="88" t="s">
        <v>1087</v>
      </c>
      <c r="AN756" s="88" t="s">
        <v>1088</v>
      </c>
      <c r="AO756" s="88" t="s">
        <v>106</v>
      </c>
      <c r="AP756" s="133" t="str">
        <f t="shared" si="44"/>
        <v>06</v>
      </c>
      <c r="AQ756" s="133" t="str">
        <f t="shared" si="45"/>
        <v>09</v>
      </c>
      <c r="AR756" s="133">
        <f t="shared" si="46"/>
        <v>2023</v>
      </c>
      <c r="AS756" s="133" t="str">
        <f t="shared" si="47"/>
        <v>septembre</v>
      </c>
    </row>
    <row r="757" spans="1:45" x14ac:dyDescent="0.25">
      <c r="A757" s="88" t="s">
        <v>1782</v>
      </c>
      <c r="B757" s="90">
        <v>45175</v>
      </c>
      <c r="C757" s="88">
        <v>1</v>
      </c>
      <c r="D757" s="88" t="s">
        <v>101</v>
      </c>
      <c r="E757" s="126">
        <v>376000</v>
      </c>
      <c r="F757" s="88">
        <v>21</v>
      </c>
      <c r="H757" s="88" t="s">
        <v>447</v>
      </c>
      <c r="I757" s="88">
        <v>6850</v>
      </c>
      <c r="J757" s="88">
        <v>35000</v>
      </c>
      <c r="K757" s="88">
        <v>35238</v>
      </c>
      <c r="L757" s="88" t="s">
        <v>123</v>
      </c>
      <c r="M757" s="89">
        <v>35</v>
      </c>
      <c r="P757" s="88" t="s">
        <v>1085</v>
      </c>
      <c r="S757" s="88">
        <v>25</v>
      </c>
      <c r="T757" s="88" t="s">
        <v>527</v>
      </c>
      <c r="AC757" s="88">
        <v>1</v>
      </c>
      <c r="AD757" s="88">
        <v>2</v>
      </c>
      <c r="AE757" s="88" t="s">
        <v>108</v>
      </c>
      <c r="AF757" s="88" t="s">
        <v>159</v>
      </c>
      <c r="AG757" s="88">
        <v>3</v>
      </c>
      <c r="AM757" s="88" t="s">
        <v>1087</v>
      </c>
      <c r="AN757" s="88" t="s">
        <v>1088</v>
      </c>
      <c r="AO757" s="88" t="s">
        <v>106</v>
      </c>
      <c r="AP757" s="133" t="str">
        <f t="shared" si="44"/>
        <v>06</v>
      </c>
      <c r="AQ757" s="133" t="str">
        <f t="shared" si="45"/>
        <v>09</v>
      </c>
      <c r="AR757" s="133">
        <f t="shared" si="46"/>
        <v>2023</v>
      </c>
      <c r="AS757" s="133" t="str">
        <f t="shared" si="47"/>
        <v>septembre</v>
      </c>
    </row>
    <row r="758" spans="1:45" x14ac:dyDescent="0.25">
      <c r="A758" s="88" t="s">
        <v>1784</v>
      </c>
      <c r="B758" s="90">
        <v>45187</v>
      </c>
      <c r="C758" s="88">
        <v>1</v>
      </c>
      <c r="D758" s="88" t="s">
        <v>101</v>
      </c>
      <c r="E758" s="126">
        <v>530500</v>
      </c>
      <c r="F758" s="88">
        <v>3</v>
      </c>
      <c r="H758" s="88" t="s">
        <v>274</v>
      </c>
      <c r="I758" s="88">
        <v>8820</v>
      </c>
      <c r="J758" s="88">
        <v>35000</v>
      </c>
      <c r="K758" s="88">
        <v>35238</v>
      </c>
      <c r="L758" s="88" t="s">
        <v>123</v>
      </c>
      <c r="M758" s="89">
        <v>35</v>
      </c>
      <c r="P758" s="88" t="s">
        <v>275</v>
      </c>
      <c r="S758" s="88">
        <v>11</v>
      </c>
      <c r="U758" s="88">
        <v>28</v>
      </c>
      <c r="V758" s="88" t="s">
        <v>1785</v>
      </c>
      <c r="AC758" s="88">
        <v>2</v>
      </c>
      <c r="AD758" s="88">
        <v>3</v>
      </c>
      <c r="AE758" s="88" t="s">
        <v>107</v>
      </c>
      <c r="AG758" s="88">
        <v>0</v>
      </c>
      <c r="AM758" s="88" t="s">
        <v>276</v>
      </c>
      <c r="AN758" s="88" t="s">
        <v>277</v>
      </c>
      <c r="AO758" s="88" t="s">
        <v>106</v>
      </c>
      <c r="AP758" s="133" t="str">
        <f t="shared" si="44"/>
        <v>18</v>
      </c>
      <c r="AQ758" s="133" t="str">
        <f t="shared" si="45"/>
        <v>09</v>
      </c>
      <c r="AR758" s="133">
        <f t="shared" si="46"/>
        <v>2023</v>
      </c>
      <c r="AS758" s="133" t="str">
        <f t="shared" si="47"/>
        <v>septembre</v>
      </c>
    </row>
    <row r="759" spans="1:45" x14ac:dyDescent="0.25">
      <c r="A759" s="88" t="s">
        <v>1784</v>
      </c>
      <c r="B759" s="90">
        <v>45187</v>
      </c>
      <c r="C759" s="88">
        <v>1</v>
      </c>
      <c r="D759" s="88" t="s">
        <v>101</v>
      </c>
      <c r="E759" s="126">
        <v>530500</v>
      </c>
      <c r="F759" s="88">
        <v>3</v>
      </c>
      <c r="H759" s="88" t="s">
        <v>274</v>
      </c>
      <c r="I759" s="88">
        <v>8820</v>
      </c>
      <c r="J759" s="88">
        <v>35000</v>
      </c>
      <c r="K759" s="88">
        <v>35238</v>
      </c>
      <c r="L759" s="88" t="s">
        <v>123</v>
      </c>
      <c r="M759" s="89">
        <v>35</v>
      </c>
      <c r="P759" s="88" t="s">
        <v>275</v>
      </c>
      <c r="S759" s="88">
        <v>11</v>
      </c>
      <c r="U759" s="88">
        <v>28</v>
      </c>
      <c r="V759" s="88" t="s">
        <v>1785</v>
      </c>
      <c r="AC759" s="88">
        <v>2</v>
      </c>
      <c r="AD759" s="88">
        <v>2</v>
      </c>
      <c r="AE759" s="88" t="s">
        <v>108</v>
      </c>
      <c r="AF759" s="88" t="s">
        <v>221</v>
      </c>
      <c r="AG759" s="88">
        <v>4</v>
      </c>
      <c r="AM759" s="88" t="s">
        <v>276</v>
      </c>
      <c r="AN759" s="88" t="s">
        <v>277</v>
      </c>
      <c r="AO759" s="88" t="s">
        <v>106</v>
      </c>
      <c r="AP759" s="133" t="str">
        <f t="shared" si="44"/>
        <v>18</v>
      </c>
      <c r="AQ759" s="133" t="str">
        <f t="shared" si="45"/>
        <v>09</v>
      </c>
      <c r="AR759" s="133">
        <f t="shared" si="46"/>
        <v>2023</v>
      </c>
      <c r="AS759" s="133" t="str">
        <f t="shared" si="47"/>
        <v>septembre</v>
      </c>
    </row>
    <row r="760" spans="1:45" x14ac:dyDescent="0.25">
      <c r="A760" s="88" t="s">
        <v>1786</v>
      </c>
      <c r="B760" s="90">
        <v>45195</v>
      </c>
      <c r="C760" s="88">
        <v>1</v>
      </c>
      <c r="D760" s="88" t="s">
        <v>101</v>
      </c>
      <c r="E760" s="126">
        <v>205000</v>
      </c>
      <c r="F760" s="88">
        <v>2</v>
      </c>
      <c r="H760" s="88" t="s">
        <v>432</v>
      </c>
      <c r="I760" s="88">
        <v>1810</v>
      </c>
      <c r="J760" s="88">
        <v>35000</v>
      </c>
      <c r="K760" s="88">
        <v>35238</v>
      </c>
      <c r="L760" s="88" t="s">
        <v>123</v>
      </c>
      <c r="M760" s="89">
        <v>35</v>
      </c>
      <c r="P760" s="88" t="s">
        <v>1205</v>
      </c>
      <c r="S760" s="88">
        <v>32</v>
      </c>
      <c r="U760" s="88">
        <v>43</v>
      </c>
      <c r="V760" s="88" t="s">
        <v>1569</v>
      </c>
      <c r="AC760" s="88">
        <v>2</v>
      </c>
      <c r="AD760" s="88">
        <v>3</v>
      </c>
      <c r="AE760" s="88" t="s">
        <v>107</v>
      </c>
      <c r="AG760" s="88">
        <v>0</v>
      </c>
      <c r="AM760" s="88" t="s">
        <v>1206</v>
      </c>
      <c r="AN760" s="88" t="s">
        <v>1207</v>
      </c>
      <c r="AO760" s="88" t="s">
        <v>106</v>
      </c>
      <c r="AP760" s="133" t="str">
        <f t="shared" si="44"/>
        <v>26</v>
      </c>
      <c r="AQ760" s="133" t="str">
        <f t="shared" si="45"/>
        <v>09</v>
      </c>
      <c r="AR760" s="133">
        <f t="shared" si="46"/>
        <v>2023</v>
      </c>
      <c r="AS760" s="133" t="str">
        <f t="shared" si="47"/>
        <v>septembre</v>
      </c>
    </row>
    <row r="761" spans="1:45" x14ac:dyDescent="0.25">
      <c r="A761" s="88" t="s">
        <v>1786</v>
      </c>
      <c r="B761" s="90">
        <v>45195</v>
      </c>
      <c r="C761" s="88">
        <v>1</v>
      </c>
      <c r="D761" s="88" t="s">
        <v>101</v>
      </c>
      <c r="E761" s="126">
        <v>205000</v>
      </c>
      <c r="F761" s="88">
        <v>2</v>
      </c>
      <c r="H761" s="88" t="s">
        <v>432</v>
      </c>
      <c r="I761" s="88">
        <v>1810</v>
      </c>
      <c r="J761" s="88">
        <v>35000</v>
      </c>
      <c r="K761" s="88">
        <v>35238</v>
      </c>
      <c r="L761" s="88" t="s">
        <v>123</v>
      </c>
      <c r="M761" s="89">
        <v>35</v>
      </c>
      <c r="P761" s="88" t="s">
        <v>1205</v>
      </c>
      <c r="S761" s="88">
        <v>32</v>
      </c>
      <c r="U761" s="88">
        <v>43</v>
      </c>
      <c r="V761" s="88" t="s">
        <v>1569</v>
      </c>
      <c r="AC761" s="88">
        <v>2</v>
      </c>
      <c r="AD761" s="88">
        <v>2</v>
      </c>
      <c r="AE761" s="88" t="s">
        <v>108</v>
      </c>
      <c r="AF761" s="88" t="s">
        <v>190</v>
      </c>
      <c r="AG761" s="88">
        <v>2</v>
      </c>
      <c r="AM761" s="88" t="s">
        <v>1206</v>
      </c>
      <c r="AN761" s="88" t="s">
        <v>1207</v>
      </c>
      <c r="AO761" s="88" t="s">
        <v>106</v>
      </c>
      <c r="AP761" s="133" t="str">
        <f t="shared" si="44"/>
        <v>26</v>
      </c>
      <c r="AQ761" s="133" t="str">
        <f t="shared" si="45"/>
        <v>09</v>
      </c>
      <c r="AR761" s="133">
        <f t="shared" si="46"/>
        <v>2023</v>
      </c>
      <c r="AS761" s="133" t="str">
        <f t="shared" si="47"/>
        <v>septembre</v>
      </c>
    </row>
    <row r="762" spans="1:45" x14ac:dyDescent="0.25">
      <c r="A762" s="88" t="s">
        <v>1787</v>
      </c>
      <c r="B762" s="90">
        <v>45181</v>
      </c>
      <c r="C762" s="88">
        <v>1</v>
      </c>
      <c r="D762" s="88" t="s">
        <v>101</v>
      </c>
      <c r="E762" s="126">
        <v>25000</v>
      </c>
      <c r="F762" s="88">
        <v>11</v>
      </c>
      <c r="H762" s="88" t="s">
        <v>404</v>
      </c>
      <c r="I762" s="88">
        <v>6031</v>
      </c>
      <c r="J762" s="88">
        <v>35000</v>
      </c>
      <c r="K762" s="88">
        <v>35238</v>
      </c>
      <c r="L762" s="88" t="s">
        <v>123</v>
      </c>
      <c r="M762" s="89">
        <v>35</v>
      </c>
      <c r="P762" s="88" t="s">
        <v>427</v>
      </c>
      <c r="S762" s="88">
        <v>63</v>
      </c>
      <c r="AC762" s="88">
        <v>1</v>
      </c>
      <c r="AD762" s="88">
        <v>3</v>
      </c>
      <c r="AE762" s="88" t="s">
        <v>107</v>
      </c>
      <c r="AG762" s="88">
        <v>0</v>
      </c>
      <c r="AM762" s="88" t="s">
        <v>429</v>
      </c>
      <c r="AN762" s="88" t="s">
        <v>430</v>
      </c>
      <c r="AO762" s="88" t="s">
        <v>106</v>
      </c>
      <c r="AP762" s="133" t="str">
        <f t="shared" si="44"/>
        <v>12</v>
      </c>
      <c r="AQ762" s="133" t="str">
        <f t="shared" si="45"/>
        <v>09</v>
      </c>
      <c r="AR762" s="133">
        <f t="shared" si="46"/>
        <v>2023</v>
      </c>
      <c r="AS762" s="133" t="str">
        <f t="shared" si="47"/>
        <v>septembre</v>
      </c>
    </row>
    <row r="763" spans="1:45" x14ac:dyDescent="0.25">
      <c r="A763" s="88" t="s">
        <v>1788</v>
      </c>
      <c r="B763" s="90">
        <v>45198</v>
      </c>
      <c r="C763" s="88">
        <v>1</v>
      </c>
      <c r="D763" s="88" t="s">
        <v>101</v>
      </c>
      <c r="E763" s="126">
        <v>3500</v>
      </c>
      <c r="F763" s="88">
        <v>21</v>
      </c>
      <c r="H763" s="88" t="s">
        <v>195</v>
      </c>
      <c r="I763" s="88">
        <v>7310</v>
      </c>
      <c r="J763" s="88">
        <v>35000</v>
      </c>
      <c r="K763" s="88">
        <v>35238</v>
      </c>
      <c r="L763" s="88" t="s">
        <v>123</v>
      </c>
      <c r="M763" s="89">
        <v>35</v>
      </c>
      <c r="P763" s="88" t="s">
        <v>1789</v>
      </c>
      <c r="S763" s="88">
        <v>6</v>
      </c>
      <c r="T763" s="88" t="s">
        <v>210</v>
      </c>
      <c r="AC763" s="88">
        <v>1</v>
      </c>
      <c r="AD763" s="88">
        <v>2</v>
      </c>
      <c r="AE763" s="88" t="s">
        <v>108</v>
      </c>
      <c r="AF763" s="88" t="s">
        <v>251</v>
      </c>
      <c r="AG763" s="88">
        <v>1</v>
      </c>
      <c r="AM763" s="88" t="s">
        <v>728</v>
      </c>
      <c r="AN763" s="88" t="s">
        <v>526</v>
      </c>
      <c r="AO763" s="88" t="s">
        <v>106</v>
      </c>
      <c r="AP763" s="133" t="str">
        <f t="shared" si="44"/>
        <v>29</v>
      </c>
      <c r="AQ763" s="133" t="str">
        <f t="shared" si="45"/>
        <v>09</v>
      </c>
      <c r="AR763" s="133">
        <f t="shared" si="46"/>
        <v>2023</v>
      </c>
      <c r="AS763" s="133" t="str">
        <f t="shared" si="47"/>
        <v>septembre</v>
      </c>
    </row>
    <row r="764" spans="1:45" x14ac:dyDescent="0.25">
      <c r="A764" s="88" t="s">
        <v>1790</v>
      </c>
      <c r="B764" s="90">
        <v>45182</v>
      </c>
      <c r="C764" s="88">
        <v>1</v>
      </c>
      <c r="D764" s="88" t="s">
        <v>101</v>
      </c>
      <c r="E764" s="126">
        <v>188100</v>
      </c>
      <c r="F764" s="88">
        <v>27</v>
      </c>
      <c r="H764" s="88" t="s">
        <v>447</v>
      </c>
      <c r="I764" s="88">
        <v>6850</v>
      </c>
      <c r="J764" s="88">
        <v>35000</v>
      </c>
      <c r="K764" s="88">
        <v>35238</v>
      </c>
      <c r="L764" s="88" t="s">
        <v>123</v>
      </c>
      <c r="M764" s="89">
        <v>35</v>
      </c>
      <c r="P764" s="88" t="s">
        <v>1665</v>
      </c>
      <c r="S764" s="88">
        <v>58</v>
      </c>
      <c r="AC764" s="88">
        <v>1</v>
      </c>
      <c r="AD764" s="88">
        <v>3</v>
      </c>
      <c r="AE764" s="88" t="s">
        <v>107</v>
      </c>
      <c r="AG764" s="88">
        <v>0</v>
      </c>
      <c r="AM764" s="88" t="s">
        <v>1666</v>
      </c>
      <c r="AN764" s="88" t="s">
        <v>1667</v>
      </c>
      <c r="AO764" s="88" t="s">
        <v>106</v>
      </c>
      <c r="AP764" s="133" t="str">
        <f t="shared" si="44"/>
        <v>13</v>
      </c>
      <c r="AQ764" s="133" t="str">
        <f t="shared" si="45"/>
        <v>09</v>
      </c>
      <c r="AR764" s="133">
        <f t="shared" si="46"/>
        <v>2023</v>
      </c>
      <c r="AS764" s="133" t="str">
        <f t="shared" si="47"/>
        <v>septembre</v>
      </c>
    </row>
    <row r="765" spans="1:45" x14ac:dyDescent="0.25">
      <c r="A765" s="88" t="s">
        <v>1790</v>
      </c>
      <c r="B765" s="90">
        <v>45182</v>
      </c>
      <c r="C765" s="88">
        <v>1</v>
      </c>
      <c r="D765" s="88" t="s">
        <v>101</v>
      </c>
      <c r="E765" s="126">
        <v>188100</v>
      </c>
      <c r="F765" s="88">
        <v>27</v>
      </c>
      <c r="H765" s="88" t="s">
        <v>447</v>
      </c>
      <c r="I765" s="88">
        <v>6850</v>
      </c>
      <c r="J765" s="88">
        <v>35000</v>
      </c>
      <c r="K765" s="88">
        <v>35238</v>
      </c>
      <c r="L765" s="88" t="s">
        <v>123</v>
      </c>
      <c r="M765" s="89">
        <v>35</v>
      </c>
      <c r="P765" s="88" t="s">
        <v>1665</v>
      </c>
      <c r="S765" s="88">
        <v>15</v>
      </c>
      <c r="T765" s="88" t="s">
        <v>229</v>
      </c>
      <c r="AC765" s="88">
        <v>1</v>
      </c>
      <c r="AD765" s="88">
        <v>2</v>
      </c>
      <c r="AE765" s="88" t="s">
        <v>108</v>
      </c>
      <c r="AF765" s="88" t="s">
        <v>201</v>
      </c>
      <c r="AG765" s="88">
        <v>2</v>
      </c>
      <c r="AM765" s="88" t="s">
        <v>1666</v>
      </c>
      <c r="AN765" s="88" t="s">
        <v>1667</v>
      </c>
      <c r="AO765" s="88" t="s">
        <v>106</v>
      </c>
      <c r="AP765" s="133" t="str">
        <f t="shared" si="44"/>
        <v>13</v>
      </c>
      <c r="AQ765" s="133" t="str">
        <f t="shared" si="45"/>
        <v>09</v>
      </c>
      <c r="AR765" s="133">
        <f t="shared" si="46"/>
        <v>2023</v>
      </c>
      <c r="AS765" s="133" t="str">
        <f t="shared" si="47"/>
        <v>septembre</v>
      </c>
    </row>
    <row r="766" spans="1:45" x14ac:dyDescent="0.25">
      <c r="A766" s="88" t="s">
        <v>1791</v>
      </c>
      <c r="B766" s="90">
        <v>45198</v>
      </c>
      <c r="C766" s="88">
        <v>1</v>
      </c>
      <c r="D766" s="88" t="s">
        <v>101</v>
      </c>
      <c r="E766" s="126">
        <v>345000</v>
      </c>
      <c r="F766" s="88">
        <v>34</v>
      </c>
      <c r="H766" s="88" t="s">
        <v>236</v>
      </c>
      <c r="I766" s="88">
        <v>5710</v>
      </c>
      <c r="J766" s="88">
        <v>35000</v>
      </c>
      <c r="K766" s="88">
        <v>35238</v>
      </c>
      <c r="L766" s="88" t="s">
        <v>123</v>
      </c>
      <c r="M766" s="89">
        <v>35</v>
      </c>
      <c r="P766" s="88" t="s">
        <v>237</v>
      </c>
      <c r="S766" s="88">
        <v>230</v>
      </c>
      <c r="U766" s="88">
        <v>237</v>
      </c>
      <c r="AC766" s="88">
        <v>2</v>
      </c>
      <c r="AD766" s="88">
        <v>4</v>
      </c>
      <c r="AE766" s="88" t="s">
        <v>126</v>
      </c>
      <c r="AF766" s="88" t="s">
        <v>227</v>
      </c>
      <c r="AG766" s="88">
        <v>0</v>
      </c>
      <c r="AM766" s="88" t="s">
        <v>239</v>
      </c>
      <c r="AN766" s="88" t="s">
        <v>240</v>
      </c>
      <c r="AO766" s="88" t="s">
        <v>106</v>
      </c>
      <c r="AP766" s="133" t="str">
        <f t="shared" si="44"/>
        <v>29</v>
      </c>
      <c r="AQ766" s="133" t="str">
        <f t="shared" si="45"/>
        <v>09</v>
      </c>
      <c r="AR766" s="133">
        <f t="shared" si="46"/>
        <v>2023</v>
      </c>
      <c r="AS766" s="133" t="str">
        <f t="shared" si="47"/>
        <v>septembre</v>
      </c>
    </row>
    <row r="767" spans="1:45" x14ac:dyDescent="0.25">
      <c r="A767" s="88" t="s">
        <v>1792</v>
      </c>
      <c r="B767" s="90">
        <v>45181</v>
      </c>
      <c r="C767" s="88">
        <v>1</v>
      </c>
      <c r="D767" s="88" t="s">
        <v>101</v>
      </c>
      <c r="E767" s="126">
        <v>133000</v>
      </c>
      <c r="F767" s="88">
        <v>6</v>
      </c>
      <c r="H767" s="88" t="s">
        <v>1793</v>
      </c>
      <c r="I767" s="88">
        <v>2660</v>
      </c>
      <c r="J767" s="88">
        <v>35000</v>
      </c>
      <c r="K767" s="88">
        <v>35238</v>
      </c>
      <c r="L767" s="88" t="s">
        <v>123</v>
      </c>
      <c r="M767" s="89">
        <v>35</v>
      </c>
      <c r="P767" s="88" t="s">
        <v>339</v>
      </c>
      <c r="S767" s="88">
        <v>40</v>
      </c>
      <c r="U767" s="88">
        <v>41</v>
      </c>
      <c r="V767" s="88" t="s">
        <v>1794</v>
      </c>
      <c r="W767" s="88">
        <v>65</v>
      </c>
      <c r="AC767" s="88">
        <v>3</v>
      </c>
      <c r="AD767" s="88">
        <v>2</v>
      </c>
      <c r="AE767" s="88" t="s">
        <v>108</v>
      </c>
      <c r="AF767" s="88" t="s">
        <v>258</v>
      </c>
      <c r="AG767" s="88">
        <v>2</v>
      </c>
      <c r="AM767" s="88" t="s">
        <v>340</v>
      </c>
      <c r="AN767" s="88" t="s">
        <v>341</v>
      </c>
      <c r="AO767" s="88" t="s">
        <v>106</v>
      </c>
      <c r="AP767" s="133" t="str">
        <f t="shared" si="44"/>
        <v>12</v>
      </c>
      <c r="AQ767" s="133" t="str">
        <f t="shared" si="45"/>
        <v>09</v>
      </c>
      <c r="AR767" s="133">
        <f t="shared" si="46"/>
        <v>2023</v>
      </c>
      <c r="AS767" s="133" t="str">
        <f t="shared" si="47"/>
        <v>septembre</v>
      </c>
    </row>
    <row r="768" spans="1:45" x14ac:dyDescent="0.25">
      <c r="A768" s="88" t="s">
        <v>1792</v>
      </c>
      <c r="B768" s="90">
        <v>45181</v>
      </c>
      <c r="C768" s="88">
        <v>1</v>
      </c>
      <c r="D768" s="88" t="s">
        <v>101</v>
      </c>
      <c r="E768" s="126">
        <v>133000</v>
      </c>
      <c r="F768" s="88">
        <v>6</v>
      </c>
      <c r="H768" s="88" t="s">
        <v>1793</v>
      </c>
      <c r="I768" s="88">
        <v>2660</v>
      </c>
      <c r="J768" s="88">
        <v>35000</v>
      </c>
      <c r="K768" s="88">
        <v>35238</v>
      </c>
      <c r="L768" s="88" t="s">
        <v>123</v>
      </c>
      <c r="M768" s="89">
        <v>35</v>
      </c>
      <c r="P768" s="88" t="s">
        <v>339</v>
      </c>
      <c r="S768" s="88">
        <v>40</v>
      </c>
      <c r="U768" s="88">
        <v>41</v>
      </c>
      <c r="V768" s="88" t="s">
        <v>1794</v>
      </c>
      <c r="W768" s="88">
        <v>65</v>
      </c>
      <c r="AC768" s="88">
        <v>3</v>
      </c>
      <c r="AD768" s="88">
        <v>3</v>
      </c>
      <c r="AE768" s="88" t="s">
        <v>107</v>
      </c>
      <c r="AG768" s="88">
        <v>0</v>
      </c>
      <c r="AM768" s="88" t="s">
        <v>340</v>
      </c>
      <c r="AN768" s="88" t="s">
        <v>341</v>
      </c>
      <c r="AO768" s="88" t="s">
        <v>106</v>
      </c>
      <c r="AP768" s="133" t="str">
        <f t="shared" si="44"/>
        <v>12</v>
      </c>
      <c r="AQ768" s="133" t="str">
        <f t="shared" si="45"/>
        <v>09</v>
      </c>
      <c r="AR768" s="133">
        <f t="shared" si="46"/>
        <v>2023</v>
      </c>
      <c r="AS768" s="133" t="str">
        <f t="shared" si="47"/>
        <v>septembre</v>
      </c>
    </row>
    <row r="769" spans="1:45" x14ac:dyDescent="0.25">
      <c r="A769" s="88" t="s">
        <v>1797</v>
      </c>
      <c r="B769" s="90">
        <v>45195</v>
      </c>
      <c r="C769" s="88">
        <v>1</v>
      </c>
      <c r="D769" s="88" t="s">
        <v>101</v>
      </c>
      <c r="E769" s="126">
        <v>650000</v>
      </c>
      <c r="F769" s="88">
        <v>14</v>
      </c>
      <c r="H769" s="88" t="s">
        <v>371</v>
      </c>
      <c r="I769" s="88">
        <v>8030</v>
      </c>
      <c r="J769" s="88">
        <v>35000</v>
      </c>
      <c r="K769" s="88">
        <v>35238</v>
      </c>
      <c r="L769" s="88" t="s">
        <v>123</v>
      </c>
      <c r="M769" s="89">
        <v>35</v>
      </c>
      <c r="P769" s="88" t="s">
        <v>1798</v>
      </c>
      <c r="S769" s="88">
        <v>1</v>
      </c>
      <c r="U769" s="88">
        <v>2</v>
      </c>
      <c r="W769" s="88">
        <v>3</v>
      </c>
      <c r="Y769" s="88">
        <v>4</v>
      </c>
      <c r="AA769" s="88">
        <v>5</v>
      </c>
      <c r="AB769" s="88" t="s">
        <v>1799</v>
      </c>
      <c r="AC769" s="88">
        <v>5</v>
      </c>
      <c r="AD769" s="88">
        <v>1</v>
      </c>
      <c r="AE769" s="88" t="s">
        <v>10</v>
      </c>
      <c r="AF769" s="88" t="s">
        <v>175</v>
      </c>
      <c r="AG769" s="88">
        <v>4</v>
      </c>
      <c r="AM769" s="88" t="s">
        <v>1800</v>
      </c>
      <c r="AN769" s="88" t="s">
        <v>1801</v>
      </c>
      <c r="AO769" s="88" t="s">
        <v>106</v>
      </c>
      <c r="AP769" s="133" t="str">
        <f t="shared" si="44"/>
        <v>26</v>
      </c>
      <c r="AQ769" s="133" t="str">
        <f t="shared" si="45"/>
        <v>09</v>
      </c>
      <c r="AR769" s="133">
        <f t="shared" si="46"/>
        <v>2023</v>
      </c>
      <c r="AS769" s="133" t="str">
        <f t="shared" si="47"/>
        <v>septembre</v>
      </c>
    </row>
    <row r="770" spans="1:45" x14ac:dyDescent="0.25">
      <c r="A770" s="88" t="s">
        <v>1802</v>
      </c>
      <c r="B770" s="90">
        <v>45203</v>
      </c>
      <c r="C770" s="88">
        <v>1</v>
      </c>
      <c r="D770" s="88" t="s">
        <v>101</v>
      </c>
      <c r="E770" s="126">
        <v>50000</v>
      </c>
      <c r="F770" s="88">
        <v>5</v>
      </c>
      <c r="G770" s="88" t="s">
        <v>122</v>
      </c>
      <c r="H770" s="88" t="s">
        <v>195</v>
      </c>
      <c r="I770" s="88">
        <v>7310</v>
      </c>
      <c r="J770" s="88">
        <v>35000</v>
      </c>
      <c r="K770" s="88">
        <v>35238</v>
      </c>
      <c r="L770" s="88" t="s">
        <v>123</v>
      </c>
      <c r="M770" s="89">
        <v>35</v>
      </c>
      <c r="P770" s="88" t="s">
        <v>1803</v>
      </c>
      <c r="S770" s="88">
        <v>11</v>
      </c>
      <c r="T770" s="88" t="s">
        <v>1804</v>
      </c>
      <c r="U770" s="88">
        <v>12</v>
      </c>
      <c r="AC770" s="88">
        <v>2</v>
      </c>
      <c r="AD770" s="88">
        <v>2</v>
      </c>
      <c r="AE770" s="88" t="s">
        <v>108</v>
      </c>
      <c r="AF770" s="88" t="s">
        <v>187</v>
      </c>
      <c r="AG770" s="88">
        <v>1</v>
      </c>
      <c r="AM770" s="88" t="s">
        <v>1805</v>
      </c>
      <c r="AN770" s="88" t="s">
        <v>1806</v>
      </c>
      <c r="AO770" s="88" t="s">
        <v>106</v>
      </c>
      <c r="AP770" s="133" t="str">
        <f t="shared" si="44"/>
        <v>04</v>
      </c>
      <c r="AQ770" s="133" t="str">
        <f t="shared" si="45"/>
        <v>10</v>
      </c>
      <c r="AR770" s="133">
        <f t="shared" si="46"/>
        <v>2023</v>
      </c>
      <c r="AS770" s="133" t="str">
        <f t="shared" si="47"/>
        <v>octobre</v>
      </c>
    </row>
    <row r="771" spans="1:45" x14ac:dyDescent="0.25">
      <c r="A771" s="88" t="s">
        <v>1807</v>
      </c>
      <c r="B771" s="90">
        <v>45198</v>
      </c>
      <c r="C771" s="88">
        <v>1</v>
      </c>
      <c r="D771" s="88" t="s">
        <v>101</v>
      </c>
      <c r="E771" s="126">
        <v>250000</v>
      </c>
      <c r="F771" s="88">
        <v>11</v>
      </c>
      <c r="H771" s="88" t="s">
        <v>1808</v>
      </c>
      <c r="I771" s="88">
        <v>2720</v>
      </c>
      <c r="J771" s="88">
        <v>35000</v>
      </c>
      <c r="K771" s="88">
        <v>35238</v>
      </c>
      <c r="L771" s="88" t="s">
        <v>123</v>
      </c>
      <c r="M771" s="89">
        <v>35</v>
      </c>
      <c r="P771" s="88" t="s">
        <v>632</v>
      </c>
      <c r="S771" s="88">
        <v>511</v>
      </c>
      <c r="T771" s="88" t="s">
        <v>947</v>
      </c>
      <c r="AC771" s="88">
        <v>1</v>
      </c>
      <c r="AD771" s="88">
        <v>2</v>
      </c>
      <c r="AE771" s="88" t="s">
        <v>108</v>
      </c>
      <c r="AF771" s="88" t="s">
        <v>164</v>
      </c>
      <c r="AG771" s="88">
        <v>2</v>
      </c>
      <c r="AM771" s="88" t="s">
        <v>633</v>
      </c>
      <c r="AN771" s="88" t="s">
        <v>634</v>
      </c>
      <c r="AO771" s="88" t="s">
        <v>106</v>
      </c>
      <c r="AP771" s="133" t="str">
        <f t="shared" ref="AP771:AP834" si="48">TEXT(DAY(B771),"jj")</f>
        <v>29</v>
      </c>
      <c r="AQ771" s="133" t="str">
        <f t="shared" ref="AQ771:AQ834" si="49">TEXT(MONTH(B771),"jj")</f>
        <v>09</v>
      </c>
      <c r="AR771" s="133">
        <f t="shared" ref="AR771:AR834" si="50">YEAR(B771)</f>
        <v>2023</v>
      </c>
      <c r="AS771" s="133" t="str">
        <f t="shared" ref="AS771:AS834" si="51">TEXT(B771, "mmmm")</f>
        <v>septembre</v>
      </c>
    </row>
    <row r="772" spans="1:45" x14ac:dyDescent="0.25">
      <c r="A772" s="88" t="s">
        <v>1809</v>
      </c>
      <c r="B772" s="90">
        <v>45203</v>
      </c>
      <c r="C772" s="88">
        <v>1</v>
      </c>
      <c r="D772" s="88" t="s">
        <v>101</v>
      </c>
      <c r="E772" s="126">
        <v>113550</v>
      </c>
      <c r="F772" s="88">
        <v>13</v>
      </c>
      <c r="H772" s="88" t="s">
        <v>845</v>
      </c>
      <c r="I772" s="88">
        <v>8790</v>
      </c>
      <c r="J772" s="88">
        <v>35000</v>
      </c>
      <c r="K772" s="88">
        <v>35238</v>
      </c>
      <c r="L772" s="88" t="s">
        <v>123</v>
      </c>
      <c r="M772" s="89">
        <v>35</v>
      </c>
      <c r="P772" s="88" t="s">
        <v>1515</v>
      </c>
      <c r="S772" s="88">
        <v>13</v>
      </c>
      <c r="T772" s="88" t="s">
        <v>1577</v>
      </c>
      <c r="U772" s="88">
        <v>23</v>
      </c>
      <c r="AC772" s="88">
        <v>2</v>
      </c>
      <c r="AD772" s="88">
        <v>2</v>
      </c>
      <c r="AE772" s="88" t="s">
        <v>108</v>
      </c>
      <c r="AF772" s="88" t="s">
        <v>251</v>
      </c>
      <c r="AG772" s="88">
        <v>1</v>
      </c>
      <c r="AM772" s="88" t="s">
        <v>1516</v>
      </c>
      <c r="AN772" s="88" t="s">
        <v>526</v>
      </c>
      <c r="AO772" s="88" t="s">
        <v>106</v>
      </c>
      <c r="AP772" s="133" t="str">
        <f t="shared" si="48"/>
        <v>04</v>
      </c>
      <c r="AQ772" s="133" t="str">
        <f t="shared" si="49"/>
        <v>10</v>
      </c>
      <c r="AR772" s="133">
        <f t="shared" si="50"/>
        <v>2023</v>
      </c>
      <c r="AS772" s="133" t="str">
        <f t="shared" si="51"/>
        <v>octobre</v>
      </c>
    </row>
    <row r="773" spans="1:45" x14ac:dyDescent="0.25">
      <c r="A773" s="88" t="s">
        <v>1809</v>
      </c>
      <c r="B773" s="90">
        <v>45203</v>
      </c>
      <c r="C773" s="88">
        <v>1</v>
      </c>
      <c r="D773" s="88" t="s">
        <v>101</v>
      </c>
      <c r="E773" s="126">
        <v>113550</v>
      </c>
      <c r="F773" s="88">
        <v>13</v>
      </c>
      <c r="H773" s="88" t="s">
        <v>845</v>
      </c>
      <c r="I773" s="88">
        <v>8790</v>
      </c>
      <c r="J773" s="88">
        <v>35000</v>
      </c>
      <c r="K773" s="88">
        <v>35238</v>
      </c>
      <c r="L773" s="88" t="s">
        <v>123</v>
      </c>
      <c r="M773" s="89">
        <v>35</v>
      </c>
      <c r="P773" s="88" t="s">
        <v>1515</v>
      </c>
      <c r="S773" s="88">
        <v>13</v>
      </c>
      <c r="T773" s="88" t="s">
        <v>1577</v>
      </c>
      <c r="U773" s="88">
        <v>23</v>
      </c>
      <c r="AC773" s="88">
        <v>2</v>
      </c>
      <c r="AD773" s="88">
        <v>3</v>
      </c>
      <c r="AE773" s="88" t="s">
        <v>107</v>
      </c>
      <c r="AG773" s="88">
        <v>0</v>
      </c>
      <c r="AM773" s="88" t="s">
        <v>1516</v>
      </c>
      <c r="AN773" s="88" t="s">
        <v>526</v>
      </c>
      <c r="AO773" s="88" t="s">
        <v>106</v>
      </c>
      <c r="AP773" s="133" t="str">
        <f t="shared" si="48"/>
        <v>04</v>
      </c>
      <c r="AQ773" s="133" t="str">
        <f t="shared" si="49"/>
        <v>10</v>
      </c>
      <c r="AR773" s="133">
        <f t="shared" si="50"/>
        <v>2023</v>
      </c>
      <c r="AS773" s="133" t="str">
        <f t="shared" si="51"/>
        <v>octobre</v>
      </c>
    </row>
    <row r="774" spans="1:45" x14ac:dyDescent="0.25">
      <c r="A774" s="88" t="s">
        <v>1810</v>
      </c>
      <c r="B774" s="90">
        <v>45208</v>
      </c>
      <c r="C774" s="88">
        <v>1</v>
      </c>
      <c r="D774" s="88" t="s">
        <v>101</v>
      </c>
      <c r="E774" s="126">
        <v>145000</v>
      </c>
      <c r="F774" s="88">
        <v>5</v>
      </c>
      <c r="H774" s="88" t="s">
        <v>357</v>
      </c>
      <c r="I774" s="88">
        <v>9290</v>
      </c>
      <c r="J774" s="88">
        <v>35000</v>
      </c>
      <c r="K774" s="88">
        <v>35238</v>
      </c>
      <c r="L774" s="88" t="s">
        <v>123</v>
      </c>
      <c r="M774" s="89">
        <v>35</v>
      </c>
      <c r="P774" s="88" t="s">
        <v>1101</v>
      </c>
      <c r="S774" s="88">
        <v>58</v>
      </c>
      <c r="T774" s="88" t="s">
        <v>456</v>
      </c>
      <c r="U774" s="88">
        <v>64</v>
      </c>
      <c r="V774" s="88" t="s">
        <v>1811</v>
      </c>
      <c r="AC774" s="88">
        <v>2</v>
      </c>
      <c r="AD774" s="88">
        <v>2</v>
      </c>
      <c r="AE774" s="88" t="s">
        <v>108</v>
      </c>
      <c r="AF774" s="88" t="s">
        <v>254</v>
      </c>
      <c r="AG774" s="88">
        <v>2</v>
      </c>
      <c r="AM774" s="88" t="s">
        <v>1103</v>
      </c>
      <c r="AN774" s="88" t="s">
        <v>1104</v>
      </c>
      <c r="AO774" s="88" t="s">
        <v>106</v>
      </c>
      <c r="AP774" s="133" t="str">
        <f t="shared" si="48"/>
        <v>09</v>
      </c>
      <c r="AQ774" s="133" t="str">
        <f t="shared" si="49"/>
        <v>10</v>
      </c>
      <c r="AR774" s="133">
        <f t="shared" si="50"/>
        <v>2023</v>
      </c>
      <c r="AS774" s="133" t="str">
        <f t="shared" si="51"/>
        <v>octobre</v>
      </c>
    </row>
    <row r="775" spans="1:45" x14ac:dyDescent="0.25">
      <c r="A775" s="88" t="s">
        <v>1810</v>
      </c>
      <c r="B775" s="90">
        <v>45208</v>
      </c>
      <c r="C775" s="88">
        <v>1</v>
      </c>
      <c r="D775" s="88" t="s">
        <v>101</v>
      </c>
      <c r="E775" s="126">
        <v>145000</v>
      </c>
      <c r="H775" s="88" t="s">
        <v>357</v>
      </c>
      <c r="I775" s="88">
        <v>9290</v>
      </c>
      <c r="J775" s="88">
        <v>35000</v>
      </c>
      <c r="K775" s="88">
        <v>35238</v>
      </c>
      <c r="L775" s="88" t="s">
        <v>123</v>
      </c>
      <c r="M775" s="89">
        <v>35</v>
      </c>
      <c r="P775" s="88" t="s">
        <v>744</v>
      </c>
      <c r="AC775" s="88">
        <v>0</v>
      </c>
      <c r="AH775" s="88" t="s">
        <v>105</v>
      </c>
      <c r="AI775" s="88" t="s">
        <v>11</v>
      </c>
      <c r="AL775" s="88" t="s">
        <v>112</v>
      </c>
      <c r="AM775" s="88" t="s">
        <v>745</v>
      </c>
      <c r="AN775" s="88" t="s">
        <v>746</v>
      </c>
      <c r="AO775" s="88" t="s">
        <v>106</v>
      </c>
      <c r="AP775" s="133" t="str">
        <f t="shared" si="48"/>
        <v>09</v>
      </c>
      <c r="AQ775" s="133" t="str">
        <f t="shared" si="49"/>
        <v>10</v>
      </c>
      <c r="AR775" s="133">
        <f t="shared" si="50"/>
        <v>2023</v>
      </c>
      <c r="AS775" s="133" t="str">
        <f t="shared" si="51"/>
        <v>octobre</v>
      </c>
    </row>
    <row r="776" spans="1:45" x14ac:dyDescent="0.25">
      <c r="A776" s="88" t="s">
        <v>1812</v>
      </c>
      <c r="B776" s="90">
        <v>45203</v>
      </c>
      <c r="C776" s="88">
        <v>1</v>
      </c>
      <c r="D776" s="88" t="s">
        <v>101</v>
      </c>
      <c r="E776" s="126">
        <v>410000</v>
      </c>
      <c r="F776" s="88">
        <v>14</v>
      </c>
      <c r="H776" s="88" t="s">
        <v>447</v>
      </c>
      <c r="I776" s="88">
        <v>6850</v>
      </c>
      <c r="J776" s="88">
        <v>35000</v>
      </c>
      <c r="K776" s="88">
        <v>35238</v>
      </c>
      <c r="L776" s="88" t="s">
        <v>123</v>
      </c>
      <c r="M776" s="89">
        <v>35</v>
      </c>
      <c r="P776" s="88" t="s">
        <v>1315</v>
      </c>
      <c r="S776" s="88">
        <v>29</v>
      </c>
      <c r="U776" s="88">
        <v>30</v>
      </c>
      <c r="V776" s="88" t="s">
        <v>1813</v>
      </c>
      <c r="AC776" s="88">
        <v>2</v>
      </c>
      <c r="AD776" s="88">
        <v>4</v>
      </c>
      <c r="AE776" s="88" t="s">
        <v>126</v>
      </c>
      <c r="AF776" s="88" t="s">
        <v>159</v>
      </c>
      <c r="AG776" s="88">
        <v>0</v>
      </c>
      <c r="AM776" s="88" t="s">
        <v>1317</v>
      </c>
      <c r="AN776" s="88" t="s">
        <v>1318</v>
      </c>
      <c r="AO776" s="88" t="s">
        <v>106</v>
      </c>
      <c r="AP776" s="133" t="str">
        <f t="shared" si="48"/>
        <v>04</v>
      </c>
      <c r="AQ776" s="133" t="str">
        <f t="shared" si="49"/>
        <v>10</v>
      </c>
      <c r="AR776" s="133">
        <f t="shared" si="50"/>
        <v>2023</v>
      </c>
      <c r="AS776" s="133" t="str">
        <f t="shared" si="51"/>
        <v>octobre</v>
      </c>
    </row>
    <row r="777" spans="1:45" x14ac:dyDescent="0.25">
      <c r="A777" s="88" t="s">
        <v>1814</v>
      </c>
      <c r="B777" s="90">
        <v>45210</v>
      </c>
      <c r="C777" s="88">
        <v>1</v>
      </c>
      <c r="D777" s="88" t="s">
        <v>101</v>
      </c>
      <c r="E777" s="126">
        <v>182380</v>
      </c>
      <c r="F777" s="88">
        <v>4</v>
      </c>
      <c r="G777" s="88" t="s">
        <v>139</v>
      </c>
      <c r="H777" s="88" t="s">
        <v>975</v>
      </c>
      <c r="I777" s="88">
        <v>5650</v>
      </c>
      <c r="J777" s="88">
        <v>35000</v>
      </c>
      <c r="K777" s="88">
        <v>35238</v>
      </c>
      <c r="L777" s="88" t="s">
        <v>123</v>
      </c>
      <c r="M777" s="89">
        <v>35</v>
      </c>
      <c r="P777" s="88" t="s">
        <v>1519</v>
      </c>
      <c r="S777" s="88">
        <v>32</v>
      </c>
      <c r="U777" s="88">
        <v>33</v>
      </c>
      <c r="W777" s="88">
        <v>34</v>
      </c>
      <c r="Y777" s="88">
        <v>35</v>
      </c>
      <c r="AA777" s="88">
        <v>36</v>
      </c>
      <c r="AB777" s="88" t="s">
        <v>1010</v>
      </c>
      <c r="AC777" s="88">
        <v>5</v>
      </c>
      <c r="AD777" s="88">
        <v>2</v>
      </c>
      <c r="AE777" s="88" t="s">
        <v>108</v>
      </c>
      <c r="AF777" s="88" t="s">
        <v>285</v>
      </c>
      <c r="AG777" s="88">
        <v>2</v>
      </c>
      <c r="AM777" s="88" t="s">
        <v>1520</v>
      </c>
      <c r="AN777" s="88" t="s">
        <v>1521</v>
      </c>
      <c r="AO777" s="88" t="s">
        <v>106</v>
      </c>
      <c r="AP777" s="133" t="str">
        <f t="shared" si="48"/>
        <v>11</v>
      </c>
      <c r="AQ777" s="133" t="str">
        <f t="shared" si="49"/>
        <v>10</v>
      </c>
      <c r="AR777" s="133">
        <f t="shared" si="50"/>
        <v>2023</v>
      </c>
      <c r="AS777" s="133" t="str">
        <f t="shared" si="51"/>
        <v>octobre</v>
      </c>
    </row>
    <row r="778" spans="1:45" x14ac:dyDescent="0.25">
      <c r="A778" s="88" t="s">
        <v>1814</v>
      </c>
      <c r="B778" s="90">
        <v>45210</v>
      </c>
      <c r="C778" s="88">
        <v>1</v>
      </c>
      <c r="D778" s="88" t="s">
        <v>101</v>
      </c>
      <c r="E778" s="126">
        <v>182380</v>
      </c>
      <c r="F778" s="88">
        <v>4</v>
      </c>
      <c r="G778" s="88" t="s">
        <v>139</v>
      </c>
      <c r="H778" s="88" t="s">
        <v>975</v>
      </c>
      <c r="I778" s="88">
        <v>5650</v>
      </c>
      <c r="J778" s="88">
        <v>35000</v>
      </c>
      <c r="K778" s="88">
        <v>35238</v>
      </c>
      <c r="L778" s="88" t="s">
        <v>123</v>
      </c>
      <c r="M778" s="89">
        <v>35</v>
      </c>
      <c r="P778" s="88" t="s">
        <v>1519</v>
      </c>
      <c r="S778" s="88">
        <v>32</v>
      </c>
      <c r="U778" s="88">
        <v>33</v>
      </c>
      <c r="W778" s="88">
        <v>34</v>
      </c>
      <c r="Y778" s="88">
        <v>35</v>
      </c>
      <c r="AA778" s="88">
        <v>36</v>
      </c>
      <c r="AB778" s="88" t="s">
        <v>1010</v>
      </c>
      <c r="AC778" s="88">
        <v>5</v>
      </c>
      <c r="AD778" s="88">
        <v>3</v>
      </c>
      <c r="AE778" s="88" t="s">
        <v>107</v>
      </c>
      <c r="AG778" s="88">
        <v>0</v>
      </c>
      <c r="AM778" s="88" t="s">
        <v>1520</v>
      </c>
      <c r="AN778" s="88" t="s">
        <v>1521</v>
      </c>
      <c r="AO778" s="88" t="s">
        <v>106</v>
      </c>
      <c r="AP778" s="133" t="str">
        <f t="shared" si="48"/>
        <v>11</v>
      </c>
      <c r="AQ778" s="133" t="str">
        <f t="shared" si="49"/>
        <v>10</v>
      </c>
      <c r="AR778" s="133">
        <f t="shared" si="50"/>
        <v>2023</v>
      </c>
      <c r="AS778" s="133" t="str">
        <f t="shared" si="51"/>
        <v>octobre</v>
      </c>
    </row>
    <row r="779" spans="1:45" x14ac:dyDescent="0.25">
      <c r="A779" s="88" t="s">
        <v>1815</v>
      </c>
      <c r="B779" s="90">
        <v>45202</v>
      </c>
      <c r="C779" s="88">
        <v>1</v>
      </c>
      <c r="D779" s="88" t="s">
        <v>101</v>
      </c>
      <c r="E779" s="126">
        <v>30000</v>
      </c>
      <c r="F779" s="88">
        <v>11</v>
      </c>
      <c r="H779" s="88" t="s">
        <v>651</v>
      </c>
      <c r="I779" s="88">
        <v>1640</v>
      </c>
      <c r="J779" s="88">
        <v>35000</v>
      </c>
      <c r="K779" s="88">
        <v>35238</v>
      </c>
      <c r="L779" s="88" t="s">
        <v>123</v>
      </c>
      <c r="M779" s="89">
        <v>35</v>
      </c>
      <c r="P779" s="88" t="s">
        <v>652</v>
      </c>
      <c r="S779" s="88">
        <v>43</v>
      </c>
      <c r="T779" s="88" t="s">
        <v>1030</v>
      </c>
      <c r="AC779" s="88">
        <v>1</v>
      </c>
      <c r="AD779" s="88">
        <v>2</v>
      </c>
      <c r="AE779" s="88" t="s">
        <v>108</v>
      </c>
      <c r="AF779" s="88" t="s">
        <v>157</v>
      </c>
      <c r="AG779" s="88">
        <v>1</v>
      </c>
      <c r="AM779" s="88" t="s">
        <v>654</v>
      </c>
      <c r="AN779" s="88" t="s">
        <v>655</v>
      </c>
      <c r="AO779" s="88" t="s">
        <v>106</v>
      </c>
      <c r="AP779" s="133" t="str">
        <f t="shared" si="48"/>
        <v>03</v>
      </c>
      <c r="AQ779" s="133" t="str">
        <f t="shared" si="49"/>
        <v>10</v>
      </c>
      <c r="AR779" s="133">
        <f t="shared" si="50"/>
        <v>2023</v>
      </c>
      <c r="AS779" s="133" t="str">
        <f t="shared" si="51"/>
        <v>octobre</v>
      </c>
    </row>
    <row r="780" spans="1:45" x14ac:dyDescent="0.25">
      <c r="A780" s="88" t="s">
        <v>1816</v>
      </c>
      <c r="B780" s="90">
        <v>45210</v>
      </c>
      <c r="C780" s="88">
        <v>1</v>
      </c>
      <c r="D780" s="88" t="s">
        <v>101</v>
      </c>
      <c r="E780" s="126">
        <v>75000</v>
      </c>
      <c r="F780" s="88">
        <v>36</v>
      </c>
      <c r="H780" s="88" t="s">
        <v>506</v>
      </c>
      <c r="I780" s="88">
        <v>8710</v>
      </c>
      <c r="J780" s="88">
        <v>35000</v>
      </c>
      <c r="K780" s="88">
        <v>35238</v>
      </c>
      <c r="L780" s="88" t="s">
        <v>123</v>
      </c>
      <c r="M780" s="89">
        <v>35</v>
      </c>
      <c r="P780" s="88" t="s">
        <v>1817</v>
      </c>
      <c r="S780" s="88">
        <v>49</v>
      </c>
      <c r="U780" s="88">
        <v>50</v>
      </c>
      <c r="AC780" s="88">
        <v>2</v>
      </c>
      <c r="AD780" s="88">
        <v>2</v>
      </c>
      <c r="AE780" s="88" t="s">
        <v>108</v>
      </c>
      <c r="AF780" s="88" t="s">
        <v>187</v>
      </c>
      <c r="AG780" s="88">
        <v>1</v>
      </c>
      <c r="AM780" s="88" t="s">
        <v>1818</v>
      </c>
      <c r="AN780" s="88" t="s">
        <v>1819</v>
      </c>
      <c r="AO780" s="88" t="s">
        <v>106</v>
      </c>
      <c r="AP780" s="133" t="str">
        <f t="shared" si="48"/>
        <v>11</v>
      </c>
      <c r="AQ780" s="133" t="str">
        <f t="shared" si="49"/>
        <v>10</v>
      </c>
      <c r="AR780" s="133">
        <f t="shared" si="50"/>
        <v>2023</v>
      </c>
      <c r="AS780" s="133" t="str">
        <f t="shared" si="51"/>
        <v>octobre</v>
      </c>
    </row>
    <row r="781" spans="1:45" x14ac:dyDescent="0.25">
      <c r="A781" s="88" t="s">
        <v>1820</v>
      </c>
      <c r="B781" s="90">
        <v>45218</v>
      </c>
      <c r="C781" s="88">
        <v>1</v>
      </c>
      <c r="D781" s="88" t="s">
        <v>101</v>
      </c>
      <c r="E781" s="126">
        <v>200000</v>
      </c>
      <c r="F781" s="88">
        <v>5</v>
      </c>
      <c r="H781" s="88" t="s">
        <v>1793</v>
      </c>
      <c r="I781" s="88">
        <v>2660</v>
      </c>
      <c r="J781" s="88">
        <v>35000</v>
      </c>
      <c r="K781" s="88">
        <v>35238</v>
      </c>
      <c r="L781" s="88" t="s">
        <v>123</v>
      </c>
      <c r="M781" s="89">
        <v>35</v>
      </c>
      <c r="P781" s="88" t="s">
        <v>1821</v>
      </c>
      <c r="S781" s="88">
        <v>22</v>
      </c>
      <c r="U781" s="88">
        <v>38</v>
      </c>
      <c r="AC781" s="88">
        <v>2</v>
      </c>
      <c r="AD781" s="88">
        <v>4</v>
      </c>
      <c r="AE781" s="88" t="s">
        <v>126</v>
      </c>
      <c r="AF781" s="88" t="s">
        <v>198</v>
      </c>
      <c r="AG781" s="88">
        <v>0</v>
      </c>
      <c r="AM781" s="88" t="s">
        <v>1822</v>
      </c>
      <c r="AN781" s="88" t="s">
        <v>1823</v>
      </c>
      <c r="AO781" s="88" t="s">
        <v>106</v>
      </c>
      <c r="AP781" s="133" t="str">
        <f t="shared" si="48"/>
        <v>19</v>
      </c>
      <c r="AQ781" s="133" t="str">
        <f t="shared" si="49"/>
        <v>10</v>
      </c>
      <c r="AR781" s="133">
        <f t="shared" si="50"/>
        <v>2023</v>
      </c>
      <c r="AS781" s="133" t="str">
        <f t="shared" si="51"/>
        <v>octobre</v>
      </c>
    </row>
    <row r="782" spans="1:45" x14ac:dyDescent="0.25">
      <c r="A782" s="88" t="s">
        <v>1820</v>
      </c>
      <c r="B782" s="90">
        <v>45218</v>
      </c>
      <c r="C782" s="88">
        <v>1</v>
      </c>
      <c r="D782" s="88" t="s">
        <v>101</v>
      </c>
      <c r="E782" s="126">
        <v>200000</v>
      </c>
      <c r="F782" s="88">
        <v>6</v>
      </c>
      <c r="G782" s="88" t="s">
        <v>139</v>
      </c>
      <c r="H782" s="88" t="s">
        <v>299</v>
      </c>
      <c r="I782" s="88">
        <v>6700</v>
      </c>
      <c r="J782" s="88">
        <v>35000</v>
      </c>
      <c r="K782" s="88">
        <v>35238</v>
      </c>
      <c r="L782" s="88" t="s">
        <v>123</v>
      </c>
      <c r="M782" s="89">
        <v>35</v>
      </c>
      <c r="P782" s="88" t="s">
        <v>1824</v>
      </c>
      <c r="AC782" s="88">
        <v>0</v>
      </c>
      <c r="AH782" s="88" t="s">
        <v>105</v>
      </c>
      <c r="AI782" s="88" t="s">
        <v>11</v>
      </c>
      <c r="AL782" s="88" t="s">
        <v>244</v>
      </c>
      <c r="AM782" s="88" t="s">
        <v>1825</v>
      </c>
      <c r="AN782" s="88" t="s">
        <v>1826</v>
      </c>
      <c r="AO782" s="88" t="s">
        <v>106</v>
      </c>
      <c r="AP782" s="133" t="str">
        <f t="shared" si="48"/>
        <v>19</v>
      </c>
      <c r="AQ782" s="133" t="str">
        <f t="shared" si="49"/>
        <v>10</v>
      </c>
      <c r="AR782" s="133">
        <f t="shared" si="50"/>
        <v>2023</v>
      </c>
      <c r="AS782" s="133" t="str">
        <f t="shared" si="51"/>
        <v>octobre</v>
      </c>
    </row>
    <row r="783" spans="1:45" x14ac:dyDescent="0.25">
      <c r="A783" s="88" t="s">
        <v>1827</v>
      </c>
      <c r="B783" s="90">
        <v>45212</v>
      </c>
      <c r="C783" s="88">
        <v>1</v>
      </c>
      <c r="D783" s="88" t="s">
        <v>101</v>
      </c>
      <c r="E783" s="126">
        <v>131300</v>
      </c>
      <c r="F783" s="88">
        <v>5</v>
      </c>
      <c r="H783" s="88" t="s">
        <v>512</v>
      </c>
      <c r="I783" s="88">
        <v>1570</v>
      </c>
      <c r="J783" s="88">
        <v>35000</v>
      </c>
      <c r="K783" s="88">
        <v>35238</v>
      </c>
      <c r="L783" s="88" t="s">
        <v>123</v>
      </c>
      <c r="M783" s="89">
        <v>35</v>
      </c>
      <c r="P783" s="88" t="s">
        <v>1352</v>
      </c>
      <c r="S783" s="88">
        <v>109</v>
      </c>
      <c r="AC783" s="88">
        <v>1</v>
      </c>
      <c r="AD783" s="88">
        <v>2</v>
      </c>
      <c r="AE783" s="88" t="s">
        <v>108</v>
      </c>
      <c r="AF783" s="88" t="s">
        <v>152</v>
      </c>
      <c r="AG783" s="88">
        <v>1</v>
      </c>
      <c r="AM783" s="88" t="s">
        <v>1353</v>
      </c>
      <c r="AN783" s="88" t="s">
        <v>1354</v>
      </c>
      <c r="AO783" s="88" t="s">
        <v>106</v>
      </c>
      <c r="AP783" s="133" t="str">
        <f t="shared" si="48"/>
        <v>13</v>
      </c>
      <c r="AQ783" s="133" t="str">
        <f t="shared" si="49"/>
        <v>10</v>
      </c>
      <c r="AR783" s="133">
        <f t="shared" si="50"/>
        <v>2023</v>
      </c>
      <c r="AS783" s="133" t="str">
        <f t="shared" si="51"/>
        <v>octobre</v>
      </c>
    </row>
    <row r="784" spans="1:45" x14ac:dyDescent="0.25">
      <c r="A784" s="88" t="s">
        <v>1828</v>
      </c>
      <c r="B784" s="90">
        <v>45211</v>
      </c>
      <c r="C784" s="88">
        <v>1</v>
      </c>
      <c r="D784" s="88" t="s">
        <v>101</v>
      </c>
      <c r="E784" s="126">
        <v>540000</v>
      </c>
      <c r="F784" s="88">
        <v>37</v>
      </c>
      <c r="H784" s="88" t="s">
        <v>280</v>
      </c>
      <c r="I784" s="88">
        <v>2420</v>
      </c>
      <c r="J784" s="88">
        <v>35000</v>
      </c>
      <c r="K784" s="88">
        <v>35238</v>
      </c>
      <c r="L784" s="88" t="s">
        <v>123</v>
      </c>
      <c r="M784" s="89">
        <v>35</v>
      </c>
      <c r="P784" s="88" t="s">
        <v>1829</v>
      </c>
      <c r="AC784" s="88">
        <v>0</v>
      </c>
      <c r="AD784" s="88">
        <v>1</v>
      </c>
      <c r="AE784" s="88" t="s">
        <v>10</v>
      </c>
      <c r="AF784" s="88" t="s">
        <v>272</v>
      </c>
      <c r="AG784" s="88">
        <v>5</v>
      </c>
      <c r="AH784" s="88" t="s">
        <v>105</v>
      </c>
      <c r="AI784" s="88" t="s">
        <v>11</v>
      </c>
      <c r="AL784" s="88" t="s">
        <v>169</v>
      </c>
      <c r="AM784" s="88" t="s">
        <v>1830</v>
      </c>
      <c r="AN784" s="88" t="s">
        <v>1831</v>
      </c>
      <c r="AO784" s="88" t="s">
        <v>106</v>
      </c>
      <c r="AP784" s="133" t="str">
        <f t="shared" si="48"/>
        <v>12</v>
      </c>
      <c r="AQ784" s="133" t="str">
        <f t="shared" si="49"/>
        <v>10</v>
      </c>
      <c r="AR784" s="133">
        <f t="shared" si="50"/>
        <v>2023</v>
      </c>
      <c r="AS784" s="133" t="str">
        <f t="shared" si="51"/>
        <v>octobre</v>
      </c>
    </row>
    <row r="785" spans="1:45" hidden="1" x14ac:dyDescent="0.25">
      <c r="A785" s="88" t="s">
        <v>2221</v>
      </c>
      <c r="B785" s="90">
        <v>44439</v>
      </c>
      <c r="C785" s="88">
        <v>1</v>
      </c>
      <c r="D785" s="88" t="s">
        <v>101</v>
      </c>
      <c r="E785" s="126">
        <v>14850</v>
      </c>
      <c r="F785" s="88">
        <v>13</v>
      </c>
      <c r="H785" s="88" t="s">
        <v>195</v>
      </c>
      <c r="I785" s="88">
        <v>7310</v>
      </c>
      <c r="J785" s="88">
        <v>35000</v>
      </c>
      <c r="K785" s="88">
        <v>35238</v>
      </c>
      <c r="L785" s="88" t="s">
        <v>123</v>
      </c>
      <c r="M785" s="89">
        <v>35</v>
      </c>
      <c r="P785" s="88" t="s">
        <v>1457</v>
      </c>
      <c r="S785" s="88">
        <v>5</v>
      </c>
      <c r="AC785" s="88">
        <v>1</v>
      </c>
      <c r="AD785" s="88">
        <v>2</v>
      </c>
      <c r="AE785" s="88" t="s">
        <v>108</v>
      </c>
      <c r="AF785" s="88" t="s">
        <v>157</v>
      </c>
      <c r="AG785" s="88">
        <v>1</v>
      </c>
      <c r="AM785" s="88" t="s">
        <v>389</v>
      </c>
      <c r="AN785" s="88" t="s">
        <v>1458</v>
      </c>
      <c r="AO785" s="88" t="s">
        <v>106</v>
      </c>
      <c r="AP785" s="133" t="str">
        <f t="shared" si="48"/>
        <v>31</v>
      </c>
      <c r="AQ785" s="133" t="str">
        <f t="shared" si="49"/>
        <v>08</v>
      </c>
      <c r="AR785" s="133">
        <f t="shared" si="50"/>
        <v>2021</v>
      </c>
      <c r="AS785" s="133" t="str">
        <f t="shared" si="51"/>
        <v>août</v>
      </c>
    </row>
    <row r="786" spans="1:45" x14ac:dyDescent="0.25">
      <c r="A786" s="88" t="s">
        <v>1836</v>
      </c>
      <c r="B786" s="90">
        <v>45205</v>
      </c>
      <c r="C786" s="88">
        <v>1</v>
      </c>
      <c r="D786" s="88" t="s">
        <v>101</v>
      </c>
      <c r="E786" s="126">
        <v>3100000</v>
      </c>
      <c r="F786" s="88">
        <v>26</v>
      </c>
      <c r="H786" s="88" t="s">
        <v>287</v>
      </c>
      <c r="I786" s="88">
        <v>6640</v>
      </c>
      <c r="J786" s="88">
        <v>35000</v>
      </c>
      <c r="K786" s="88">
        <v>35238</v>
      </c>
      <c r="L786" s="88" t="s">
        <v>123</v>
      </c>
      <c r="M786" s="89">
        <v>35</v>
      </c>
      <c r="P786" s="88" t="s">
        <v>1837</v>
      </c>
      <c r="AC786" s="88">
        <v>0</v>
      </c>
      <c r="AD786" s="88">
        <v>4</v>
      </c>
      <c r="AE786" s="88" t="s">
        <v>126</v>
      </c>
      <c r="AF786" s="88" t="s">
        <v>334</v>
      </c>
      <c r="AG786" s="88">
        <v>0</v>
      </c>
      <c r="AH786" s="88" t="s">
        <v>105</v>
      </c>
      <c r="AI786" s="88" t="s">
        <v>11</v>
      </c>
      <c r="AL786" s="88" t="s">
        <v>378</v>
      </c>
      <c r="AM786" s="88" t="s">
        <v>1838</v>
      </c>
      <c r="AN786" s="88" t="s">
        <v>1050</v>
      </c>
      <c r="AO786" s="88" t="s">
        <v>106</v>
      </c>
      <c r="AP786" s="133" t="str">
        <f t="shared" si="48"/>
        <v>06</v>
      </c>
      <c r="AQ786" s="133" t="str">
        <f t="shared" si="49"/>
        <v>10</v>
      </c>
      <c r="AR786" s="133">
        <f t="shared" si="50"/>
        <v>2023</v>
      </c>
      <c r="AS786" s="133" t="str">
        <f t="shared" si="51"/>
        <v>octobre</v>
      </c>
    </row>
    <row r="787" spans="1:45" x14ac:dyDescent="0.25">
      <c r="A787" s="88" t="s">
        <v>1836</v>
      </c>
      <c r="B787" s="90">
        <v>45205</v>
      </c>
      <c r="C787" s="88">
        <v>1</v>
      </c>
      <c r="D787" s="88" t="s">
        <v>101</v>
      </c>
      <c r="E787" s="126">
        <v>3100000</v>
      </c>
      <c r="F787" s="88">
        <v>26</v>
      </c>
      <c r="H787" s="88" t="s">
        <v>287</v>
      </c>
      <c r="I787" s="88">
        <v>6640</v>
      </c>
      <c r="J787" s="88">
        <v>35000</v>
      </c>
      <c r="K787" s="88">
        <v>35238</v>
      </c>
      <c r="L787" s="88" t="s">
        <v>123</v>
      </c>
      <c r="M787" s="89">
        <v>35</v>
      </c>
      <c r="P787" s="88" t="s">
        <v>1837</v>
      </c>
      <c r="AC787" s="88">
        <v>0</v>
      </c>
      <c r="AD787" s="88">
        <v>4</v>
      </c>
      <c r="AE787" s="88" t="s">
        <v>126</v>
      </c>
      <c r="AF787" s="88" t="s">
        <v>360</v>
      </c>
      <c r="AG787" s="88">
        <v>0</v>
      </c>
      <c r="AH787" s="88" t="s">
        <v>105</v>
      </c>
      <c r="AI787" s="88" t="s">
        <v>11</v>
      </c>
      <c r="AL787" s="88" t="s">
        <v>378</v>
      </c>
      <c r="AM787" s="88" t="s">
        <v>1838</v>
      </c>
      <c r="AN787" s="88" t="s">
        <v>1050</v>
      </c>
      <c r="AO787" s="88" t="s">
        <v>106</v>
      </c>
      <c r="AP787" s="133" t="str">
        <f t="shared" si="48"/>
        <v>06</v>
      </c>
      <c r="AQ787" s="133" t="str">
        <f t="shared" si="49"/>
        <v>10</v>
      </c>
      <c r="AR787" s="133">
        <f t="shared" si="50"/>
        <v>2023</v>
      </c>
      <c r="AS787" s="133" t="str">
        <f t="shared" si="51"/>
        <v>octobre</v>
      </c>
    </row>
    <row r="788" spans="1:45" x14ac:dyDescent="0.25">
      <c r="A788" s="88" t="s">
        <v>1836</v>
      </c>
      <c r="B788" s="90">
        <v>45205</v>
      </c>
      <c r="C788" s="88">
        <v>1</v>
      </c>
      <c r="D788" s="88" t="s">
        <v>101</v>
      </c>
      <c r="E788" s="126">
        <v>3100000</v>
      </c>
      <c r="F788" s="88">
        <v>26</v>
      </c>
      <c r="H788" s="88" t="s">
        <v>287</v>
      </c>
      <c r="I788" s="88">
        <v>6640</v>
      </c>
      <c r="J788" s="88">
        <v>35000</v>
      </c>
      <c r="K788" s="88">
        <v>35238</v>
      </c>
      <c r="L788" s="88" t="s">
        <v>123</v>
      </c>
      <c r="M788" s="89">
        <v>35</v>
      </c>
      <c r="P788" s="88" t="s">
        <v>1837</v>
      </c>
      <c r="AC788" s="88">
        <v>0</v>
      </c>
      <c r="AD788" s="88">
        <v>2</v>
      </c>
      <c r="AE788" s="88" t="s">
        <v>108</v>
      </c>
      <c r="AF788" s="88" t="s">
        <v>202</v>
      </c>
      <c r="AG788" s="88">
        <v>3</v>
      </c>
      <c r="AH788" s="88" t="s">
        <v>105</v>
      </c>
      <c r="AI788" s="88" t="s">
        <v>11</v>
      </c>
      <c r="AL788" s="88" t="s">
        <v>378</v>
      </c>
      <c r="AM788" s="88" t="s">
        <v>1838</v>
      </c>
      <c r="AN788" s="88" t="s">
        <v>1050</v>
      </c>
      <c r="AO788" s="88" t="s">
        <v>106</v>
      </c>
      <c r="AP788" s="133" t="str">
        <f t="shared" si="48"/>
        <v>06</v>
      </c>
      <c r="AQ788" s="133" t="str">
        <f t="shared" si="49"/>
        <v>10</v>
      </c>
      <c r="AR788" s="133">
        <f t="shared" si="50"/>
        <v>2023</v>
      </c>
      <c r="AS788" s="133" t="str">
        <f t="shared" si="51"/>
        <v>octobre</v>
      </c>
    </row>
    <row r="789" spans="1:45" x14ac:dyDescent="0.25">
      <c r="A789" s="88" t="s">
        <v>1839</v>
      </c>
      <c r="B789" s="90">
        <v>45212</v>
      </c>
      <c r="C789" s="88">
        <v>1</v>
      </c>
      <c r="D789" s="88" t="s">
        <v>101</v>
      </c>
      <c r="E789" s="126">
        <v>75000</v>
      </c>
      <c r="F789" s="88">
        <v>3</v>
      </c>
      <c r="H789" s="88" t="s">
        <v>357</v>
      </c>
      <c r="I789" s="88">
        <v>9290</v>
      </c>
      <c r="J789" s="88">
        <v>35000</v>
      </c>
      <c r="K789" s="88">
        <v>35238</v>
      </c>
      <c r="L789" s="88" t="s">
        <v>123</v>
      </c>
      <c r="M789" s="89">
        <v>35</v>
      </c>
      <c r="P789" s="88" t="s">
        <v>740</v>
      </c>
      <c r="S789" s="88">
        <v>123</v>
      </c>
      <c r="T789" s="88" t="s">
        <v>1840</v>
      </c>
      <c r="AC789" s="88">
        <v>1</v>
      </c>
      <c r="AD789" s="88">
        <v>2</v>
      </c>
      <c r="AE789" s="88" t="s">
        <v>108</v>
      </c>
      <c r="AF789" s="88" t="s">
        <v>198</v>
      </c>
      <c r="AG789" s="88">
        <v>1</v>
      </c>
      <c r="AM789" s="88" t="s">
        <v>742</v>
      </c>
      <c r="AN789" s="88" t="s">
        <v>743</v>
      </c>
      <c r="AO789" s="88" t="s">
        <v>106</v>
      </c>
      <c r="AP789" s="133" t="str">
        <f t="shared" si="48"/>
        <v>13</v>
      </c>
      <c r="AQ789" s="133" t="str">
        <f t="shared" si="49"/>
        <v>10</v>
      </c>
      <c r="AR789" s="133">
        <f t="shared" si="50"/>
        <v>2023</v>
      </c>
      <c r="AS789" s="133" t="str">
        <f t="shared" si="51"/>
        <v>octobre</v>
      </c>
    </row>
    <row r="790" spans="1:45" x14ac:dyDescent="0.25">
      <c r="A790" s="88" t="s">
        <v>1841</v>
      </c>
      <c r="B790" s="90">
        <v>45225</v>
      </c>
      <c r="C790" s="88">
        <v>1</v>
      </c>
      <c r="D790" s="88" t="s">
        <v>101</v>
      </c>
      <c r="E790" s="126">
        <v>177335</v>
      </c>
      <c r="F790" s="88">
        <v>34</v>
      </c>
      <c r="H790" s="88" t="s">
        <v>236</v>
      </c>
      <c r="I790" s="88">
        <v>5710</v>
      </c>
      <c r="J790" s="88">
        <v>35000</v>
      </c>
      <c r="K790" s="88">
        <v>35238</v>
      </c>
      <c r="L790" s="88" t="s">
        <v>123</v>
      </c>
      <c r="M790" s="89">
        <v>35</v>
      </c>
      <c r="P790" s="88" t="s">
        <v>237</v>
      </c>
      <c r="S790" s="88">
        <v>223</v>
      </c>
      <c r="U790" s="88">
        <v>238</v>
      </c>
      <c r="V790" s="88" t="s">
        <v>1842</v>
      </c>
      <c r="AC790" s="88">
        <v>2</v>
      </c>
      <c r="AD790" s="88">
        <v>4</v>
      </c>
      <c r="AE790" s="88" t="s">
        <v>126</v>
      </c>
      <c r="AF790" s="88" t="s">
        <v>158</v>
      </c>
      <c r="AG790" s="88">
        <v>0</v>
      </c>
      <c r="AM790" s="88" t="s">
        <v>239</v>
      </c>
      <c r="AN790" s="88" t="s">
        <v>240</v>
      </c>
      <c r="AO790" s="88" t="s">
        <v>106</v>
      </c>
      <c r="AP790" s="133" t="str">
        <f t="shared" si="48"/>
        <v>26</v>
      </c>
      <c r="AQ790" s="133" t="str">
        <f t="shared" si="49"/>
        <v>10</v>
      </c>
      <c r="AR790" s="133">
        <f t="shared" si="50"/>
        <v>2023</v>
      </c>
      <c r="AS790" s="133" t="str">
        <f t="shared" si="51"/>
        <v>octobre</v>
      </c>
    </row>
    <row r="791" spans="1:45" x14ac:dyDescent="0.25">
      <c r="A791" s="88" t="s">
        <v>1843</v>
      </c>
      <c r="B791" s="90">
        <v>45216</v>
      </c>
      <c r="C791" s="88">
        <v>1</v>
      </c>
      <c r="D791" s="88" t="s">
        <v>101</v>
      </c>
      <c r="E791" s="126">
        <v>260000</v>
      </c>
      <c r="F791" s="88">
        <v>12</v>
      </c>
      <c r="H791" s="88" t="s">
        <v>1844</v>
      </c>
      <c r="I791" s="88">
        <v>2651</v>
      </c>
      <c r="J791" s="88">
        <v>35000</v>
      </c>
      <c r="K791" s="88">
        <v>35238</v>
      </c>
      <c r="L791" s="88" t="s">
        <v>123</v>
      </c>
      <c r="M791" s="89">
        <v>35</v>
      </c>
      <c r="P791" s="88" t="s">
        <v>994</v>
      </c>
      <c r="S791" s="88">
        <v>18</v>
      </c>
      <c r="AC791" s="88">
        <v>1</v>
      </c>
      <c r="AD791" s="88">
        <v>4</v>
      </c>
      <c r="AE791" s="88" t="s">
        <v>126</v>
      </c>
      <c r="AF791" s="88" t="s">
        <v>174</v>
      </c>
      <c r="AG791" s="88">
        <v>0</v>
      </c>
      <c r="AM791" s="88" t="s">
        <v>995</v>
      </c>
      <c r="AN791" s="88" t="s">
        <v>996</v>
      </c>
      <c r="AO791" s="88" t="s">
        <v>106</v>
      </c>
      <c r="AP791" s="133" t="str">
        <f t="shared" si="48"/>
        <v>17</v>
      </c>
      <c r="AQ791" s="133" t="str">
        <f t="shared" si="49"/>
        <v>10</v>
      </c>
      <c r="AR791" s="133">
        <f t="shared" si="50"/>
        <v>2023</v>
      </c>
      <c r="AS791" s="133" t="str">
        <f t="shared" si="51"/>
        <v>octobre</v>
      </c>
    </row>
    <row r="792" spans="1:45" x14ac:dyDescent="0.25">
      <c r="A792" s="88" t="s">
        <v>1845</v>
      </c>
      <c r="B792" s="90">
        <v>45217</v>
      </c>
      <c r="C792" s="88">
        <v>1</v>
      </c>
      <c r="D792" s="88" t="s">
        <v>101</v>
      </c>
      <c r="E792" s="126">
        <v>110000</v>
      </c>
      <c r="H792" s="88" t="s">
        <v>368</v>
      </c>
      <c r="I792" s="88">
        <v>770</v>
      </c>
      <c r="J792" s="88">
        <v>35000</v>
      </c>
      <c r="K792" s="88">
        <v>35238</v>
      </c>
      <c r="L792" s="88" t="s">
        <v>123</v>
      </c>
      <c r="M792" s="89">
        <v>35</v>
      </c>
      <c r="P792" s="88" t="s">
        <v>1271</v>
      </c>
      <c r="AC792" s="88">
        <v>0</v>
      </c>
      <c r="AH792" s="88" t="s">
        <v>105</v>
      </c>
      <c r="AI792" s="88" t="s">
        <v>11</v>
      </c>
      <c r="AL792" s="88" t="s">
        <v>292</v>
      </c>
      <c r="AM792" s="88" t="s">
        <v>1272</v>
      </c>
      <c r="AN792" s="88" t="s">
        <v>1273</v>
      </c>
      <c r="AO792" s="88" t="s">
        <v>106</v>
      </c>
      <c r="AP792" s="133" t="str">
        <f t="shared" si="48"/>
        <v>18</v>
      </c>
      <c r="AQ792" s="133" t="str">
        <f t="shared" si="49"/>
        <v>10</v>
      </c>
      <c r="AR792" s="133">
        <f t="shared" si="50"/>
        <v>2023</v>
      </c>
      <c r="AS792" s="133" t="str">
        <f t="shared" si="51"/>
        <v>octobre</v>
      </c>
    </row>
    <row r="793" spans="1:45" x14ac:dyDescent="0.25">
      <c r="A793" s="88" t="s">
        <v>1845</v>
      </c>
      <c r="B793" s="90">
        <v>45217</v>
      </c>
      <c r="C793" s="88">
        <v>1</v>
      </c>
      <c r="D793" s="88" t="s">
        <v>101</v>
      </c>
      <c r="E793" s="126">
        <v>110000</v>
      </c>
      <c r="F793" s="88">
        <v>1</v>
      </c>
      <c r="H793" s="88" t="s">
        <v>313</v>
      </c>
      <c r="I793" s="88">
        <v>4510</v>
      </c>
      <c r="J793" s="88">
        <v>35000</v>
      </c>
      <c r="K793" s="88">
        <v>35238</v>
      </c>
      <c r="L793" s="88" t="s">
        <v>123</v>
      </c>
      <c r="M793" s="89">
        <v>35</v>
      </c>
      <c r="P793" s="88" t="s">
        <v>314</v>
      </c>
      <c r="S793" s="88">
        <v>114</v>
      </c>
      <c r="T793" s="88" t="s">
        <v>1225</v>
      </c>
      <c r="AC793" s="88">
        <v>1</v>
      </c>
      <c r="AD793" s="88">
        <v>4</v>
      </c>
      <c r="AE793" s="88" t="s">
        <v>126</v>
      </c>
      <c r="AF793" s="88" t="s">
        <v>251</v>
      </c>
      <c r="AG793" s="88">
        <v>0</v>
      </c>
      <c r="AM793" s="88" t="s">
        <v>316</v>
      </c>
      <c r="AN793" s="88" t="s">
        <v>317</v>
      </c>
      <c r="AO793" s="88" t="s">
        <v>106</v>
      </c>
      <c r="AP793" s="133" t="str">
        <f t="shared" si="48"/>
        <v>18</v>
      </c>
      <c r="AQ793" s="133" t="str">
        <f t="shared" si="49"/>
        <v>10</v>
      </c>
      <c r="AR793" s="133">
        <f t="shared" si="50"/>
        <v>2023</v>
      </c>
      <c r="AS793" s="133" t="str">
        <f t="shared" si="51"/>
        <v>octobre</v>
      </c>
    </row>
    <row r="794" spans="1:45" x14ac:dyDescent="0.25">
      <c r="A794" s="88" t="s">
        <v>1847</v>
      </c>
      <c r="B794" s="90">
        <v>45219</v>
      </c>
      <c r="C794" s="88">
        <v>1</v>
      </c>
      <c r="D794" s="88" t="s">
        <v>101</v>
      </c>
      <c r="E794" s="126">
        <v>317000</v>
      </c>
      <c r="F794" s="88">
        <v>3</v>
      </c>
      <c r="H794" s="88" t="s">
        <v>493</v>
      </c>
      <c r="I794" s="88">
        <v>1980</v>
      </c>
      <c r="J794" s="88">
        <v>35000</v>
      </c>
      <c r="K794" s="88">
        <v>35238</v>
      </c>
      <c r="L794" s="88" t="s">
        <v>123</v>
      </c>
      <c r="M794" s="89">
        <v>35</v>
      </c>
      <c r="P794" s="88" t="s">
        <v>1467</v>
      </c>
      <c r="S794" s="88">
        <v>3</v>
      </c>
      <c r="U794" s="88">
        <v>9</v>
      </c>
      <c r="V794" s="88" t="s">
        <v>1848</v>
      </c>
      <c r="AC794" s="88">
        <v>2</v>
      </c>
      <c r="AD794" s="88">
        <v>3</v>
      </c>
      <c r="AE794" s="88" t="s">
        <v>107</v>
      </c>
      <c r="AG794" s="88">
        <v>0</v>
      </c>
      <c r="AM794" s="88" t="s">
        <v>1468</v>
      </c>
      <c r="AN794" s="88" t="s">
        <v>1469</v>
      </c>
      <c r="AO794" s="88" t="s">
        <v>106</v>
      </c>
      <c r="AP794" s="133" t="str">
        <f t="shared" si="48"/>
        <v>20</v>
      </c>
      <c r="AQ794" s="133" t="str">
        <f t="shared" si="49"/>
        <v>10</v>
      </c>
      <c r="AR794" s="133">
        <f t="shared" si="50"/>
        <v>2023</v>
      </c>
      <c r="AS794" s="133" t="str">
        <f t="shared" si="51"/>
        <v>octobre</v>
      </c>
    </row>
    <row r="795" spans="1:45" x14ac:dyDescent="0.25">
      <c r="A795" s="88" t="s">
        <v>1847</v>
      </c>
      <c r="B795" s="90">
        <v>45219</v>
      </c>
      <c r="C795" s="88">
        <v>1</v>
      </c>
      <c r="D795" s="88" t="s">
        <v>101</v>
      </c>
      <c r="E795" s="126">
        <v>317000</v>
      </c>
      <c r="F795" s="88">
        <v>3</v>
      </c>
      <c r="H795" s="88" t="s">
        <v>493</v>
      </c>
      <c r="I795" s="88">
        <v>1980</v>
      </c>
      <c r="J795" s="88">
        <v>35000</v>
      </c>
      <c r="K795" s="88">
        <v>35238</v>
      </c>
      <c r="L795" s="88" t="s">
        <v>123</v>
      </c>
      <c r="M795" s="89">
        <v>35</v>
      </c>
      <c r="P795" s="88" t="s">
        <v>1467</v>
      </c>
      <c r="S795" s="88">
        <v>3</v>
      </c>
      <c r="U795" s="88">
        <v>9</v>
      </c>
      <c r="V795" s="88" t="s">
        <v>1848</v>
      </c>
      <c r="AC795" s="88">
        <v>2</v>
      </c>
      <c r="AD795" s="88">
        <v>2</v>
      </c>
      <c r="AE795" s="88" t="s">
        <v>108</v>
      </c>
      <c r="AF795" s="88" t="s">
        <v>142</v>
      </c>
      <c r="AG795" s="88">
        <v>2</v>
      </c>
      <c r="AM795" s="88" t="s">
        <v>1468</v>
      </c>
      <c r="AN795" s="88" t="s">
        <v>1469</v>
      </c>
      <c r="AO795" s="88" t="s">
        <v>106</v>
      </c>
      <c r="AP795" s="133" t="str">
        <f t="shared" si="48"/>
        <v>20</v>
      </c>
      <c r="AQ795" s="133" t="str">
        <f t="shared" si="49"/>
        <v>10</v>
      </c>
      <c r="AR795" s="133">
        <f t="shared" si="50"/>
        <v>2023</v>
      </c>
      <c r="AS795" s="133" t="str">
        <f t="shared" si="51"/>
        <v>octobre</v>
      </c>
    </row>
    <row r="796" spans="1:45" x14ac:dyDescent="0.25">
      <c r="A796" s="88" t="s">
        <v>1849</v>
      </c>
      <c r="B796" s="90">
        <v>45226</v>
      </c>
      <c r="C796" s="88">
        <v>1</v>
      </c>
      <c r="D796" s="88" t="s">
        <v>101</v>
      </c>
      <c r="E796" s="126">
        <v>81000</v>
      </c>
      <c r="F796" s="88">
        <v>6</v>
      </c>
      <c r="H796" s="88" t="s">
        <v>1664</v>
      </c>
      <c r="I796" s="88">
        <v>8920</v>
      </c>
      <c r="J796" s="88">
        <v>35000</v>
      </c>
      <c r="K796" s="88">
        <v>35238</v>
      </c>
      <c r="L796" s="88" t="s">
        <v>123</v>
      </c>
      <c r="M796" s="89">
        <v>35</v>
      </c>
      <c r="P796" s="88" t="s">
        <v>1850</v>
      </c>
      <c r="S796" s="88">
        <v>3</v>
      </c>
      <c r="AC796" s="88">
        <v>1</v>
      </c>
      <c r="AD796" s="88">
        <v>2</v>
      </c>
      <c r="AE796" s="88" t="s">
        <v>108</v>
      </c>
      <c r="AF796" s="88" t="s">
        <v>263</v>
      </c>
      <c r="AG796" s="88">
        <v>1</v>
      </c>
      <c r="AM796" s="88" t="s">
        <v>1851</v>
      </c>
      <c r="AN796" s="88" t="s">
        <v>1852</v>
      </c>
      <c r="AO796" s="88" t="s">
        <v>106</v>
      </c>
      <c r="AP796" s="133" t="str">
        <f t="shared" si="48"/>
        <v>27</v>
      </c>
      <c r="AQ796" s="133" t="str">
        <f t="shared" si="49"/>
        <v>10</v>
      </c>
      <c r="AR796" s="133">
        <f t="shared" si="50"/>
        <v>2023</v>
      </c>
      <c r="AS796" s="133" t="str">
        <f t="shared" si="51"/>
        <v>octobre</v>
      </c>
    </row>
    <row r="797" spans="1:45" x14ac:dyDescent="0.25">
      <c r="A797" s="88" t="s">
        <v>1853</v>
      </c>
      <c r="B797" s="90">
        <v>45226</v>
      </c>
      <c r="C797" s="88">
        <v>1</v>
      </c>
      <c r="D797" s="88" t="s">
        <v>101</v>
      </c>
      <c r="E797" s="126">
        <v>112000</v>
      </c>
      <c r="F797" s="88">
        <v>34</v>
      </c>
      <c r="H797" s="88" t="s">
        <v>236</v>
      </c>
      <c r="I797" s="88">
        <v>5710</v>
      </c>
      <c r="J797" s="88">
        <v>35000</v>
      </c>
      <c r="K797" s="88">
        <v>35238</v>
      </c>
      <c r="L797" s="88" t="s">
        <v>123</v>
      </c>
      <c r="M797" s="89">
        <v>35</v>
      </c>
      <c r="P797" s="88" t="s">
        <v>237</v>
      </c>
      <c r="S797" s="88">
        <v>207</v>
      </c>
      <c r="T797" s="88" t="s">
        <v>1567</v>
      </c>
      <c r="AC797" s="88">
        <v>1</v>
      </c>
      <c r="AD797" s="88">
        <v>3</v>
      </c>
      <c r="AE797" s="88" t="s">
        <v>107</v>
      </c>
      <c r="AG797" s="88">
        <v>0</v>
      </c>
      <c r="AM797" s="88" t="s">
        <v>239</v>
      </c>
      <c r="AN797" s="88" t="s">
        <v>240</v>
      </c>
      <c r="AO797" s="88" t="s">
        <v>106</v>
      </c>
      <c r="AP797" s="133" t="str">
        <f t="shared" si="48"/>
        <v>27</v>
      </c>
      <c r="AQ797" s="133" t="str">
        <f t="shared" si="49"/>
        <v>10</v>
      </c>
      <c r="AR797" s="133">
        <f t="shared" si="50"/>
        <v>2023</v>
      </c>
      <c r="AS797" s="133" t="str">
        <f t="shared" si="51"/>
        <v>octobre</v>
      </c>
    </row>
    <row r="798" spans="1:45" x14ac:dyDescent="0.25">
      <c r="A798" s="88" t="s">
        <v>1853</v>
      </c>
      <c r="B798" s="90">
        <v>45226</v>
      </c>
      <c r="C798" s="88">
        <v>1</v>
      </c>
      <c r="D798" s="88" t="s">
        <v>101</v>
      </c>
      <c r="E798" s="126">
        <v>112000</v>
      </c>
      <c r="F798" s="88">
        <v>34</v>
      </c>
      <c r="H798" s="88" t="s">
        <v>236</v>
      </c>
      <c r="I798" s="88">
        <v>5710</v>
      </c>
      <c r="J798" s="88">
        <v>35000</v>
      </c>
      <c r="K798" s="88">
        <v>35238</v>
      </c>
      <c r="L798" s="88" t="s">
        <v>123</v>
      </c>
      <c r="M798" s="89">
        <v>35</v>
      </c>
      <c r="P798" s="88" t="s">
        <v>237</v>
      </c>
      <c r="S798" s="88">
        <v>207</v>
      </c>
      <c r="T798" s="88" t="s">
        <v>1567</v>
      </c>
      <c r="AC798" s="88">
        <v>1</v>
      </c>
      <c r="AD798" s="88">
        <v>2</v>
      </c>
      <c r="AE798" s="88" t="s">
        <v>108</v>
      </c>
      <c r="AF798" s="88" t="s">
        <v>210</v>
      </c>
      <c r="AG798" s="88">
        <v>1</v>
      </c>
      <c r="AM798" s="88" t="s">
        <v>239</v>
      </c>
      <c r="AN798" s="88" t="s">
        <v>240</v>
      </c>
      <c r="AO798" s="88" t="s">
        <v>106</v>
      </c>
      <c r="AP798" s="133" t="str">
        <f t="shared" si="48"/>
        <v>27</v>
      </c>
      <c r="AQ798" s="133" t="str">
        <f t="shared" si="49"/>
        <v>10</v>
      </c>
      <c r="AR798" s="133">
        <f t="shared" si="50"/>
        <v>2023</v>
      </c>
      <c r="AS798" s="133" t="str">
        <f t="shared" si="51"/>
        <v>octobre</v>
      </c>
    </row>
    <row r="799" spans="1:45" x14ac:dyDescent="0.25">
      <c r="A799" s="88" t="s">
        <v>1857</v>
      </c>
      <c r="B799" s="90">
        <v>45254</v>
      </c>
      <c r="C799" s="88">
        <v>1</v>
      </c>
      <c r="D799" s="88" t="s">
        <v>101</v>
      </c>
      <c r="E799" s="126">
        <v>118500</v>
      </c>
      <c r="F799" s="88">
        <v>15</v>
      </c>
      <c r="H799" s="88" t="s">
        <v>287</v>
      </c>
      <c r="I799" s="88">
        <v>6640</v>
      </c>
      <c r="J799" s="88">
        <v>35000</v>
      </c>
      <c r="K799" s="88">
        <v>35238</v>
      </c>
      <c r="L799" s="88" t="s">
        <v>123</v>
      </c>
      <c r="M799" s="89">
        <v>35</v>
      </c>
      <c r="P799" s="88" t="s">
        <v>288</v>
      </c>
      <c r="S799" s="88">
        <v>108</v>
      </c>
      <c r="U799" s="88">
        <v>112</v>
      </c>
      <c r="AC799" s="88">
        <v>2</v>
      </c>
      <c r="AD799" s="88">
        <v>3</v>
      </c>
      <c r="AE799" s="88" t="s">
        <v>107</v>
      </c>
      <c r="AG799" s="88">
        <v>0</v>
      </c>
      <c r="AM799" s="88" t="s">
        <v>289</v>
      </c>
      <c r="AN799" s="88" t="s">
        <v>290</v>
      </c>
      <c r="AO799" s="88" t="s">
        <v>106</v>
      </c>
      <c r="AP799" s="133" t="str">
        <f t="shared" si="48"/>
        <v>24</v>
      </c>
      <c r="AQ799" s="133" t="str">
        <f t="shared" si="49"/>
        <v>11</v>
      </c>
      <c r="AR799" s="133">
        <f t="shared" si="50"/>
        <v>2023</v>
      </c>
      <c r="AS799" s="133" t="str">
        <f t="shared" si="51"/>
        <v>novembre</v>
      </c>
    </row>
    <row r="800" spans="1:45" x14ac:dyDescent="0.25">
      <c r="A800" s="88" t="s">
        <v>1857</v>
      </c>
      <c r="B800" s="90">
        <v>45254</v>
      </c>
      <c r="C800" s="88">
        <v>1</v>
      </c>
      <c r="D800" s="88" t="s">
        <v>101</v>
      </c>
      <c r="E800" s="126">
        <v>118500</v>
      </c>
      <c r="F800" s="88">
        <v>15</v>
      </c>
      <c r="H800" s="88" t="s">
        <v>287</v>
      </c>
      <c r="I800" s="88">
        <v>6640</v>
      </c>
      <c r="J800" s="88">
        <v>35000</v>
      </c>
      <c r="K800" s="88">
        <v>35238</v>
      </c>
      <c r="L800" s="88" t="s">
        <v>123</v>
      </c>
      <c r="M800" s="89">
        <v>35</v>
      </c>
      <c r="P800" s="88" t="s">
        <v>288</v>
      </c>
      <c r="S800" s="88">
        <v>108</v>
      </c>
      <c r="U800" s="88">
        <v>112</v>
      </c>
      <c r="AC800" s="88">
        <v>2</v>
      </c>
      <c r="AD800" s="88">
        <v>2</v>
      </c>
      <c r="AE800" s="88" t="s">
        <v>108</v>
      </c>
      <c r="AF800" s="88" t="s">
        <v>220</v>
      </c>
      <c r="AG800" s="88">
        <v>1</v>
      </c>
      <c r="AM800" s="88" t="s">
        <v>289</v>
      </c>
      <c r="AN800" s="88" t="s">
        <v>290</v>
      </c>
      <c r="AO800" s="88" t="s">
        <v>106</v>
      </c>
      <c r="AP800" s="133" t="str">
        <f t="shared" si="48"/>
        <v>24</v>
      </c>
      <c r="AQ800" s="133" t="str">
        <f t="shared" si="49"/>
        <v>11</v>
      </c>
      <c r="AR800" s="133">
        <f t="shared" si="50"/>
        <v>2023</v>
      </c>
      <c r="AS800" s="133" t="str">
        <f t="shared" si="51"/>
        <v>novembre</v>
      </c>
    </row>
    <row r="801" spans="1:45" x14ac:dyDescent="0.25">
      <c r="A801" s="88" t="s">
        <v>1858</v>
      </c>
      <c r="B801" s="90">
        <v>45246</v>
      </c>
      <c r="C801" s="88">
        <v>1</v>
      </c>
      <c r="D801" s="88" t="s">
        <v>101</v>
      </c>
      <c r="E801" s="126">
        <v>25188.47</v>
      </c>
      <c r="F801" s="88">
        <v>29</v>
      </c>
      <c r="H801" s="88" t="s">
        <v>195</v>
      </c>
      <c r="I801" s="88">
        <v>7310</v>
      </c>
      <c r="J801" s="88">
        <v>35000</v>
      </c>
      <c r="K801" s="88">
        <v>35238</v>
      </c>
      <c r="L801" s="88" t="s">
        <v>123</v>
      </c>
      <c r="M801" s="89">
        <v>35</v>
      </c>
      <c r="P801" s="88" t="s">
        <v>1859</v>
      </c>
      <c r="S801" s="88">
        <v>7</v>
      </c>
      <c r="T801" s="88" t="s">
        <v>788</v>
      </c>
      <c r="U801" s="88">
        <v>8</v>
      </c>
      <c r="AC801" s="88">
        <v>2</v>
      </c>
      <c r="AD801" s="88">
        <v>2</v>
      </c>
      <c r="AE801" s="88" t="s">
        <v>108</v>
      </c>
      <c r="AF801" s="88" t="s">
        <v>135</v>
      </c>
      <c r="AG801" s="88">
        <v>2</v>
      </c>
      <c r="AM801" s="88" t="s">
        <v>1860</v>
      </c>
      <c r="AN801" s="88" t="s">
        <v>1861</v>
      </c>
      <c r="AO801" s="88" t="s">
        <v>106</v>
      </c>
      <c r="AP801" s="133" t="str">
        <f t="shared" si="48"/>
        <v>16</v>
      </c>
      <c r="AQ801" s="133" t="str">
        <f t="shared" si="49"/>
        <v>11</v>
      </c>
      <c r="AR801" s="133">
        <f t="shared" si="50"/>
        <v>2023</v>
      </c>
      <c r="AS801" s="133" t="str">
        <f t="shared" si="51"/>
        <v>novembre</v>
      </c>
    </row>
    <row r="802" spans="1:45" x14ac:dyDescent="0.25">
      <c r="A802" s="88" t="s">
        <v>1858</v>
      </c>
      <c r="B802" s="90">
        <v>45246</v>
      </c>
      <c r="C802" s="88">
        <v>1</v>
      </c>
      <c r="D802" s="88" t="s">
        <v>101</v>
      </c>
      <c r="E802" s="126">
        <v>25188.47</v>
      </c>
      <c r="F802" s="88">
        <v>29</v>
      </c>
      <c r="H802" s="88" t="s">
        <v>195</v>
      </c>
      <c r="I802" s="88">
        <v>7310</v>
      </c>
      <c r="J802" s="88">
        <v>35000</v>
      </c>
      <c r="K802" s="88">
        <v>35238</v>
      </c>
      <c r="L802" s="88" t="s">
        <v>123</v>
      </c>
      <c r="M802" s="89">
        <v>35</v>
      </c>
      <c r="P802" s="88" t="s">
        <v>1859</v>
      </c>
      <c r="S802" s="88">
        <v>7</v>
      </c>
      <c r="T802" s="88" t="s">
        <v>788</v>
      </c>
      <c r="U802" s="88">
        <v>8</v>
      </c>
      <c r="AC802" s="88">
        <v>2</v>
      </c>
      <c r="AD802" s="88">
        <v>3</v>
      </c>
      <c r="AE802" s="88" t="s">
        <v>107</v>
      </c>
      <c r="AG802" s="88">
        <v>0</v>
      </c>
      <c r="AM802" s="88" t="s">
        <v>1860</v>
      </c>
      <c r="AN802" s="88" t="s">
        <v>1861</v>
      </c>
      <c r="AO802" s="88" t="s">
        <v>106</v>
      </c>
      <c r="AP802" s="133" t="str">
        <f t="shared" si="48"/>
        <v>16</v>
      </c>
      <c r="AQ802" s="133" t="str">
        <f t="shared" si="49"/>
        <v>11</v>
      </c>
      <c r="AR802" s="133">
        <f t="shared" si="50"/>
        <v>2023</v>
      </c>
      <c r="AS802" s="133" t="str">
        <f t="shared" si="51"/>
        <v>novembre</v>
      </c>
    </row>
    <row r="803" spans="1:45" x14ac:dyDescent="0.25">
      <c r="A803" s="88" t="s">
        <v>1862</v>
      </c>
      <c r="B803" s="90">
        <v>45254</v>
      </c>
      <c r="C803" s="88">
        <v>1</v>
      </c>
      <c r="D803" s="88" t="s">
        <v>101</v>
      </c>
      <c r="E803" s="126">
        <v>20000</v>
      </c>
      <c r="F803" s="88">
        <v>11</v>
      </c>
      <c r="H803" s="88" t="s">
        <v>404</v>
      </c>
      <c r="I803" s="88">
        <v>6031</v>
      </c>
      <c r="J803" s="88">
        <v>35000</v>
      </c>
      <c r="K803" s="88">
        <v>35238</v>
      </c>
      <c r="L803" s="88" t="s">
        <v>123</v>
      </c>
      <c r="M803" s="89">
        <v>35</v>
      </c>
      <c r="P803" s="88" t="s">
        <v>427</v>
      </c>
      <c r="S803" s="88">
        <v>81</v>
      </c>
      <c r="AC803" s="88">
        <v>1</v>
      </c>
      <c r="AD803" s="88">
        <v>3</v>
      </c>
      <c r="AE803" s="88" t="s">
        <v>107</v>
      </c>
      <c r="AG803" s="88">
        <v>0</v>
      </c>
      <c r="AM803" s="88" t="s">
        <v>429</v>
      </c>
      <c r="AN803" s="88" t="s">
        <v>430</v>
      </c>
      <c r="AO803" s="88" t="s">
        <v>106</v>
      </c>
      <c r="AP803" s="133" t="str">
        <f t="shared" si="48"/>
        <v>24</v>
      </c>
      <c r="AQ803" s="133" t="str">
        <f t="shared" si="49"/>
        <v>11</v>
      </c>
      <c r="AR803" s="133">
        <f t="shared" si="50"/>
        <v>2023</v>
      </c>
      <c r="AS803" s="133" t="str">
        <f t="shared" si="51"/>
        <v>novembre</v>
      </c>
    </row>
    <row r="804" spans="1:45" x14ac:dyDescent="0.25">
      <c r="A804" s="88" t="s">
        <v>1863</v>
      </c>
      <c r="B804" s="90">
        <v>45257</v>
      </c>
      <c r="C804" s="88">
        <v>1</v>
      </c>
      <c r="D804" s="88" t="s">
        <v>101</v>
      </c>
      <c r="E804" s="126">
        <v>120000</v>
      </c>
      <c r="F804" s="88">
        <v>8</v>
      </c>
      <c r="H804" s="88" t="s">
        <v>421</v>
      </c>
      <c r="I804" s="88">
        <v>8490</v>
      </c>
      <c r="J804" s="88">
        <v>35000</v>
      </c>
      <c r="K804" s="88">
        <v>35238</v>
      </c>
      <c r="L804" s="88" t="s">
        <v>123</v>
      </c>
      <c r="M804" s="89">
        <v>35</v>
      </c>
      <c r="P804" s="88" t="s">
        <v>1427</v>
      </c>
      <c r="S804" s="88">
        <v>117</v>
      </c>
      <c r="T804" s="88" t="s">
        <v>1127</v>
      </c>
      <c r="AC804" s="88">
        <v>1</v>
      </c>
      <c r="AD804" s="88">
        <v>2</v>
      </c>
      <c r="AE804" s="88" t="s">
        <v>108</v>
      </c>
      <c r="AF804" s="88" t="s">
        <v>251</v>
      </c>
      <c r="AG804" s="88">
        <v>2</v>
      </c>
      <c r="AM804" s="88" t="s">
        <v>1429</v>
      </c>
      <c r="AN804" s="88" t="s">
        <v>1430</v>
      </c>
      <c r="AO804" s="88" t="s">
        <v>106</v>
      </c>
      <c r="AP804" s="133" t="str">
        <f t="shared" si="48"/>
        <v>27</v>
      </c>
      <c r="AQ804" s="133" t="str">
        <f t="shared" si="49"/>
        <v>11</v>
      </c>
      <c r="AR804" s="133">
        <f t="shared" si="50"/>
        <v>2023</v>
      </c>
      <c r="AS804" s="133" t="str">
        <f t="shared" si="51"/>
        <v>novembre</v>
      </c>
    </row>
    <row r="805" spans="1:45" x14ac:dyDescent="0.25">
      <c r="A805" s="88" t="s">
        <v>1864</v>
      </c>
      <c r="B805" s="90">
        <v>45264</v>
      </c>
      <c r="C805" s="88">
        <v>1</v>
      </c>
      <c r="D805" s="88" t="s">
        <v>101</v>
      </c>
      <c r="E805" s="126">
        <v>77500</v>
      </c>
      <c r="F805" s="88">
        <v>40</v>
      </c>
      <c r="H805" s="88" t="s">
        <v>1808</v>
      </c>
      <c r="I805" s="88">
        <v>2720</v>
      </c>
      <c r="J805" s="88">
        <v>35000</v>
      </c>
      <c r="K805" s="88">
        <v>35238</v>
      </c>
      <c r="L805" s="88" t="s">
        <v>123</v>
      </c>
      <c r="M805" s="89">
        <v>35</v>
      </c>
      <c r="P805" s="88" t="s">
        <v>1865</v>
      </c>
      <c r="S805" s="88">
        <v>19</v>
      </c>
      <c r="U805" s="88">
        <v>34</v>
      </c>
      <c r="AC805" s="88">
        <v>2</v>
      </c>
      <c r="AD805" s="88">
        <v>3</v>
      </c>
      <c r="AE805" s="88" t="s">
        <v>107</v>
      </c>
      <c r="AG805" s="88">
        <v>0</v>
      </c>
      <c r="AM805" s="88" t="s">
        <v>1866</v>
      </c>
      <c r="AN805" s="88" t="s">
        <v>1008</v>
      </c>
      <c r="AO805" s="88" t="s">
        <v>106</v>
      </c>
      <c r="AP805" s="133" t="str">
        <f t="shared" si="48"/>
        <v>04</v>
      </c>
      <c r="AQ805" s="133" t="str">
        <f t="shared" si="49"/>
        <v>12</v>
      </c>
      <c r="AR805" s="133">
        <f t="shared" si="50"/>
        <v>2023</v>
      </c>
      <c r="AS805" s="133" t="str">
        <f t="shared" si="51"/>
        <v>décembre</v>
      </c>
    </row>
    <row r="806" spans="1:45" x14ac:dyDescent="0.25">
      <c r="A806" s="88" t="s">
        <v>1864</v>
      </c>
      <c r="B806" s="90">
        <v>45264</v>
      </c>
      <c r="C806" s="88">
        <v>1</v>
      </c>
      <c r="D806" s="88" t="s">
        <v>101</v>
      </c>
      <c r="E806" s="126">
        <v>77500</v>
      </c>
      <c r="F806" s="88">
        <v>40</v>
      </c>
      <c r="H806" s="88" t="s">
        <v>1808</v>
      </c>
      <c r="I806" s="88">
        <v>2720</v>
      </c>
      <c r="J806" s="88">
        <v>35000</v>
      </c>
      <c r="K806" s="88">
        <v>35238</v>
      </c>
      <c r="L806" s="88" t="s">
        <v>123</v>
      </c>
      <c r="M806" s="89">
        <v>35</v>
      </c>
      <c r="P806" s="88" t="s">
        <v>1865</v>
      </c>
      <c r="S806" s="88">
        <v>19</v>
      </c>
      <c r="U806" s="88">
        <v>34</v>
      </c>
      <c r="AC806" s="88">
        <v>2</v>
      </c>
      <c r="AD806" s="88">
        <v>2</v>
      </c>
      <c r="AE806" s="88" t="s">
        <v>108</v>
      </c>
      <c r="AF806" s="88" t="s">
        <v>310</v>
      </c>
      <c r="AG806" s="88">
        <v>1</v>
      </c>
      <c r="AM806" s="88" t="s">
        <v>1866</v>
      </c>
      <c r="AN806" s="88" t="s">
        <v>1008</v>
      </c>
      <c r="AO806" s="88" t="s">
        <v>106</v>
      </c>
      <c r="AP806" s="133" t="str">
        <f t="shared" si="48"/>
        <v>04</v>
      </c>
      <c r="AQ806" s="133" t="str">
        <f t="shared" si="49"/>
        <v>12</v>
      </c>
      <c r="AR806" s="133">
        <f t="shared" si="50"/>
        <v>2023</v>
      </c>
      <c r="AS806" s="133" t="str">
        <f t="shared" si="51"/>
        <v>décembre</v>
      </c>
    </row>
    <row r="807" spans="1:45" x14ac:dyDescent="0.25">
      <c r="A807" s="88" t="s">
        <v>1867</v>
      </c>
      <c r="B807" s="90">
        <v>45266</v>
      </c>
      <c r="C807" s="88">
        <v>1</v>
      </c>
      <c r="D807" s="88" t="s">
        <v>101</v>
      </c>
      <c r="E807" s="126">
        <v>160000</v>
      </c>
      <c r="F807" s="88">
        <v>1</v>
      </c>
      <c r="H807" s="88" t="s">
        <v>1460</v>
      </c>
      <c r="I807" s="88">
        <v>2140</v>
      </c>
      <c r="J807" s="88">
        <v>35000</v>
      </c>
      <c r="K807" s="88">
        <v>35238</v>
      </c>
      <c r="L807" s="88" t="s">
        <v>123</v>
      </c>
      <c r="M807" s="89">
        <v>35</v>
      </c>
      <c r="P807" s="88" t="s">
        <v>1461</v>
      </c>
      <c r="S807" s="88">
        <v>11</v>
      </c>
      <c r="T807" s="88" t="s">
        <v>559</v>
      </c>
      <c r="AC807" s="88">
        <v>1</v>
      </c>
      <c r="AD807" s="88">
        <v>2</v>
      </c>
      <c r="AE807" s="88" t="s">
        <v>108</v>
      </c>
      <c r="AF807" s="88" t="s">
        <v>190</v>
      </c>
      <c r="AG807" s="88">
        <v>3</v>
      </c>
      <c r="AM807" s="88" t="s">
        <v>1462</v>
      </c>
      <c r="AN807" s="88" t="s">
        <v>1463</v>
      </c>
      <c r="AO807" s="88" t="s">
        <v>106</v>
      </c>
      <c r="AP807" s="133" t="str">
        <f t="shared" si="48"/>
        <v>06</v>
      </c>
      <c r="AQ807" s="133" t="str">
        <f t="shared" si="49"/>
        <v>12</v>
      </c>
      <c r="AR807" s="133">
        <f t="shared" si="50"/>
        <v>2023</v>
      </c>
      <c r="AS807" s="133" t="str">
        <f t="shared" si="51"/>
        <v>décembre</v>
      </c>
    </row>
    <row r="808" spans="1:45" x14ac:dyDescent="0.25">
      <c r="A808" s="88" t="s">
        <v>1868</v>
      </c>
      <c r="B808" s="90">
        <v>45264</v>
      </c>
      <c r="C808" s="88">
        <v>1</v>
      </c>
      <c r="D808" s="88" t="s">
        <v>101</v>
      </c>
      <c r="E808" s="126">
        <v>70000</v>
      </c>
      <c r="F808" s="88">
        <v>11</v>
      </c>
      <c r="H808" s="88" t="s">
        <v>404</v>
      </c>
      <c r="I808" s="88">
        <v>6031</v>
      </c>
      <c r="J808" s="88">
        <v>35000</v>
      </c>
      <c r="K808" s="88">
        <v>35238</v>
      </c>
      <c r="L808" s="88" t="s">
        <v>123</v>
      </c>
      <c r="M808" s="89">
        <v>35</v>
      </c>
      <c r="P808" s="88" t="s">
        <v>427</v>
      </c>
      <c r="S808" s="88">
        <v>17</v>
      </c>
      <c r="T808" s="88" t="s">
        <v>1112</v>
      </c>
      <c r="AC808" s="88">
        <v>1</v>
      </c>
      <c r="AD808" s="88">
        <v>2</v>
      </c>
      <c r="AE808" s="88" t="s">
        <v>108</v>
      </c>
      <c r="AF808" s="88" t="s">
        <v>254</v>
      </c>
      <c r="AG808" s="88">
        <v>1</v>
      </c>
      <c r="AM808" s="88" t="s">
        <v>429</v>
      </c>
      <c r="AN808" s="88" t="s">
        <v>430</v>
      </c>
      <c r="AO808" s="88" t="s">
        <v>106</v>
      </c>
      <c r="AP808" s="133" t="str">
        <f t="shared" si="48"/>
        <v>04</v>
      </c>
      <c r="AQ808" s="133" t="str">
        <f t="shared" si="49"/>
        <v>12</v>
      </c>
      <c r="AR808" s="133">
        <f t="shared" si="50"/>
        <v>2023</v>
      </c>
      <c r="AS808" s="133" t="str">
        <f t="shared" si="51"/>
        <v>décembre</v>
      </c>
    </row>
    <row r="809" spans="1:45" x14ac:dyDescent="0.25">
      <c r="A809" s="88" t="s">
        <v>1870</v>
      </c>
      <c r="B809" s="90">
        <v>45282</v>
      </c>
      <c r="C809" s="88">
        <v>1</v>
      </c>
      <c r="D809" s="88" t="s">
        <v>101</v>
      </c>
      <c r="E809" s="126">
        <v>503000</v>
      </c>
      <c r="F809" s="88">
        <v>23</v>
      </c>
      <c r="H809" s="88" t="s">
        <v>553</v>
      </c>
      <c r="I809" s="88">
        <v>7520</v>
      </c>
      <c r="J809" s="88">
        <v>35000</v>
      </c>
      <c r="K809" s="88">
        <v>35238</v>
      </c>
      <c r="L809" s="88" t="s">
        <v>123</v>
      </c>
      <c r="M809" s="89">
        <v>35</v>
      </c>
      <c r="P809" s="88" t="s">
        <v>1871</v>
      </c>
      <c r="S809" s="88">
        <v>9</v>
      </c>
      <c r="AC809" s="88">
        <v>1</v>
      </c>
      <c r="AD809" s="88">
        <v>3</v>
      </c>
      <c r="AE809" s="88" t="s">
        <v>107</v>
      </c>
      <c r="AG809" s="88">
        <v>0</v>
      </c>
      <c r="AM809" s="88" t="s">
        <v>1872</v>
      </c>
      <c r="AN809" s="88" t="s">
        <v>1873</v>
      </c>
      <c r="AO809" s="88" t="s">
        <v>106</v>
      </c>
      <c r="AP809" s="133" t="str">
        <f t="shared" si="48"/>
        <v>22</v>
      </c>
      <c r="AQ809" s="133" t="str">
        <f t="shared" si="49"/>
        <v>12</v>
      </c>
      <c r="AR809" s="133">
        <f t="shared" si="50"/>
        <v>2023</v>
      </c>
      <c r="AS809" s="133" t="str">
        <f t="shared" si="51"/>
        <v>décembre</v>
      </c>
    </row>
    <row r="810" spans="1:45" x14ac:dyDescent="0.25">
      <c r="A810" s="88" t="s">
        <v>1870</v>
      </c>
      <c r="B810" s="90">
        <v>45282</v>
      </c>
      <c r="C810" s="88">
        <v>1</v>
      </c>
      <c r="D810" s="88" t="s">
        <v>101</v>
      </c>
      <c r="E810" s="126">
        <v>503000</v>
      </c>
      <c r="F810" s="88">
        <v>18</v>
      </c>
      <c r="H810" s="88" t="s">
        <v>805</v>
      </c>
      <c r="I810" s="88">
        <v>4717</v>
      </c>
      <c r="J810" s="88">
        <v>35000</v>
      </c>
      <c r="K810" s="88">
        <v>35238</v>
      </c>
      <c r="L810" s="88" t="s">
        <v>123</v>
      </c>
      <c r="M810" s="89">
        <v>35</v>
      </c>
      <c r="P810" s="88" t="s">
        <v>1871</v>
      </c>
      <c r="S810" s="88">
        <v>37</v>
      </c>
      <c r="U810" s="88">
        <v>52</v>
      </c>
      <c r="AC810" s="88">
        <v>2</v>
      </c>
      <c r="AD810" s="88">
        <v>3</v>
      </c>
      <c r="AE810" s="88" t="s">
        <v>107</v>
      </c>
      <c r="AG810" s="88">
        <v>0</v>
      </c>
      <c r="AM810" s="88" t="s">
        <v>1872</v>
      </c>
      <c r="AN810" s="88" t="s">
        <v>1873</v>
      </c>
      <c r="AO810" s="88" t="s">
        <v>106</v>
      </c>
      <c r="AP810" s="133" t="str">
        <f t="shared" si="48"/>
        <v>22</v>
      </c>
      <c r="AQ810" s="133" t="str">
        <f t="shared" si="49"/>
        <v>12</v>
      </c>
      <c r="AR810" s="133">
        <f t="shared" si="50"/>
        <v>2023</v>
      </c>
      <c r="AS810" s="133" t="str">
        <f t="shared" si="51"/>
        <v>décembre</v>
      </c>
    </row>
    <row r="811" spans="1:45" x14ac:dyDescent="0.25">
      <c r="A811" s="88" t="s">
        <v>1870</v>
      </c>
      <c r="B811" s="90">
        <v>45282</v>
      </c>
      <c r="C811" s="88">
        <v>1</v>
      </c>
      <c r="D811" s="88" t="s">
        <v>101</v>
      </c>
      <c r="E811" s="126">
        <v>503000</v>
      </c>
      <c r="F811" s="88">
        <v>18</v>
      </c>
      <c r="H811" s="88" t="s">
        <v>805</v>
      </c>
      <c r="I811" s="88">
        <v>4717</v>
      </c>
      <c r="J811" s="88">
        <v>35000</v>
      </c>
      <c r="K811" s="88">
        <v>35238</v>
      </c>
      <c r="L811" s="88" t="s">
        <v>123</v>
      </c>
      <c r="M811" s="89">
        <v>35</v>
      </c>
      <c r="P811" s="88" t="s">
        <v>1871</v>
      </c>
      <c r="S811" s="88">
        <v>37</v>
      </c>
      <c r="U811" s="88">
        <v>52</v>
      </c>
      <c r="AC811" s="88">
        <v>2</v>
      </c>
      <c r="AD811" s="88">
        <v>2</v>
      </c>
      <c r="AE811" s="88" t="s">
        <v>108</v>
      </c>
      <c r="AF811" s="88" t="s">
        <v>118</v>
      </c>
      <c r="AG811" s="88">
        <v>4</v>
      </c>
      <c r="AM811" s="88" t="s">
        <v>1872</v>
      </c>
      <c r="AN811" s="88" t="s">
        <v>1873</v>
      </c>
      <c r="AO811" s="88" t="s">
        <v>106</v>
      </c>
      <c r="AP811" s="133" t="str">
        <f t="shared" si="48"/>
        <v>22</v>
      </c>
      <c r="AQ811" s="133" t="str">
        <f t="shared" si="49"/>
        <v>12</v>
      </c>
      <c r="AR811" s="133">
        <f t="shared" si="50"/>
        <v>2023</v>
      </c>
      <c r="AS811" s="133" t="str">
        <f t="shared" si="51"/>
        <v>décembre</v>
      </c>
    </row>
    <row r="812" spans="1:45" x14ac:dyDescent="0.25">
      <c r="A812" s="88" t="s">
        <v>1874</v>
      </c>
      <c r="B812" s="90">
        <v>45274</v>
      </c>
      <c r="C812" s="88">
        <v>1</v>
      </c>
      <c r="D812" s="88" t="s">
        <v>101</v>
      </c>
      <c r="E812" s="126">
        <v>99503.81</v>
      </c>
      <c r="F812" s="88">
        <v>22</v>
      </c>
      <c r="H812" s="88" t="s">
        <v>383</v>
      </c>
      <c r="I812" s="88">
        <v>8140</v>
      </c>
      <c r="J812" s="88">
        <v>35000</v>
      </c>
      <c r="K812" s="88">
        <v>35238</v>
      </c>
      <c r="L812" s="88" t="s">
        <v>123</v>
      </c>
      <c r="M812" s="89">
        <v>35</v>
      </c>
      <c r="P812" s="88" t="s">
        <v>1367</v>
      </c>
      <c r="S812" s="88">
        <v>46</v>
      </c>
      <c r="U812" s="88">
        <v>58</v>
      </c>
      <c r="AC812" s="88">
        <v>2</v>
      </c>
      <c r="AD812" s="88">
        <v>2</v>
      </c>
      <c r="AE812" s="88" t="s">
        <v>108</v>
      </c>
      <c r="AF812" s="88" t="s">
        <v>143</v>
      </c>
      <c r="AG812" s="88">
        <v>1</v>
      </c>
      <c r="AM812" s="88" t="s">
        <v>1369</v>
      </c>
      <c r="AN812" s="88" t="s">
        <v>1370</v>
      </c>
      <c r="AO812" s="88" t="s">
        <v>106</v>
      </c>
      <c r="AP812" s="133" t="str">
        <f t="shared" si="48"/>
        <v>14</v>
      </c>
      <c r="AQ812" s="133" t="str">
        <f t="shared" si="49"/>
        <v>12</v>
      </c>
      <c r="AR812" s="133">
        <f t="shared" si="50"/>
        <v>2023</v>
      </c>
      <c r="AS812" s="133" t="str">
        <f t="shared" si="51"/>
        <v>décembre</v>
      </c>
    </row>
    <row r="813" spans="1:45" x14ac:dyDescent="0.25">
      <c r="A813" s="88" t="s">
        <v>1874</v>
      </c>
      <c r="B813" s="90">
        <v>45274</v>
      </c>
      <c r="C813" s="88">
        <v>1</v>
      </c>
      <c r="D813" s="88" t="s">
        <v>101</v>
      </c>
      <c r="E813" s="126">
        <v>99503.81</v>
      </c>
      <c r="F813" s="88">
        <v>22</v>
      </c>
      <c r="H813" s="88" t="s">
        <v>383</v>
      </c>
      <c r="I813" s="88">
        <v>8140</v>
      </c>
      <c r="J813" s="88">
        <v>35000</v>
      </c>
      <c r="K813" s="88">
        <v>35238</v>
      </c>
      <c r="L813" s="88" t="s">
        <v>123</v>
      </c>
      <c r="M813" s="89">
        <v>35</v>
      </c>
      <c r="P813" s="88" t="s">
        <v>1367</v>
      </c>
      <c r="S813" s="88">
        <v>46</v>
      </c>
      <c r="U813" s="88">
        <v>58</v>
      </c>
      <c r="AC813" s="88">
        <v>2</v>
      </c>
      <c r="AD813" s="88">
        <v>3</v>
      </c>
      <c r="AE813" s="88" t="s">
        <v>107</v>
      </c>
      <c r="AG813" s="88">
        <v>0</v>
      </c>
      <c r="AM813" s="88" t="s">
        <v>1369</v>
      </c>
      <c r="AN813" s="88" t="s">
        <v>1370</v>
      </c>
      <c r="AO813" s="88" t="s">
        <v>106</v>
      </c>
      <c r="AP813" s="133" t="str">
        <f t="shared" si="48"/>
        <v>14</v>
      </c>
      <c r="AQ813" s="133" t="str">
        <f t="shared" si="49"/>
        <v>12</v>
      </c>
      <c r="AR813" s="133">
        <f t="shared" si="50"/>
        <v>2023</v>
      </c>
      <c r="AS813" s="133" t="str">
        <f t="shared" si="51"/>
        <v>décembre</v>
      </c>
    </row>
    <row r="814" spans="1:45" x14ac:dyDescent="0.25">
      <c r="A814" s="88" t="s">
        <v>1876</v>
      </c>
      <c r="B814" s="90">
        <v>45278</v>
      </c>
      <c r="C814" s="88">
        <v>1</v>
      </c>
      <c r="D814" s="88" t="s">
        <v>101</v>
      </c>
      <c r="E814" s="126">
        <v>110000</v>
      </c>
      <c r="F814" s="88">
        <v>40</v>
      </c>
      <c r="H814" s="88" t="s">
        <v>1808</v>
      </c>
      <c r="I814" s="88">
        <v>2720</v>
      </c>
      <c r="J814" s="88">
        <v>35000</v>
      </c>
      <c r="K814" s="88">
        <v>35238</v>
      </c>
      <c r="L814" s="88" t="s">
        <v>123</v>
      </c>
      <c r="M814" s="89">
        <v>35</v>
      </c>
      <c r="P814" s="88" t="s">
        <v>1865</v>
      </c>
      <c r="S814" s="88">
        <v>14</v>
      </c>
      <c r="U814" s="88">
        <v>21</v>
      </c>
      <c r="W814" s="88">
        <v>6</v>
      </c>
      <c r="X814" s="88" t="s">
        <v>1877</v>
      </c>
      <c r="AC814" s="88">
        <v>3</v>
      </c>
      <c r="AD814" s="88">
        <v>2</v>
      </c>
      <c r="AE814" s="88" t="s">
        <v>108</v>
      </c>
      <c r="AF814" s="88" t="s">
        <v>158</v>
      </c>
      <c r="AG814" s="88">
        <v>1</v>
      </c>
      <c r="AM814" s="88" t="s">
        <v>1866</v>
      </c>
      <c r="AN814" s="88" t="s">
        <v>1008</v>
      </c>
      <c r="AO814" s="88" t="s">
        <v>106</v>
      </c>
      <c r="AP814" s="133" t="str">
        <f t="shared" si="48"/>
        <v>18</v>
      </c>
      <c r="AQ814" s="133" t="str">
        <f t="shared" si="49"/>
        <v>12</v>
      </c>
      <c r="AR814" s="133">
        <f t="shared" si="50"/>
        <v>2023</v>
      </c>
      <c r="AS814" s="133" t="str">
        <f t="shared" si="51"/>
        <v>décembre</v>
      </c>
    </row>
    <row r="815" spans="1:45" x14ac:dyDescent="0.25">
      <c r="A815" s="88" t="s">
        <v>1876</v>
      </c>
      <c r="B815" s="90">
        <v>45278</v>
      </c>
      <c r="C815" s="88">
        <v>1</v>
      </c>
      <c r="D815" s="88" t="s">
        <v>101</v>
      </c>
      <c r="E815" s="126">
        <v>110000</v>
      </c>
      <c r="F815" s="88">
        <v>40</v>
      </c>
      <c r="H815" s="88" t="s">
        <v>1808</v>
      </c>
      <c r="I815" s="88">
        <v>2720</v>
      </c>
      <c r="J815" s="88">
        <v>35000</v>
      </c>
      <c r="K815" s="88">
        <v>35238</v>
      </c>
      <c r="L815" s="88" t="s">
        <v>123</v>
      </c>
      <c r="M815" s="89">
        <v>35</v>
      </c>
      <c r="P815" s="88" t="s">
        <v>1865</v>
      </c>
      <c r="S815" s="88">
        <v>29</v>
      </c>
      <c r="AC815" s="88">
        <v>1</v>
      </c>
      <c r="AD815" s="88">
        <v>3</v>
      </c>
      <c r="AE815" s="88" t="s">
        <v>107</v>
      </c>
      <c r="AG815" s="88">
        <v>0</v>
      </c>
      <c r="AM815" s="88" t="s">
        <v>1866</v>
      </c>
      <c r="AN815" s="88" t="s">
        <v>1008</v>
      </c>
      <c r="AO815" s="88" t="s">
        <v>106</v>
      </c>
      <c r="AP815" s="133" t="str">
        <f t="shared" si="48"/>
        <v>18</v>
      </c>
      <c r="AQ815" s="133" t="str">
        <f t="shared" si="49"/>
        <v>12</v>
      </c>
      <c r="AR815" s="133">
        <f t="shared" si="50"/>
        <v>2023</v>
      </c>
      <c r="AS815" s="133" t="str">
        <f t="shared" si="51"/>
        <v>décembre</v>
      </c>
    </row>
    <row r="816" spans="1:45" x14ac:dyDescent="0.25">
      <c r="A816" s="88" t="s">
        <v>1876</v>
      </c>
      <c r="B816" s="90">
        <v>45278</v>
      </c>
      <c r="C816" s="88">
        <v>1</v>
      </c>
      <c r="D816" s="88" t="s">
        <v>101</v>
      </c>
      <c r="E816" s="126">
        <v>110000</v>
      </c>
      <c r="F816" s="88">
        <v>40</v>
      </c>
      <c r="H816" s="88" t="s">
        <v>1808</v>
      </c>
      <c r="I816" s="88">
        <v>2720</v>
      </c>
      <c r="J816" s="88">
        <v>35000</v>
      </c>
      <c r="K816" s="88">
        <v>35238</v>
      </c>
      <c r="L816" s="88" t="s">
        <v>123</v>
      </c>
      <c r="M816" s="89">
        <v>35</v>
      </c>
      <c r="P816" s="88" t="s">
        <v>1865</v>
      </c>
      <c r="S816" s="88">
        <v>14</v>
      </c>
      <c r="U816" s="88">
        <v>21</v>
      </c>
      <c r="W816" s="88">
        <v>6</v>
      </c>
      <c r="X816" s="88" t="s">
        <v>1877</v>
      </c>
      <c r="AC816" s="88">
        <v>3</v>
      </c>
      <c r="AD816" s="88">
        <v>3</v>
      </c>
      <c r="AE816" s="88" t="s">
        <v>107</v>
      </c>
      <c r="AG816" s="88">
        <v>0</v>
      </c>
      <c r="AM816" s="88" t="s">
        <v>1866</v>
      </c>
      <c r="AN816" s="88" t="s">
        <v>1008</v>
      </c>
      <c r="AO816" s="88" t="s">
        <v>106</v>
      </c>
      <c r="AP816" s="133" t="str">
        <f t="shared" si="48"/>
        <v>18</v>
      </c>
      <c r="AQ816" s="133" t="str">
        <f t="shared" si="49"/>
        <v>12</v>
      </c>
      <c r="AR816" s="133">
        <f t="shared" si="50"/>
        <v>2023</v>
      </c>
      <c r="AS816" s="133" t="str">
        <f t="shared" si="51"/>
        <v>décembre</v>
      </c>
    </row>
    <row r="817" spans="1:45" x14ac:dyDescent="0.25">
      <c r="A817" s="88" t="s">
        <v>1876</v>
      </c>
      <c r="B817" s="90">
        <v>45278</v>
      </c>
      <c r="C817" s="88">
        <v>1</v>
      </c>
      <c r="D817" s="88" t="s">
        <v>101</v>
      </c>
      <c r="E817" s="126">
        <v>110000</v>
      </c>
      <c r="F817" s="88">
        <v>40</v>
      </c>
      <c r="H817" s="88" t="s">
        <v>1808</v>
      </c>
      <c r="I817" s="88">
        <v>2720</v>
      </c>
      <c r="J817" s="88">
        <v>35000</v>
      </c>
      <c r="K817" s="88">
        <v>35238</v>
      </c>
      <c r="L817" s="88" t="s">
        <v>123</v>
      </c>
      <c r="M817" s="89">
        <v>35</v>
      </c>
      <c r="P817" s="88" t="s">
        <v>1865</v>
      </c>
      <c r="S817" s="88">
        <v>14</v>
      </c>
      <c r="U817" s="88">
        <v>21</v>
      </c>
      <c r="W817" s="88">
        <v>6</v>
      </c>
      <c r="X817" s="88" t="s">
        <v>1877</v>
      </c>
      <c r="AC817" s="88">
        <v>3</v>
      </c>
      <c r="AD817" s="88">
        <v>3</v>
      </c>
      <c r="AE817" s="88" t="s">
        <v>107</v>
      </c>
      <c r="AG817" s="88">
        <v>0</v>
      </c>
      <c r="AM817" s="88" t="s">
        <v>1866</v>
      </c>
      <c r="AN817" s="88" t="s">
        <v>1008</v>
      </c>
      <c r="AO817" s="88" t="s">
        <v>106</v>
      </c>
      <c r="AP817" s="133" t="str">
        <f t="shared" si="48"/>
        <v>18</v>
      </c>
      <c r="AQ817" s="133" t="str">
        <f t="shared" si="49"/>
        <v>12</v>
      </c>
      <c r="AR817" s="133">
        <f t="shared" si="50"/>
        <v>2023</v>
      </c>
      <c r="AS817" s="133" t="str">
        <f t="shared" si="51"/>
        <v>décembre</v>
      </c>
    </row>
    <row r="818" spans="1:45" x14ac:dyDescent="0.25">
      <c r="A818" s="88" t="s">
        <v>1878</v>
      </c>
      <c r="B818" s="90">
        <v>45273</v>
      </c>
      <c r="C818" s="88">
        <v>1</v>
      </c>
      <c r="D818" s="88" t="s">
        <v>101</v>
      </c>
      <c r="E818" s="126">
        <v>50000</v>
      </c>
      <c r="F818" s="88">
        <v>5</v>
      </c>
      <c r="H818" s="88" t="s">
        <v>295</v>
      </c>
      <c r="I818" s="88">
        <v>2980</v>
      </c>
      <c r="J818" s="88">
        <v>35000</v>
      </c>
      <c r="K818" s="88">
        <v>35238</v>
      </c>
      <c r="L818" s="88" t="s">
        <v>123</v>
      </c>
      <c r="M818" s="89">
        <v>35</v>
      </c>
      <c r="P818" s="88" t="s">
        <v>852</v>
      </c>
      <c r="S818" s="88">
        <v>56</v>
      </c>
      <c r="T818" s="88" t="s">
        <v>926</v>
      </c>
      <c r="AC818" s="88">
        <v>1</v>
      </c>
      <c r="AD818" s="88">
        <v>2</v>
      </c>
      <c r="AE818" s="88" t="s">
        <v>108</v>
      </c>
      <c r="AF818" s="88" t="s">
        <v>134</v>
      </c>
      <c r="AG818" s="88">
        <v>1</v>
      </c>
      <c r="AM818" s="88" t="s">
        <v>853</v>
      </c>
      <c r="AN818" s="88" t="s">
        <v>854</v>
      </c>
      <c r="AO818" s="88" t="s">
        <v>106</v>
      </c>
      <c r="AP818" s="133" t="str">
        <f t="shared" si="48"/>
        <v>13</v>
      </c>
      <c r="AQ818" s="133" t="str">
        <f t="shared" si="49"/>
        <v>12</v>
      </c>
      <c r="AR818" s="133">
        <f t="shared" si="50"/>
        <v>2023</v>
      </c>
      <c r="AS818" s="133" t="str">
        <f t="shared" si="51"/>
        <v>décembre</v>
      </c>
    </row>
    <row r="819" spans="1:45" x14ac:dyDescent="0.25">
      <c r="A819" s="88" t="s">
        <v>1879</v>
      </c>
      <c r="B819" s="90">
        <v>45280</v>
      </c>
      <c r="C819" s="88">
        <v>1</v>
      </c>
      <c r="D819" s="88" t="s">
        <v>101</v>
      </c>
      <c r="E819" s="126">
        <v>310000</v>
      </c>
      <c r="F819" s="88">
        <v>30</v>
      </c>
      <c r="H819" s="88" t="s">
        <v>1844</v>
      </c>
      <c r="I819" s="88">
        <v>2651</v>
      </c>
      <c r="J819" s="88">
        <v>35000</v>
      </c>
      <c r="K819" s="88">
        <v>35238</v>
      </c>
      <c r="L819" s="88" t="s">
        <v>123</v>
      </c>
      <c r="M819" s="89">
        <v>35</v>
      </c>
      <c r="P819" s="88" t="s">
        <v>644</v>
      </c>
      <c r="S819" s="88">
        <v>26</v>
      </c>
      <c r="U819" s="88">
        <v>42</v>
      </c>
      <c r="V819" s="88" t="s">
        <v>1313</v>
      </c>
      <c r="AC819" s="88">
        <v>2</v>
      </c>
      <c r="AD819" s="88">
        <v>4</v>
      </c>
      <c r="AE819" s="88" t="s">
        <v>126</v>
      </c>
      <c r="AF819" s="88" t="s">
        <v>144</v>
      </c>
      <c r="AG819" s="88">
        <v>0</v>
      </c>
      <c r="AM819" s="88" t="s">
        <v>645</v>
      </c>
      <c r="AN819" s="88" t="s">
        <v>646</v>
      </c>
      <c r="AO819" s="88" t="s">
        <v>106</v>
      </c>
      <c r="AP819" s="133" t="str">
        <f t="shared" si="48"/>
        <v>20</v>
      </c>
      <c r="AQ819" s="133" t="str">
        <f t="shared" si="49"/>
        <v>12</v>
      </c>
      <c r="AR819" s="133">
        <f t="shared" si="50"/>
        <v>2023</v>
      </c>
      <c r="AS819" s="133" t="str">
        <f t="shared" si="51"/>
        <v>décembre</v>
      </c>
    </row>
    <row r="820" spans="1:45" x14ac:dyDescent="0.25">
      <c r="A820" s="88" t="s">
        <v>1880</v>
      </c>
      <c r="B820" s="90">
        <v>45271</v>
      </c>
      <c r="C820" s="88">
        <v>2</v>
      </c>
      <c r="D820" s="88" t="s">
        <v>101</v>
      </c>
      <c r="E820" s="126">
        <v>185000</v>
      </c>
      <c r="F820" s="88">
        <v>35</v>
      </c>
      <c r="H820" s="88" t="s">
        <v>447</v>
      </c>
      <c r="I820" s="88">
        <v>6850</v>
      </c>
      <c r="J820" s="88">
        <v>35000</v>
      </c>
      <c r="K820" s="88">
        <v>35238</v>
      </c>
      <c r="L820" s="88" t="s">
        <v>123</v>
      </c>
      <c r="M820" s="89">
        <v>35</v>
      </c>
      <c r="P820" s="88" t="s">
        <v>1881</v>
      </c>
      <c r="S820" s="88">
        <v>1</v>
      </c>
      <c r="T820" s="88" t="s">
        <v>1882</v>
      </c>
      <c r="U820" s="88">
        <v>2</v>
      </c>
      <c r="V820" s="88" t="s">
        <v>1114</v>
      </c>
      <c r="W820" s="88">
        <v>7</v>
      </c>
      <c r="AC820" s="88">
        <v>3</v>
      </c>
      <c r="AD820" s="88">
        <v>4</v>
      </c>
      <c r="AE820" s="88" t="s">
        <v>126</v>
      </c>
      <c r="AF820" s="88" t="s">
        <v>120</v>
      </c>
      <c r="AG820" s="88">
        <v>0</v>
      </c>
      <c r="AM820" s="88" t="s">
        <v>1883</v>
      </c>
      <c r="AN820" s="88" t="s">
        <v>1884</v>
      </c>
      <c r="AO820" s="88" t="s">
        <v>106</v>
      </c>
      <c r="AP820" s="133" t="str">
        <f t="shared" si="48"/>
        <v>11</v>
      </c>
      <c r="AQ820" s="133" t="str">
        <f t="shared" si="49"/>
        <v>12</v>
      </c>
      <c r="AR820" s="133">
        <f t="shared" si="50"/>
        <v>2023</v>
      </c>
      <c r="AS820" s="133" t="str">
        <f t="shared" si="51"/>
        <v>décembre</v>
      </c>
    </row>
    <row r="821" spans="1:45" x14ac:dyDescent="0.25">
      <c r="A821" s="88" t="s">
        <v>1885</v>
      </c>
      <c r="B821" s="90">
        <v>45281</v>
      </c>
      <c r="C821" s="88">
        <v>1</v>
      </c>
      <c r="D821" s="88" t="s">
        <v>101</v>
      </c>
      <c r="E821" s="126">
        <v>20000</v>
      </c>
      <c r="F821" s="88">
        <v>11</v>
      </c>
      <c r="H821" s="88" t="s">
        <v>1808</v>
      </c>
      <c r="I821" s="88">
        <v>2720</v>
      </c>
      <c r="J821" s="88">
        <v>35000</v>
      </c>
      <c r="K821" s="88">
        <v>35238</v>
      </c>
      <c r="L821" s="88" t="s">
        <v>123</v>
      </c>
      <c r="M821" s="89">
        <v>35</v>
      </c>
      <c r="P821" s="88" t="s">
        <v>632</v>
      </c>
      <c r="S821" s="88">
        <v>134</v>
      </c>
      <c r="AC821" s="88">
        <v>1</v>
      </c>
      <c r="AD821" s="88">
        <v>3</v>
      </c>
      <c r="AE821" s="88" t="s">
        <v>107</v>
      </c>
      <c r="AG821" s="88">
        <v>0</v>
      </c>
      <c r="AM821" s="88" t="s">
        <v>633</v>
      </c>
      <c r="AN821" s="88" t="s">
        <v>634</v>
      </c>
      <c r="AO821" s="88" t="s">
        <v>106</v>
      </c>
      <c r="AP821" s="133" t="str">
        <f t="shared" si="48"/>
        <v>21</v>
      </c>
      <c r="AQ821" s="133" t="str">
        <f t="shared" si="49"/>
        <v>12</v>
      </c>
      <c r="AR821" s="133">
        <f t="shared" si="50"/>
        <v>2023</v>
      </c>
      <c r="AS821" s="133" t="str">
        <f t="shared" si="51"/>
        <v>décembre</v>
      </c>
    </row>
    <row r="822" spans="1:45" x14ac:dyDescent="0.25">
      <c r="A822" s="88" t="s">
        <v>1886</v>
      </c>
      <c r="B822" s="90">
        <v>45288</v>
      </c>
      <c r="C822" s="88">
        <v>1</v>
      </c>
      <c r="D822" s="88" t="s">
        <v>101</v>
      </c>
      <c r="E822" s="126">
        <v>1150000</v>
      </c>
      <c r="F822" s="88">
        <v>22</v>
      </c>
      <c r="H822" s="88" t="s">
        <v>287</v>
      </c>
      <c r="I822" s="88">
        <v>6640</v>
      </c>
      <c r="J822" s="88">
        <v>35000</v>
      </c>
      <c r="K822" s="88">
        <v>35238</v>
      </c>
      <c r="L822" s="88" t="s">
        <v>123</v>
      </c>
      <c r="M822" s="89">
        <v>35</v>
      </c>
      <c r="P822" s="88" t="s">
        <v>1887</v>
      </c>
      <c r="S822" s="88">
        <v>105</v>
      </c>
      <c r="U822" s="88">
        <v>21</v>
      </c>
      <c r="W822" s="88">
        <v>52</v>
      </c>
      <c r="AC822" s="88">
        <v>3</v>
      </c>
      <c r="AD822" s="88">
        <v>4</v>
      </c>
      <c r="AE822" s="88" t="s">
        <v>126</v>
      </c>
      <c r="AF822" s="88" t="s">
        <v>328</v>
      </c>
      <c r="AG822" s="88">
        <v>0</v>
      </c>
      <c r="AM822" s="88" t="s">
        <v>1888</v>
      </c>
      <c r="AN822" s="88" t="s">
        <v>748</v>
      </c>
      <c r="AO822" s="88" t="s">
        <v>106</v>
      </c>
      <c r="AP822" s="133" t="str">
        <f t="shared" si="48"/>
        <v>28</v>
      </c>
      <c r="AQ822" s="133" t="str">
        <f t="shared" si="49"/>
        <v>12</v>
      </c>
      <c r="AR822" s="133">
        <f t="shared" si="50"/>
        <v>2023</v>
      </c>
      <c r="AS822" s="133" t="str">
        <f t="shared" si="51"/>
        <v>décembre</v>
      </c>
    </row>
    <row r="823" spans="1:45" x14ac:dyDescent="0.25">
      <c r="A823" s="88" t="s">
        <v>1886</v>
      </c>
      <c r="B823" s="90">
        <v>45288</v>
      </c>
      <c r="C823" s="88">
        <v>1</v>
      </c>
      <c r="D823" s="88" t="s">
        <v>101</v>
      </c>
      <c r="E823" s="126">
        <v>1150000</v>
      </c>
      <c r="F823" s="88">
        <v>22</v>
      </c>
      <c r="H823" s="88" t="s">
        <v>287</v>
      </c>
      <c r="I823" s="88">
        <v>6640</v>
      </c>
      <c r="J823" s="88">
        <v>35000</v>
      </c>
      <c r="K823" s="88">
        <v>35238</v>
      </c>
      <c r="L823" s="88" t="s">
        <v>123</v>
      </c>
      <c r="M823" s="89">
        <v>35</v>
      </c>
      <c r="P823" s="88" t="s">
        <v>1887</v>
      </c>
      <c r="S823" s="88">
        <v>104</v>
      </c>
      <c r="AC823" s="88">
        <v>1</v>
      </c>
      <c r="AD823" s="88">
        <v>4</v>
      </c>
      <c r="AE823" s="88" t="s">
        <v>126</v>
      </c>
      <c r="AF823" s="88" t="s">
        <v>198</v>
      </c>
      <c r="AG823" s="88">
        <v>0</v>
      </c>
      <c r="AM823" s="88" t="s">
        <v>1888</v>
      </c>
      <c r="AN823" s="88" t="s">
        <v>748</v>
      </c>
      <c r="AO823" s="88" t="s">
        <v>106</v>
      </c>
      <c r="AP823" s="133" t="str">
        <f t="shared" si="48"/>
        <v>28</v>
      </c>
      <c r="AQ823" s="133" t="str">
        <f t="shared" si="49"/>
        <v>12</v>
      </c>
      <c r="AR823" s="133">
        <f t="shared" si="50"/>
        <v>2023</v>
      </c>
      <c r="AS823" s="133" t="str">
        <f t="shared" si="51"/>
        <v>décembre</v>
      </c>
    </row>
    <row r="824" spans="1:45" x14ac:dyDescent="0.25">
      <c r="A824" s="88" t="s">
        <v>1886</v>
      </c>
      <c r="B824" s="90">
        <v>45288</v>
      </c>
      <c r="C824" s="88">
        <v>1</v>
      </c>
      <c r="D824" s="88" t="s">
        <v>101</v>
      </c>
      <c r="E824" s="126">
        <v>1150000</v>
      </c>
      <c r="F824" s="88">
        <v>22</v>
      </c>
      <c r="H824" s="88" t="s">
        <v>287</v>
      </c>
      <c r="I824" s="88">
        <v>6640</v>
      </c>
      <c r="J824" s="88">
        <v>35000</v>
      </c>
      <c r="K824" s="88">
        <v>35238</v>
      </c>
      <c r="L824" s="88" t="s">
        <v>123</v>
      </c>
      <c r="M824" s="89">
        <v>35</v>
      </c>
      <c r="P824" s="88" t="s">
        <v>1887</v>
      </c>
      <c r="S824" s="88">
        <v>106</v>
      </c>
      <c r="AC824" s="88">
        <v>1</v>
      </c>
      <c r="AD824" s="88">
        <v>4</v>
      </c>
      <c r="AE824" s="88" t="s">
        <v>126</v>
      </c>
      <c r="AF824" s="88" t="s">
        <v>190</v>
      </c>
      <c r="AG824" s="88">
        <v>0</v>
      </c>
      <c r="AM824" s="88" t="s">
        <v>1888</v>
      </c>
      <c r="AN824" s="88" t="s">
        <v>748</v>
      </c>
      <c r="AO824" s="88" t="s">
        <v>106</v>
      </c>
      <c r="AP824" s="133" t="str">
        <f t="shared" si="48"/>
        <v>28</v>
      </c>
      <c r="AQ824" s="133" t="str">
        <f t="shared" si="49"/>
        <v>12</v>
      </c>
      <c r="AR824" s="133">
        <f t="shared" si="50"/>
        <v>2023</v>
      </c>
      <c r="AS824" s="133" t="str">
        <f t="shared" si="51"/>
        <v>décembre</v>
      </c>
    </row>
    <row r="825" spans="1:45" x14ac:dyDescent="0.25">
      <c r="A825" s="88" t="s">
        <v>1889</v>
      </c>
      <c r="B825" s="90">
        <v>45282</v>
      </c>
      <c r="C825" s="88">
        <v>1</v>
      </c>
      <c r="D825" s="88" t="s">
        <v>101</v>
      </c>
      <c r="E825" s="126">
        <v>260000</v>
      </c>
      <c r="F825" s="88">
        <v>40</v>
      </c>
      <c r="H825" s="88" t="s">
        <v>506</v>
      </c>
      <c r="I825" s="88">
        <v>8710</v>
      </c>
      <c r="J825" s="88">
        <v>35000</v>
      </c>
      <c r="K825" s="88">
        <v>35238</v>
      </c>
      <c r="L825" s="88" t="s">
        <v>123</v>
      </c>
      <c r="M825" s="89">
        <v>35</v>
      </c>
      <c r="P825" s="88" t="s">
        <v>859</v>
      </c>
      <c r="S825" s="88">
        <v>59</v>
      </c>
      <c r="T825" s="88" t="s">
        <v>1739</v>
      </c>
      <c r="AC825" s="88">
        <v>1</v>
      </c>
      <c r="AD825" s="88">
        <v>2</v>
      </c>
      <c r="AE825" s="88" t="s">
        <v>108</v>
      </c>
      <c r="AF825" s="88" t="s">
        <v>125</v>
      </c>
      <c r="AG825" s="88">
        <v>3</v>
      </c>
      <c r="AM825" s="88" t="s">
        <v>860</v>
      </c>
      <c r="AN825" s="88" t="s">
        <v>861</v>
      </c>
      <c r="AO825" s="88" t="s">
        <v>106</v>
      </c>
      <c r="AP825" s="133" t="str">
        <f t="shared" si="48"/>
        <v>22</v>
      </c>
      <c r="AQ825" s="133" t="str">
        <f t="shared" si="49"/>
        <v>12</v>
      </c>
      <c r="AR825" s="133">
        <f t="shared" si="50"/>
        <v>2023</v>
      </c>
      <c r="AS825" s="133" t="str">
        <f t="shared" si="51"/>
        <v>décembre</v>
      </c>
    </row>
    <row r="826" spans="1:45" x14ac:dyDescent="0.25">
      <c r="A826" s="88" t="s">
        <v>1889</v>
      </c>
      <c r="B826" s="90">
        <v>45282</v>
      </c>
      <c r="C826" s="88">
        <v>1</v>
      </c>
      <c r="D826" s="88" t="s">
        <v>101</v>
      </c>
      <c r="E826" s="126">
        <v>260000</v>
      </c>
      <c r="F826" s="88">
        <v>8</v>
      </c>
      <c r="H826" s="88" t="s">
        <v>280</v>
      </c>
      <c r="I826" s="88">
        <v>2420</v>
      </c>
      <c r="J826" s="88">
        <v>35000</v>
      </c>
      <c r="K826" s="88">
        <v>35238</v>
      </c>
      <c r="L826" s="88" t="s">
        <v>123</v>
      </c>
      <c r="M826" s="89">
        <v>35</v>
      </c>
      <c r="P826" s="88" t="s">
        <v>859</v>
      </c>
      <c r="S826" s="88">
        <v>35</v>
      </c>
      <c r="AC826" s="88">
        <v>1</v>
      </c>
      <c r="AD826" s="88">
        <v>3</v>
      </c>
      <c r="AE826" s="88" t="s">
        <v>107</v>
      </c>
      <c r="AG826" s="88">
        <v>0</v>
      </c>
      <c r="AM826" s="88" t="s">
        <v>860</v>
      </c>
      <c r="AN826" s="88" t="s">
        <v>861</v>
      </c>
      <c r="AO826" s="88" t="s">
        <v>106</v>
      </c>
      <c r="AP826" s="133" t="str">
        <f t="shared" si="48"/>
        <v>22</v>
      </c>
      <c r="AQ826" s="133" t="str">
        <f t="shared" si="49"/>
        <v>12</v>
      </c>
      <c r="AR826" s="133">
        <f t="shared" si="50"/>
        <v>2023</v>
      </c>
      <c r="AS826" s="133" t="str">
        <f t="shared" si="51"/>
        <v>décembre</v>
      </c>
    </row>
    <row r="827" spans="1:45" x14ac:dyDescent="0.25">
      <c r="A827" s="88" t="s">
        <v>1890</v>
      </c>
      <c r="B827" s="90">
        <v>45288</v>
      </c>
      <c r="C827" s="88">
        <v>1</v>
      </c>
      <c r="D827" s="88" t="s">
        <v>101</v>
      </c>
      <c r="E827" s="126">
        <v>305000</v>
      </c>
      <c r="F827" s="88">
        <v>1</v>
      </c>
      <c r="H827" s="88" t="s">
        <v>432</v>
      </c>
      <c r="I827" s="88">
        <v>1810</v>
      </c>
      <c r="J827" s="88">
        <v>35000</v>
      </c>
      <c r="K827" s="88">
        <v>35238</v>
      </c>
      <c r="L827" s="88" t="s">
        <v>123</v>
      </c>
      <c r="M827" s="89">
        <v>35</v>
      </c>
      <c r="P827" s="88" t="s">
        <v>1714</v>
      </c>
      <c r="S827" s="88">
        <v>17</v>
      </c>
      <c r="U827" s="88">
        <v>18</v>
      </c>
      <c r="W827" s="88">
        <v>22</v>
      </c>
      <c r="Y827" s="88">
        <v>25</v>
      </c>
      <c r="Z827" s="88" t="s">
        <v>704</v>
      </c>
      <c r="AA827" s="88">
        <v>27</v>
      </c>
      <c r="AC827" s="88">
        <v>5</v>
      </c>
      <c r="AD827" s="88">
        <v>4</v>
      </c>
      <c r="AE827" s="88" t="s">
        <v>126</v>
      </c>
      <c r="AF827" s="88" t="s">
        <v>120</v>
      </c>
      <c r="AG827" s="88">
        <v>0</v>
      </c>
      <c r="AM827" s="88" t="s">
        <v>1715</v>
      </c>
      <c r="AN827" s="88" t="s">
        <v>1716</v>
      </c>
      <c r="AO827" s="88" t="s">
        <v>106</v>
      </c>
      <c r="AP827" s="133" t="str">
        <f t="shared" si="48"/>
        <v>28</v>
      </c>
      <c r="AQ827" s="133" t="str">
        <f t="shared" si="49"/>
        <v>12</v>
      </c>
      <c r="AR827" s="133">
        <f t="shared" si="50"/>
        <v>2023</v>
      </c>
      <c r="AS827" s="133" t="str">
        <f t="shared" si="51"/>
        <v>décembre</v>
      </c>
    </row>
    <row r="828" spans="1:45" x14ac:dyDescent="0.25">
      <c r="A828" s="88" t="s">
        <v>1891</v>
      </c>
      <c r="B828" s="90">
        <v>45288</v>
      </c>
      <c r="C828" s="88">
        <v>1</v>
      </c>
      <c r="D828" s="88" t="s">
        <v>101</v>
      </c>
      <c r="E828" s="126">
        <v>70000</v>
      </c>
      <c r="F828" s="88">
        <v>2</v>
      </c>
      <c r="H828" s="88" t="s">
        <v>1735</v>
      </c>
      <c r="I828" s="88">
        <v>7800</v>
      </c>
      <c r="J828" s="88">
        <v>35000</v>
      </c>
      <c r="K828" s="88">
        <v>35238</v>
      </c>
      <c r="L828" s="88" t="s">
        <v>123</v>
      </c>
      <c r="M828" s="89">
        <v>35</v>
      </c>
      <c r="P828" s="88" t="s">
        <v>1892</v>
      </c>
      <c r="S828" s="88">
        <v>71</v>
      </c>
      <c r="AC828" s="88">
        <v>1</v>
      </c>
      <c r="AD828" s="88">
        <v>2</v>
      </c>
      <c r="AE828" s="88" t="s">
        <v>108</v>
      </c>
      <c r="AF828" s="88" t="s">
        <v>198</v>
      </c>
      <c r="AG828" s="88">
        <v>1</v>
      </c>
      <c r="AM828" s="88" t="s">
        <v>1893</v>
      </c>
      <c r="AN828" s="88" t="s">
        <v>1894</v>
      </c>
      <c r="AO828" s="88" t="s">
        <v>106</v>
      </c>
      <c r="AP828" s="133" t="str">
        <f t="shared" si="48"/>
        <v>28</v>
      </c>
      <c r="AQ828" s="133" t="str">
        <f t="shared" si="49"/>
        <v>12</v>
      </c>
      <c r="AR828" s="133">
        <f t="shared" si="50"/>
        <v>2023</v>
      </c>
      <c r="AS828" s="133" t="str">
        <f t="shared" si="51"/>
        <v>décembre</v>
      </c>
    </row>
    <row r="829" spans="1:45" x14ac:dyDescent="0.25">
      <c r="A829" s="88" t="s">
        <v>1895</v>
      </c>
      <c r="B829" s="90">
        <v>45289</v>
      </c>
      <c r="C829" s="88">
        <v>1</v>
      </c>
      <c r="D829" s="88" t="s">
        <v>101</v>
      </c>
      <c r="E829" s="126">
        <v>85000</v>
      </c>
      <c r="F829" s="88">
        <v>6</v>
      </c>
      <c r="H829" s="88" t="s">
        <v>421</v>
      </c>
      <c r="I829" s="88">
        <v>8490</v>
      </c>
      <c r="J829" s="88">
        <v>35000</v>
      </c>
      <c r="K829" s="88">
        <v>35238</v>
      </c>
      <c r="L829" s="88" t="s">
        <v>123</v>
      </c>
      <c r="M829" s="89">
        <v>35</v>
      </c>
      <c r="P829" s="88" t="s">
        <v>1896</v>
      </c>
      <c r="S829" s="88">
        <v>53</v>
      </c>
      <c r="AC829" s="88">
        <v>1</v>
      </c>
      <c r="AD829" s="88">
        <v>3</v>
      </c>
      <c r="AE829" s="88" t="s">
        <v>107</v>
      </c>
      <c r="AG829" s="88">
        <v>0</v>
      </c>
      <c r="AM829" s="88" t="s">
        <v>1897</v>
      </c>
      <c r="AN829" s="88" t="s">
        <v>1898</v>
      </c>
      <c r="AO829" s="88" t="s">
        <v>106</v>
      </c>
      <c r="AP829" s="133" t="str">
        <f t="shared" si="48"/>
        <v>29</v>
      </c>
      <c r="AQ829" s="133" t="str">
        <f t="shared" si="49"/>
        <v>12</v>
      </c>
      <c r="AR829" s="133">
        <f t="shared" si="50"/>
        <v>2023</v>
      </c>
      <c r="AS829" s="133" t="str">
        <f t="shared" si="51"/>
        <v>décembre</v>
      </c>
    </row>
    <row r="830" spans="1:45" x14ac:dyDescent="0.25">
      <c r="A830" s="88" t="s">
        <v>1895</v>
      </c>
      <c r="B830" s="90">
        <v>45289</v>
      </c>
      <c r="C830" s="88">
        <v>1</v>
      </c>
      <c r="D830" s="88" t="s">
        <v>101</v>
      </c>
      <c r="E830" s="126">
        <v>85000</v>
      </c>
      <c r="F830" s="88">
        <v>6</v>
      </c>
      <c r="H830" s="88" t="s">
        <v>421</v>
      </c>
      <c r="I830" s="88">
        <v>8490</v>
      </c>
      <c r="J830" s="88">
        <v>35000</v>
      </c>
      <c r="K830" s="88">
        <v>35238</v>
      </c>
      <c r="L830" s="88" t="s">
        <v>123</v>
      </c>
      <c r="M830" s="89">
        <v>35</v>
      </c>
      <c r="P830" s="88" t="s">
        <v>1896</v>
      </c>
      <c r="S830" s="88">
        <v>67</v>
      </c>
      <c r="AC830" s="88">
        <v>1</v>
      </c>
      <c r="AD830" s="88">
        <v>2</v>
      </c>
      <c r="AE830" s="88" t="s">
        <v>108</v>
      </c>
      <c r="AF830" s="88" t="s">
        <v>229</v>
      </c>
      <c r="AG830" s="88">
        <v>2</v>
      </c>
      <c r="AM830" s="88" t="s">
        <v>1897</v>
      </c>
      <c r="AN830" s="88" t="s">
        <v>1898</v>
      </c>
      <c r="AO830" s="88" t="s">
        <v>106</v>
      </c>
      <c r="AP830" s="133" t="str">
        <f t="shared" si="48"/>
        <v>29</v>
      </c>
      <c r="AQ830" s="133" t="str">
        <f t="shared" si="49"/>
        <v>12</v>
      </c>
      <c r="AR830" s="133">
        <f t="shared" si="50"/>
        <v>2023</v>
      </c>
      <c r="AS830" s="133" t="str">
        <f t="shared" si="51"/>
        <v>décembre</v>
      </c>
    </row>
    <row r="831" spans="1:45" x14ac:dyDescent="0.25">
      <c r="A831" s="88" t="s">
        <v>1895</v>
      </c>
      <c r="B831" s="90">
        <v>45289</v>
      </c>
      <c r="C831" s="88">
        <v>1</v>
      </c>
      <c r="D831" s="88" t="s">
        <v>101</v>
      </c>
      <c r="E831" s="126">
        <v>85000</v>
      </c>
      <c r="F831" s="88">
        <v>6</v>
      </c>
      <c r="H831" s="88" t="s">
        <v>421</v>
      </c>
      <c r="I831" s="88">
        <v>8490</v>
      </c>
      <c r="J831" s="88">
        <v>35000</v>
      </c>
      <c r="K831" s="88">
        <v>35238</v>
      </c>
      <c r="L831" s="88" t="s">
        <v>123</v>
      </c>
      <c r="M831" s="89">
        <v>35</v>
      </c>
      <c r="P831" s="88" t="s">
        <v>1896</v>
      </c>
      <c r="S831" s="88">
        <v>53</v>
      </c>
      <c r="AC831" s="88">
        <v>1</v>
      </c>
      <c r="AD831" s="88">
        <v>3</v>
      </c>
      <c r="AE831" s="88" t="s">
        <v>107</v>
      </c>
      <c r="AG831" s="88">
        <v>0</v>
      </c>
      <c r="AM831" s="88" t="s">
        <v>1897</v>
      </c>
      <c r="AN831" s="88" t="s">
        <v>1898</v>
      </c>
      <c r="AO831" s="88" t="s">
        <v>106</v>
      </c>
      <c r="AP831" s="133" t="str">
        <f t="shared" si="48"/>
        <v>29</v>
      </c>
      <c r="AQ831" s="133" t="str">
        <f t="shared" si="49"/>
        <v>12</v>
      </c>
      <c r="AR831" s="133">
        <f t="shared" si="50"/>
        <v>2023</v>
      </c>
      <c r="AS831" s="133" t="str">
        <f t="shared" si="51"/>
        <v>décembre</v>
      </c>
    </row>
    <row r="832" spans="1:45" x14ac:dyDescent="0.25">
      <c r="A832" s="88" t="s">
        <v>1899</v>
      </c>
      <c r="B832" s="90">
        <v>45289</v>
      </c>
      <c r="C832" s="88">
        <v>1</v>
      </c>
      <c r="D832" s="88" t="s">
        <v>101</v>
      </c>
      <c r="E832" s="126">
        <v>177000</v>
      </c>
      <c r="F832" s="88">
        <v>3</v>
      </c>
      <c r="H832" s="88" t="s">
        <v>1793</v>
      </c>
      <c r="I832" s="88">
        <v>2660</v>
      </c>
      <c r="J832" s="88">
        <v>35000</v>
      </c>
      <c r="K832" s="88">
        <v>35238</v>
      </c>
      <c r="L832" s="88" t="s">
        <v>123</v>
      </c>
      <c r="M832" s="89">
        <v>35</v>
      </c>
      <c r="P832" s="88" t="s">
        <v>908</v>
      </c>
      <c r="S832" s="88">
        <v>33</v>
      </c>
      <c r="AC832" s="88">
        <v>1</v>
      </c>
      <c r="AD832" s="88">
        <v>2</v>
      </c>
      <c r="AE832" s="88" t="s">
        <v>108</v>
      </c>
      <c r="AF832" s="88" t="s">
        <v>132</v>
      </c>
      <c r="AG832" s="88">
        <v>2</v>
      </c>
      <c r="AM832" s="88" t="s">
        <v>909</v>
      </c>
      <c r="AN832" s="88" t="s">
        <v>910</v>
      </c>
      <c r="AO832" s="88" t="s">
        <v>106</v>
      </c>
      <c r="AP832" s="133" t="str">
        <f t="shared" si="48"/>
        <v>29</v>
      </c>
      <c r="AQ832" s="133" t="str">
        <f t="shared" si="49"/>
        <v>12</v>
      </c>
      <c r="AR832" s="133">
        <f t="shared" si="50"/>
        <v>2023</v>
      </c>
      <c r="AS832" s="133" t="str">
        <f t="shared" si="51"/>
        <v>décembre</v>
      </c>
    </row>
    <row r="833" spans="1:45" hidden="1" x14ac:dyDescent="0.25">
      <c r="A833" s="88" t="s">
        <v>2222</v>
      </c>
      <c r="B833" s="90">
        <v>43837</v>
      </c>
      <c r="C833" s="88">
        <v>1</v>
      </c>
      <c r="D833" s="88" t="s">
        <v>101</v>
      </c>
      <c r="E833" s="126">
        <v>114000</v>
      </c>
      <c r="F833" s="88">
        <v>1</v>
      </c>
      <c r="H833" s="88" t="s">
        <v>295</v>
      </c>
      <c r="I833" s="88">
        <v>2980</v>
      </c>
      <c r="J833" s="88">
        <v>35000</v>
      </c>
      <c r="K833" s="88">
        <v>35238</v>
      </c>
      <c r="L833" s="88" t="s">
        <v>123</v>
      </c>
      <c r="M833" s="89">
        <v>35</v>
      </c>
      <c r="P833" s="88" t="s">
        <v>681</v>
      </c>
      <c r="S833" s="88">
        <v>73</v>
      </c>
      <c r="T833" s="88" t="s">
        <v>2223</v>
      </c>
      <c r="AC833" s="88">
        <v>1</v>
      </c>
      <c r="AD833" s="88">
        <v>2</v>
      </c>
      <c r="AE833" s="88" t="s">
        <v>108</v>
      </c>
      <c r="AF833" s="88" t="s">
        <v>278</v>
      </c>
      <c r="AG833" s="88">
        <v>2</v>
      </c>
      <c r="AM833" s="88" t="s">
        <v>682</v>
      </c>
      <c r="AN833" s="88" t="s">
        <v>683</v>
      </c>
      <c r="AO833" s="88" t="s">
        <v>106</v>
      </c>
      <c r="AP833" s="133" t="str">
        <f t="shared" si="48"/>
        <v>07</v>
      </c>
      <c r="AQ833" s="133" t="str">
        <f t="shared" si="49"/>
        <v>01</v>
      </c>
      <c r="AR833" s="133">
        <f t="shared" si="50"/>
        <v>2020</v>
      </c>
      <c r="AS833" s="133" t="str">
        <f t="shared" si="51"/>
        <v>janvier</v>
      </c>
    </row>
    <row r="834" spans="1:45" hidden="1" x14ac:dyDescent="0.25">
      <c r="A834" s="88" t="s">
        <v>2224</v>
      </c>
      <c r="B834" s="90">
        <v>43844</v>
      </c>
      <c r="C834" s="88">
        <v>1</v>
      </c>
      <c r="D834" s="88" t="s">
        <v>101</v>
      </c>
      <c r="E834" s="126">
        <v>202800</v>
      </c>
      <c r="F834" s="88">
        <v>9</v>
      </c>
      <c r="H834" s="88" t="s">
        <v>975</v>
      </c>
      <c r="I834" s="88">
        <v>5650</v>
      </c>
      <c r="J834" s="88">
        <v>35000</v>
      </c>
      <c r="K834" s="88">
        <v>35238</v>
      </c>
      <c r="L834" s="88" t="s">
        <v>123</v>
      </c>
      <c r="M834" s="89">
        <v>35</v>
      </c>
      <c r="P834" s="88" t="s">
        <v>2225</v>
      </c>
      <c r="S834" s="88">
        <v>10</v>
      </c>
      <c r="U834" s="88">
        <v>11</v>
      </c>
      <c r="W834" s="88">
        <v>13</v>
      </c>
      <c r="Y834" s="88">
        <v>14</v>
      </c>
      <c r="AC834" s="88">
        <v>4</v>
      </c>
      <c r="AD834" s="88">
        <v>2</v>
      </c>
      <c r="AE834" s="88" t="s">
        <v>108</v>
      </c>
      <c r="AF834" s="88" t="s">
        <v>263</v>
      </c>
      <c r="AG834" s="88">
        <v>1</v>
      </c>
      <c r="AM834" s="88" t="s">
        <v>2226</v>
      </c>
      <c r="AN834" s="88" t="s">
        <v>2227</v>
      </c>
      <c r="AO834" s="88" t="s">
        <v>106</v>
      </c>
      <c r="AP834" s="133" t="str">
        <f t="shared" si="48"/>
        <v>14</v>
      </c>
      <c r="AQ834" s="133" t="str">
        <f t="shared" si="49"/>
        <v>01</v>
      </c>
      <c r="AR834" s="133">
        <f t="shared" si="50"/>
        <v>2020</v>
      </c>
      <c r="AS834" s="133" t="str">
        <f t="shared" si="51"/>
        <v>janvier</v>
      </c>
    </row>
    <row r="835" spans="1:45" hidden="1" x14ac:dyDescent="0.25">
      <c r="A835" s="88" t="s">
        <v>2224</v>
      </c>
      <c r="B835" s="90">
        <v>43844</v>
      </c>
      <c r="C835" s="88">
        <v>1</v>
      </c>
      <c r="D835" s="88" t="s">
        <v>101</v>
      </c>
      <c r="E835" s="126">
        <v>202800</v>
      </c>
      <c r="F835" s="88">
        <v>9</v>
      </c>
      <c r="H835" s="88" t="s">
        <v>975</v>
      </c>
      <c r="I835" s="88">
        <v>5650</v>
      </c>
      <c r="J835" s="88">
        <v>35000</v>
      </c>
      <c r="K835" s="88">
        <v>35238</v>
      </c>
      <c r="L835" s="88" t="s">
        <v>123</v>
      </c>
      <c r="M835" s="89">
        <v>35</v>
      </c>
      <c r="P835" s="88" t="s">
        <v>2225</v>
      </c>
      <c r="S835" s="88">
        <v>15</v>
      </c>
      <c r="U835" s="88">
        <v>9</v>
      </c>
      <c r="AC835" s="88">
        <v>2</v>
      </c>
      <c r="AD835" s="88">
        <v>2</v>
      </c>
      <c r="AE835" s="88" t="s">
        <v>108</v>
      </c>
      <c r="AF835" s="88" t="s">
        <v>251</v>
      </c>
      <c r="AG835" s="88">
        <v>1</v>
      </c>
      <c r="AM835" s="88" t="s">
        <v>2226</v>
      </c>
      <c r="AN835" s="88" t="s">
        <v>2227</v>
      </c>
      <c r="AO835" s="88" t="s">
        <v>106</v>
      </c>
      <c r="AP835" s="133" t="str">
        <f t="shared" ref="AP835:AP898" si="52">TEXT(DAY(B835),"jj")</f>
        <v>14</v>
      </c>
      <c r="AQ835" s="133" t="str">
        <f t="shared" ref="AQ835:AQ898" si="53">TEXT(MONTH(B835),"jj")</f>
        <v>01</v>
      </c>
      <c r="AR835" s="133">
        <f t="shared" ref="AR835:AR898" si="54">YEAR(B835)</f>
        <v>2020</v>
      </c>
      <c r="AS835" s="133" t="str">
        <f t="shared" ref="AS835:AS898" si="55">TEXT(B835, "mmmm")</f>
        <v>janvier</v>
      </c>
    </row>
    <row r="836" spans="1:45" hidden="1" x14ac:dyDescent="0.25">
      <c r="A836" s="88" t="s">
        <v>2228</v>
      </c>
      <c r="B836" s="90">
        <v>43839</v>
      </c>
      <c r="C836" s="88">
        <v>1</v>
      </c>
      <c r="D836" s="88" t="s">
        <v>101</v>
      </c>
      <c r="E836" s="126">
        <v>260000</v>
      </c>
      <c r="F836" s="88">
        <v>33</v>
      </c>
      <c r="H836" s="88" t="s">
        <v>447</v>
      </c>
      <c r="I836" s="88">
        <v>6850</v>
      </c>
      <c r="J836" s="88">
        <v>35000</v>
      </c>
      <c r="K836" s="88">
        <v>35238</v>
      </c>
      <c r="L836" s="88" t="s">
        <v>123</v>
      </c>
      <c r="M836" s="89">
        <v>35</v>
      </c>
      <c r="P836" s="88" t="s">
        <v>639</v>
      </c>
      <c r="S836" s="88">
        <v>23</v>
      </c>
      <c r="T836" s="88" t="s">
        <v>2229</v>
      </c>
      <c r="AC836" s="88">
        <v>1</v>
      </c>
      <c r="AD836" s="88">
        <v>2</v>
      </c>
      <c r="AE836" s="88" t="s">
        <v>108</v>
      </c>
      <c r="AF836" s="88" t="s">
        <v>159</v>
      </c>
      <c r="AG836" s="88">
        <v>3</v>
      </c>
      <c r="AM836" s="88" t="s">
        <v>640</v>
      </c>
      <c r="AN836" s="88" t="s">
        <v>641</v>
      </c>
      <c r="AO836" s="88" t="s">
        <v>106</v>
      </c>
      <c r="AP836" s="133" t="str">
        <f t="shared" si="52"/>
        <v>09</v>
      </c>
      <c r="AQ836" s="133" t="str">
        <f t="shared" si="53"/>
        <v>01</v>
      </c>
      <c r="AR836" s="133">
        <f t="shared" si="54"/>
        <v>2020</v>
      </c>
      <c r="AS836" s="133" t="str">
        <f t="shared" si="55"/>
        <v>janvier</v>
      </c>
    </row>
    <row r="837" spans="1:45" hidden="1" x14ac:dyDescent="0.25">
      <c r="A837" s="88" t="s">
        <v>2230</v>
      </c>
      <c r="B837" s="90">
        <v>43847</v>
      </c>
      <c r="C837" s="88">
        <v>1</v>
      </c>
      <c r="D837" s="88" t="s">
        <v>101</v>
      </c>
      <c r="E837" s="126">
        <v>125285</v>
      </c>
      <c r="F837" s="88">
        <v>10</v>
      </c>
      <c r="G837" s="88" t="s">
        <v>122</v>
      </c>
      <c r="H837" s="88" t="s">
        <v>562</v>
      </c>
      <c r="I837" s="88">
        <v>5070</v>
      </c>
      <c r="J837" s="88">
        <v>35000</v>
      </c>
      <c r="K837" s="88">
        <v>35238</v>
      </c>
      <c r="L837" s="88" t="s">
        <v>123</v>
      </c>
      <c r="M837" s="89">
        <v>35</v>
      </c>
      <c r="P837" s="88" t="s">
        <v>2231</v>
      </c>
      <c r="S837" s="88">
        <v>17</v>
      </c>
      <c r="U837" s="88">
        <v>21</v>
      </c>
      <c r="AC837" s="88">
        <v>2</v>
      </c>
      <c r="AD837" s="88">
        <v>2</v>
      </c>
      <c r="AE837" s="88" t="s">
        <v>108</v>
      </c>
      <c r="AF837" s="88" t="s">
        <v>231</v>
      </c>
      <c r="AG837" s="88">
        <v>2</v>
      </c>
      <c r="AM837" s="88" t="s">
        <v>2232</v>
      </c>
      <c r="AN837" s="88" t="s">
        <v>2233</v>
      </c>
      <c r="AO837" s="88" t="s">
        <v>106</v>
      </c>
      <c r="AP837" s="133" t="str">
        <f t="shared" si="52"/>
        <v>17</v>
      </c>
      <c r="AQ837" s="133" t="str">
        <f t="shared" si="53"/>
        <v>01</v>
      </c>
      <c r="AR837" s="133">
        <f t="shared" si="54"/>
        <v>2020</v>
      </c>
      <c r="AS837" s="133" t="str">
        <f t="shared" si="55"/>
        <v>janvier</v>
      </c>
    </row>
    <row r="838" spans="1:45" hidden="1" x14ac:dyDescent="0.25">
      <c r="A838" s="88" t="s">
        <v>2230</v>
      </c>
      <c r="B838" s="90">
        <v>43847</v>
      </c>
      <c r="C838" s="88">
        <v>1</v>
      </c>
      <c r="D838" s="88" t="s">
        <v>101</v>
      </c>
      <c r="E838" s="126">
        <v>125285</v>
      </c>
      <c r="H838" s="88" t="s">
        <v>562</v>
      </c>
      <c r="I838" s="88">
        <v>5070</v>
      </c>
      <c r="J838" s="88">
        <v>35000</v>
      </c>
      <c r="K838" s="88">
        <v>35238</v>
      </c>
      <c r="L838" s="88" t="s">
        <v>123</v>
      </c>
      <c r="M838" s="89">
        <v>35</v>
      </c>
      <c r="P838" s="88" t="s">
        <v>2234</v>
      </c>
      <c r="AC838" s="88">
        <v>0</v>
      </c>
      <c r="AH838" s="88" t="s">
        <v>105</v>
      </c>
      <c r="AI838" s="88" t="s">
        <v>11</v>
      </c>
      <c r="AL838" s="88" t="s">
        <v>353</v>
      </c>
      <c r="AM838" s="88" t="s">
        <v>1477</v>
      </c>
      <c r="AN838" s="88" t="s">
        <v>960</v>
      </c>
      <c r="AO838" s="88" t="s">
        <v>106</v>
      </c>
      <c r="AP838" s="133" t="str">
        <f t="shared" si="52"/>
        <v>17</v>
      </c>
      <c r="AQ838" s="133" t="str">
        <f t="shared" si="53"/>
        <v>01</v>
      </c>
      <c r="AR838" s="133">
        <f t="shared" si="54"/>
        <v>2020</v>
      </c>
      <c r="AS838" s="133" t="str">
        <f t="shared" si="55"/>
        <v>janvier</v>
      </c>
    </row>
    <row r="839" spans="1:45" hidden="1" x14ac:dyDescent="0.25">
      <c r="A839" s="88" t="s">
        <v>2235</v>
      </c>
      <c r="B839" s="90">
        <v>43836</v>
      </c>
      <c r="C839" s="88">
        <v>1</v>
      </c>
      <c r="D839" s="88" t="s">
        <v>101</v>
      </c>
      <c r="E839" s="126">
        <v>33000</v>
      </c>
      <c r="F839" s="88">
        <v>2</v>
      </c>
      <c r="H839" s="88" t="s">
        <v>311</v>
      </c>
      <c r="I839" s="88">
        <v>2660</v>
      </c>
      <c r="J839" s="88">
        <v>35000</v>
      </c>
      <c r="K839" s="88">
        <v>35238</v>
      </c>
      <c r="L839" s="88" t="s">
        <v>123</v>
      </c>
      <c r="M839" s="89">
        <v>35</v>
      </c>
      <c r="P839" s="88" t="s">
        <v>1346</v>
      </c>
      <c r="S839" s="88">
        <v>67</v>
      </c>
      <c r="T839" s="88" t="s">
        <v>2236</v>
      </c>
      <c r="AC839" s="88">
        <v>1</v>
      </c>
      <c r="AD839" s="88">
        <v>2</v>
      </c>
      <c r="AE839" s="88" t="s">
        <v>108</v>
      </c>
      <c r="AF839" s="88" t="s">
        <v>225</v>
      </c>
      <c r="AG839" s="88">
        <v>1</v>
      </c>
      <c r="AM839" s="88" t="s">
        <v>1347</v>
      </c>
      <c r="AN839" s="88" t="s">
        <v>1348</v>
      </c>
      <c r="AO839" s="88" t="s">
        <v>106</v>
      </c>
      <c r="AP839" s="133" t="str">
        <f t="shared" si="52"/>
        <v>06</v>
      </c>
      <c r="AQ839" s="133" t="str">
        <f t="shared" si="53"/>
        <v>01</v>
      </c>
      <c r="AR839" s="133">
        <f t="shared" si="54"/>
        <v>2020</v>
      </c>
      <c r="AS839" s="133" t="str">
        <f t="shared" si="55"/>
        <v>janvier</v>
      </c>
    </row>
    <row r="840" spans="1:45" hidden="1" x14ac:dyDescent="0.25">
      <c r="A840" s="88" t="s">
        <v>2237</v>
      </c>
      <c r="B840" s="90">
        <v>43846</v>
      </c>
      <c r="C840" s="88">
        <v>1</v>
      </c>
      <c r="D840" s="88" t="s">
        <v>101</v>
      </c>
      <c r="E840" s="126">
        <v>115000</v>
      </c>
      <c r="F840" s="88">
        <v>4</v>
      </c>
      <c r="H840" s="88" t="s">
        <v>357</v>
      </c>
      <c r="I840" s="88">
        <v>9290</v>
      </c>
      <c r="J840" s="88">
        <v>35000</v>
      </c>
      <c r="K840" s="88">
        <v>35238</v>
      </c>
      <c r="L840" s="88" t="s">
        <v>123</v>
      </c>
      <c r="M840" s="89">
        <v>35</v>
      </c>
      <c r="P840" s="88" t="s">
        <v>441</v>
      </c>
      <c r="S840" s="88">
        <v>116</v>
      </c>
      <c r="T840" s="88" t="s">
        <v>2238</v>
      </c>
      <c r="U840" s="88">
        <v>136</v>
      </c>
      <c r="AC840" s="88">
        <v>2</v>
      </c>
      <c r="AD840" s="88">
        <v>2</v>
      </c>
      <c r="AE840" s="88" t="s">
        <v>108</v>
      </c>
      <c r="AF840" s="88" t="s">
        <v>258</v>
      </c>
      <c r="AG840" s="88">
        <v>1</v>
      </c>
      <c r="AM840" s="88" t="s">
        <v>442</v>
      </c>
      <c r="AN840" s="88" t="s">
        <v>443</v>
      </c>
      <c r="AO840" s="88" t="s">
        <v>106</v>
      </c>
      <c r="AP840" s="133" t="str">
        <f t="shared" si="52"/>
        <v>16</v>
      </c>
      <c r="AQ840" s="133" t="str">
        <f t="shared" si="53"/>
        <v>01</v>
      </c>
      <c r="AR840" s="133">
        <f t="shared" si="54"/>
        <v>2020</v>
      </c>
      <c r="AS840" s="133" t="str">
        <f t="shared" si="55"/>
        <v>janvier</v>
      </c>
    </row>
    <row r="841" spans="1:45" hidden="1" x14ac:dyDescent="0.25">
      <c r="A841" s="88" t="s">
        <v>2239</v>
      </c>
      <c r="B841" s="90">
        <v>43854</v>
      </c>
      <c r="C841" s="88">
        <v>1</v>
      </c>
      <c r="D841" s="88" t="s">
        <v>101</v>
      </c>
      <c r="E841" s="126">
        <v>138400</v>
      </c>
      <c r="F841" s="88">
        <v>7</v>
      </c>
      <c r="H841" s="88" t="s">
        <v>651</v>
      </c>
      <c r="I841" s="88">
        <v>1640</v>
      </c>
      <c r="J841" s="88">
        <v>35000</v>
      </c>
      <c r="K841" s="88">
        <v>35238</v>
      </c>
      <c r="L841" s="88" t="s">
        <v>123</v>
      </c>
      <c r="M841" s="89">
        <v>35</v>
      </c>
      <c r="P841" s="88" t="s">
        <v>791</v>
      </c>
      <c r="S841" s="88">
        <v>23</v>
      </c>
      <c r="AC841" s="88">
        <v>1</v>
      </c>
      <c r="AD841" s="88">
        <v>2</v>
      </c>
      <c r="AE841" s="88" t="s">
        <v>108</v>
      </c>
      <c r="AF841" s="88" t="s">
        <v>131</v>
      </c>
      <c r="AG841" s="88">
        <v>2</v>
      </c>
      <c r="AM841" s="88" t="s">
        <v>793</v>
      </c>
      <c r="AN841" s="88" t="s">
        <v>794</v>
      </c>
      <c r="AO841" s="88" t="s">
        <v>106</v>
      </c>
      <c r="AP841" s="133" t="str">
        <f t="shared" si="52"/>
        <v>24</v>
      </c>
      <c r="AQ841" s="133" t="str">
        <f t="shared" si="53"/>
        <v>01</v>
      </c>
      <c r="AR841" s="133">
        <f t="shared" si="54"/>
        <v>2020</v>
      </c>
      <c r="AS841" s="133" t="str">
        <f t="shared" si="55"/>
        <v>janvier</v>
      </c>
    </row>
    <row r="842" spans="1:45" hidden="1" x14ac:dyDescent="0.25">
      <c r="A842" s="88" t="s">
        <v>2240</v>
      </c>
      <c r="B842" s="90">
        <v>43867</v>
      </c>
      <c r="C842" s="88">
        <v>1</v>
      </c>
      <c r="D842" s="88" t="s">
        <v>101</v>
      </c>
      <c r="E842" s="126">
        <v>780000</v>
      </c>
      <c r="F842" s="88">
        <v>11</v>
      </c>
      <c r="H842" s="88" t="s">
        <v>347</v>
      </c>
      <c r="I842" s="88">
        <v>2720</v>
      </c>
      <c r="J842" s="88">
        <v>35000</v>
      </c>
      <c r="K842" s="88">
        <v>35238</v>
      </c>
      <c r="L842" s="88" t="s">
        <v>123</v>
      </c>
      <c r="M842" s="89">
        <v>35</v>
      </c>
      <c r="P842" s="88" t="s">
        <v>632</v>
      </c>
      <c r="S842" s="88">
        <v>101</v>
      </c>
      <c r="AC842" s="88">
        <v>1</v>
      </c>
      <c r="AD842" s="88">
        <v>3</v>
      </c>
      <c r="AE842" s="88" t="s">
        <v>107</v>
      </c>
      <c r="AG842" s="88">
        <v>0</v>
      </c>
      <c r="AM842" s="88" t="s">
        <v>633</v>
      </c>
      <c r="AN842" s="88" t="s">
        <v>634</v>
      </c>
      <c r="AO842" s="88" t="s">
        <v>106</v>
      </c>
      <c r="AP842" s="133" t="str">
        <f t="shared" si="52"/>
        <v>06</v>
      </c>
      <c r="AQ842" s="133" t="str">
        <f t="shared" si="53"/>
        <v>02</v>
      </c>
      <c r="AR842" s="133">
        <f t="shared" si="54"/>
        <v>2020</v>
      </c>
      <c r="AS842" s="133" t="str">
        <f t="shared" si="55"/>
        <v>février</v>
      </c>
    </row>
    <row r="843" spans="1:45" hidden="1" x14ac:dyDescent="0.25">
      <c r="A843" s="88" t="s">
        <v>2240</v>
      </c>
      <c r="B843" s="90">
        <v>43867</v>
      </c>
      <c r="C843" s="88">
        <v>1</v>
      </c>
      <c r="D843" s="88" t="s">
        <v>101</v>
      </c>
      <c r="E843" s="126">
        <v>780000</v>
      </c>
      <c r="F843" s="88">
        <v>11</v>
      </c>
      <c r="H843" s="88" t="s">
        <v>347</v>
      </c>
      <c r="I843" s="88">
        <v>2720</v>
      </c>
      <c r="J843" s="88">
        <v>35000</v>
      </c>
      <c r="K843" s="88">
        <v>35238</v>
      </c>
      <c r="L843" s="88" t="s">
        <v>123</v>
      </c>
      <c r="M843" s="89">
        <v>35</v>
      </c>
      <c r="P843" s="88" t="s">
        <v>632</v>
      </c>
      <c r="S843" s="88">
        <v>232</v>
      </c>
      <c r="T843" s="88" t="s">
        <v>2241</v>
      </c>
      <c r="AC843" s="88">
        <v>1</v>
      </c>
      <c r="AD843" s="88">
        <v>2</v>
      </c>
      <c r="AE843" s="88" t="s">
        <v>108</v>
      </c>
      <c r="AF843" s="88" t="s">
        <v>307</v>
      </c>
      <c r="AG843" s="88">
        <v>5</v>
      </c>
      <c r="AM843" s="88" t="s">
        <v>633</v>
      </c>
      <c r="AN843" s="88" t="s">
        <v>634</v>
      </c>
      <c r="AO843" s="88" t="s">
        <v>106</v>
      </c>
      <c r="AP843" s="133" t="str">
        <f t="shared" si="52"/>
        <v>06</v>
      </c>
      <c r="AQ843" s="133" t="str">
        <f t="shared" si="53"/>
        <v>02</v>
      </c>
      <c r="AR843" s="133">
        <f t="shared" si="54"/>
        <v>2020</v>
      </c>
      <c r="AS843" s="133" t="str">
        <f t="shared" si="55"/>
        <v>février</v>
      </c>
    </row>
    <row r="844" spans="1:45" hidden="1" x14ac:dyDescent="0.25">
      <c r="A844" s="88" t="s">
        <v>2240</v>
      </c>
      <c r="B844" s="90">
        <v>43867</v>
      </c>
      <c r="C844" s="88">
        <v>1</v>
      </c>
      <c r="D844" s="88" t="s">
        <v>101</v>
      </c>
      <c r="E844" s="126">
        <v>780000</v>
      </c>
      <c r="F844" s="88">
        <v>11</v>
      </c>
      <c r="H844" s="88" t="s">
        <v>347</v>
      </c>
      <c r="I844" s="88">
        <v>2720</v>
      </c>
      <c r="J844" s="88">
        <v>35000</v>
      </c>
      <c r="K844" s="88">
        <v>35238</v>
      </c>
      <c r="L844" s="88" t="s">
        <v>123</v>
      </c>
      <c r="M844" s="89">
        <v>35</v>
      </c>
      <c r="P844" s="88" t="s">
        <v>632</v>
      </c>
      <c r="S844" s="88">
        <v>102</v>
      </c>
      <c r="AC844" s="88">
        <v>1</v>
      </c>
      <c r="AD844" s="88">
        <v>3</v>
      </c>
      <c r="AE844" s="88" t="s">
        <v>107</v>
      </c>
      <c r="AG844" s="88">
        <v>0</v>
      </c>
      <c r="AM844" s="88" t="s">
        <v>633</v>
      </c>
      <c r="AN844" s="88" t="s">
        <v>634</v>
      </c>
      <c r="AO844" s="88" t="s">
        <v>106</v>
      </c>
      <c r="AP844" s="133" t="str">
        <f t="shared" si="52"/>
        <v>06</v>
      </c>
      <c r="AQ844" s="133" t="str">
        <f t="shared" si="53"/>
        <v>02</v>
      </c>
      <c r="AR844" s="133">
        <f t="shared" si="54"/>
        <v>2020</v>
      </c>
      <c r="AS844" s="133" t="str">
        <f t="shared" si="55"/>
        <v>février</v>
      </c>
    </row>
    <row r="845" spans="1:45" hidden="1" x14ac:dyDescent="0.25">
      <c r="A845" s="88" t="s">
        <v>2242</v>
      </c>
      <c r="B845" s="90">
        <v>43854</v>
      </c>
      <c r="C845" s="88">
        <v>1</v>
      </c>
      <c r="D845" s="88" t="s">
        <v>101</v>
      </c>
      <c r="E845" s="126">
        <v>160000</v>
      </c>
      <c r="F845" s="88">
        <v>14</v>
      </c>
      <c r="H845" s="88" t="s">
        <v>506</v>
      </c>
      <c r="I845" s="88">
        <v>8710</v>
      </c>
      <c r="J845" s="88">
        <v>35000</v>
      </c>
      <c r="K845" s="88">
        <v>35238</v>
      </c>
      <c r="L845" s="88" t="s">
        <v>123</v>
      </c>
      <c r="M845" s="89">
        <v>35</v>
      </c>
      <c r="P845" s="88" t="s">
        <v>2243</v>
      </c>
      <c r="S845" s="88">
        <v>23</v>
      </c>
      <c r="T845" s="88" t="s">
        <v>1540</v>
      </c>
      <c r="U845" s="88">
        <v>24</v>
      </c>
      <c r="W845" s="88">
        <v>39</v>
      </c>
      <c r="AC845" s="88">
        <v>3</v>
      </c>
      <c r="AD845" s="88">
        <v>4</v>
      </c>
      <c r="AE845" s="88" t="s">
        <v>126</v>
      </c>
      <c r="AF845" s="88" t="s">
        <v>148</v>
      </c>
      <c r="AG845" s="88">
        <v>0</v>
      </c>
      <c r="AM845" s="88" t="s">
        <v>2244</v>
      </c>
      <c r="AN845" s="88" t="s">
        <v>2245</v>
      </c>
      <c r="AO845" s="88" t="s">
        <v>106</v>
      </c>
      <c r="AP845" s="133" t="str">
        <f t="shared" si="52"/>
        <v>24</v>
      </c>
      <c r="AQ845" s="133" t="str">
        <f t="shared" si="53"/>
        <v>01</v>
      </c>
      <c r="AR845" s="133">
        <f t="shared" si="54"/>
        <v>2020</v>
      </c>
      <c r="AS845" s="133" t="str">
        <f t="shared" si="55"/>
        <v>janvier</v>
      </c>
    </row>
    <row r="846" spans="1:45" hidden="1" x14ac:dyDescent="0.25">
      <c r="A846" s="88" t="s">
        <v>2246</v>
      </c>
      <c r="B846" s="90">
        <v>43851</v>
      </c>
      <c r="C846" s="88">
        <v>1</v>
      </c>
      <c r="D846" s="88" t="s">
        <v>101</v>
      </c>
      <c r="E846" s="126">
        <v>1250000</v>
      </c>
      <c r="F846" s="88">
        <v>31</v>
      </c>
      <c r="H846" s="88" t="s">
        <v>280</v>
      </c>
      <c r="I846" s="88">
        <v>2420</v>
      </c>
      <c r="J846" s="88">
        <v>35000</v>
      </c>
      <c r="K846" s="88">
        <v>35238</v>
      </c>
      <c r="L846" s="88" t="s">
        <v>123</v>
      </c>
      <c r="M846" s="89">
        <v>35</v>
      </c>
      <c r="P846" s="88" t="s">
        <v>2247</v>
      </c>
      <c r="AC846" s="88">
        <v>0</v>
      </c>
      <c r="AD846" s="88">
        <v>2</v>
      </c>
      <c r="AE846" s="88" t="s">
        <v>108</v>
      </c>
      <c r="AF846" s="88" t="s">
        <v>206</v>
      </c>
      <c r="AG846" s="88">
        <v>3</v>
      </c>
      <c r="AH846" s="88" t="s">
        <v>102</v>
      </c>
      <c r="AI846" s="88" t="s">
        <v>103</v>
      </c>
      <c r="AL846" s="88" t="s">
        <v>323</v>
      </c>
      <c r="AM846" s="88" t="s">
        <v>1497</v>
      </c>
      <c r="AN846" s="88" t="s">
        <v>2248</v>
      </c>
      <c r="AO846" s="88" t="s">
        <v>106</v>
      </c>
      <c r="AP846" s="133" t="str">
        <f t="shared" si="52"/>
        <v>21</v>
      </c>
      <c r="AQ846" s="133" t="str">
        <f t="shared" si="53"/>
        <v>01</v>
      </c>
      <c r="AR846" s="133">
        <f t="shared" si="54"/>
        <v>2020</v>
      </c>
      <c r="AS846" s="133" t="str">
        <f t="shared" si="55"/>
        <v>janvier</v>
      </c>
    </row>
    <row r="847" spans="1:45" hidden="1" x14ac:dyDescent="0.25">
      <c r="A847" s="88" t="s">
        <v>2246</v>
      </c>
      <c r="B847" s="90">
        <v>43851</v>
      </c>
      <c r="C847" s="88">
        <v>1</v>
      </c>
      <c r="D847" s="88" t="s">
        <v>101</v>
      </c>
      <c r="E847" s="126">
        <v>1250000</v>
      </c>
      <c r="F847" s="88">
        <v>31</v>
      </c>
      <c r="H847" s="88" t="s">
        <v>280</v>
      </c>
      <c r="I847" s="88">
        <v>2420</v>
      </c>
      <c r="J847" s="88">
        <v>35000</v>
      </c>
      <c r="K847" s="88">
        <v>35238</v>
      </c>
      <c r="L847" s="88" t="s">
        <v>123</v>
      </c>
      <c r="M847" s="89">
        <v>35</v>
      </c>
      <c r="P847" s="88" t="s">
        <v>2247</v>
      </c>
      <c r="AC847" s="88">
        <v>0</v>
      </c>
      <c r="AD847" s="88">
        <v>4</v>
      </c>
      <c r="AE847" s="88" t="s">
        <v>126</v>
      </c>
      <c r="AF847" s="88" t="s">
        <v>128</v>
      </c>
      <c r="AG847" s="88">
        <v>0</v>
      </c>
      <c r="AH847" s="88" t="s">
        <v>102</v>
      </c>
      <c r="AI847" s="88" t="s">
        <v>103</v>
      </c>
      <c r="AL847" s="88" t="s">
        <v>323</v>
      </c>
      <c r="AM847" s="88" t="s">
        <v>1497</v>
      </c>
      <c r="AN847" s="88" t="s">
        <v>2248</v>
      </c>
      <c r="AO847" s="88" t="s">
        <v>106</v>
      </c>
      <c r="AP847" s="133" t="str">
        <f t="shared" si="52"/>
        <v>21</v>
      </c>
      <c r="AQ847" s="133" t="str">
        <f t="shared" si="53"/>
        <v>01</v>
      </c>
      <c r="AR847" s="133">
        <f t="shared" si="54"/>
        <v>2020</v>
      </c>
      <c r="AS847" s="133" t="str">
        <f t="shared" si="55"/>
        <v>janvier</v>
      </c>
    </row>
    <row r="848" spans="1:45" hidden="1" x14ac:dyDescent="0.25">
      <c r="A848" s="88" t="s">
        <v>2246</v>
      </c>
      <c r="B848" s="90">
        <v>43851</v>
      </c>
      <c r="C848" s="88">
        <v>1</v>
      </c>
      <c r="D848" s="88" t="s">
        <v>101</v>
      </c>
      <c r="E848" s="126">
        <v>1250000</v>
      </c>
      <c r="F848" s="88">
        <v>31</v>
      </c>
      <c r="H848" s="88" t="s">
        <v>280</v>
      </c>
      <c r="I848" s="88">
        <v>2420</v>
      </c>
      <c r="J848" s="88">
        <v>35000</v>
      </c>
      <c r="K848" s="88">
        <v>35238</v>
      </c>
      <c r="L848" s="88" t="s">
        <v>123</v>
      </c>
      <c r="M848" s="89">
        <v>35</v>
      </c>
      <c r="P848" s="88" t="s">
        <v>2247</v>
      </c>
      <c r="AC848" s="88">
        <v>0</v>
      </c>
      <c r="AD848" s="88">
        <v>3</v>
      </c>
      <c r="AE848" s="88" t="s">
        <v>107</v>
      </c>
      <c r="AG848" s="88">
        <v>0</v>
      </c>
      <c r="AH848" s="88" t="s">
        <v>102</v>
      </c>
      <c r="AI848" s="88" t="s">
        <v>103</v>
      </c>
      <c r="AL848" s="88" t="s">
        <v>323</v>
      </c>
      <c r="AM848" s="88" t="s">
        <v>1497</v>
      </c>
      <c r="AN848" s="88" t="s">
        <v>2248</v>
      </c>
      <c r="AO848" s="88" t="s">
        <v>106</v>
      </c>
      <c r="AP848" s="133" t="str">
        <f t="shared" si="52"/>
        <v>21</v>
      </c>
      <c r="AQ848" s="133" t="str">
        <f t="shared" si="53"/>
        <v>01</v>
      </c>
      <c r="AR848" s="133">
        <f t="shared" si="54"/>
        <v>2020</v>
      </c>
      <c r="AS848" s="133" t="str">
        <f t="shared" si="55"/>
        <v>janvier</v>
      </c>
    </row>
    <row r="849" spans="1:45" hidden="1" x14ac:dyDescent="0.25">
      <c r="A849" s="88" t="s">
        <v>2246</v>
      </c>
      <c r="B849" s="90">
        <v>43851</v>
      </c>
      <c r="C849" s="88">
        <v>1</v>
      </c>
      <c r="D849" s="88" t="s">
        <v>101</v>
      </c>
      <c r="E849" s="126">
        <v>1250000</v>
      </c>
      <c r="F849" s="88">
        <v>31</v>
      </c>
      <c r="H849" s="88" t="s">
        <v>280</v>
      </c>
      <c r="I849" s="88">
        <v>2420</v>
      </c>
      <c r="J849" s="88">
        <v>35000</v>
      </c>
      <c r="K849" s="88">
        <v>35238</v>
      </c>
      <c r="L849" s="88" t="s">
        <v>123</v>
      </c>
      <c r="M849" s="89">
        <v>35</v>
      </c>
      <c r="P849" s="88" t="s">
        <v>2247</v>
      </c>
      <c r="AC849" s="88">
        <v>0</v>
      </c>
      <c r="AD849" s="88">
        <v>3</v>
      </c>
      <c r="AE849" s="88" t="s">
        <v>107</v>
      </c>
      <c r="AG849" s="88">
        <v>0</v>
      </c>
      <c r="AH849" s="88" t="s">
        <v>102</v>
      </c>
      <c r="AI849" s="88" t="s">
        <v>103</v>
      </c>
      <c r="AL849" s="88" t="s">
        <v>323</v>
      </c>
      <c r="AM849" s="88" t="s">
        <v>1497</v>
      </c>
      <c r="AN849" s="88" t="s">
        <v>2248</v>
      </c>
      <c r="AO849" s="88" t="s">
        <v>106</v>
      </c>
      <c r="AP849" s="133" t="str">
        <f t="shared" si="52"/>
        <v>21</v>
      </c>
      <c r="AQ849" s="133" t="str">
        <f t="shared" si="53"/>
        <v>01</v>
      </c>
      <c r="AR849" s="133">
        <f t="shared" si="54"/>
        <v>2020</v>
      </c>
      <c r="AS849" s="133" t="str">
        <f t="shared" si="55"/>
        <v>janvier</v>
      </c>
    </row>
    <row r="850" spans="1:45" hidden="1" x14ac:dyDescent="0.25">
      <c r="A850" s="88" t="s">
        <v>2246</v>
      </c>
      <c r="B850" s="90">
        <v>43851</v>
      </c>
      <c r="C850" s="88">
        <v>1</v>
      </c>
      <c r="D850" s="88" t="s">
        <v>101</v>
      </c>
      <c r="E850" s="126">
        <v>1250000</v>
      </c>
      <c r="F850" s="88">
        <v>31</v>
      </c>
      <c r="H850" s="88" t="s">
        <v>280</v>
      </c>
      <c r="I850" s="88">
        <v>2420</v>
      </c>
      <c r="J850" s="88">
        <v>35000</v>
      </c>
      <c r="K850" s="88">
        <v>35238</v>
      </c>
      <c r="L850" s="88" t="s">
        <v>123</v>
      </c>
      <c r="M850" s="89">
        <v>35</v>
      </c>
      <c r="P850" s="88" t="s">
        <v>2247</v>
      </c>
      <c r="AC850" s="88">
        <v>0</v>
      </c>
      <c r="AD850" s="88">
        <v>3</v>
      </c>
      <c r="AE850" s="88" t="s">
        <v>107</v>
      </c>
      <c r="AG850" s="88">
        <v>0</v>
      </c>
      <c r="AH850" s="88" t="s">
        <v>102</v>
      </c>
      <c r="AI850" s="88" t="s">
        <v>103</v>
      </c>
      <c r="AL850" s="88" t="s">
        <v>323</v>
      </c>
      <c r="AM850" s="88" t="s">
        <v>1497</v>
      </c>
      <c r="AN850" s="88" t="s">
        <v>2248</v>
      </c>
      <c r="AO850" s="88" t="s">
        <v>106</v>
      </c>
      <c r="AP850" s="133" t="str">
        <f t="shared" si="52"/>
        <v>21</v>
      </c>
      <c r="AQ850" s="133" t="str">
        <f t="shared" si="53"/>
        <v>01</v>
      </c>
      <c r="AR850" s="133">
        <f t="shared" si="54"/>
        <v>2020</v>
      </c>
      <c r="AS850" s="133" t="str">
        <f t="shared" si="55"/>
        <v>janvier</v>
      </c>
    </row>
    <row r="851" spans="1:45" hidden="1" x14ac:dyDescent="0.25">
      <c r="A851" s="88" t="s">
        <v>2246</v>
      </c>
      <c r="B851" s="90">
        <v>43851</v>
      </c>
      <c r="C851" s="88">
        <v>1</v>
      </c>
      <c r="D851" s="88" t="s">
        <v>101</v>
      </c>
      <c r="E851" s="126">
        <v>1250000</v>
      </c>
      <c r="F851" s="88">
        <v>31</v>
      </c>
      <c r="H851" s="88" t="s">
        <v>280</v>
      </c>
      <c r="I851" s="88">
        <v>2420</v>
      </c>
      <c r="J851" s="88">
        <v>35000</v>
      </c>
      <c r="K851" s="88">
        <v>35238</v>
      </c>
      <c r="L851" s="88" t="s">
        <v>123</v>
      </c>
      <c r="M851" s="89">
        <v>35</v>
      </c>
      <c r="P851" s="88" t="s">
        <v>2247</v>
      </c>
      <c r="AC851" s="88">
        <v>0</v>
      </c>
      <c r="AD851" s="88">
        <v>3</v>
      </c>
      <c r="AE851" s="88" t="s">
        <v>107</v>
      </c>
      <c r="AG851" s="88">
        <v>0</v>
      </c>
      <c r="AH851" s="88" t="s">
        <v>102</v>
      </c>
      <c r="AI851" s="88" t="s">
        <v>103</v>
      </c>
      <c r="AL851" s="88" t="s">
        <v>323</v>
      </c>
      <c r="AM851" s="88" t="s">
        <v>1497</v>
      </c>
      <c r="AN851" s="88" t="s">
        <v>2248</v>
      </c>
      <c r="AO851" s="88" t="s">
        <v>106</v>
      </c>
      <c r="AP851" s="133" t="str">
        <f t="shared" si="52"/>
        <v>21</v>
      </c>
      <c r="AQ851" s="133" t="str">
        <f t="shared" si="53"/>
        <v>01</v>
      </c>
      <c r="AR851" s="133">
        <f t="shared" si="54"/>
        <v>2020</v>
      </c>
      <c r="AS851" s="133" t="str">
        <f t="shared" si="55"/>
        <v>janvier</v>
      </c>
    </row>
    <row r="852" spans="1:45" hidden="1" x14ac:dyDescent="0.25">
      <c r="A852" s="88" t="s">
        <v>2246</v>
      </c>
      <c r="B852" s="90">
        <v>43851</v>
      </c>
      <c r="C852" s="88">
        <v>1</v>
      </c>
      <c r="D852" s="88" t="s">
        <v>101</v>
      </c>
      <c r="E852" s="126">
        <v>1250000</v>
      </c>
      <c r="F852" s="88">
        <v>31</v>
      </c>
      <c r="H852" s="88" t="s">
        <v>280</v>
      </c>
      <c r="I852" s="88">
        <v>2420</v>
      </c>
      <c r="J852" s="88">
        <v>35000</v>
      </c>
      <c r="K852" s="88">
        <v>35238</v>
      </c>
      <c r="L852" s="88" t="s">
        <v>123</v>
      </c>
      <c r="M852" s="89">
        <v>35</v>
      </c>
      <c r="P852" s="88" t="s">
        <v>2247</v>
      </c>
      <c r="AC852" s="88">
        <v>0</v>
      </c>
      <c r="AD852" s="88">
        <v>2</v>
      </c>
      <c r="AE852" s="88" t="s">
        <v>108</v>
      </c>
      <c r="AF852" s="88" t="s">
        <v>292</v>
      </c>
      <c r="AG852" s="88">
        <v>2</v>
      </c>
      <c r="AH852" s="88" t="s">
        <v>102</v>
      </c>
      <c r="AI852" s="88" t="s">
        <v>103</v>
      </c>
      <c r="AL852" s="88" t="s">
        <v>323</v>
      </c>
      <c r="AM852" s="88" t="s">
        <v>1497</v>
      </c>
      <c r="AN852" s="88" t="s">
        <v>2248</v>
      </c>
      <c r="AO852" s="88" t="s">
        <v>106</v>
      </c>
      <c r="AP852" s="133" t="str">
        <f t="shared" si="52"/>
        <v>21</v>
      </c>
      <c r="AQ852" s="133" t="str">
        <f t="shared" si="53"/>
        <v>01</v>
      </c>
      <c r="AR852" s="133">
        <f t="shared" si="54"/>
        <v>2020</v>
      </c>
      <c r="AS852" s="133" t="str">
        <f t="shared" si="55"/>
        <v>janvier</v>
      </c>
    </row>
    <row r="853" spans="1:45" hidden="1" x14ac:dyDescent="0.25">
      <c r="A853" s="88" t="s">
        <v>2246</v>
      </c>
      <c r="B853" s="90">
        <v>43851</v>
      </c>
      <c r="C853" s="88">
        <v>1</v>
      </c>
      <c r="D853" s="88" t="s">
        <v>101</v>
      </c>
      <c r="E853" s="126">
        <v>1250000</v>
      </c>
      <c r="F853" s="88">
        <v>31</v>
      </c>
      <c r="H853" s="88" t="s">
        <v>280</v>
      </c>
      <c r="I853" s="88">
        <v>2420</v>
      </c>
      <c r="J853" s="88">
        <v>35000</v>
      </c>
      <c r="K853" s="88">
        <v>35238</v>
      </c>
      <c r="L853" s="88" t="s">
        <v>123</v>
      </c>
      <c r="M853" s="89">
        <v>35</v>
      </c>
      <c r="P853" s="88" t="s">
        <v>2247</v>
      </c>
      <c r="AC853" s="88">
        <v>0</v>
      </c>
      <c r="AD853" s="88">
        <v>2</v>
      </c>
      <c r="AE853" s="88" t="s">
        <v>108</v>
      </c>
      <c r="AF853" s="88" t="s">
        <v>206</v>
      </c>
      <c r="AG853" s="88">
        <v>3</v>
      </c>
      <c r="AH853" s="88" t="s">
        <v>102</v>
      </c>
      <c r="AI853" s="88" t="s">
        <v>103</v>
      </c>
      <c r="AL853" s="88" t="s">
        <v>323</v>
      </c>
      <c r="AM853" s="88" t="s">
        <v>1497</v>
      </c>
      <c r="AN853" s="88" t="s">
        <v>2248</v>
      </c>
      <c r="AO853" s="88" t="s">
        <v>106</v>
      </c>
      <c r="AP853" s="133" t="str">
        <f t="shared" si="52"/>
        <v>21</v>
      </c>
      <c r="AQ853" s="133" t="str">
        <f t="shared" si="53"/>
        <v>01</v>
      </c>
      <c r="AR853" s="133">
        <f t="shared" si="54"/>
        <v>2020</v>
      </c>
      <c r="AS853" s="133" t="str">
        <f t="shared" si="55"/>
        <v>janvier</v>
      </c>
    </row>
    <row r="854" spans="1:45" hidden="1" x14ac:dyDescent="0.25">
      <c r="A854" s="88" t="s">
        <v>2246</v>
      </c>
      <c r="B854" s="90">
        <v>43851</v>
      </c>
      <c r="C854" s="88">
        <v>1</v>
      </c>
      <c r="D854" s="88" t="s">
        <v>101</v>
      </c>
      <c r="E854" s="126">
        <v>1250000</v>
      </c>
      <c r="F854" s="88">
        <v>31</v>
      </c>
      <c r="H854" s="88" t="s">
        <v>280</v>
      </c>
      <c r="I854" s="88">
        <v>2420</v>
      </c>
      <c r="J854" s="88">
        <v>35000</v>
      </c>
      <c r="K854" s="88">
        <v>35238</v>
      </c>
      <c r="L854" s="88" t="s">
        <v>123</v>
      </c>
      <c r="M854" s="89">
        <v>35</v>
      </c>
      <c r="P854" s="88" t="s">
        <v>2247</v>
      </c>
      <c r="AC854" s="88">
        <v>0</v>
      </c>
      <c r="AD854" s="88">
        <v>2</v>
      </c>
      <c r="AE854" s="88" t="s">
        <v>108</v>
      </c>
      <c r="AF854" s="88" t="s">
        <v>292</v>
      </c>
      <c r="AG854" s="88">
        <v>2</v>
      </c>
      <c r="AH854" s="88" t="s">
        <v>102</v>
      </c>
      <c r="AI854" s="88" t="s">
        <v>103</v>
      </c>
      <c r="AL854" s="88" t="s">
        <v>323</v>
      </c>
      <c r="AM854" s="88" t="s">
        <v>1497</v>
      </c>
      <c r="AN854" s="88" t="s">
        <v>2248</v>
      </c>
      <c r="AO854" s="88" t="s">
        <v>106</v>
      </c>
      <c r="AP854" s="133" t="str">
        <f t="shared" si="52"/>
        <v>21</v>
      </c>
      <c r="AQ854" s="133" t="str">
        <f t="shared" si="53"/>
        <v>01</v>
      </c>
      <c r="AR854" s="133">
        <f t="shared" si="54"/>
        <v>2020</v>
      </c>
      <c r="AS854" s="133" t="str">
        <f t="shared" si="55"/>
        <v>janvier</v>
      </c>
    </row>
    <row r="855" spans="1:45" hidden="1" x14ac:dyDescent="0.25">
      <c r="A855" s="88" t="s">
        <v>2246</v>
      </c>
      <c r="B855" s="90">
        <v>43851</v>
      </c>
      <c r="C855" s="88">
        <v>1</v>
      </c>
      <c r="D855" s="88" t="s">
        <v>101</v>
      </c>
      <c r="E855" s="126">
        <v>1250000</v>
      </c>
      <c r="F855" s="88">
        <v>31</v>
      </c>
      <c r="H855" s="88" t="s">
        <v>280</v>
      </c>
      <c r="I855" s="88">
        <v>2420</v>
      </c>
      <c r="J855" s="88">
        <v>35000</v>
      </c>
      <c r="K855" s="88">
        <v>35238</v>
      </c>
      <c r="L855" s="88" t="s">
        <v>123</v>
      </c>
      <c r="M855" s="89">
        <v>35</v>
      </c>
      <c r="P855" s="88" t="s">
        <v>2247</v>
      </c>
      <c r="AC855" s="88">
        <v>0</v>
      </c>
      <c r="AD855" s="88">
        <v>3</v>
      </c>
      <c r="AE855" s="88" t="s">
        <v>107</v>
      </c>
      <c r="AG855" s="88">
        <v>0</v>
      </c>
      <c r="AH855" s="88" t="s">
        <v>102</v>
      </c>
      <c r="AI855" s="88" t="s">
        <v>103</v>
      </c>
      <c r="AL855" s="88" t="s">
        <v>323</v>
      </c>
      <c r="AM855" s="88" t="s">
        <v>1497</v>
      </c>
      <c r="AN855" s="88" t="s">
        <v>2248</v>
      </c>
      <c r="AO855" s="88" t="s">
        <v>106</v>
      </c>
      <c r="AP855" s="133" t="str">
        <f t="shared" si="52"/>
        <v>21</v>
      </c>
      <c r="AQ855" s="133" t="str">
        <f t="shared" si="53"/>
        <v>01</v>
      </c>
      <c r="AR855" s="133">
        <f t="shared" si="54"/>
        <v>2020</v>
      </c>
      <c r="AS855" s="133" t="str">
        <f t="shared" si="55"/>
        <v>janvier</v>
      </c>
    </row>
    <row r="856" spans="1:45" hidden="1" x14ac:dyDescent="0.25">
      <c r="A856" s="88" t="s">
        <v>2246</v>
      </c>
      <c r="B856" s="90">
        <v>43851</v>
      </c>
      <c r="C856" s="88">
        <v>1</v>
      </c>
      <c r="D856" s="88" t="s">
        <v>101</v>
      </c>
      <c r="E856" s="126">
        <v>1250000</v>
      </c>
      <c r="F856" s="88">
        <v>31</v>
      </c>
      <c r="H856" s="88" t="s">
        <v>280</v>
      </c>
      <c r="I856" s="88">
        <v>2420</v>
      </c>
      <c r="J856" s="88">
        <v>35000</v>
      </c>
      <c r="K856" s="88">
        <v>35238</v>
      </c>
      <c r="L856" s="88" t="s">
        <v>123</v>
      </c>
      <c r="M856" s="89">
        <v>35</v>
      </c>
      <c r="P856" s="88" t="s">
        <v>2247</v>
      </c>
      <c r="AC856" s="88">
        <v>0</v>
      </c>
      <c r="AD856" s="88">
        <v>3</v>
      </c>
      <c r="AE856" s="88" t="s">
        <v>107</v>
      </c>
      <c r="AG856" s="88">
        <v>0</v>
      </c>
      <c r="AH856" s="88" t="s">
        <v>102</v>
      </c>
      <c r="AI856" s="88" t="s">
        <v>103</v>
      </c>
      <c r="AL856" s="88" t="s">
        <v>323</v>
      </c>
      <c r="AM856" s="88" t="s">
        <v>1497</v>
      </c>
      <c r="AN856" s="88" t="s">
        <v>2248</v>
      </c>
      <c r="AO856" s="88" t="s">
        <v>106</v>
      </c>
      <c r="AP856" s="133" t="str">
        <f t="shared" si="52"/>
        <v>21</v>
      </c>
      <c r="AQ856" s="133" t="str">
        <f t="shared" si="53"/>
        <v>01</v>
      </c>
      <c r="AR856" s="133">
        <f t="shared" si="54"/>
        <v>2020</v>
      </c>
      <c r="AS856" s="133" t="str">
        <f t="shared" si="55"/>
        <v>janvier</v>
      </c>
    </row>
    <row r="857" spans="1:45" hidden="1" x14ac:dyDescent="0.25">
      <c r="A857" s="88" t="s">
        <v>2246</v>
      </c>
      <c r="B857" s="90">
        <v>43851</v>
      </c>
      <c r="C857" s="88">
        <v>1</v>
      </c>
      <c r="D857" s="88" t="s">
        <v>101</v>
      </c>
      <c r="E857" s="126">
        <v>1250000</v>
      </c>
      <c r="F857" s="88">
        <v>31</v>
      </c>
      <c r="H857" s="88" t="s">
        <v>280</v>
      </c>
      <c r="I857" s="88">
        <v>2420</v>
      </c>
      <c r="J857" s="88">
        <v>35000</v>
      </c>
      <c r="K857" s="88">
        <v>35238</v>
      </c>
      <c r="L857" s="88" t="s">
        <v>123</v>
      </c>
      <c r="M857" s="89">
        <v>35</v>
      </c>
      <c r="P857" s="88" t="s">
        <v>2247</v>
      </c>
      <c r="AC857" s="88">
        <v>0</v>
      </c>
      <c r="AD857" s="88">
        <v>3</v>
      </c>
      <c r="AE857" s="88" t="s">
        <v>107</v>
      </c>
      <c r="AG857" s="88">
        <v>0</v>
      </c>
      <c r="AH857" s="88" t="s">
        <v>102</v>
      </c>
      <c r="AI857" s="88" t="s">
        <v>103</v>
      </c>
      <c r="AL857" s="88" t="s">
        <v>323</v>
      </c>
      <c r="AM857" s="88" t="s">
        <v>1497</v>
      </c>
      <c r="AN857" s="88" t="s">
        <v>2248</v>
      </c>
      <c r="AO857" s="88" t="s">
        <v>106</v>
      </c>
      <c r="AP857" s="133" t="str">
        <f t="shared" si="52"/>
        <v>21</v>
      </c>
      <c r="AQ857" s="133" t="str">
        <f t="shared" si="53"/>
        <v>01</v>
      </c>
      <c r="AR857" s="133">
        <f t="shared" si="54"/>
        <v>2020</v>
      </c>
      <c r="AS857" s="133" t="str">
        <f t="shared" si="55"/>
        <v>janvier</v>
      </c>
    </row>
    <row r="858" spans="1:45" hidden="1" x14ac:dyDescent="0.25">
      <c r="A858" s="88" t="s">
        <v>2246</v>
      </c>
      <c r="B858" s="90">
        <v>43851</v>
      </c>
      <c r="C858" s="88">
        <v>1</v>
      </c>
      <c r="D858" s="88" t="s">
        <v>101</v>
      </c>
      <c r="E858" s="126">
        <v>1250000</v>
      </c>
      <c r="F858" s="88">
        <v>31</v>
      </c>
      <c r="H858" s="88" t="s">
        <v>280</v>
      </c>
      <c r="I858" s="88">
        <v>2420</v>
      </c>
      <c r="J858" s="88">
        <v>35000</v>
      </c>
      <c r="K858" s="88">
        <v>35238</v>
      </c>
      <c r="L858" s="88" t="s">
        <v>123</v>
      </c>
      <c r="M858" s="89">
        <v>35</v>
      </c>
      <c r="P858" s="88" t="s">
        <v>2247</v>
      </c>
      <c r="AC858" s="88">
        <v>0</v>
      </c>
      <c r="AD858" s="88">
        <v>3</v>
      </c>
      <c r="AE858" s="88" t="s">
        <v>107</v>
      </c>
      <c r="AG858" s="88">
        <v>0</v>
      </c>
      <c r="AH858" s="88" t="s">
        <v>102</v>
      </c>
      <c r="AI858" s="88" t="s">
        <v>103</v>
      </c>
      <c r="AL858" s="88" t="s">
        <v>323</v>
      </c>
      <c r="AM858" s="88" t="s">
        <v>1497</v>
      </c>
      <c r="AN858" s="88" t="s">
        <v>2248</v>
      </c>
      <c r="AO858" s="88" t="s">
        <v>106</v>
      </c>
      <c r="AP858" s="133" t="str">
        <f t="shared" si="52"/>
        <v>21</v>
      </c>
      <c r="AQ858" s="133" t="str">
        <f t="shared" si="53"/>
        <v>01</v>
      </c>
      <c r="AR858" s="133">
        <f t="shared" si="54"/>
        <v>2020</v>
      </c>
      <c r="AS858" s="133" t="str">
        <f t="shared" si="55"/>
        <v>janvier</v>
      </c>
    </row>
    <row r="859" spans="1:45" hidden="1" x14ac:dyDescent="0.25">
      <c r="A859" s="88" t="s">
        <v>2246</v>
      </c>
      <c r="B859" s="90">
        <v>43851</v>
      </c>
      <c r="C859" s="88">
        <v>1</v>
      </c>
      <c r="D859" s="88" t="s">
        <v>101</v>
      </c>
      <c r="E859" s="126">
        <v>1250000</v>
      </c>
      <c r="F859" s="88">
        <v>31</v>
      </c>
      <c r="H859" s="88" t="s">
        <v>280</v>
      </c>
      <c r="I859" s="88">
        <v>2420</v>
      </c>
      <c r="J859" s="88">
        <v>35000</v>
      </c>
      <c r="K859" s="88">
        <v>35238</v>
      </c>
      <c r="L859" s="88" t="s">
        <v>123</v>
      </c>
      <c r="M859" s="89">
        <v>35</v>
      </c>
      <c r="P859" s="88" t="s">
        <v>2247</v>
      </c>
      <c r="AC859" s="88">
        <v>0</v>
      </c>
      <c r="AD859" s="88">
        <v>3</v>
      </c>
      <c r="AE859" s="88" t="s">
        <v>107</v>
      </c>
      <c r="AG859" s="88">
        <v>0</v>
      </c>
      <c r="AH859" s="88" t="s">
        <v>102</v>
      </c>
      <c r="AI859" s="88" t="s">
        <v>103</v>
      </c>
      <c r="AL859" s="88" t="s">
        <v>323</v>
      </c>
      <c r="AM859" s="88" t="s">
        <v>1497</v>
      </c>
      <c r="AN859" s="88" t="s">
        <v>2248</v>
      </c>
      <c r="AO859" s="88" t="s">
        <v>106</v>
      </c>
      <c r="AP859" s="133" t="str">
        <f t="shared" si="52"/>
        <v>21</v>
      </c>
      <c r="AQ859" s="133" t="str">
        <f t="shared" si="53"/>
        <v>01</v>
      </c>
      <c r="AR859" s="133">
        <f t="shared" si="54"/>
        <v>2020</v>
      </c>
      <c r="AS859" s="133" t="str">
        <f t="shared" si="55"/>
        <v>janvier</v>
      </c>
    </row>
    <row r="860" spans="1:45" hidden="1" x14ac:dyDescent="0.25">
      <c r="A860" s="88" t="s">
        <v>2246</v>
      </c>
      <c r="B860" s="90">
        <v>43851</v>
      </c>
      <c r="C860" s="88">
        <v>1</v>
      </c>
      <c r="D860" s="88" t="s">
        <v>101</v>
      </c>
      <c r="E860" s="126">
        <v>1250000</v>
      </c>
      <c r="F860" s="88">
        <v>31</v>
      </c>
      <c r="H860" s="88" t="s">
        <v>280</v>
      </c>
      <c r="I860" s="88">
        <v>2420</v>
      </c>
      <c r="J860" s="88">
        <v>35000</v>
      </c>
      <c r="K860" s="88">
        <v>35238</v>
      </c>
      <c r="L860" s="88" t="s">
        <v>123</v>
      </c>
      <c r="M860" s="89">
        <v>35</v>
      </c>
      <c r="P860" s="88" t="s">
        <v>2247</v>
      </c>
      <c r="AC860" s="88">
        <v>0</v>
      </c>
      <c r="AD860" s="88">
        <v>3</v>
      </c>
      <c r="AE860" s="88" t="s">
        <v>107</v>
      </c>
      <c r="AG860" s="88">
        <v>0</v>
      </c>
      <c r="AH860" s="88" t="s">
        <v>102</v>
      </c>
      <c r="AI860" s="88" t="s">
        <v>103</v>
      </c>
      <c r="AL860" s="88" t="s">
        <v>323</v>
      </c>
      <c r="AM860" s="88" t="s">
        <v>1497</v>
      </c>
      <c r="AN860" s="88" t="s">
        <v>2248</v>
      </c>
      <c r="AO860" s="88" t="s">
        <v>106</v>
      </c>
      <c r="AP860" s="133" t="str">
        <f t="shared" si="52"/>
        <v>21</v>
      </c>
      <c r="AQ860" s="133" t="str">
        <f t="shared" si="53"/>
        <v>01</v>
      </c>
      <c r="AR860" s="133">
        <f t="shared" si="54"/>
        <v>2020</v>
      </c>
      <c r="AS860" s="133" t="str">
        <f t="shared" si="55"/>
        <v>janvier</v>
      </c>
    </row>
    <row r="861" spans="1:45" hidden="1" x14ac:dyDescent="0.25">
      <c r="A861" s="88" t="s">
        <v>2246</v>
      </c>
      <c r="B861" s="90">
        <v>43851</v>
      </c>
      <c r="C861" s="88">
        <v>1</v>
      </c>
      <c r="D861" s="88" t="s">
        <v>101</v>
      </c>
      <c r="E861" s="126">
        <v>1250000</v>
      </c>
      <c r="F861" s="88">
        <v>31</v>
      </c>
      <c r="H861" s="88" t="s">
        <v>280</v>
      </c>
      <c r="I861" s="88">
        <v>2420</v>
      </c>
      <c r="J861" s="88">
        <v>35000</v>
      </c>
      <c r="K861" s="88">
        <v>35238</v>
      </c>
      <c r="L861" s="88" t="s">
        <v>123</v>
      </c>
      <c r="M861" s="89">
        <v>35</v>
      </c>
      <c r="P861" s="88" t="s">
        <v>2247</v>
      </c>
      <c r="AC861" s="88">
        <v>0</v>
      </c>
      <c r="AD861" s="88">
        <v>3</v>
      </c>
      <c r="AE861" s="88" t="s">
        <v>107</v>
      </c>
      <c r="AG861" s="88">
        <v>0</v>
      </c>
      <c r="AH861" s="88" t="s">
        <v>102</v>
      </c>
      <c r="AI861" s="88" t="s">
        <v>103</v>
      </c>
      <c r="AL861" s="88" t="s">
        <v>323</v>
      </c>
      <c r="AM861" s="88" t="s">
        <v>1497</v>
      </c>
      <c r="AN861" s="88" t="s">
        <v>2248</v>
      </c>
      <c r="AO861" s="88" t="s">
        <v>106</v>
      </c>
      <c r="AP861" s="133" t="str">
        <f t="shared" si="52"/>
        <v>21</v>
      </c>
      <c r="AQ861" s="133" t="str">
        <f t="shared" si="53"/>
        <v>01</v>
      </c>
      <c r="AR861" s="133">
        <f t="shared" si="54"/>
        <v>2020</v>
      </c>
      <c r="AS861" s="133" t="str">
        <f t="shared" si="55"/>
        <v>janvier</v>
      </c>
    </row>
    <row r="862" spans="1:45" hidden="1" x14ac:dyDescent="0.25">
      <c r="A862" s="88" t="s">
        <v>2249</v>
      </c>
      <c r="B862" s="90">
        <v>43860</v>
      </c>
      <c r="C862" s="88">
        <v>1</v>
      </c>
      <c r="D862" s="88" t="s">
        <v>101</v>
      </c>
      <c r="E862" s="126">
        <v>144000</v>
      </c>
      <c r="F862" s="88">
        <v>9</v>
      </c>
      <c r="H862" s="88" t="s">
        <v>845</v>
      </c>
      <c r="I862" s="88">
        <v>8790</v>
      </c>
      <c r="J862" s="88">
        <v>35000</v>
      </c>
      <c r="K862" s="88">
        <v>35238</v>
      </c>
      <c r="L862" s="88" t="s">
        <v>123</v>
      </c>
      <c r="M862" s="89">
        <v>35</v>
      </c>
      <c r="P862" s="88" t="s">
        <v>846</v>
      </c>
      <c r="S862" s="88">
        <v>1</v>
      </c>
      <c r="AC862" s="88">
        <v>1</v>
      </c>
      <c r="AD862" s="88">
        <v>4</v>
      </c>
      <c r="AE862" s="88" t="s">
        <v>126</v>
      </c>
      <c r="AF862" s="88" t="s">
        <v>191</v>
      </c>
      <c r="AG862" s="88">
        <v>0</v>
      </c>
      <c r="AM862" s="88" t="s">
        <v>848</v>
      </c>
      <c r="AN862" s="88" t="s">
        <v>849</v>
      </c>
      <c r="AO862" s="88" t="s">
        <v>106</v>
      </c>
      <c r="AP862" s="133" t="str">
        <f t="shared" si="52"/>
        <v>30</v>
      </c>
      <c r="AQ862" s="133" t="str">
        <f t="shared" si="53"/>
        <v>01</v>
      </c>
      <c r="AR862" s="133">
        <f t="shared" si="54"/>
        <v>2020</v>
      </c>
      <c r="AS862" s="133" t="str">
        <f t="shared" si="55"/>
        <v>janvier</v>
      </c>
    </row>
    <row r="863" spans="1:45" hidden="1" x14ac:dyDescent="0.25">
      <c r="A863" s="88" t="s">
        <v>2250</v>
      </c>
      <c r="B863" s="90">
        <v>43860</v>
      </c>
      <c r="C863" s="88">
        <v>1</v>
      </c>
      <c r="D863" s="88" t="s">
        <v>101</v>
      </c>
      <c r="E863" s="126">
        <v>355000</v>
      </c>
      <c r="F863" s="88">
        <v>1</v>
      </c>
      <c r="H863" s="88" t="s">
        <v>432</v>
      </c>
      <c r="I863" s="88">
        <v>1810</v>
      </c>
      <c r="J863" s="88">
        <v>35000</v>
      </c>
      <c r="K863" s="88">
        <v>35238</v>
      </c>
      <c r="L863" s="88" t="s">
        <v>123</v>
      </c>
      <c r="M863" s="89">
        <v>35</v>
      </c>
      <c r="P863" s="88" t="s">
        <v>1714</v>
      </c>
      <c r="S863" s="88">
        <v>22</v>
      </c>
      <c r="AC863" s="88">
        <v>1</v>
      </c>
      <c r="AD863" s="88">
        <v>3</v>
      </c>
      <c r="AE863" s="88" t="s">
        <v>107</v>
      </c>
      <c r="AG863" s="88">
        <v>0</v>
      </c>
      <c r="AM863" s="88" t="s">
        <v>1715</v>
      </c>
      <c r="AN863" s="88" t="s">
        <v>1716</v>
      </c>
      <c r="AO863" s="88" t="s">
        <v>106</v>
      </c>
      <c r="AP863" s="133" t="str">
        <f t="shared" si="52"/>
        <v>30</v>
      </c>
      <c r="AQ863" s="133" t="str">
        <f t="shared" si="53"/>
        <v>01</v>
      </c>
      <c r="AR863" s="133">
        <f t="shared" si="54"/>
        <v>2020</v>
      </c>
      <c r="AS863" s="133" t="str">
        <f t="shared" si="55"/>
        <v>janvier</v>
      </c>
    </row>
    <row r="864" spans="1:45" hidden="1" x14ac:dyDescent="0.25">
      <c r="A864" s="88" t="s">
        <v>2251</v>
      </c>
      <c r="B864" s="90">
        <v>43871</v>
      </c>
      <c r="C864" s="88">
        <v>1</v>
      </c>
      <c r="D864" s="88" t="s">
        <v>101</v>
      </c>
      <c r="E864" s="126">
        <v>45000</v>
      </c>
      <c r="F864" s="88">
        <v>19</v>
      </c>
      <c r="H864" s="88" t="s">
        <v>651</v>
      </c>
      <c r="I864" s="88">
        <v>1640</v>
      </c>
      <c r="J864" s="88">
        <v>35000</v>
      </c>
      <c r="K864" s="88">
        <v>35238</v>
      </c>
      <c r="L864" s="88" t="s">
        <v>123</v>
      </c>
      <c r="M864" s="89">
        <v>35</v>
      </c>
      <c r="P864" s="88" t="s">
        <v>2252</v>
      </c>
      <c r="S864" s="88">
        <v>7</v>
      </c>
      <c r="AC864" s="88">
        <v>1</v>
      </c>
      <c r="AD864" s="88">
        <v>2</v>
      </c>
      <c r="AE864" s="88" t="s">
        <v>108</v>
      </c>
      <c r="AF864" s="88" t="s">
        <v>335</v>
      </c>
      <c r="AG864" s="88">
        <v>1</v>
      </c>
      <c r="AM864" s="88" t="s">
        <v>2253</v>
      </c>
      <c r="AN864" s="88" t="s">
        <v>2254</v>
      </c>
      <c r="AO864" s="88" t="s">
        <v>106</v>
      </c>
      <c r="AP864" s="133" t="str">
        <f t="shared" si="52"/>
        <v>10</v>
      </c>
      <c r="AQ864" s="133" t="str">
        <f t="shared" si="53"/>
        <v>02</v>
      </c>
      <c r="AR864" s="133">
        <f t="shared" si="54"/>
        <v>2020</v>
      </c>
      <c r="AS864" s="133" t="str">
        <f t="shared" si="55"/>
        <v>février</v>
      </c>
    </row>
    <row r="865" spans="1:45" hidden="1" x14ac:dyDescent="0.25">
      <c r="A865" s="88" t="s">
        <v>2255</v>
      </c>
      <c r="B865" s="90">
        <v>43867</v>
      </c>
      <c r="C865" s="88">
        <v>1</v>
      </c>
      <c r="D865" s="88" t="s">
        <v>101</v>
      </c>
      <c r="E865" s="126">
        <v>40000</v>
      </c>
      <c r="F865" s="88">
        <v>3</v>
      </c>
      <c r="H865" s="88" t="s">
        <v>313</v>
      </c>
      <c r="I865" s="88">
        <v>4510</v>
      </c>
      <c r="J865" s="88">
        <v>35000</v>
      </c>
      <c r="K865" s="88">
        <v>35238</v>
      </c>
      <c r="L865" s="88" t="s">
        <v>123</v>
      </c>
      <c r="M865" s="89">
        <v>35</v>
      </c>
      <c r="P865" s="88" t="s">
        <v>1638</v>
      </c>
      <c r="S865" s="88">
        <v>7</v>
      </c>
      <c r="T865" s="88" t="s">
        <v>705</v>
      </c>
      <c r="AC865" s="88">
        <v>1</v>
      </c>
      <c r="AD865" s="88">
        <v>2</v>
      </c>
      <c r="AE865" s="88" t="s">
        <v>108</v>
      </c>
      <c r="AF865" s="88" t="s">
        <v>158</v>
      </c>
      <c r="AG865" s="88">
        <v>2</v>
      </c>
      <c r="AM865" s="88" t="s">
        <v>1639</v>
      </c>
      <c r="AN865" s="88" t="s">
        <v>1640</v>
      </c>
      <c r="AO865" s="88" t="s">
        <v>106</v>
      </c>
      <c r="AP865" s="133" t="str">
        <f t="shared" si="52"/>
        <v>06</v>
      </c>
      <c r="AQ865" s="133" t="str">
        <f t="shared" si="53"/>
        <v>02</v>
      </c>
      <c r="AR865" s="133">
        <f t="shared" si="54"/>
        <v>2020</v>
      </c>
      <c r="AS865" s="133" t="str">
        <f t="shared" si="55"/>
        <v>février</v>
      </c>
    </row>
    <row r="866" spans="1:45" hidden="1" x14ac:dyDescent="0.25">
      <c r="A866" s="88" t="s">
        <v>2256</v>
      </c>
      <c r="B866" s="90">
        <v>43871</v>
      </c>
      <c r="C866" s="88">
        <v>1</v>
      </c>
      <c r="D866" s="88" t="s">
        <v>101</v>
      </c>
      <c r="E866" s="126">
        <v>633000</v>
      </c>
      <c r="F866" s="88">
        <v>17</v>
      </c>
      <c r="H866" s="88" t="s">
        <v>287</v>
      </c>
      <c r="I866" s="88">
        <v>6640</v>
      </c>
      <c r="J866" s="88">
        <v>35000</v>
      </c>
      <c r="K866" s="88">
        <v>35238</v>
      </c>
      <c r="L866" s="88" t="s">
        <v>123</v>
      </c>
      <c r="M866" s="89">
        <v>35</v>
      </c>
      <c r="P866" s="88" t="s">
        <v>1391</v>
      </c>
      <c r="S866" s="88">
        <v>12</v>
      </c>
      <c r="AC866" s="88">
        <v>1</v>
      </c>
      <c r="AD866" s="88">
        <v>2</v>
      </c>
      <c r="AE866" s="88" t="s">
        <v>108</v>
      </c>
      <c r="AF866" s="88" t="s">
        <v>303</v>
      </c>
      <c r="AG866" s="88">
        <v>6</v>
      </c>
      <c r="AM866" s="88" t="s">
        <v>1243</v>
      </c>
      <c r="AN866" s="88" t="s">
        <v>1392</v>
      </c>
      <c r="AO866" s="88" t="s">
        <v>106</v>
      </c>
      <c r="AP866" s="133" t="str">
        <f t="shared" si="52"/>
        <v>10</v>
      </c>
      <c r="AQ866" s="133" t="str">
        <f t="shared" si="53"/>
        <v>02</v>
      </c>
      <c r="AR866" s="133">
        <f t="shared" si="54"/>
        <v>2020</v>
      </c>
      <c r="AS866" s="133" t="str">
        <f t="shared" si="55"/>
        <v>février</v>
      </c>
    </row>
    <row r="867" spans="1:45" hidden="1" x14ac:dyDescent="0.25">
      <c r="A867" s="88" t="s">
        <v>2257</v>
      </c>
      <c r="B867" s="90">
        <v>43867</v>
      </c>
      <c r="C867" s="88">
        <v>1</v>
      </c>
      <c r="D867" s="88" t="s">
        <v>101</v>
      </c>
      <c r="E867" s="126">
        <v>160000</v>
      </c>
      <c r="F867" s="88">
        <v>9</v>
      </c>
      <c r="H867" s="88" t="s">
        <v>402</v>
      </c>
      <c r="I867" s="88">
        <v>8112</v>
      </c>
      <c r="J867" s="88">
        <v>35000</v>
      </c>
      <c r="K867" s="88">
        <v>35238</v>
      </c>
      <c r="L867" s="88" t="s">
        <v>123</v>
      </c>
      <c r="M867" s="89">
        <v>35</v>
      </c>
      <c r="P867" s="88" t="s">
        <v>1189</v>
      </c>
      <c r="S867" s="88">
        <v>35</v>
      </c>
      <c r="AC867" s="88">
        <v>1</v>
      </c>
      <c r="AD867" s="88">
        <v>3</v>
      </c>
      <c r="AE867" s="88" t="s">
        <v>107</v>
      </c>
      <c r="AG867" s="88">
        <v>0</v>
      </c>
      <c r="AM867" s="88" t="s">
        <v>1191</v>
      </c>
      <c r="AN867" s="88" t="s">
        <v>1192</v>
      </c>
      <c r="AO867" s="88" t="s">
        <v>106</v>
      </c>
      <c r="AP867" s="133" t="str">
        <f t="shared" si="52"/>
        <v>06</v>
      </c>
      <c r="AQ867" s="133" t="str">
        <f t="shared" si="53"/>
        <v>02</v>
      </c>
      <c r="AR867" s="133">
        <f t="shared" si="54"/>
        <v>2020</v>
      </c>
      <c r="AS867" s="133" t="str">
        <f t="shared" si="55"/>
        <v>février</v>
      </c>
    </row>
    <row r="868" spans="1:45" hidden="1" x14ac:dyDescent="0.25">
      <c r="A868" s="88" t="s">
        <v>2257</v>
      </c>
      <c r="B868" s="90">
        <v>43867</v>
      </c>
      <c r="C868" s="88">
        <v>1</v>
      </c>
      <c r="D868" s="88" t="s">
        <v>101</v>
      </c>
      <c r="E868" s="126">
        <v>160000</v>
      </c>
      <c r="F868" s="88">
        <v>13</v>
      </c>
      <c r="H868" s="88" t="s">
        <v>402</v>
      </c>
      <c r="I868" s="88">
        <v>8112</v>
      </c>
      <c r="J868" s="88">
        <v>35000</v>
      </c>
      <c r="K868" s="88">
        <v>35238</v>
      </c>
      <c r="L868" s="88" t="s">
        <v>123</v>
      </c>
      <c r="M868" s="89">
        <v>35</v>
      </c>
      <c r="P868" s="88" t="s">
        <v>1189</v>
      </c>
      <c r="S868" s="88">
        <v>99</v>
      </c>
      <c r="AC868" s="88">
        <v>1</v>
      </c>
      <c r="AD868" s="88">
        <v>2</v>
      </c>
      <c r="AE868" s="88" t="s">
        <v>108</v>
      </c>
      <c r="AF868" s="88" t="s">
        <v>285</v>
      </c>
      <c r="AG868" s="88">
        <v>2</v>
      </c>
      <c r="AM868" s="88" t="s">
        <v>1191</v>
      </c>
      <c r="AN868" s="88" t="s">
        <v>1192</v>
      </c>
      <c r="AO868" s="88" t="s">
        <v>106</v>
      </c>
      <c r="AP868" s="133" t="str">
        <f t="shared" si="52"/>
        <v>06</v>
      </c>
      <c r="AQ868" s="133" t="str">
        <f t="shared" si="53"/>
        <v>02</v>
      </c>
      <c r="AR868" s="133">
        <f t="shared" si="54"/>
        <v>2020</v>
      </c>
      <c r="AS868" s="133" t="str">
        <f t="shared" si="55"/>
        <v>février</v>
      </c>
    </row>
    <row r="869" spans="1:45" hidden="1" x14ac:dyDescent="0.25">
      <c r="A869" s="88" t="s">
        <v>2258</v>
      </c>
      <c r="B869" s="90">
        <v>43860</v>
      </c>
      <c r="C869" s="88">
        <v>1</v>
      </c>
      <c r="D869" s="88" t="s">
        <v>101</v>
      </c>
      <c r="E869" s="126">
        <v>120000</v>
      </c>
      <c r="F869" s="88">
        <v>24</v>
      </c>
      <c r="H869" s="88" t="s">
        <v>236</v>
      </c>
      <c r="I869" s="88">
        <v>5710</v>
      </c>
      <c r="J869" s="88">
        <v>35000</v>
      </c>
      <c r="K869" s="88">
        <v>35238</v>
      </c>
      <c r="L869" s="88" t="s">
        <v>123</v>
      </c>
      <c r="M869" s="89">
        <v>35</v>
      </c>
      <c r="P869" s="88" t="s">
        <v>1282</v>
      </c>
      <c r="S869" s="88">
        <v>11</v>
      </c>
      <c r="T869" s="88" t="s">
        <v>2259</v>
      </c>
      <c r="AC869" s="88">
        <v>1</v>
      </c>
      <c r="AD869" s="88">
        <v>2</v>
      </c>
      <c r="AE869" s="88" t="s">
        <v>108</v>
      </c>
      <c r="AF869" s="88" t="s">
        <v>203</v>
      </c>
      <c r="AG869" s="88">
        <v>1</v>
      </c>
      <c r="AM869" s="88" t="s">
        <v>1283</v>
      </c>
      <c r="AN869" s="88" t="s">
        <v>1284</v>
      </c>
      <c r="AO869" s="88" t="s">
        <v>106</v>
      </c>
      <c r="AP869" s="133" t="str">
        <f t="shared" si="52"/>
        <v>30</v>
      </c>
      <c r="AQ869" s="133" t="str">
        <f t="shared" si="53"/>
        <v>01</v>
      </c>
      <c r="AR869" s="133">
        <f t="shared" si="54"/>
        <v>2020</v>
      </c>
      <c r="AS869" s="133" t="str">
        <f t="shared" si="55"/>
        <v>janvier</v>
      </c>
    </row>
    <row r="870" spans="1:45" hidden="1" x14ac:dyDescent="0.25">
      <c r="A870" s="88" t="s">
        <v>2260</v>
      </c>
      <c r="B870" s="90">
        <v>43866</v>
      </c>
      <c r="C870" s="88">
        <v>1</v>
      </c>
      <c r="D870" s="88" t="s">
        <v>101</v>
      </c>
      <c r="E870" s="126">
        <v>60000</v>
      </c>
      <c r="F870" s="88">
        <v>16</v>
      </c>
      <c r="H870" s="88" t="s">
        <v>557</v>
      </c>
      <c r="I870" s="88">
        <v>8790</v>
      </c>
      <c r="J870" s="88">
        <v>35000</v>
      </c>
      <c r="K870" s="88">
        <v>35238</v>
      </c>
      <c r="L870" s="88" t="s">
        <v>123</v>
      </c>
      <c r="M870" s="89">
        <v>35</v>
      </c>
      <c r="P870" s="88" t="s">
        <v>2088</v>
      </c>
      <c r="S870" s="88">
        <v>4</v>
      </c>
      <c r="T870" s="88" t="s">
        <v>676</v>
      </c>
      <c r="AC870" s="88">
        <v>1</v>
      </c>
      <c r="AD870" s="88">
        <v>2</v>
      </c>
      <c r="AE870" s="88" t="s">
        <v>108</v>
      </c>
      <c r="AF870" s="88" t="s">
        <v>249</v>
      </c>
      <c r="AG870" s="88">
        <v>1</v>
      </c>
      <c r="AM870" s="88" t="s">
        <v>2089</v>
      </c>
      <c r="AN870" s="88" t="s">
        <v>2090</v>
      </c>
      <c r="AO870" s="88" t="s">
        <v>106</v>
      </c>
      <c r="AP870" s="133" t="str">
        <f t="shared" si="52"/>
        <v>05</v>
      </c>
      <c r="AQ870" s="133" t="str">
        <f t="shared" si="53"/>
        <v>02</v>
      </c>
      <c r="AR870" s="133">
        <f t="shared" si="54"/>
        <v>2020</v>
      </c>
      <c r="AS870" s="133" t="str">
        <f t="shared" si="55"/>
        <v>février</v>
      </c>
    </row>
    <row r="871" spans="1:45" hidden="1" x14ac:dyDescent="0.25">
      <c r="A871" s="88" t="s">
        <v>1580</v>
      </c>
      <c r="B871" s="90">
        <v>43886</v>
      </c>
      <c r="C871" s="88">
        <v>1</v>
      </c>
      <c r="D871" s="88" t="s">
        <v>101</v>
      </c>
      <c r="E871" s="126">
        <v>420000</v>
      </c>
      <c r="F871" s="88">
        <v>7</v>
      </c>
      <c r="H871" s="88" t="s">
        <v>404</v>
      </c>
      <c r="I871" s="88">
        <v>6031</v>
      </c>
      <c r="J871" s="88">
        <v>35000</v>
      </c>
      <c r="K871" s="88">
        <v>35238</v>
      </c>
      <c r="L871" s="88" t="s">
        <v>123</v>
      </c>
      <c r="M871" s="89">
        <v>35</v>
      </c>
      <c r="P871" s="88" t="s">
        <v>405</v>
      </c>
      <c r="S871" s="88">
        <v>127</v>
      </c>
      <c r="AC871" s="88">
        <v>1</v>
      </c>
      <c r="AD871" s="88">
        <v>3</v>
      </c>
      <c r="AE871" s="88" t="s">
        <v>107</v>
      </c>
      <c r="AG871" s="88">
        <v>0</v>
      </c>
      <c r="AM871" s="88" t="s">
        <v>406</v>
      </c>
      <c r="AN871" s="88" t="s">
        <v>407</v>
      </c>
      <c r="AO871" s="88" t="s">
        <v>106</v>
      </c>
      <c r="AP871" s="133" t="str">
        <f t="shared" si="52"/>
        <v>25</v>
      </c>
      <c r="AQ871" s="133" t="str">
        <f t="shared" si="53"/>
        <v>02</v>
      </c>
      <c r="AR871" s="133">
        <f t="shared" si="54"/>
        <v>2020</v>
      </c>
      <c r="AS871" s="133" t="str">
        <f t="shared" si="55"/>
        <v>février</v>
      </c>
    </row>
    <row r="872" spans="1:45" hidden="1" x14ac:dyDescent="0.25">
      <c r="A872" s="88" t="s">
        <v>1580</v>
      </c>
      <c r="B872" s="90">
        <v>43886</v>
      </c>
      <c r="C872" s="88">
        <v>1</v>
      </c>
      <c r="D872" s="88" t="s">
        <v>101</v>
      </c>
      <c r="E872" s="126">
        <v>420000</v>
      </c>
      <c r="F872" s="88">
        <v>13</v>
      </c>
      <c r="H872" s="88" t="s">
        <v>408</v>
      </c>
      <c r="I872" s="88">
        <v>650</v>
      </c>
      <c r="J872" s="88">
        <v>35000</v>
      </c>
      <c r="K872" s="88">
        <v>35238</v>
      </c>
      <c r="L872" s="88" t="s">
        <v>123</v>
      </c>
      <c r="M872" s="89">
        <v>35</v>
      </c>
      <c r="P872" s="88" t="s">
        <v>405</v>
      </c>
      <c r="S872" s="88">
        <v>146</v>
      </c>
      <c r="T872" s="88" t="s">
        <v>1581</v>
      </c>
      <c r="AC872" s="88">
        <v>1</v>
      </c>
      <c r="AD872" s="88">
        <v>2</v>
      </c>
      <c r="AE872" s="88" t="s">
        <v>108</v>
      </c>
      <c r="AF872" s="88" t="s">
        <v>216</v>
      </c>
      <c r="AG872" s="88">
        <v>4</v>
      </c>
      <c r="AM872" s="88" t="s">
        <v>406</v>
      </c>
      <c r="AN872" s="88" t="s">
        <v>407</v>
      </c>
      <c r="AO872" s="88" t="s">
        <v>106</v>
      </c>
      <c r="AP872" s="133" t="str">
        <f t="shared" si="52"/>
        <v>25</v>
      </c>
      <c r="AQ872" s="133" t="str">
        <f t="shared" si="53"/>
        <v>02</v>
      </c>
      <c r="AR872" s="133">
        <f t="shared" si="54"/>
        <v>2020</v>
      </c>
      <c r="AS872" s="133" t="str">
        <f t="shared" si="55"/>
        <v>février</v>
      </c>
    </row>
    <row r="873" spans="1:45" hidden="1" x14ac:dyDescent="0.25">
      <c r="A873" s="88" t="s">
        <v>1582</v>
      </c>
      <c r="B873" s="90">
        <v>43878</v>
      </c>
      <c r="C873" s="88">
        <v>1</v>
      </c>
      <c r="D873" s="88" t="s">
        <v>101</v>
      </c>
      <c r="E873" s="126">
        <v>210000</v>
      </c>
      <c r="F873" s="88">
        <v>22</v>
      </c>
      <c r="H873" s="88" t="s">
        <v>557</v>
      </c>
      <c r="I873" s="88">
        <v>8790</v>
      </c>
      <c r="J873" s="88">
        <v>35000</v>
      </c>
      <c r="K873" s="88">
        <v>35238</v>
      </c>
      <c r="L873" s="88" t="s">
        <v>123</v>
      </c>
      <c r="M873" s="89">
        <v>35</v>
      </c>
      <c r="P873" s="88" t="s">
        <v>1078</v>
      </c>
      <c r="S873" s="88">
        <v>76</v>
      </c>
      <c r="AC873" s="88">
        <v>1</v>
      </c>
      <c r="AD873" s="88">
        <v>2</v>
      </c>
      <c r="AE873" s="88" t="s">
        <v>108</v>
      </c>
      <c r="AF873" s="88" t="s">
        <v>138</v>
      </c>
      <c r="AG873" s="88">
        <v>1</v>
      </c>
      <c r="AM873" s="88" t="s">
        <v>1079</v>
      </c>
      <c r="AN873" s="88" t="s">
        <v>1080</v>
      </c>
      <c r="AO873" s="88" t="s">
        <v>106</v>
      </c>
      <c r="AP873" s="133" t="str">
        <f t="shared" si="52"/>
        <v>17</v>
      </c>
      <c r="AQ873" s="133" t="str">
        <f t="shared" si="53"/>
        <v>02</v>
      </c>
      <c r="AR873" s="133">
        <f t="shared" si="54"/>
        <v>2020</v>
      </c>
      <c r="AS873" s="133" t="str">
        <f t="shared" si="55"/>
        <v>février</v>
      </c>
    </row>
    <row r="874" spans="1:45" hidden="1" x14ac:dyDescent="0.25">
      <c r="A874" s="88" t="s">
        <v>1582</v>
      </c>
      <c r="B874" s="90">
        <v>43878</v>
      </c>
      <c r="C874" s="88">
        <v>1</v>
      </c>
      <c r="D874" s="88" t="s">
        <v>101</v>
      </c>
      <c r="E874" s="126">
        <v>210000</v>
      </c>
      <c r="F874" s="88">
        <v>22</v>
      </c>
      <c r="H874" s="88" t="s">
        <v>557</v>
      </c>
      <c r="I874" s="88">
        <v>8790</v>
      </c>
      <c r="J874" s="88">
        <v>35000</v>
      </c>
      <c r="K874" s="88">
        <v>35238</v>
      </c>
      <c r="L874" s="88" t="s">
        <v>123</v>
      </c>
      <c r="M874" s="89">
        <v>35</v>
      </c>
      <c r="P874" s="88" t="s">
        <v>1078</v>
      </c>
      <c r="S874" s="88">
        <v>73</v>
      </c>
      <c r="AC874" s="88">
        <v>1</v>
      </c>
      <c r="AD874" s="88">
        <v>3</v>
      </c>
      <c r="AE874" s="88" t="s">
        <v>107</v>
      </c>
      <c r="AG874" s="88">
        <v>0</v>
      </c>
      <c r="AM874" s="88" t="s">
        <v>1079</v>
      </c>
      <c r="AN874" s="88" t="s">
        <v>1080</v>
      </c>
      <c r="AO874" s="88" t="s">
        <v>106</v>
      </c>
      <c r="AP874" s="133" t="str">
        <f t="shared" si="52"/>
        <v>17</v>
      </c>
      <c r="AQ874" s="133" t="str">
        <f t="shared" si="53"/>
        <v>02</v>
      </c>
      <c r="AR874" s="133">
        <f t="shared" si="54"/>
        <v>2020</v>
      </c>
      <c r="AS874" s="133" t="str">
        <f t="shared" si="55"/>
        <v>février</v>
      </c>
    </row>
    <row r="875" spans="1:45" hidden="1" x14ac:dyDescent="0.25">
      <c r="A875" s="88" t="s">
        <v>1582</v>
      </c>
      <c r="B875" s="90">
        <v>43878</v>
      </c>
      <c r="C875" s="88">
        <v>1</v>
      </c>
      <c r="D875" s="88" t="s">
        <v>101</v>
      </c>
      <c r="E875" s="126">
        <v>210000</v>
      </c>
      <c r="F875" s="88">
        <v>22</v>
      </c>
      <c r="H875" s="88" t="s">
        <v>557</v>
      </c>
      <c r="I875" s="88">
        <v>8790</v>
      </c>
      <c r="J875" s="88">
        <v>35000</v>
      </c>
      <c r="K875" s="88">
        <v>35238</v>
      </c>
      <c r="L875" s="88" t="s">
        <v>123</v>
      </c>
      <c r="M875" s="89">
        <v>35</v>
      </c>
      <c r="P875" s="88" t="s">
        <v>1078</v>
      </c>
      <c r="S875" s="88">
        <v>76</v>
      </c>
      <c r="AC875" s="88">
        <v>1</v>
      </c>
      <c r="AD875" s="88">
        <v>2</v>
      </c>
      <c r="AE875" s="88" t="s">
        <v>108</v>
      </c>
      <c r="AF875" s="88" t="s">
        <v>220</v>
      </c>
      <c r="AG875" s="88">
        <v>1</v>
      </c>
      <c r="AM875" s="88" t="s">
        <v>1079</v>
      </c>
      <c r="AN875" s="88" t="s">
        <v>1080</v>
      </c>
      <c r="AO875" s="88" t="s">
        <v>106</v>
      </c>
      <c r="AP875" s="133" t="str">
        <f t="shared" si="52"/>
        <v>17</v>
      </c>
      <c r="AQ875" s="133" t="str">
        <f t="shared" si="53"/>
        <v>02</v>
      </c>
      <c r="AR875" s="133">
        <f t="shared" si="54"/>
        <v>2020</v>
      </c>
      <c r="AS875" s="133" t="str">
        <f t="shared" si="55"/>
        <v>février</v>
      </c>
    </row>
    <row r="876" spans="1:45" hidden="1" x14ac:dyDescent="0.25">
      <c r="A876" s="88" t="s">
        <v>1582</v>
      </c>
      <c r="B876" s="90">
        <v>43878</v>
      </c>
      <c r="C876" s="88">
        <v>1</v>
      </c>
      <c r="D876" s="88" t="s">
        <v>101</v>
      </c>
      <c r="E876" s="126">
        <v>210000</v>
      </c>
      <c r="F876" s="88">
        <v>22</v>
      </c>
      <c r="H876" s="88" t="s">
        <v>557</v>
      </c>
      <c r="I876" s="88">
        <v>8790</v>
      </c>
      <c r="J876" s="88">
        <v>35000</v>
      </c>
      <c r="K876" s="88">
        <v>35238</v>
      </c>
      <c r="L876" s="88" t="s">
        <v>123</v>
      </c>
      <c r="M876" s="89">
        <v>35</v>
      </c>
      <c r="P876" s="88" t="s">
        <v>1078</v>
      </c>
      <c r="S876" s="88">
        <v>73</v>
      </c>
      <c r="U876" s="88">
        <v>76</v>
      </c>
      <c r="AC876" s="88">
        <v>2</v>
      </c>
      <c r="AD876" s="88">
        <v>2</v>
      </c>
      <c r="AE876" s="88" t="s">
        <v>108</v>
      </c>
      <c r="AF876" s="88" t="s">
        <v>187</v>
      </c>
      <c r="AG876" s="88">
        <v>1</v>
      </c>
      <c r="AM876" s="88" t="s">
        <v>1079</v>
      </c>
      <c r="AN876" s="88" t="s">
        <v>1080</v>
      </c>
      <c r="AO876" s="88" t="s">
        <v>106</v>
      </c>
      <c r="AP876" s="133" t="str">
        <f t="shared" si="52"/>
        <v>17</v>
      </c>
      <c r="AQ876" s="133" t="str">
        <f t="shared" si="53"/>
        <v>02</v>
      </c>
      <c r="AR876" s="133">
        <f t="shared" si="54"/>
        <v>2020</v>
      </c>
      <c r="AS876" s="133" t="str">
        <f t="shared" si="55"/>
        <v>février</v>
      </c>
    </row>
    <row r="877" spans="1:45" hidden="1" x14ac:dyDescent="0.25">
      <c r="A877" s="88" t="s">
        <v>1584</v>
      </c>
      <c r="B877" s="90">
        <v>43889</v>
      </c>
      <c r="C877" s="88">
        <v>1</v>
      </c>
      <c r="D877" s="88" t="s">
        <v>101</v>
      </c>
      <c r="E877" s="126">
        <v>462000</v>
      </c>
      <c r="F877" s="88">
        <v>5</v>
      </c>
      <c r="H877" s="88" t="s">
        <v>651</v>
      </c>
      <c r="I877" s="88">
        <v>1640</v>
      </c>
      <c r="J877" s="88">
        <v>35000</v>
      </c>
      <c r="K877" s="88">
        <v>35238</v>
      </c>
      <c r="L877" s="88" t="s">
        <v>123</v>
      </c>
      <c r="M877" s="89">
        <v>35</v>
      </c>
      <c r="P877" s="88" t="s">
        <v>1585</v>
      </c>
      <c r="S877" s="88">
        <v>10</v>
      </c>
      <c r="T877" s="88" t="s">
        <v>1586</v>
      </c>
      <c r="U877" s="88">
        <v>14</v>
      </c>
      <c r="W877" s="88">
        <v>5</v>
      </c>
      <c r="AC877" s="88">
        <v>3</v>
      </c>
      <c r="AD877" s="88">
        <v>2</v>
      </c>
      <c r="AE877" s="88" t="s">
        <v>108</v>
      </c>
      <c r="AF877" s="88" t="s">
        <v>245</v>
      </c>
      <c r="AG877" s="88">
        <v>5</v>
      </c>
      <c r="AM877" s="88" t="s">
        <v>1587</v>
      </c>
      <c r="AN877" s="88" t="s">
        <v>604</v>
      </c>
      <c r="AO877" s="88" t="s">
        <v>106</v>
      </c>
      <c r="AP877" s="133" t="str">
        <f t="shared" si="52"/>
        <v>28</v>
      </c>
      <c r="AQ877" s="133" t="str">
        <f t="shared" si="53"/>
        <v>02</v>
      </c>
      <c r="AR877" s="133">
        <f t="shared" si="54"/>
        <v>2020</v>
      </c>
      <c r="AS877" s="133" t="str">
        <f t="shared" si="55"/>
        <v>février</v>
      </c>
    </row>
    <row r="878" spans="1:45" hidden="1" x14ac:dyDescent="0.25">
      <c r="A878" s="88" t="s">
        <v>1589</v>
      </c>
      <c r="B878" s="90">
        <v>43885</v>
      </c>
      <c r="C878" s="88">
        <v>1</v>
      </c>
      <c r="D878" s="88" t="s">
        <v>101</v>
      </c>
      <c r="E878" s="126">
        <v>440000</v>
      </c>
      <c r="F878" s="88">
        <v>3</v>
      </c>
      <c r="H878" s="88" t="s">
        <v>562</v>
      </c>
      <c r="I878" s="88">
        <v>5070</v>
      </c>
      <c r="J878" s="88">
        <v>35000</v>
      </c>
      <c r="K878" s="88">
        <v>35238</v>
      </c>
      <c r="L878" s="88" t="s">
        <v>123</v>
      </c>
      <c r="M878" s="89">
        <v>35</v>
      </c>
      <c r="P878" s="88" t="s">
        <v>405</v>
      </c>
      <c r="S878" s="88">
        <v>136</v>
      </c>
      <c r="U878" s="88">
        <v>164</v>
      </c>
      <c r="V878" s="88" t="s">
        <v>1590</v>
      </c>
      <c r="AC878" s="88">
        <v>2</v>
      </c>
      <c r="AD878" s="88">
        <v>2</v>
      </c>
      <c r="AE878" s="88" t="s">
        <v>108</v>
      </c>
      <c r="AF878" s="88" t="s">
        <v>153</v>
      </c>
      <c r="AG878" s="88">
        <v>4</v>
      </c>
      <c r="AM878" s="88" t="s">
        <v>406</v>
      </c>
      <c r="AN878" s="88" t="s">
        <v>407</v>
      </c>
      <c r="AO878" s="88" t="s">
        <v>106</v>
      </c>
      <c r="AP878" s="133" t="str">
        <f t="shared" si="52"/>
        <v>24</v>
      </c>
      <c r="AQ878" s="133" t="str">
        <f t="shared" si="53"/>
        <v>02</v>
      </c>
      <c r="AR878" s="133">
        <f t="shared" si="54"/>
        <v>2020</v>
      </c>
      <c r="AS878" s="133" t="str">
        <f t="shared" si="55"/>
        <v>février</v>
      </c>
    </row>
    <row r="879" spans="1:45" hidden="1" x14ac:dyDescent="0.25">
      <c r="A879" s="88" t="s">
        <v>1589</v>
      </c>
      <c r="B879" s="90">
        <v>43885</v>
      </c>
      <c r="C879" s="88">
        <v>1</v>
      </c>
      <c r="D879" s="88" t="s">
        <v>101</v>
      </c>
      <c r="E879" s="126">
        <v>440000</v>
      </c>
      <c r="F879" s="88">
        <v>7</v>
      </c>
      <c r="H879" s="88" t="s">
        <v>404</v>
      </c>
      <c r="I879" s="88">
        <v>6031</v>
      </c>
      <c r="J879" s="88">
        <v>35000</v>
      </c>
      <c r="K879" s="88">
        <v>35238</v>
      </c>
      <c r="L879" s="88" t="s">
        <v>123</v>
      </c>
      <c r="M879" s="89">
        <v>35</v>
      </c>
      <c r="P879" s="88" t="s">
        <v>405</v>
      </c>
      <c r="S879" s="88">
        <v>154</v>
      </c>
      <c r="AC879" s="88">
        <v>1</v>
      </c>
      <c r="AD879" s="88">
        <v>3</v>
      </c>
      <c r="AE879" s="88" t="s">
        <v>107</v>
      </c>
      <c r="AG879" s="88">
        <v>0</v>
      </c>
      <c r="AM879" s="88" t="s">
        <v>406</v>
      </c>
      <c r="AN879" s="88" t="s">
        <v>407</v>
      </c>
      <c r="AO879" s="88" t="s">
        <v>106</v>
      </c>
      <c r="AP879" s="133" t="str">
        <f t="shared" si="52"/>
        <v>24</v>
      </c>
      <c r="AQ879" s="133" t="str">
        <f t="shared" si="53"/>
        <v>02</v>
      </c>
      <c r="AR879" s="133">
        <f t="shared" si="54"/>
        <v>2020</v>
      </c>
      <c r="AS879" s="133" t="str">
        <f t="shared" si="55"/>
        <v>février</v>
      </c>
    </row>
    <row r="880" spans="1:45" hidden="1" x14ac:dyDescent="0.25">
      <c r="A880" s="88" t="s">
        <v>1594</v>
      </c>
      <c r="B880" s="90">
        <v>43893</v>
      </c>
      <c r="C880" s="88">
        <v>1</v>
      </c>
      <c r="D880" s="88" t="s">
        <v>101</v>
      </c>
      <c r="E880" s="126">
        <v>152000</v>
      </c>
      <c r="F880" s="88">
        <v>9</v>
      </c>
      <c r="H880" s="88" t="s">
        <v>651</v>
      </c>
      <c r="I880" s="88">
        <v>1640</v>
      </c>
      <c r="J880" s="88">
        <v>35000</v>
      </c>
      <c r="K880" s="88">
        <v>35238</v>
      </c>
      <c r="L880" s="88" t="s">
        <v>123</v>
      </c>
      <c r="M880" s="89">
        <v>35</v>
      </c>
      <c r="P880" s="88" t="s">
        <v>1595</v>
      </c>
      <c r="S880" s="88">
        <v>11</v>
      </c>
      <c r="T880" s="88" t="s">
        <v>1310</v>
      </c>
      <c r="AC880" s="88">
        <v>1</v>
      </c>
      <c r="AD880" s="88">
        <v>2</v>
      </c>
      <c r="AE880" s="88" t="s">
        <v>108</v>
      </c>
      <c r="AF880" s="88" t="s">
        <v>155</v>
      </c>
      <c r="AG880" s="88">
        <v>3</v>
      </c>
      <c r="AM880" s="88" t="s">
        <v>1596</v>
      </c>
      <c r="AN880" s="88" t="s">
        <v>1597</v>
      </c>
      <c r="AO880" s="88" t="s">
        <v>106</v>
      </c>
      <c r="AP880" s="133" t="str">
        <f t="shared" si="52"/>
        <v>03</v>
      </c>
      <c r="AQ880" s="133" t="str">
        <f t="shared" si="53"/>
        <v>03</v>
      </c>
      <c r="AR880" s="133">
        <f t="shared" si="54"/>
        <v>2020</v>
      </c>
      <c r="AS880" s="133" t="str">
        <f t="shared" si="55"/>
        <v>mars</v>
      </c>
    </row>
    <row r="881" spans="1:45" hidden="1" x14ac:dyDescent="0.25">
      <c r="A881" s="88" t="s">
        <v>1598</v>
      </c>
      <c r="B881" s="90">
        <v>43881</v>
      </c>
      <c r="C881" s="88">
        <v>1</v>
      </c>
      <c r="D881" s="88" t="s">
        <v>101</v>
      </c>
      <c r="E881" s="126">
        <v>37850</v>
      </c>
      <c r="F881" s="88">
        <v>5</v>
      </c>
      <c r="H881" s="88" t="s">
        <v>557</v>
      </c>
      <c r="I881" s="88">
        <v>8790</v>
      </c>
      <c r="J881" s="88">
        <v>35000</v>
      </c>
      <c r="K881" s="88">
        <v>35238</v>
      </c>
      <c r="L881" s="88" t="s">
        <v>123</v>
      </c>
      <c r="M881" s="89">
        <v>35</v>
      </c>
      <c r="P881" s="88" t="s">
        <v>1082</v>
      </c>
      <c r="S881" s="88">
        <v>113</v>
      </c>
      <c r="U881" s="88">
        <v>123</v>
      </c>
      <c r="W881" s="88">
        <v>133</v>
      </c>
      <c r="X881" s="88" t="s">
        <v>1599</v>
      </c>
      <c r="AC881" s="88">
        <v>3</v>
      </c>
      <c r="AD881" s="88">
        <v>2</v>
      </c>
      <c r="AE881" s="88" t="s">
        <v>108</v>
      </c>
      <c r="AF881" s="88" t="s">
        <v>291</v>
      </c>
      <c r="AG881" s="88">
        <v>1</v>
      </c>
      <c r="AM881" s="88" t="s">
        <v>1083</v>
      </c>
      <c r="AN881" s="88" t="s">
        <v>916</v>
      </c>
      <c r="AO881" s="88" t="s">
        <v>106</v>
      </c>
      <c r="AP881" s="133" t="str">
        <f t="shared" si="52"/>
        <v>20</v>
      </c>
      <c r="AQ881" s="133" t="str">
        <f t="shared" si="53"/>
        <v>02</v>
      </c>
      <c r="AR881" s="133">
        <f t="shared" si="54"/>
        <v>2020</v>
      </c>
      <c r="AS881" s="133" t="str">
        <f t="shared" si="55"/>
        <v>février</v>
      </c>
    </row>
    <row r="882" spans="1:45" hidden="1" x14ac:dyDescent="0.25">
      <c r="A882" s="88" t="s">
        <v>1600</v>
      </c>
      <c r="B882" s="90">
        <v>43886</v>
      </c>
      <c r="C882" s="88">
        <v>1</v>
      </c>
      <c r="D882" s="88" t="s">
        <v>101</v>
      </c>
      <c r="E882" s="126">
        <v>149635</v>
      </c>
      <c r="F882" s="88">
        <v>6</v>
      </c>
      <c r="H882" s="88" t="s">
        <v>371</v>
      </c>
      <c r="I882" s="88">
        <v>8030</v>
      </c>
      <c r="J882" s="88">
        <v>35000</v>
      </c>
      <c r="K882" s="88">
        <v>35238</v>
      </c>
      <c r="L882" s="88" t="s">
        <v>123</v>
      </c>
      <c r="M882" s="89">
        <v>35</v>
      </c>
      <c r="P882" s="88" t="s">
        <v>952</v>
      </c>
      <c r="S882" s="88">
        <v>2</v>
      </c>
      <c r="AC882" s="88">
        <v>1</v>
      </c>
      <c r="AD882" s="88">
        <v>3</v>
      </c>
      <c r="AE882" s="88" t="s">
        <v>107</v>
      </c>
      <c r="AG882" s="88">
        <v>0</v>
      </c>
      <c r="AM882" s="88" t="s">
        <v>453</v>
      </c>
      <c r="AN882" s="88" t="s">
        <v>953</v>
      </c>
      <c r="AO882" s="88" t="s">
        <v>106</v>
      </c>
      <c r="AP882" s="133" t="str">
        <f t="shared" si="52"/>
        <v>25</v>
      </c>
      <c r="AQ882" s="133" t="str">
        <f t="shared" si="53"/>
        <v>02</v>
      </c>
      <c r="AR882" s="133">
        <f t="shared" si="54"/>
        <v>2020</v>
      </c>
      <c r="AS882" s="133" t="str">
        <f t="shared" si="55"/>
        <v>février</v>
      </c>
    </row>
    <row r="883" spans="1:45" hidden="1" x14ac:dyDescent="0.25">
      <c r="A883" s="88" t="s">
        <v>1600</v>
      </c>
      <c r="B883" s="90">
        <v>43886</v>
      </c>
      <c r="C883" s="88">
        <v>1</v>
      </c>
      <c r="D883" s="88" t="s">
        <v>101</v>
      </c>
      <c r="E883" s="126">
        <v>149635</v>
      </c>
      <c r="F883" s="88">
        <v>6</v>
      </c>
      <c r="H883" s="88" t="s">
        <v>371</v>
      </c>
      <c r="I883" s="88">
        <v>8030</v>
      </c>
      <c r="J883" s="88">
        <v>35000</v>
      </c>
      <c r="K883" s="88">
        <v>35238</v>
      </c>
      <c r="L883" s="88" t="s">
        <v>123</v>
      </c>
      <c r="M883" s="89">
        <v>35</v>
      </c>
      <c r="P883" s="88" t="s">
        <v>952</v>
      </c>
      <c r="S883" s="88">
        <v>3</v>
      </c>
      <c r="AC883" s="88">
        <v>1</v>
      </c>
      <c r="AD883" s="88">
        <v>3</v>
      </c>
      <c r="AE883" s="88" t="s">
        <v>107</v>
      </c>
      <c r="AG883" s="88">
        <v>0</v>
      </c>
      <c r="AM883" s="88" t="s">
        <v>453</v>
      </c>
      <c r="AN883" s="88" t="s">
        <v>953</v>
      </c>
      <c r="AO883" s="88" t="s">
        <v>106</v>
      </c>
      <c r="AP883" s="133" t="str">
        <f t="shared" si="52"/>
        <v>25</v>
      </c>
      <c r="AQ883" s="133" t="str">
        <f t="shared" si="53"/>
        <v>02</v>
      </c>
      <c r="AR883" s="133">
        <f t="shared" si="54"/>
        <v>2020</v>
      </c>
      <c r="AS883" s="133" t="str">
        <f t="shared" si="55"/>
        <v>février</v>
      </c>
    </row>
    <row r="884" spans="1:45" hidden="1" x14ac:dyDescent="0.25">
      <c r="A884" s="88" t="s">
        <v>1600</v>
      </c>
      <c r="B884" s="90">
        <v>43886</v>
      </c>
      <c r="C884" s="88">
        <v>1</v>
      </c>
      <c r="D884" s="88" t="s">
        <v>101</v>
      </c>
      <c r="E884" s="126">
        <v>149635</v>
      </c>
      <c r="F884" s="88">
        <v>6</v>
      </c>
      <c r="H884" s="88" t="s">
        <v>371</v>
      </c>
      <c r="I884" s="88">
        <v>8030</v>
      </c>
      <c r="J884" s="88">
        <v>35000</v>
      </c>
      <c r="K884" s="88">
        <v>35238</v>
      </c>
      <c r="L884" s="88" t="s">
        <v>123</v>
      </c>
      <c r="M884" s="89">
        <v>35</v>
      </c>
      <c r="P884" s="88" t="s">
        <v>952</v>
      </c>
      <c r="S884" s="88">
        <v>6</v>
      </c>
      <c r="T884" s="88" t="s">
        <v>1601</v>
      </c>
      <c r="AC884" s="88">
        <v>1</v>
      </c>
      <c r="AD884" s="88">
        <v>2</v>
      </c>
      <c r="AE884" s="88" t="s">
        <v>108</v>
      </c>
      <c r="AF884" s="88" t="s">
        <v>138</v>
      </c>
      <c r="AG884" s="88">
        <v>2</v>
      </c>
      <c r="AM884" s="88" t="s">
        <v>453</v>
      </c>
      <c r="AN884" s="88" t="s">
        <v>953</v>
      </c>
      <c r="AO884" s="88" t="s">
        <v>106</v>
      </c>
      <c r="AP884" s="133" t="str">
        <f t="shared" si="52"/>
        <v>25</v>
      </c>
      <c r="AQ884" s="133" t="str">
        <f t="shared" si="53"/>
        <v>02</v>
      </c>
      <c r="AR884" s="133">
        <f t="shared" si="54"/>
        <v>2020</v>
      </c>
      <c r="AS884" s="133" t="str">
        <f t="shared" si="55"/>
        <v>février</v>
      </c>
    </row>
    <row r="885" spans="1:45" hidden="1" x14ac:dyDescent="0.25">
      <c r="A885" s="88" t="s">
        <v>1602</v>
      </c>
      <c r="B885" s="90">
        <v>43887</v>
      </c>
      <c r="C885" s="88">
        <v>1</v>
      </c>
      <c r="D885" s="88" t="s">
        <v>101</v>
      </c>
      <c r="E885" s="126">
        <v>179425</v>
      </c>
      <c r="F885" s="88">
        <v>10</v>
      </c>
      <c r="H885" s="88" t="s">
        <v>371</v>
      </c>
      <c r="I885" s="88">
        <v>8030</v>
      </c>
      <c r="J885" s="88">
        <v>35000</v>
      </c>
      <c r="K885" s="88">
        <v>35238</v>
      </c>
      <c r="L885" s="88" t="s">
        <v>123</v>
      </c>
      <c r="M885" s="89">
        <v>35</v>
      </c>
      <c r="P885" s="88" t="s">
        <v>1603</v>
      </c>
      <c r="S885" s="88">
        <v>6</v>
      </c>
      <c r="T885" s="88" t="s">
        <v>1604</v>
      </c>
      <c r="AC885" s="88">
        <v>1</v>
      </c>
      <c r="AD885" s="88">
        <v>2</v>
      </c>
      <c r="AE885" s="88" t="s">
        <v>108</v>
      </c>
      <c r="AF885" s="88" t="s">
        <v>254</v>
      </c>
      <c r="AG885" s="88">
        <v>1</v>
      </c>
      <c r="AM885" s="88" t="s">
        <v>1583</v>
      </c>
      <c r="AN885" s="88" t="s">
        <v>737</v>
      </c>
      <c r="AO885" s="88" t="s">
        <v>106</v>
      </c>
      <c r="AP885" s="133" t="str">
        <f t="shared" si="52"/>
        <v>26</v>
      </c>
      <c r="AQ885" s="133" t="str">
        <f t="shared" si="53"/>
        <v>02</v>
      </c>
      <c r="AR885" s="133">
        <f t="shared" si="54"/>
        <v>2020</v>
      </c>
      <c r="AS885" s="133" t="str">
        <f t="shared" si="55"/>
        <v>février</v>
      </c>
    </row>
    <row r="886" spans="1:45" hidden="1" x14ac:dyDescent="0.25">
      <c r="A886" s="88" t="s">
        <v>1606</v>
      </c>
      <c r="B886" s="90">
        <v>43895</v>
      </c>
      <c r="C886" s="88">
        <v>1</v>
      </c>
      <c r="D886" s="88" t="s">
        <v>101</v>
      </c>
      <c r="E886" s="126">
        <v>545000</v>
      </c>
      <c r="F886" s="88">
        <v>1</v>
      </c>
      <c r="H886" s="88" t="s">
        <v>311</v>
      </c>
      <c r="I886" s="88">
        <v>2660</v>
      </c>
      <c r="J886" s="88">
        <v>35000</v>
      </c>
      <c r="K886" s="88">
        <v>35238</v>
      </c>
      <c r="L886" s="88" t="s">
        <v>123</v>
      </c>
      <c r="M886" s="89">
        <v>35</v>
      </c>
      <c r="P886" s="88" t="s">
        <v>1267</v>
      </c>
      <c r="S886" s="88">
        <v>201</v>
      </c>
      <c r="U886" s="88">
        <v>226</v>
      </c>
      <c r="V886" s="88" t="s">
        <v>1607</v>
      </c>
      <c r="W886" s="88">
        <v>241</v>
      </c>
      <c r="AC886" s="88">
        <v>3</v>
      </c>
      <c r="AD886" s="88">
        <v>2</v>
      </c>
      <c r="AE886" s="88" t="s">
        <v>108</v>
      </c>
      <c r="AF886" s="88" t="s">
        <v>329</v>
      </c>
      <c r="AG886" s="88">
        <v>4</v>
      </c>
      <c r="AM886" s="88" t="s">
        <v>1268</v>
      </c>
      <c r="AN886" s="88" t="s">
        <v>1269</v>
      </c>
      <c r="AO886" s="88" t="s">
        <v>106</v>
      </c>
      <c r="AP886" s="133" t="str">
        <f t="shared" si="52"/>
        <v>05</v>
      </c>
      <c r="AQ886" s="133" t="str">
        <f t="shared" si="53"/>
        <v>03</v>
      </c>
      <c r="AR886" s="133">
        <f t="shared" si="54"/>
        <v>2020</v>
      </c>
      <c r="AS886" s="133" t="str">
        <f t="shared" si="55"/>
        <v>mars</v>
      </c>
    </row>
    <row r="887" spans="1:45" hidden="1" x14ac:dyDescent="0.25">
      <c r="A887" s="88" t="s">
        <v>1608</v>
      </c>
      <c r="B887" s="90">
        <v>43901</v>
      </c>
      <c r="C887" s="88">
        <v>1</v>
      </c>
      <c r="D887" s="88" t="s">
        <v>101</v>
      </c>
      <c r="E887" s="126">
        <v>55980</v>
      </c>
      <c r="F887" s="88">
        <v>2</v>
      </c>
      <c r="H887" s="88" t="s">
        <v>432</v>
      </c>
      <c r="I887" s="88">
        <v>1810</v>
      </c>
      <c r="J887" s="88">
        <v>35000</v>
      </c>
      <c r="K887" s="88">
        <v>35238</v>
      </c>
      <c r="L887" s="88" t="s">
        <v>123</v>
      </c>
      <c r="M887" s="89">
        <v>35</v>
      </c>
      <c r="P887" s="88" t="s">
        <v>1205</v>
      </c>
      <c r="S887" s="88">
        <v>53</v>
      </c>
      <c r="T887" s="88" t="s">
        <v>1609</v>
      </c>
      <c r="U887" s="88">
        <v>56</v>
      </c>
      <c r="V887" s="88" t="s">
        <v>1610</v>
      </c>
      <c r="AC887" s="88">
        <v>2</v>
      </c>
      <c r="AD887" s="88">
        <v>2</v>
      </c>
      <c r="AE887" s="88" t="s">
        <v>108</v>
      </c>
      <c r="AF887" s="88" t="s">
        <v>152</v>
      </c>
      <c r="AG887" s="88">
        <v>1</v>
      </c>
      <c r="AM887" s="88" t="s">
        <v>1206</v>
      </c>
      <c r="AN887" s="88" t="s">
        <v>1207</v>
      </c>
      <c r="AO887" s="88" t="s">
        <v>106</v>
      </c>
      <c r="AP887" s="133" t="str">
        <f t="shared" si="52"/>
        <v>11</v>
      </c>
      <c r="AQ887" s="133" t="str">
        <f t="shared" si="53"/>
        <v>03</v>
      </c>
      <c r="AR887" s="133">
        <f t="shared" si="54"/>
        <v>2020</v>
      </c>
      <c r="AS887" s="133" t="str">
        <f t="shared" si="55"/>
        <v>mars</v>
      </c>
    </row>
    <row r="888" spans="1:45" hidden="1" x14ac:dyDescent="0.25">
      <c r="A888" s="88" t="s">
        <v>1611</v>
      </c>
      <c r="B888" s="90">
        <v>43894</v>
      </c>
      <c r="C888" s="88">
        <v>1</v>
      </c>
      <c r="D888" s="88" t="s">
        <v>101</v>
      </c>
      <c r="E888" s="126">
        <v>536820</v>
      </c>
      <c r="F888" s="88">
        <v>2</v>
      </c>
      <c r="H888" s="88" t="s">
        <v>161</v>
      </c>
      <c r="I888" s="88">
        <v>5230</v>
      </c>
      <c r="J888" s="88">
        <v>35000</v>
      </c>
      <c r="K888" s="88">
        <v>35238</v>
      </c>
      <c r="L888" s="88" t="s">
        <v>123</v>
      </c>
      <c r="M888" s="89">
        <v>35</v>
      </c>
      <c r="P888" s="88" t="s">
        <v>162</v>
      </c>
      <c r="S888" s="88">
        <v>176</v>
      </c>
      <c r="T888" s="88" t="s">
        <v>1612</v>
      </c>
      <c r="U888" s="88">
        <v>196</v>
      </c>
      <c r="W888" s="88">
        <v>197</v>
      </c>
      <c r="AC888" s="88">
        <v>3</v>
      </c>
      <c r="AD888" s="88">
        <v>2</v>
      </c>
      <c r="AE888" s="88" t="s">
        <v>108</v>
      </c>
      <c r="AF888" s="88" t="s">
        <v>367</v>
      </c>
      <c r="AG888" s="88">
        <v>4</v>
      </c>
      <c r="AM888" s="88" t="s">
        <v>165</v>
      </c>
      <c r="AN888" s="88" t="s">
        <v>166</v>
      </c>
      <c r="AO888" s="88" t="s">
        <v>106</v>
      </c>
      <c r="AP888" s="133" t="str">
        <f t="shared" si="52"/>
        <v>04</v>
      </c>
      <c r="AQ888" s="133" t="str">
        <f t="shared" si="53"/>
        <v>03</v>
      </c>
      <c r="AR888" s="133">
        <f t="shared" si="54"/>
        <v>2020</v>
      </c>
      <c r="AS888" s="133" t="str">
        <f t="shared" si="55"/>
        <v>mars</v>
      </c>
    </row>
    <row r="889" spans="1:45" hidden="1" x14ac:dyDescent="0.25">
      <c r="A889" s="88" t="s">
        <v>1613</v>
      </c>
      <c r="B889" s="90">
        <v>43893</v>
      </c>
      <c r="C889" s="88">
        <v>1</v>
      </c>
      <c r="D889" s="88" t="s">
        <v>101</v>
      </c>
      <c r="E889" s="126">
        <v>231300</v>
      </c>
      <c r="F889" s="88">
        <v>3</v>
      </c>
      <c r="H889" s="88" t="s">
        <v>586</v>
      </c>
      <c r="I889" s="88">
        <v>6980</v>
      </c>
      <c r="J889" s="88">
        <v>35000</v>
      </c>
      <c r="K889" s="88">
        <v>35238</v>
      </c>
      <c r="L889" s="88" t="s">
        <v>123</v>
      </c>
      <c r="M889" s="89">
        <v>35</v>
      </c>
      <c r="P889" s="88" t="s">
        <v>769</v>
      </c>
      <c r="S889" s="88">
        <v>10</v>
      </c>
      <c r="T889" s="88" t="s">
        <v>1465</v>
      </c>
      <c r="AC889" s="88">
        <v>1</v>
      </c>
      <c r="AD889" s="88">
        <v>2</v>
      </c>
      <c r="AE889" s="88" t="s">
        <v>108</v>
      </c>
      <c r="AF889" s="88" t="s">
        <v>190</v>
      </c>
      <c r="AG889" s="88">
        <v>2</v>
      </c>
      <c r="AM889" s="88" t="s">
        <v>365</v>
      </c>
      <c r="AN889" s="88" t="s">
        <v>770</v>
      </c>
      <c r="AO889" s="88" t="s">
        <v>106</v>
      </c>
      <c r="AP889" s="133" t="str">
        <f t="shared" si="52"/>
        <v>03</v>
      </c>
      <c r="AQ889" s="133" t="str">
        <f t="shared" si="53"/>
        <v>03</v>
      </c>
      <c r="AR889" s="133">
        <f t="shared" si="54"/>
        <v>2020</v>
      </c>
      <c r="AS889" s="133" t="str">
        <f t="shared" si="55"/>
        <v>mars</v>
      </c>
    </row>
    <row r="890" spans="1:45" hidden="1" x14ac:dyDescent="0.25">
      <c r="A890" s="88" t="s">
        <v>1614</v>
      </c>
      <c r="B890" s="90">
        <v>43896</v>
      </c>
      <c r="C890" s="88">
        <v>1</v>
      </c>
      <c r="D890" s="88" t="s">
        <v>101</v>
      </c>
      <c r="E890" s="126">
        <v>140000</v>
      </c>
      <c r="F890" s="88">
        <v>21</v>
      </c>
      <c r="H890" s="88" t="s">
        <v>447</v>
      </c>
      <c r="I890" s="88">
        <v>6850</v>
      </c>
      <c r="J890" s="88">
        <v>35000</v>
      </c>
      <c r="K890" s="88">
        <v>35238</v>
      </c>
      <c r="L890" s="88" t="s">
        <v>123</v>
      </c>
      <c r="M890" s="89">
        <v>35</v>
      </c>
      <c r="P890" s="88" t="s">
        <v>1085</v>
      </c>
      <c r="S890" s="88">
        <v>2</v>
      </c>
      <c r="AC890" s="88">
        <v>1</v>
      </c>
      <c r="AD890" s="88">
        <v>2</v>
      </c>
      <c r="AE890" s="88" t="s">
        <v>108</v>
      </c>
      <c r="AF890" s="88" t="s">
        <v>192</v>
      </c>
      <c r="AG890" s="88">
        <v>1</v>
      </c>
      <c r="AM890" s="88" t="s">
        <v>1087</v>
      </c>
      <c r="AN890" s="88" t="s">
        <v>1088</v>
      </c>
      <c r="AO890" s="88" t="s">
        <v>106</v>
      </c>
      <c r="AP890" s="133" t="str">
        <f t="shared" si="52"/>
        <v>06</v>
      </c>
      <c r="AQ890" s="133" t="str">
        <f t="shared" si="53"/>
        <v>03</v>
      </c>
      <c r="AR890" s="133">
        <f t="shared" si="54"/>
        <v>2020</v>
      </c>
      <c r="AS890" s="133" t="str">
        <f t="shared" si="55"/>
        <v>mars</v>
      </c>
    </row>
    <row r="891" spans="1:45" hidden="1" x14ac:dyDescent="0.25">
      <c r="A891" s="88" t="s">
        <v>1615</v>
      </c>
      <c r="B891" s="90">
        <v>43901</v>
      </c>
      <c r="C891" s="88">
        <v>1</v>
      </c>
      <c r="D891" s="88" t="s">
        <v>101</v>
      </c>
      <c r="E891" s="126">
        <v>64172</v>
      </c>
      <c r="F891" s="88">
        <v>15</v>
      </c>
      <c r="H891" s="88" t="s">
        <v>512</v>
      </c>
      <c r="I891" s="88">
        <v>1570</v>
      </c>
      <c r="J891" s="88">
        <v>35000</v>
      </c>
      <c r="K891" s="88">
        <v>35238</v>
      </c>
      <c r="L891" s="88" t="s">
        <v>123</v>
      </c>
      <c r="M891" s="89">
        <v>35</v>
      </c>
      <c r="P891" s="88" t="s">
        <v>929</v>
      </c>
      <c r="S891" s="88">
        <v>33</v>
      </c>
      <c r="AC891" s="88">
        <v>1</v>
      </c>
      <c r="AD891" s="88">
        <v>2</v>
      </c>
      <c r="AE891" s="88" t="s">
        <v>108</v>
      </c>
      <c r="AF891" s="88" t="s">
        <v>137</v>
      </c>
      <c r="AG891" s="88">
        <v>1</v>
      </c>
      <c r="AM891" s="88" t="s">
        <v>931</v>
      </c>
      <c r="AN891" s="88" t="s">
        <v>932</v>
      </c>
      <c r="AO891" s="88" t="s">
        <v>106</v>
      </c>
      <c r="AP891" s="133" t="str">
        <f t="shared" si="52"/>
        <v>11</v>
      </c>
      <c r="AQ891" s="133" t="str">
        <f t="shared" si="53"/>
        <v>03</v>
      </c>
      <c r="AR891" s="133">
        <f t="shared" si="54"/>
        <v>2020</v>
      </c>
      <c r="AS891" s="133" t="str">
        <f t="shared" si="55"/>
        <v>mars</v>
      </c>
    </row>
    <row r="892" spans="1:45" hidden="1" x14ac:dyDescent="0.25">
      <c r="A892" s="88" t="s">
        <v>1616</v>
      </c>
      <c r="B892" s="90">
        <v>43892</v>
      </c>
      <c r="C892" s="88">
        <v>1</v>
      </c>
      <c r="D892" s="88" t="s">
        <v>101</v>
      </c>
      <c r="E892" s="126">
        <v>12000</v>
      </c>
      <c r="F892" s="88">
        <v>6</v>
      </c>
      <c r="H892" s="88" t="s">
        <v>543</v>
      </c>
      <c r="I892" s="88">
        <v>4410</v>
      </c>
      <c r="J892" s="88">
        <v>35000</v>
      </c>
      <c r="K892" s="88">
        <v>35238</v>
      </c>
      <c r="L892" s="88" t="s">
        <v>123</v>
      </c>
      <c r="M892" s="89">
        <v>35</v>
      </c>
      <c r="P892" s="88" t="s">
        <v>733</v>
      </c>
      <c r="S892" s="88">
        <v>28</v>
      </c>
      <c r="AC892" s="88">
        <v>1</v>
      </c>
      <c r="AD892" s="88">
        <v>2</v>
      </c>
      <c r="AE892" s="88" t="s">
        <v>108</v>
      </c>
      <c r="AF892" s="88" t="s">
        <v>308</v>
      </c>
      <c r="AG892" s="88">
        <v>1</v>
      </c>
      <c r="AM892" s="88" t="s">
        <v>735</v>
      </c>
      <c r="AN892" s="88" t="s">
        <v>736</v>
      </c>
      <c r="AO892" s="88" t="s">
        <v>106</v>
      </c>
      <c r="AP892" s="133" t="str">
        <f t="shared" si="52"/>
        <v>02</v>
      </c>
      <c r="AQ892" s="133" t="str">
        <f t="shared" si="53"/>
        <v>03</v>
      </c>
      <c r="AR892" s="133">
        <f t="shared" si="54"/>
        <v>2020</v>
      </c>
      <c r="AS892" s="133" t="str">
        <f t="shared" si="55"/>
        <v>mars</v>
      </c>
    </row>
    <row r="893" spans="1:45" hidden="1" x14ac:dyDescent="0.25">
      <c r="A893" s="88" t="s">
        <v>1618</v>
      </c>
      <c r="B893" s="90">
        <v>43894</v>
      </c>
      <c r="C893" s="88">
        <v>1</v>
      </c>
      <c r="D893" s="88" t="s">
        <v>101</v>
      </c>
      <c r="E893" s="126">
        <v>8000</v>
      </c>
      <c r="F893" s="88">
        <v>2</v>
      </c>
      <c r="H893" s="88" t="s">
        <v>421</v>
      </c>
      <c r="I893" s="88">
        <v>8490</v>
      </c>
      <c r="J893" s="88">
        <v>35000</v>
      </c>
      <c r="K893" s="88">
        <v>35238</v>
      </c>
      <c r="L893" s="88" t="s">
        <v>123</v>
      </c>
      <c r="M893" s="89">
        <v>35</v>
      </c>
      <c r="P893" s="88" t="s">
        <v>422</v>
      </c>
      <c r="S893" s="88">
        <v>106</v>
      </c>
      <c r="U893" s="88">
        <v>158</v>
      </c>
      <c r="AC893" s="88">
        <v>2</v>
      </c>
      <c r="AD893" s="88">
        <v>2</v>
      </c>
      <c r="AE893" s="88" t="s">
        <v>108</v>
      </c>
      <c r="AF893" s="88" t="s">
        <v>310</v>
      </c>
      <c r="AG893" s="88">
        <v>1</v>
      </c>
      <c r="AM893" s="88" t="s">
        <v>424</v>
      </c>
      <c r="AN893" s="88" t="s">
        <v>425</v>
      </c>
      <c r="AO893" s="88" t="s">
        <v>106</v>
      </c>
      <c r="AP893" s="133" t="str">
        <f t="shared" si="52"/>
        <v>04</v>
      </c>
      <c r="AQ893" s="133" t="str">
        <f t="shared" si="53"/>
        <v>03</v>
      </c>
      <c r="AR893" s="133">
        <f t="shared" si="54"/>
        <v>2020</v>
      </c>
      <c r="AS893" s="133" t="str">
        <f t="shared" si="55"/>
        <v>mars</v>
      </c>
    </row>
    <row r="894" spans="1:45" hidden="1" x14ac:dyDescent="0.25">
      <c r="A894" s="88" t="s">
        <v>1620</v>
      </c>
      <c r="B894" s="90">
        <v>43907</v>
      </c>
      <c r="C894" s="88">
        <v>1</v>
      </c>
      <c r="D894" s="88" t="s">
        <v>101</v>
      </c>
      <c r="E894" s="126">
        <v>105000</v>
      </c>
      <c r="F894" s="88">
        <v>9</v>
      </c>
      <c r="H894" s="88" t="s">
        <v>347</v>
      </c>
      <c r="I894" s="88">
        <v>2720</v>
      </c>
      <c r="J894" s="88">
        <v>35000</v>
      </c>
      <c r="K894" s="88">
        <v>35238</v>
      </c>
      <c r="L894" s="88" t="s">
        <v>123</v>
      </c>
      <c r="M894" s="89">
        <v>35</v>
      </c>
      <c r="P894" s="88" t="s">
        <v>779</v>
      </c>
      <c r="S894" s="88">
        <v>81</v>
      </c>
      <c r="AC894" s="88">
        <v>1</v>
      </c>
      <c r="AD894" s="88">
        <v>2</v>
      </c>
      <c r="AE894" s="88" t="s">
        <v>108</v>
      </c>
      <c r="AF894" s="88" t="s">
        <v>210</v>
      </c>
      <c r="AG894" s="88">
        <v>2</v>
      </c>
      <c r="AM894" s="88" t="s">
        <v>781</v>
      </c>
      <c r="AN894" s="88" t="s">
        <v>782</v>
      </c>
      <c r="AO894" s="88" t="s">
        <v>106</v>
      </c>
      <c r="AP894" s="133" t="str">
        <f t="shared" si="52"/>
        <v>17</v>
      </c>
      <c r="AQ894" s="133" t="str">
        <f t="shared" si="53"/>
        <v>03</v>
      </c>
      <c r="AR894" s="133">
        <f t="shared" si="54"/>
        <v>2020</v>
      </c>
      <c r="AS894" s="133" t="str">
        <f t="shared" si="55"/>
        <v>mars</v>
      </c>
    </row>
    <row r="895" spans="1:45" hidden="1" x14ac:dyDescent="0.25">
      <c r="A895" s="88" t="s">
        <v>1622</v>
      </c>
      <c r="B895" s="90">
        <v>43917</v>
      </c>
      <c r="C895" s="88">
        <v>1</v>
      </c>
      <c r="D895" s="88" t="s">
        <v>101</v>
      </c>
      <c r="E895" s="126">
        <v>535000</v>
      </c>
      <c r="F895" s="88">
        <v>15</v>
      </c>
      <c r="H895" s="88" t="s">
        <v>287</v>
      </c>
      <c r="I895" s="88">
        <v>6640</v>
      </c>
      <c r="J895" s="88">
        <v>35000</v>
      </c>
      <c r="K895" s="88">
        <v>35238</v>
      </c>
      <c r="L895" s="88" t="s">
        <v>123</v>
      </c>
      <c r="M895" s="89">
        <v>35</v>
      </c>
      <c r="P895" s="88" t="s">
        <v>288</v>
      </c>
      <c r="S895" s="88">
        <v>101</v>
      </c>
      <c r="U895" s="88">
        <v>118</v>
      </c>
      <c r="AC895" s="88">
        <v>2</v>
      </c>
      <c r="AD895" s="88">
        <v>4</v>
      </c>
      <c r="AE895" s="88" t="s">
        <v>126</v>
      </c>
      <c r="AF895" s="88" t="s">
        <v>215</v>
      </c>
      <c r="AG895" s="88">
        <v>0</v>
      </c>
      <c r="AM895" s="88" t="s">
        <v>289</v>
      </c>
      <c r="AN895" s="88" t="s">
        <v>290</v>
      </c>
      <c r="AO895" s="88" t="s">
        <v>106</v>
      </c>
      <c r="AP895" s="133" t="str">
        <f t="shared" si="52"/>
        <v>27</v>
      </c>
      <c r="AQ895" s="133" t="str">
        <f t="shared" si="53"/>
        <v>03</v>
      </c>
      <c r="AR895" s="133">
        <f t="shared" si="54"/>
        <v>2020</v>
      </c>
      <c r="AS895" s="133" t="str">
        <f t="shared" si="55"/>
        <v>mars</v>
      </c>
    </row>
    <row r="896" spans="1:45" hidden="1" x14ac:dyDescent="0.25">
      <c r="A896" s="88" t="s">
        <v>1623</v>
      </c>
      <c r="B896" s="90">
        <v>43928</v>
      </c>
      <c r="C896" s="88">
        <v>1</v>
      </c>
      <c r="D896" s="88" t="s">
        <v>101</v>
      </c>
      <c r="E896" s="126">
        <v>225000</v>
      </c>
      <c r="F896" s="88">
        <v>15</v>
      </c>
      <c r="H896" s="88" t="s">
        <v>1216</v>
      </c>
      <c r="I896" s="88">
        <v>1570</v>
      </c>
      <c r="J896" s="88">
        <v>35000</v>
      </c>
      <c r="K896" s="88">
        <v>35238</v>
      </c>
      <c r="L896" s="88" t="s">
        <v>123</v>
      </c>
      <c r="M896" s="89">
        <v>35</v>
      </c>
      <c r="P896" s="88" t="s">
        <v>929</v>
      </c>
      <c r="S896" s="88">
        <v>21</v>
      </c>
      <c r="U896" s="88">
        <v>22</v>
      </c>
      <c r="W896" s="88">
        <v>32</v>
      </c>
      <c r="Y896" s="88">
        <v>38</v>
      </c>
      <c r="AC896" s="88">
        <v>4</v>
      </c>
      <c r="AD896" s="88">
        <v>2</v>
      </c>
      <c r="AE896" s="88" t="s">
        <v>108</v>
      </c>
      <c r="AF896" s="88" t="s">
        <v>231</v>
      </c>
      <c r="AG896" s="88">
        <v>2</v>
      </c>
      <c r="AM896" s="88" t="s">
        <v>931</v>
      </c>
      <c r="AN896" s="88" t="s">
        <v>932</v>
      </c>
      <c r="AO896" s="88" t="s">
        <v>106</v>
      </c>
      <c r="AP896" s="133" t="str">
        <f t="shared" si="52"/>
        <v>07</v>
      </c>
      <c r="AQ896" s="133" t="str">
        <f t="shared" si="53"/>
        <v>04</v>
      </c>
      <c r="AR896" s="133">
        <f t="shared" si="54"/>
        <v>2020</v>
      </c>
      <c r="AS896" s="133" t="str">
        <f t="shared" si="55"/>
        <v>avril</v>
      </c>
    </row>
    <row r="897" spans="1:45" hidden="1" x14ac:dyDescent="0.25">
      <c r="A897" s="88" t="s">
        <v>1624</v>
      </c>
      <c r="B897" s="90">
        <v>43903</v>
      </c>
      <c r="C897" s="88">
        <v>1</v>
      </c>
      <c r="D897" s="88" t="s">
        <v>101</v>
      </c>
      <c r="E897" s="126">
        <v>700000</v>
      </c>
      <c r="F897" s="88">
        <v>1</v>
      </c>
      <c r="H897" s="88" t="s">
        <v>797</v>
      </c>
      <c r="I897" s="88">
        <v>8780</v>
      </c>
      <c r="J897" s="88">
        <v>35000</v>
      </c>
      <c r="K897" s="88">
        <v>35238</v>
      </c>
      <c r="L897" s="88" t="s">
        <v>123</v>
      </c>
      <c r="M897" s="89">
        <v>35</v>
      </c>
      <c r="P897" s="88" t="s">
        <v>1367</v>
      </c>
      <c r="S897" s="88">
        <v>59</v>
      </c>
      <c r="U897" s="88">
        <v>60</v>
      </c>
      <c r="AC897" s="88">
        <v>2</v>
      </c>
      <c r="AD897" s="88">
        <v>4</v>
      </c>
      <c r="AE897" s="88" t="s">
        <v>126</v>
      </c>
      <c r="AF897" s="88" t="s">
        <v>242</v>
      </c>
      <c r="AG897" s="88">
        <v>0</v>
      </c>
      <c r="AM897" s="88" t="s">
        <v>1369</v>
      </c>
      <c r="AN897" s="88" t="s">
        <v>1370</v>
      </c>
      <c r="AO897" s="88" t="s">
        <v>106</v>
      </c>
      <c r="AP897" s="133" t="str">
        <f t="shared" si="52"/>
        <v>13</v>
      </c>
      <c r="AQ897" s="133" t="str">
        <f t="shared" si="53"/>
        <v>03</v>
      </c>
      <c r="AR897" s="133">
        <f t="shared" si="54"/>
        <v>2020</v>
      </c>
      <c r="AS897" s="133" t="str">
        <f t="shared" si="55"/>
        <v>mars</v>
      </c>
    </row>
    <row r="898" spans="1:45" hidden="1" x14ac:dyDescent="0.25">
      <c r="A898" s="88" t="s">
        <v>1625</v>
      </c>
      <c r="B898" s="90">
        <v>43913</v>
      </c>
      <c r="C898" s="88">
        <v>1</v>
      </c>
      <c r="D898" s="88" t="s">
        <v>101</v>
      </c>
      <c r="E898" s="126">
        <v>210000</v>
      </c>
      <c r="F898" s="88">
        <v>2</v>
      </c>
      <c r="H898" s="88" t="s">
        <v>543</v>
      </c>
      <c r="I898" s="88">
        <v>4410</v>
      </c>
      <c r="J898" s="88">
        <v>35000</v>
      </c>
      <c r="K898" s="88">
        <v>35238</v>
      </c>
      <c r="L898" s="88" t="s">
        <v>123</v>
      </c>
      <c r="M898" s="89">
        <v>35</v>
      </c>
      <c r="P898" s="88" t="s">
        <v>658</v>
      </c>
      <c r="S898" s="88">
        <v>10</v>
      </c>
      <c r="T898" s="88" t="s">
        <v>659</v>
      </c>
      <c r="AC898" s="88">
        <v>1</v>
      </c>
      <c r="AD898" s="88">
        <v>2</v>
      </c>
      <c r="AE898" s="88" t="s">
        <v>108</v>
      </c>
      <c r="AF898" s="88" t="s">
        <v>260</v>
      </c>
      <c r="AG898" s="88">
        <v>3</v>
      </c>
      <c r="AM898" s="88" t="s">
        <v>660</v>
      </c>
      <c r="AN898" s="88" t="s">
        <v>661</v>
      </c>
      <c r="AO898" s="88" t="s">
        <v>106</v>
      </c>
      <c r="AP898" s="133" t="str">
        <f t="shared" si="52"/>
        <v>23</v>
      </c>
      <c r="AQ898" s="133" t="str">
        <f t="shared" si="53"/>
        <v>03</v>
      </c>
      <c r="AR898" s="133">
        <f t="shared" si="54"/>
        <v>2020</v>
      </c>
      <c r="AS898" s="133" t="str">
        <f t="shared" si="55"/>
        <v>mars</v>
      </c>
    </row>
    <row r="899" spans="1:45" hidden="1" x14ac:dyDescent="0.25">
      <c r="A899" s="88" t="s">
        <v>1626</v>
      </c>
      <c r="B899" s="90">
        <v>43906</v>
      </c>
      <c r="C899" s="88">
        <v>1</v>
      </c>
      <c r="D899" s="88" t="s">
        <v>101</v>
      </c>
      <c r="E899" s="126">
        <v>390000</v>
      </c>
      <c r="F899" s="88">
        <v>3</v>
      </c>
      <c r="H899" s="88" t="s">
        <v>586</v>
      </c>
      <c r="I899" s="88">
        <v>6980</v>
      </c>
      <c r="J899" s="88">
        <v>35000</v>
      </c>
      <c r="K899" s="88">
        <v>35238</v>
      </c>
      <c r="L899" s="88" t="s">
        <v>123</v>
      </c>
      <c r="M899" s="89">
        <v>35</v>
      </c>
      <c r="P899" s="88" t="s">
        <v>769</v>
      </c>
      <c r="S899" s="88">
        <v>18</v>
      </c>
      <c r="T899" s="88" t="s">
        <v>1627</v>
      </c>
      <c r="U899" s="88">
        <v>20</v>
      </c>
      <c r="W899" s="88">
        <v>27</v>
      </c>
      <c r="AC899" s="88">
        <v>3</v>
      </c>
      <c r="AD899" s="88">
        <v>2</v>
      </c>
      <c r="AE899" s="88" t="s">
        <v>108</v>
      </c>
      <c r="AF899" s="88" t="s">
        <v>188</v>
      </c>
      <c r="AG899" s="88">
        <v>4</v>
      </c>
      <c r="AM899" s="88" t="s">
        <v>365</v>
      </c>
      <c r="AN899" s="88" t="s">
        <v>770</v>
      </c>
      <c r="AO899" s="88" t="s">
        <v>106</v>
      </c>
      <c r="AP899" s="133" t="str">
        <f t="shared" ref="AP899:AP962" si="56">TEXT(DAY(B899),"jj")</f>
        <v>16</v>
      </c>
      <c r="AQ899" s="133" t="str">
        <f t="shared" ref="AQ899:AQ962" si="57">TEXT(MONTH(B899),"jj")</f>
        <v>03</v>
      </c>
      <c r="AR899" s="133">
        <f t="shared" ref="AR899:AR962" si="58">YEAR(B899)</f>
        <v>2020</v>
      </c>
      <c r="AS899" s="133" t="str">
        <f t="shared" ref="AS899:AS962" si="59">TEXT(B899, "mmmm")</f>
        <v>mars</v>
      </c>
    </row>
    <row r="900" spans="1:45" hidden="1" x14ac:dyDescent="0.25">
      <c r="A900" s="88" t="s">
        <v>1628</v>
      </c>
      <c r="B900" s="90">
        <v>43907</v>
      </c>
      <c r="C900" s="88">
        <v>1</v>
      </c>
      <c r="D900" s="88" t="s">
        <v>101</v>
      </c>
      <c r="E900" s="126">
        <v>440000</v>
      </c>
      <c r="F900" s="88">
        <v>2</v>
      </c>
      <c r="H900" s="88" t="s">
        <v>1629</v>
      </c>
      <c r="I900" s="88">
        <v>8811</v>
      </c>
      <c r="J900" s="88">
        <v>35000</v>
      </c>
      <c r="K900" s="88">
        <v>35238</v>
      </c>
      <c r="L900" s="88" t="s">
        <v>123</v>
      </c>
      <c r="M900" s="89">
        <v>35</v>
      </c>
      <c r="P900" s="88" t="s">
        <v>1630</v>
      </c>
      <c r="S900" s="88">
        <v>34</v>
      </c>
      <c r="U900" s="88">
        <v>39</v>
      </c>
      <c r="V900" s="88" t="s">
        <v>1541</v>
      </c>
      <c r="AC900" s="88">
        <v>2</v>
      </c>
      <c r="AD900" s="88">
        <v>2</v>
      </c>
      <c r="AE900" s="88" t="s">
        <v>108</v>
      </c>
      <c r="AF900" s="88" t="s">
        <v>176</v>
      </c>
      <c r="AG900" s="88">
        <v>3</v>
      </c>
      <c r="AM900" s="88" t="s">
        <v>1631</v>
      </c>
      <c r="AN900" s="88" t="s">
        <v>438</v>
      </c>
      <c r="AO900" s="88" t="s">
        <v>106</v>
      </c>
      <c r="AP900" s="133" t="str">
        <f t="shared" si="56"/>
        <v>17</v>
      </c>
      <c r="AQ900" s="133" t="str">
        <f t="shared" si="57"/>
        <v>03</v>
      </c>
      <c r="AR900" s="133">
        <f t="shared" si="58"/>
        <v>2020</v>
      </c>
      <c r="AS900" s="133" t="str">
        <f t="shared" si="59"/>
        <v>mars</v>
      </c>
    </row>
    <row r="901" spans="1:45" hidden="1" x14ac:dyDescent="0.25">
      <c r="A901" s="88" t="s">
        <v>1632</v>
      </c>
      <c r="B901" s="90">
        <v>43913</v>
      </c>
      <c r="C901" s="88">
        <v>1</v>
      </c>
      <c r="D901" s="88" t="s">
        <v>101</v>
      </c>
      <c r="E901" s="126">
        <v>130000</v>
      </c>
      <c r="F901" s="88">
        <v>10</v>
      </c>
      <c r="H901" s="88" t="s">
        <v>975</v>
      </c>
      <c r="I901" s="88">
        <v>5650</v>
      </c>
      <c r="J901" s="88">
        <v>35000</v>
      </c>
      <c r="K901" s="88">
        <v>35238</v>
      </c>
      <c r="L901" s="88" t="s">
        <v>123</v>
      </c>
      <c r="M901" s="89">
        <v>35</v>
      </c>
      <c r="P901" s="88" t="s">
        <v>1210</v>
      </c>
      <c r="S901" s="88">
        <v>19</v>
      </c>
      <c r="T901" s="88" t="s">
        <v>1575</v>
      </c>
      <c r="AC901" s="88">
        <v>1</v>
      </c>
      <c r="AD901" s="88">
        <v>2</v>
      </c>
      <c r="AE901" s="88" t="s">
        <v>108</v>
      </c>
      <c r="AF901" s="88" t="s">
        <v>309</v>
      </c>
      <c r="AG901" s="88">
        <v>3</v>
      </c>
      <c r="AM901" s="88" t="s">
        <v>1212</v>
      </c>
      <c r="AN901" s="88" t="s">
        <v>1213</v>
      </c>
      <c r="AO901" s="88" t="s">
        <v>106</v>
      </c>
      <c r="AP901" s="133" t="str">
        <f t="shared" si="56"/>
        <v>23</v>
      </c>
      <c r="AQ901" s="133" t="str">
        <f t="shared" si="57"/>
        <v>03</v>
      </c>
      <c r="AR901" s="133">
        <f t="shared" si="58"/>
        <v>2020</v>
      </c>
      <c r="AS901" s="133" t="str">
        <f t="shared" si="59"/>
        <v>mars</v>
      </c>
    </row>
    <row r="902" spans="1:45" hidden="1" x14ac:dyDescent="0.25">
      <c r="A902" s="88" t="s">
        <v>1633</v>
      </c>
      <c r="B902" s="90">
        <v>43920</v>
      </c>
      <c r="C902" s="88">
        <v>1</v>
      </c>
      <c r="D902" s="88" t="s">
        <v>101</v>
      </c>
      <c r="E902" s="126">
        <v>153000</v>
      </c>
      <c r="F902" s="88">
        <v>4</v>
      </c>
      <c r="H902" s="88" t="s">
        <v>371</v>
      </c>
      <c r="I902" s="88">
        <v>8030</v>
      </c>
      <c r="J902" s="88">
        <v>35000</v>
      </c>
      <c r="K902" s="88">
        <v>35238</v>
      </c>
      <c r="L902" s="88" t="s">
        <v>123</v>
      </c>
      <c r="M902" s="89">
        <v>35</v>
      </c>
      <c r="P902" s="88" t="s">
        <v>1634</v>
      </c>
      <c r="S902" s="88">
        <v>18</v>
      </c>
      <c r="AC902" s="88">
        <v>1</v>
      </c>
      <c r="AD902" s="88">
        <v>3</v>
      </c>
      <c r="AE902" s="88" t="s">
        <v>107</v>
      </c>
      <c r="AG902" s="88">
        <v>0</v>
      </c>
      <c r="AM902" s="88" t="s">
        <v>1635</v>
      </c>
      <c r="AN902" s="88" t="s">
        <v>1636</v>
      </c>
      <c r="AO902" s="88" t="s">
        <v>106</v>
      </c>
      <c r="AP902" s="133" t="str">
        <f t="shared" si="56"/>
        <v>30</v>
      </c>
      <c r="AQ902" s="133" t="str">
        <f t="shared" si="57"/>
        <v>03</v>
      </c>
      <c r="AR902" s="133">
        <f t="shared" si="58"/>
        <v>2020</v>
      </c>
      <c r="AS902" s="133" t="str">
        <f t="shared" si="59"/>
        <v>mars</v>
      </c>
    </row>
    <row r="903" spans="1:45" hidden="1" x14ac:dyDescent="0.25">
      <c r="A903" s="88" t="s">
        <v>1633</v>
      </c>
      <c r="B903" s="90">
        <v>43920</v>
      </c>
      <c r="C903" s="88">
        <v>1</v>
      </c>
      <c r="D903" s="88" t="s">
        <v>101</v>
      </c>
      <c r="E903" s="126">
        <v>153000</v>
      </c>
      <c r="F903" s="88">
        <v>4</v>
      </c>
      <c r="H903" s="88" t="s">
        <v>371</v>
      </c>
      <c r="I903" s="88">
        <v>8030</v>
      </c>
      <c r="J903" s="88">
        <v>35000</v>
      </c>
      <c r="K903" s="88">
        <v>35238</v>
      </c>
      <c r="L903" s="88" t="s">
        <v>123</v>
      </c>
      <c r="M903" s="89">
        <v>35</v>
      </c>
      <c r="P903" s="88" t="s">
        <v>1634</v>
      </c>
      <c r="S903" s="88">
        <v>1</v>
      </c>
      <c r="T903" s="88" t="s">
        <v>674</v>
      </c>
      <c r="AC903" s="88">
        <v>1</v>
      </c>
      <c r="AD903" s="88">
        <v>2</v>
      </c>
      <c r="AE903" s="88" t="s">
        <v>108</v>
      </c>
      <c r="AF903" s="88" t="s">
        <v>258</v>
      </c>
      <c r="AG903" s="88">
        <v>2</v>
      </c>
      <c r="AM903" s="88" t="s">
        <v>1635</v>
      </c>
      <c r="AN903" s="88" t="s">
        <v>1636</v>
      </c>
      <c r="AO903" s="88" t="s">
        <v>106</v>
      </c>
      <c r="AP903" s="133" t="str">
        <f t="shared" si="56"/>
        <v>30</v>
      </c>
      <c r="AQ903" s="133" t="str">
        <f t="shared" si="57"/>
        <v>03</v>
      </c>
      <c r="AR903" s="133">
        <f t="shared" si="58"/>
        <v>2020</v>
      </c>
      <c r="AS903" s="133" t="str">
        <f t="shared" si="59"/>
        <v>mars</v>
      </c>
    </row>
    <row r="904" spans="1:45" hidden="1" x14ac:dyDescent="0.25">
      <c r="A904" s="88" t="s">
        <v>1637</v>
      </c>
      <c r="B904" s="90">
        <v>43938</v>
      </c>
      <c r="C904" s="88">
        <v>1</v>
      </c>
      <c r="D904" s="88" t="s">
        <v>101</v>
      </c>
      <c r="E904" s="126">
        <v>10000</v>
      </c>
      <c r="F904" s="88">
        <v>3</v>
      </c>
      <c r="H904" s="88" t="s">
        <v>313</v>
      </c>
      <c r="I904" s="88">
        <v>4510</v>
      </c>
      <c r="J904" s="88">
        <v>35000</v>
      </c>
      <c r="K904" s="88">
        <v>35238</v>
      </c>
      <c r="L904" s="88" t="s">
        <v>123</v>
      </c>
      <c r="M904" s="89">
        <v>35</v>
      </c>
      <c r="P904" s="88" t="s">
        <v>1638</v>
      </c>
      <c r="S904" s="88">
        <v>6</v>
      </c>
      <c r="T904" s="88" t="s">
        <v>1194</v>
      </c>
      <c r="AC904" s="88">
        <v>1</v>
      </c>
      <c r="AD904" s="88">
        <v>2</v>
      </c>
      <c r="AE904" s="88" t="s">
        <v>108</v>
      </c>
      <c r="AF904" s="88" t="s">
        <v>120</v>
      </c>
      <c r="AG904" s="88">
        <v>3</v>
      </c>
      <c r="AM904" s="88" t="s">
        <v>1639</v>
      </c>
      <c r="AN904" s="88" t="s">
        <v>1640</v>
      </c>
      <c r="AO904" s="88" t="s">
        <v>106</v>
      </c>
      <c r="AP904" s="133" t="str">
        <f t="shared" si="56"/>
        <v>17</v>
      </c>
      <c r="AQ904" s="133" t="str">
        <f t="shared" si="57"/>
        <v>04</v>
      </c>
      <c r="AR904" s="133">
        <f t="shared" si="58"/>
        <v>2020</v>
      </c>
      <c r="AS904" s="133" t="str">
        <f t="shared" si="59"/>
        <v>avril</v>
      </c>
    </row>
    <row r="905" spans="1:45" hidden="1" x14ac:dyDescent="0.25">
      <c r="A905" s="88" t="s">
        <v>1641</v>
      </c>
      <c r="B905" s="90">
        <v>43931</v>
      </c>
      <c r="C905" s="88">
        <v>1</v>
      </c>
      <c r="D905" s="88" t="s">
        <v>101</v>
      </c>
      <c r="E905" s="126">
        <v>145000</v>
      </c>
      <c r="F905" s="88">
        <v>24</v>
      </c>
      <c r="H905" s="88" t="s">
        <v>506</v>
      </c>
      <c r="I905" s="88">
        <v>8710</v>
      </c>
      <c r="J905" s="88">
        <v>35000</v>
      </c>
      <c r="K905" s="88">
        <v>35238</v>
      </c>
      <c r="L905" s="88" t="s">
        <v>123</v>
      </c>
      <c r="M905" s="89">
        <v>35</v>
      </c>
      <c r="P905" s="88" t="s">
        <v>1642</v>
      </c>
      <c r="S905" s="88">
        <v>12</v>
      </c>
      <c r="U905" s="88">
        <v>9</v>
      </c>
      <c r="V905" s="88" t="s">
        <v>1556</v>
      </c>
      <c r="AC905" s="88">
        <v>2</v>
      </c>
      <c r="AD905" s="88">
        <v>2</v>
      </c>
      <c r="AE905" s="88" t="s">
        <v>108</v>
      </c>
      <c r="AF905" s="88" t="s">
        <v>231</v>
      </c>
      <c r="AG905" s="88">
        <v>2</v>
      </c>
      <c r="AM905" s="88" t="s">
        <v>1643</v>
      </c>
      <c r="AN905" s="88" t="s">
        <v>1644</v>
      </c>
      <c r="AO905" s="88" t="s">
        <v>106</v>
      </c>
      <c r="AP905" s="133" t="str">
        <f t="shared" si="56"/>
        <v>10</v>
      </c>
      <c r="AQ905" s="133" t="str">
        <f t="shared" si="57"/>
        <v>04</v>
      </c>
      <c r="AR905" s="133">
        <f t="shared" si="58"/>
        <v>2020</v>
      </c>
      <c r="AS905" s="133" t="str">
        <f t="shared" si="59"/>
        <v>avril</v>
      </c>
    </row>
    <row r="906" spans="1:45" hidden="1" x14ac:dyDescent="0.25">
      <c r="A906" s="88" t="s">
        <v>1645</v>
      </c>
      <c r="B906" s="90">
        <v>43938</v>
      </c>
      <c r="C906" s="88">
        <v>1</v>
      </c>
      <c r="D906" s="88" t="s">
        <v>101</v>
      </c>
      <c r="E906" s="126">
        <v>112000</v>
      </c>
      <c r="F906" s="88">
        <v>4</v>
      </c>
      <c r="G906" s="88" t="s">
        <v>139</v>
      </c>
      <c r="H906" s="88" t="s">
        <v>975</v>
      </c>
      <c r="I906" s="88">
        <v>5650</v>
      </c>
      <c r="J906" s="88">
        <v>35000</v>
      </c>
      <c r="K906" s="88">
        <v>35238</v>
      </c>
      <c r="L906" s="88" t="s">
        <v>123</v>
      </c>
      <c r="M906" s="89">
        <v>35</v>
      </c>
      <c r="P906" s="88" t="s">
        <v>1519</v>
      </c>
      <c r="S906" s="88">
        <v>16</v>
      </c>
      <c r="T906" s="88" t="s">
        <v>1646</v>
      </c>
      <c r="AC906" s="88">
        <v>1</v>
      </c>
      <c r="AD906" s="88">
        <v>2</v>
      </c>
      <c r="AE906" s="88" t="s">
        <v>108</v>
      </c>
      <c r="AF906" s="88" t="s">
        <v>109</v>
      </c>
      <c r="AG906" s="88">
        <v>2</v>
      </c>
      <c r="AM906" s="88" t="s">
        <v>1520</v>
      </c>
      <c r="AN906" s="88" t="s">
        <v>1521</v>
      </c>
      <c r="AO906" s="88" t="s">
        <v>106</v>
      </c>
      <c r="AP906" s="133" t="str">
        <f t="shared" si="56"/>
        <v>17</v>
      </c>
      <c r="AQ906" s="133" t="str">
        <f t="shared" si="57"/>
        <v>04</v>
      </c>
      <c r="AR906" s="133">
        <f t="shared" si="58"/>
        <v>2020</v>
      </c>
      <c r="AS906" s="133" t="str">
        <f t="shared" si="59"/>
        <v>avril</v>
      </c>
    </row>
    <row r="907" spans="1:45" hidden="1" x14ac:dyDescent="0.25">
      <c r="A907" s="88" t="s">
        <v>1647</v>
      </c>
      <c r="B907" s="90">
        <v>43936</v>
      </c>
      <c r="C907" s="88">
        <v>1</v>
      </c>
      <c r="D907" s="88" t="s">
        <v>101</v>
      </c>
      <c r="E907" s="126">
        <v>110000</v>
      </c>
      <c r="F907" s="88">
        <v>12</v>
      </c>
      <c r="H907" s="88" t="s">
        <v>1121</v>
      </c>
      <c r="I907" s="88">
        <v>8870</v>
      </c>
      <c r="J907" s="88">
        <v>35000</v>
      </c>
      <c r="K907" s="88">
        <v>35238</v>
      </c>
      <c r="L907" s="88" t="s">
        <v>123</v>
      </c>
      <c r="M907" s="89">
        <v>35</v>
      </c>
      <c r="P907" s="88" t="s">
        <v>609</v>
      </c>
      <c r="S907" s="88">
        <v>2</v>
      </c>
      <c r="T907" s="88" t="s">
        <v>451</v>
      </c>
      <c r="AC907" s="88">
        <v>1</v>
      </c>
      <c r="AD907" s="88">
        <v>2</v>
      </c>
      <c r="AE907" s="88" t="s">
        <v>108</v>
      </c>
      <c r="AF907" s="88" t="s">
        <v>250</v>
      </c>
      <c r="AG907" s="88">
        <v>2</v>
      </c>
      <c r="AM907" s="88" t="s">
        <v>611</v>
      </c>
      <c r="AN907" s="88" t="s">
        <v>612</v>
      </c>
      <c r="AO907" s="88" t="s">
        <v>106</v>
      </c>
      <c r="AP907" s="133" t="str">
        <f t="shared" si="56"/>
        <v>15</v>
      </c>
      <c r="AQ907" s="133" t="str">
        <f t="shared" si="57"/>
        <v>04</v>
      </c>
      <c r="AR907" s="133">
        <f t="shared" si="58"/>
        <v>2020</v>
      </c>
      <c r="AS907" s="133" t="str">
        <f t="shared" si="59"/>
        <v>avril</v>
      </c>
    </row>
    <row r="908" spans="1:45" hidden="1" x14ac:dyDescent="0.25">
      <c r="A908" s="88" t="s">
        <v>1648</v>
      </c>
      <c r="B908" s="90">
        <v>43951</v>
      </c>
      <c r="C908" s="88">
        <v>1</v>
      </c>
      <c r="D908" s="88" t="s">
        <v>101</v>
      </c>
      <c r="E908" s="126">
        <v>215000</v>
      </c>
      <c r="F908" s="88">
        <v>7</v>
      </c>
      <c r="H908" s="88" t="s">
        <v>357</v>
      </c>
      <c r="I908" s="88">
        <v>9290</v>
      </c>
      <c r="J908" s="88">
        <v>35000</v>
      </c>
      <c r="K908" s="88">
        <v>35238</v>
      </c>
      <c r="L908" s="88" t="s">
        <v>123</v>
      </c>
      <c r="M908" s="89">
        <v>35</v>
      </c>
      <c r="P908" s="88" t="s">
        <v>1409</v>
      </c>
      <c r="S908" s="88">
        <v>122</v>
      </c>
      <c r="T908" s="88" t="s">
        <v>352</v>
      </c>
      <c r="AC908" s="88">
        <v>1</v>
      </c>
      <c r="AD908" s="88">
        <v>4</v>
      </c>
      <c r="AE908" s="88" t="s">
        <v>126</v>
      </c>
      <c r="AF908" s="88" t="s">
        <v>191</v>
      </c>
      <c r="AG908" s="88">
        <v>0</v>
      </c>
      <c r="AM908" s="88" t="s">
        <v>1411</v>
      </c>
      <c r="AN908" s="88" t="s">
        <v>1412</v>
      </c>
      <c r="AO908" s="88" t="s">
        <v>106</v>
      </c>
      <c r="AP908" s="133" t="str">
        <f t="shared" si="56"/>
        <v>30</v>
      </c>
      <c r="AQ908" s="133" t="str">
        <f t="shared" si="57"/>
        <v>04</v>
      </c>
      <c r="AR908" s="133">
        <f t="shared" si="58"/>
        <v>2020</v>
      </c>
      <c r="AS908" s="133" t="str">
        <f t="shared" si="59"/>
        <v>avril</v>
      </c>
    </row>
    <row r="909" spans="1:45" hidden="1" x14ac:dyDescent="0.25">
      <c r="A909" s="88" t="s">
        <v>1649</v>
      </c>
      <c r="B909" s="90">
        <v>43958</v>
      </c>
      <c r="C909" s="88">
        <v>1</v>
      </c>
      <c r="D909" s="88" t="s">
        <v>101</v>
      </c>
      <c r="E909" s="126">
        <v>290000</v>
      </c>
      <c r="F909" s="88">
        <v>3</v>
      </c>
      <c r="H909" s="88" t="s">
        <v>493</v>
      </c>
      <c r="I909" s="88">
        <v>1980</v>
      </c>
      <c r="J909" s="88">
        <v>35000</v>
      </c>
      <c r="K909" s="88">
        <v>35238</v>
      </c>
      <c r="L909" s="88" t="s">
        <v>123</v>
      </c>
      <c r="M909" s="89">
        <v>35</v>
      </c>
      <c r="P909" s="88" t="s">
        <v>1650</v>
      </c>
      <c r="AC909" s="88">
        <v>0</v>
      </c>
      <c r="AH909" s="88" t="s">
        <v>105</v>
      </c>
      <c r="AI909" s="88" t="s">
        <v>11</v>
      </c>
      <c r="AL909" s="88" t="s">
        <v>227</v>
      </c>
      <c r="AM909" s="88" t="s">
        <v>345</v>
      </c>
      <c r="AN909" s="88" t="s">
        <v>1463</v>
      </c>
      <c r="AO909" s="88" t="s">
        <v>106</v>
      </c>
      <c r="AP909" s="133" t="str">
        <f t="shared" si="56"/>
        <v>07</v>
      </c>
      <c r="AQ909" s="133" t="str">
        <f t="shared" si="57"/>
        <v>05</v>
      </c>
      <c r="AR909" s="133">
        <f t="shared" si="58"/>
        <v>2020</v>
      </c>
      <c r="AS909" s="133" t="str">
        <f t="shared" si="59"/>
        <v>mai</v>
      </c>
    </row>
    <row r="910" spans="1:45" hidden="1" x14ac:dyDescent="0.25">
      <c r="A910" s="88" t="s">
        <v>1651</v>
      </c>
      <c r="B910" s="90">
        <v>43951</v>
      </c>
      <c r="C910" s="88">
        <v>1</v>
      </c>
      <c r="D910" s="88" t="s">
        <v>101</v>
      </c>
      <c r="E910" s="126">
        <v>685000</v>
      </c>
      <c r="F910" s="88">
        <v>16</v>
      </c>
      <c r="G910" s="88" t="s">
        <v>122</v>
      </c>
      <c r="H910" s="88" t="s">
        <v>347</v>
      </c>
      <c r="I910" s="88">
        <v>2720</v>
      </c>
      <c r="J910" s="88">
        <v>35000</v>
      </c>
      <c r="K910" s="88">
        <v>35238</v>
      </c>
      <c r="L910" s="88" t="s">
        <v>123</v>
      </c>
      <c r="M910" s="89">
        <v>35</v>
      </c>
      <c r="P910" s="88" t="s">
        <v>1652</v>
      </c>
      <c r="AC910" s="88">
        <v>0</v>
      </c>
      <c r="AD910" s="88">
        <v>1</v>
      </c>
      <c r="AE910" s="88" t="s">
        <v>10</v>
      </c>
      <c r="AF910" s="88" t="s">
        <v>279</v>
      </c>
      <c r="AG910" s="88">
        <v>5</v>
      </c>
      <c r="AH910" s="88" t="s">
        <v>105</v>
      </c>
      <c r="AI910" s="88" t="s">
        <v>11</v>
      </c>
      <c r="AL910" s="88" t="s">
        <v>178</v>
      </c>
      <c r="AM910" s="88" t="s">
        <v>1653</v>
      </c>
      <c r="AN910" s="88" t="s">
        <v>1654</v>
      </c>
      <c r="AO910" s="88" t="s">
        <v>106</v>
      </c>
      <c r="AP910" s="133" t="str">
        <f t="shared" si="56"/>
        <v>30</v>
      </c>
      <c r="AQ910" s="133" t="str">
        <f t="shared" si="57"/>
        <v>04</v>
      </c>
      <c r="AR910" s="133">
        <f t="shared" si="58"/>
        <v>2020</v>
      </c>
      <c r="AS910" s="133" t="str">
        <f t="shared" si="59"/>
        <v>avril</v>
      </c>
    </row>
    <row r="911" spans="1:45" hidden="1" x14ac:dyDescent="0.25">
      <c r="A911" s="88" t="s">
        <v>1651</v>
      </c>
      <c r="B911" s="90">
        <v>43951</v>
      </c>
      <c r="C911" s="88">
        <v>1</v>
      </c>
      <c r="D911" s="88" t="s">
        <v>101</v>
      </c>
      <c r="E911" s="126">
        <v>685000</v>
      </c>
      <c r="F911" s="88">
        <v>16</v>
      </c>
      <c r="H911" s="88" t="s">
        <v>347</v>
      </c>
      <c r="I911" s="88">
        <v>2720</v>
      </c>
      <c r="J911" s="88">
        <v>35000</v>
      </c>
      <c r="K911" s="88">
        <v>35238</v>
      </c>
      <c r="L911" s="88" t="s">
        <v>123</v>
      </c>
      <c r="M911" s="89">
        <v>35</v>
      </c>
      <c r="P911" s="88" t="s">
        <v>1655</v>
      </c>
      <c r="AC911" s="88">
        <v>0</v>
      </c>
      <c r="AH911" s="88" t="s">
        <v>105</v>
      </c>
      <c r="AI911" s="88" t="s">
        <v>11</v>
      </c>
      <c r="AL911" s="88" t="s">
        <v>250</v>
      </c>
      <c r="AM911" s="88" t="s">
        <v>1656</v>
      </c>
      <c r="AN911" s="88" t="s">
        <v>1657</v>
      </c>
      <c r="AO911" s="88" t="s">
        <v>106</v>
      </c>
      <c r="AP911" s="133" t="str">
        <f t="shared" si="56"/>
        <v>30</v>
      </c>
      <c r="AQ911" s="133" t="str">
        <f t="shared" si="57"/>
        <v>04</v>
      </c>
      <c r="AR911" s="133">
        <f t="shared" si="58"/>
        <v>2020</v>
      </c>
      <c r="AS911" s="133" t="str">
        <f t="shared" si="59"/>
        <v>avril</v>
      </c>
    </row>
    <row r="912" spans="1:45" hidden="1" x14ac:dyDescent="0.25">
      <c r="A912" s="88" t="s">
        <v>1658</v>
      </c>
      <c r="B912" s="90">
        <v>43966</v>
      </c>
      <c r="C912" s="88">
        <v>1</v>
      </c>
      <c r="D912" s="88" t="s">
        <v>101</v>
      </c>
      <c r="E912" s="126">
        <v>172325</v>
      </c>
      <c r="F912" s="88">
        <v>3</v>
      </c>
      <c r="H912" s="88" t="s">
        <v>358</v>
      </c>
      <c r="I912" s="88">
        <v>1880</v>
      </c>
      <c r="J912" s="88">
        <v>35000</v>
      </c>
      <c r="K912" s="88">
        <v>35238</v>
      </c>
      <c r="L912" s="88" t="s">
        <v>123</v>
      </c>
      <c r="M912" s="89">
        <v>35</v>
      </c>
      <c r="P912" s="88" t="s">
        <v>1659</v>
      </c>
      <c r="S912" s="88">
        <v>22</v>
      </c>
      <c r="T912" s="88" t="s">
        <v>1660</v>
      </c>
      <c r="U912" s="88">
        <v>8</v>
      </c>
      <c r="AC912" s="88">
        <v>2</v>
      </c>
      <c r="AD912" s="88">
        <v>2</v>
      </c>
      <c r="AE912" s="88" t="s">
        <v>108</v>
      </c>
      <c r="AF912" s="88" t="s">
        <v>148</v>
      </c>
      <c r="AG912" s="88">
        <v>2</v>
      </c>
      <c r="AM912" s="88" t="s">
        <v>1661</v>
      </c>
      <c r="AN912" s="88" t="s">
        <v>1662</v>
      </c>
      <c r="AO912" s="88" t="s">
        <v>106</v>
      </c>
      <c r="AP912" s="133" t="str">
        <f t="shared" si="56"/>
        <v>15</v>
      </c>
      <c r="AQ912" s="133" t="str">
        <f t="shared" si="57"/>
        <v>05</v>
      </c>
      <c r="AR912" s="133">
        <f t="shared" si="58"/>
        <v>2020</v>
      </c>
      <c r="AS912" s="133" t="str">
        <f t="shared" si="59"/>
        <v>mai</v>
      </c>
    </row>
    <row r="913" spans="1:45" hidden="1" x14ac:dyDescent="0.25">
      <c r="A913" s="88" t="s">
        <v>1663</v>
      </c>
      <c r="B913" s="90">
        <v>43966</v>
      </c>
      <c r="C913" s="88">
        <v>1</v>
      </c>
      <c r="D913" s="88" t="s">
        <v>101</v>
      </c>
      <c r="E913" s="126">
        <v>168000</v>
      </c>
      <c r="F913" s="88">
        <v>2</v>
      </c>
      <c r="H913" s="88" t="s">
        <v>1664</v>
      </c>
      <c r="I913" s="88">
        <v>8920</v>
      </c>
      <c r="J913" s="88">
        <v>35000</v>
      </c>
      <c r="K913" s="88">
        <v>35238</v>
      </c>
      <c r="L913" s="88" t="s">
        <v>123</v>
      </c>
      <c r="M913" s="89">
        <v>35</v>
      </c>
      <c r="P913" s="88" t="s">
        <v>1665</v>
      </c>
      <c r="S913" s="88">
        <v>55</v>
      </c>
      <c r="U913" s="88">
        <v>56</v>
      </c>
      <c r="AC913" s="88">
        <v>2</v>
      </c>
      <c r="AD913" s="88">
        <v>3</v>
      </c>
      <c r="AE913" s="88" t="s">
        <v>107</v>
      </c>
      <c r="AG913" s="88">
        <v>0</v>
      </c>
      <c r="AM913" s="88" t="s">
        <v>1666</v>
      </c>
      <c r="AN913" s="88" t="s">
        <v>1667</v>
      </c>
      <c r="AO913" s="88" t="s">
        <v>106</v>
      </c>
      <c r="AP913" s="133" t="str">
        <f t="shared" si="56"/>
        <v>15</v>
      </c>
      <c r="AQ913" s="133" t="str">
        <f t="shared" si="57"/>
        <v>05</v>
      </c>
      <c r="AR913" s="133">
        <f t="shared" si="58"/>
        <v>2020</v>
      </c>
      <c r="AS913" s="133" t="str">
        <f t="shared" si="59"/>
        <v>mai</v>
      </c>
    </row>
    <row r="914" spans="1:45" hidden="1" x14ac:dyDescent="0.25">
      <c r="A914" s="88" t="s">
        <v>1663</v>
      </c>
      <c r="B914" s="90">
        <v>43966</v>
      </c>
      <c r="C914" s="88">
        <v>1</v>
      </c>
      <c r="D914" s="88" t="s">
        <v>101</v>
      </c>
      <c r="E914" s="126">
        <v>168000</v>
      </c>
      <c r="F914" s="88">
        <v>27</v>
      </c>
      <c r="H914" s="88" t="s">
        <v>447</v>
      </c>
      <c r="I914" s="88">
        <v>6850</v>
      </c>
      <c r="J914" s="88">
        <v>35000</v>
      </c>
      <c r="K914" s="88">
        <v>35238</v>
      </c>
      <c r="L914" s="88" t="s">
        <v>123</v>
      </c>
      <c r="M914" s="89">
        <v>35</v>
      </c>
      <c r="P914" s="88" t="s">
        <v>1665</v>
      </c>
      <c r="S914" s="88">
        <v>10</v>
      </c>
      <c r="AC914" s="88">
        <v>1</v>
      </c>
      <c r="AD914" s="88">
        <v>2</v>
      </c>
      <c r="AE914" s="88" t="s">
        <v>108</v>
      </c>
      <c r="AF914" s="88" t="s">
        <v>247</v>
      </c>
      <c r="AG914" s="88">
        <v>2</v>
      </c>
      <c r="AM914" s="88" t="s">
        <v>1666</v>
      </c>
      <c r="AN914" s="88" t="s">
        <v>1667</v>
      </c>
      <c r="AO914" s="88" t="s">
        <v>106</v>
      </c>
      <c r="AP914" s="133" t="str">
        <f t="shared" si="56"/>
        <v>15</v>
      </c>
      <c r="AQ914" s="133" t="str">
        <f t="shared" si="57"/>
        <v>05</v>
      </c>
      <c r="AR914" s="133">
        <f t="shared" si="58"/>
        <v>2020</v>
      </c>
      <c r="AS914" s="133" t="str">
        <f t="shared" si="59"/>
        <v>mai</v>
      </c>
    </row>
    <row r="915" spans="1:45" hidden="1" x14ac:dyDescent="0.25">
      <c r="A915" s="88" t="s">
        <v>1668</v>
      </c>
      <c r="B915" s="90">
        <v>43971</v>
      </c>
      <c r="C915" s="88">
        <v>1</v>
      </c>
      <c r="D915" s="88" t="s">
        <v>101</v>
      </c>
      <c r="E915" s="126">
        <v>90000</v>
      </c>
      <c r="F915" s="88">
        <v>11</v>
      </c>
      <c r="H915" s="88" t="s">
        <v>404</v>
      </c>
      <c r="I915" s="88">
        <v>6031</v>
      </c>
      <c r="J915" s="88">
        <v>35000</v>
      </c>
      <c r="K915" s="88">
        <v>35238</v>
      </c>
      <c r="L915" s="88" t="s">
        <v>123</v>
      </c>
      <c r="M915" s="89">
        <v>35</v>
      </c>
      <c r="P915" s="88" t="s">
        <v>427</v>
      </c>
      <c r="S915" s="88">
        <v>50</v>
      </c>
      <c r="T915" s="88" t="s">
        <v>1669</v>
      </c>
      <c r="AC915" s="88">
        <v>1</v>
      </c>
      <c r="AD915" s="88">
        <v>2</v>
      </c>
      <c r="AE915" s="88" t="s">
        <v>108</v>
      </c>
      <c r="AF915" s="88" t="s">
        <v>131</v>
      </c>
      <c r="AG915" s="88">
        <v>1</v>
      </c>
      <c r="AM915" s="88" t="s">
        <v>429</v>
      </c>
      <c r="AN915" s="88" t="s">
        <v>430</v>
      </c>
      <c r="AO915" s="88" t="s">
        <v>106</v>
      </c>
      <c r="AP915" s="133" t="str">
        <f t="shared" si="56"/>
        <v>20</v>
      </c>
      <c r="AQ915" s="133" t="str">
        <f t="shared" si="57"/>
        <v>05</v>
      </c>
      <c r="AR915" s="133">
        <f t="shared" si="58"/>
        <v>2020</v>
      </c>
      <c r="AS915" s="133" t="str">
        <f t="shared" si="59"/>
        <v>mai</v>
      </c>
    </row>
    <row r="916" spans="1:45" hidden="1" x14ac:dyDescent="0.25">
      <c r="A916" s="88" t="s">
        <v>1673</v>
      </c>
      <c r="B916" s="90">
        <v>43966</v>
      </c>
      <c r="C916" s="88">
        <v>1</v>
      </c>
      <c r="D916" s="88" t="s">
        <v>101</v>
      </c>
      <c r="E916" s="126">
        <v>80400</v>
      </c>
      <c r="F916" s="88">
        <v>5</v>
      </c>
      <c r="H916" s="88" t="s">
        <v>195</v>
      </c>
      <c r="I916" s="88">
        <v>7310</v>
      </c>
      <c r="J916" s="88">
        <v>35000</v>
      </c>
      <c r="K916" s="88">
        <v>35238</v>
      </c>
      <c r="L916" s="88" t="s">
        <v>123</v>
      </c>
      <c r="M916" s="89">
        <v>35</v>
      </c>
      <c r="P916" s="88" t="s">
        <v>1674</v>
      </c>
      <c r="S916" s="88">
        <v>9</v>
      </c>
      <c r="T916" s="88" t="s">
        <v>738</v>
      </c>
      <c r="AC916" s="88">
        <v>1</v>
      </c>
      <c r="AD916" s="88">
        <v>2</v>
      </c>
      <c r="AE916" s="88" t="s">
        <v>108</v>
      </c>
      <c r="AF916" s="88" t="s">
        <v>210</v>
      </c>
      <c r="AG916" s="88">
        <v>1</v>
      </c>
      <c r="AM916" s="88" t="s">
        <v>1675</v>
      </c>
      <c r="AN916" s="88" t="s">
        <v>1676</v>
      </c>
      <c r="AO916" s="88" t="s">
        <v>106</v>
      </c>
      <c r="AP916" s="133" t="str">
        <f t="shared" si="56"/>
        <v>15</v>
      </c>
      <c r="AQ916" s="133" t="str">
        <f t="shared" si="57"/>
        <v>05</v>
      </c>
      <c r="AR916" s="133">
        <f t="shared" si="58"/>
        <v>2020</v>
      </c>
      <c r="AS916" s="133" t="str">
        <f t="shared" si="59"/>
        <v>mai</v>
      </c>
    </row>
    <row r="917" spans="1:45" hidden="1" x14ac:dyDescent="0.25">
      <c r="A917" s="88" t="s">
        <v>1678</v>
      </c>
      <c r="B917" s="90">
        <v>43964</v>
      </c>
      <c r="C917" s="88">
        <v>1</v>
      </c>
      <c r="D917" s="88" t="s">
        <v>101</v>
      </c>
      <c r="E917" s="126">
        <v>38000</v>
      </c>
      <c r="F917" s="88">
        <v>12</v>
      </c>
      <c r="H917" s="88" t="s">
        <v>195</v>
      </c>
      <c r="I917" s="88">
        <v>7310</v>
      </c>
      <c r="J917" s="88">
        <v>35000</v>
      </c>
      <c r="K917" s="88">
        <v>35238</v>
      </c>
      <c r="L917" s="88" t="s">
        <v>123</v>
      </c>
      <c r="M917" s="89">
        <v>35</v>
      </c>
      <c r="P917" s="88" t="s">
        <v>196</v>
      </c>
      <c r="S917" s="88">
        <v>3</v>
      </c>
      <c r="T917" s="88" t="s">
        <v>1036</v>
      </c>
      <c r="AC917" s="88">
        <v>1</v>
      </c>
      <c r="AD917" s="88">
        <v>2</v>
      </c>
      <c r="AE917" s="88" t="s">
        <v>108</v>
      </c>
      <c r="AF917" s="88" t="s">
        <v>263</v>
      </c>
      <c r="AG917" s="88">
        <v>2</v>
      </c>
      <c r="AM917" s="88" t="s">
        <v>199</v>
      </c>
      <c r="AN917" s="88" t="s">
        <v>200</v>
      </c>
      <c r="AO917" s="88" t="s">
        <v>106</v>
      </c>
      <c r="AP917" s="133" t="str">
        <f t="shared" si="56"/>
        <v>13</v>
      </c>
      <c r="AQ917" s="133" t="str">
        <f t="shared" si="57"/>
        <v>05</v>
      </c>
      <c r="AR917" s="133">
        <f t="shared" si="58"/>
        <v>2020</v>
      </c>
      <c r="AS917" s="133" t="str">
        <f t="shared" si="59"/>
        <v>mai</v>
      </c>
    </row>
    <row r="918" spans="1:45" hidden="1" x14ac:dyDescent="0.25">
      <c r="A918" s="88" t="s">
        <v>1678</v>
      </c>
      <c r="B918" s="90">
        <v>43964</v>
      </c>
      <c r="C918" s="88">
        <v>1</v>
      </c>
      <c r="D918" s="88" t="s">
        <v>101</v>
      </c>
      <c r="E918" s="126">
        <v>38000</v>
      </c>
      <c r="F918" s="88">
        <v>12</v>
      </c>
      <c r="H918" s="88" t="s">
        <v>195</v>
      </c>
      <c r="I918" s="88">
        <v>7310</v>
      </c>
      <c r="J918" s="88">
        <v>35000</v>
      </c>
      <c r="K918" s="88">
        <v>35238</v>
      </c>
      <c r="L918" s="88" t="s">
        <v>123</v>
      </c>
      <c r="M918" s="89">
        <v>35</v>
      </c>
      <c r="P918" s="88" t="s">
        <v>196</v>
      </c>
      <c r="S918" s="88">
        <v>6</v>
      </c>
      <c r="T918" s="88" t="s">
        <v>1679</v>
      </c>
      <c r="AC918" s="88">
        <v>1</v>
      </c>
      <c r="AD918" s="88">
        <v>2</v>
      </c>
      <c r="AE918" s="88" t="s">
        <v>108</v>
      </c>
      <c r="AF918" s="88" t="s">
        <v>187</v>
      </c>
      <c r="AG918" s="88">
        <v>2</v>
      </c>
      <c r="AM918" s="88" t="s">
        <v>199</v>
      </c>
      <c r="AN918" s="88" t="s">
        <v>200</v>
      </c>
      <c r="AO918" s="88" t="s">
        <v>106</v>
      </c>
      <c r="AP918" s="133" t="str">
        <f t="shared" si="56"/>
        <v>13</v>
      </c>
      <c r="AQ918" s="133" t="str">
        <f t="shared" si="57"/>
        <v>05</v>
      </c>
      <c r="AR918" s="133">
        <f t="shared" si="58"/>
        <v>2020</v>
      </c>
      <c r="AS918" s="133" t="str">
        <f t="shared" si="59"/>
        <v>mai</v>
      </c>
    </row>
    <row r="919" spans="1:45" hidden="1" x14ac:dyDescent="0.25">
      <c r="A919" s="88" t="s">
        <v>1680</v>
      </c>
      <c r="B919" s="90">
        <v>43969</v>
      </c>
      <c r="C919" s="88">
        <v>1</v>
      </c>
      <c r="D919" s="88" t="s">
        <v>101</v>
      </c>
      <c r="E919" s="126">
        <v>331340</v>
      </c>
      <c r="F919" s="88">
        <v>16</v>
      </c>
      <c r="G919" s="88" t="s">
        <v>139</v>
      </c>
      <c r="H919" s="88" t="s">
        <v>506</v>
      </c>
      <c r="I919" s="88">
        <v>8710</v>
      </c>
      <c r="J919" s="88">
        <v>35000</v>
      </c>
      <c r="K919" s="88">
        <v>35238</v>
      </c>
      <c r="L919" s="88" t="s">
        <v>123</v>
      </c>
      <c r="M919" s="89">
        <v>35</v>
      </c>
      <c r="P919" s="88" t="s">
        <v>814</v>
      </c>
      <c r="S919" s="88">
        <v>43</v>
      </c>
      <c r="AC919" s="88">
        <v>1</v>
      </c>
      <c r="AD919" s="88">
        <v>3</v>
      </c>
      <c r="AE919" s="88" t="s">
        <v>107</v>
      </c>
      <c r="AG919" s="88">
        <v>0</v>
      </c>
      <c r="AM919" s="88" t="s">
        <v>815</v>
      </c>
      <c r="AN919" s="88" t="s">
        <v>816</v>
      </c>
      <c r="AO919" s="88" t="s">
        <v>106</v>
      </c>
      <c r="AP919" s="133" t="str">
        <f t="shared" si="56"/>
        <v>18</v>
      </c>
      <c r="AQ919" s="133" t="str">
        <f t="shared" si="57"/>
        <v>05</v>
      </c>
      <c r="AR919" s="133">
        <f t="shared" si="58"/>
        <v>2020</v>
      </c>
      <c r="AS919" s="133" t="str">
        <f t="shared" si="59"/>
        <v>mai</v>
      </c>
    </row>
    <row r="920" spans="1:45" hidden="1" x14ac:dyDescent="0.25">
      <c r="A920" s="88" t="s">
        <v>1680</v>
      </c>
      <c r="B920" s="90">
        <v>43969</v>
      </c>
      <c r="C920" s="88">
        <v>1</v>
      </c>
      <c r="D920" s="88" t="s">
        <v>101</v>
      </c>
      <c r="E920" s="126">
        <v>331340</v>
      </c>
      <c r="F920" s="88">
        <v>16</v>
      </c>
      <c r="G920" s="88" t="s">
        <v>139</v>
      </c>
      <c r="H920" s="88" t="s">
        <v>506</v>
      </c>
      <c r="I920" s="88">
        <v>8710</v>
      </c>
      <c r="J920" s="88">
        <v>35000</v>
      </c>
      <c r="K920" s="88">
        <v>35238</v>
      </c>
      <c r="L920" s="88" t="s">
        <v>123</v>
      </c>
      <c r="M920" s="89">
        <v>35</v>
      </c>
      <c r="P920" s="88" t="s">
        <v>814</v>
      </c>
      <c r="S920" s="88">
        <v>3</v>
      </c>
      <c r="T920" s="88" t="s">
        <v>1099</v>
      </c>
      <c r="AC920" s="88">
        <v>1</v>
      </c>
      <c r="AD920" s="88">
        <v>2</v>
      </c>
      <c r="AE920" s="88" t="s">
        <v>108</v>
      </c>
      <c r="AF920" s="88" t="s">
        <v>154</v>
      </c>
      <c r="AG920" s="88">
        <v>3</v>
      </c>
      <c r="AM920" s="88" t="s">
        <v>815</v>
      </c>
      <c r="AN920" s="88" t="s">
        <v>816</v>
      </c>
      <c r="AO920" s="88" t="s">
        <v>106</v>
      </c>
      <c r="AP920" s="133" t="str">
        <f t="shared" si="56"/>
        <v>18</v>
      </c>
      <c r="AQ920" s="133" t="str">
        <f t="shared" si="57"/>
        <v>05</v>
      </c>
      <c r="AR920" s="133">
        <f t="shared" si="58"/>
        <v>2020</v>
      </c>
      <c r="AS920" s="133" t="str">
        <f t="shared" si="59"/>
        <v>mai</v>
      </c>
    </row>
    <row r="921" spans="1:45" hidden="1" x14ac:dyDescent="0.25">
      <c r="A921" s="88" t="s">
        <v>1681</v>
      </c>
      <c r="B921" s="90">
        <v>43965</v>
      </c>
      <c r="C921" s="88">
        <v>1</v>
      </c>
      <c r="D921" s="88" t="s">
        <v>101</v>
      </c>
      <c r="E921" s="126">
        <v>457500</v>
      </c>
      <c r="F921" s="88">
        <v>5</v>
      </c>
      <c r="H921" s="88" t="s">
        <v>432</v>
      </c>
      <c r="I921" s="88">
        <v>1810</v>
      </c>
      <c r="J921" s="88">
        <v>35000</v>
      </c>
      <c r="K921" s="88">
        <v>35238</v>
      </c>
      <c r="L921" s="88" t="s">
        <v>123</v>
      </c>
      <c r="M921" s="89">
        <v>35</v>
      </c>
      <c r="P921" s="88" t="s">
        <v>1046</v>
      </c>
      <c r="S921" s="88">
        <v>108</v>
      </c>
      <c r="U921" s="88">
        <v>109</v>
      </c>
      <c r="W921" s="88">
        <v>118</v>
      </c>
      <c r="X921" s="88" t="s">
        <v>1682</v>
      </c>
      <c r="AC921" s="88">
        <v>3</v>
      </c>
      <c r="AD921" s="88">
        <v>2</v>
      </c>
      <c r="AE921" s="88" t="s">
        <v>108</v>
      </c>
      <c r="AF921" s="88" t="s">
        <v>129</v>
      </c>
      <c r="AG921" s="88">
        <v>6</v>
      </c>
      <c r="AM921" s="88" t="s">
        <v>1048</v>
      </c>
      <c r="AN921" s="88" t="s">
        <v>1049</v>
      </c>
      <c r="AO921" s="88" t="s">
        <v>106</v>
      </c>
      <c r="AP921" s="133" t="str">
        <f t="shared" si="56"/>
        <v>14</v>
      </c>
      <c r="AQ921" s="133" t="str">
        <f t="shared" si="57"/>
        <v>05</v>
      </c>
      <c r="AR921" s="133">
        <f t="shared" si="58"/>
        <v>2020</v>
      </c>
      <c r="AS921" s="133" t="str">
        <f t="shared" si="59"/>
        <v>mai</v>
      </c>
    </row>
    <row r="922" spans="1:45" hidden="1" x14ac:dyDescent="0.25">
      <c r="A922" s="88" t="s">
        <v>1683</v>
      </c>
      <c r="B922" s="90">
        <v>43966</v>
      </c>
      <c r="C922" s="88">
        <v>1</v>
      </c>
      <c r="D922" s="88" t="s">
        <v>101</v>
      </c>
      <c r="E922" s="126">
        <v>116000</v>
      </c>
      <c r="F922" s="88">
        <v>17</v>
      </c>
      <c r="H922" s="88" t="s">
        <v>506</v>
      </c>
      <c r="I922" s="88">
        <v>8710</v>
      </c>
      <c r="J922" s="88">
        <v>35000</v>
      </c>
      <c r="K922" s="88">
        <v>35238</v>
      </c>
      <c r="L922" s="88" t="s">
        <v>123</v>
      </c>
      <c r="M922" s="89">
        <v>35</v>
      </c>
      <c r="P922" s="88" t="s">
        <v>1684</v>
      </c>
      <c r="S922" s="88">
        <v>20</v>
      </c>
      <c r="T922" s="88" t="s">
        <v>826</v>
      </c>
      <c r="AC922" s="88">
        <v>1</v>
      </c>
      <c r="AD922" s="88">
        <v>2</v>
      </c>
      <c r="AE922" s="88" t="s">
        <v>108</v>
      </c>
      <c r="AF922" s="88" t="s">
        <v>263</v>
      </c>
      <c r="AG922" s="88">
        <v>1</v>
      </c>
      <c r="AM922" s="88" t="s">
        <v>755</v>
      </c>
      <c r="AN922" s="88" t="s">
        <v>351</v>
      </c>
      <c r="AO922" s="88" t="s">
        <v>106</v>
      </c>
      <c r="AP922" s="133" t="str">
        <f t="shared" si="56"/>
        <v>15</v>
      </c>
      <c r="AQ922" s="133" t="str">
        <f t="shared" si="57"/>
        <v>05</v>
      </c>
      <c r="AR922" s="133">
        <f t="shared" si="58"/>
        <v>2020</v>
      </c>
      <c r="AS922" s="133" t="str">
        <f t="shared" si="59"/>
        <v>mai</v>
      </c>
    </row>
    <row r="923" spans="1:45" hidden="1" x14ac:dyDescent="0.25">
      <c r="A923" s="88" t="s">
        <v>1685</v>
      </c>
      <c r="B923" s="90">
        <v>43964</v>
      </c>
      <c r="C923" s="88">
        <v>1</v>
      </c>
      <c r="D923" s="88" t="s">
        <v>101</v>
      </c>
      <c r="E923" s="126">
        <v>187000</v>
      </c>
      <c r="F923" s="88">
        <v>6</v>
      </c>
      <c r="H923" s="88" t="s">
        <v>357</v>
      </c>
      <c r="I923" s="88">
        <v>9290</v>
      </c>
      <c r="J923" s="88">
        <v>35000</v>
      </c>
      <c r="K923" s="88">
        <v>35238</v>
      </c>
      <c r="L923" s="88" t="s">
        <v>123</v>
      </c>
      <c r="M923" s="89">
        <v>35</v>
      </c>
      <c r="P923" s="88" t="s">
        <v>922</v>
      </c>
      <c r="S923" s="88">
        <v>22</v>
      </c>
      <c r="U923" s="88">
        <v>32</v>
      </c>
      <c r="V923" s="88" t="s">
        <v>344</v>
      </c>
      <c r="AC923" s="88">
        <v>2</v>
      </c>
      <c r="AD923" s="88">
        <v>2</v>
      </c>
      <c r="AE923" s="88" t="s">
        <v>108</v>
      </c>
      <c r="AF923" s="88" t="s">
        <v>231</v>
      </c>
      <c r="AG923" s="88">
        <v>2</v>
      </c>
      <c r="AM923" s="88" t="s">
        <v>923</v>
      </c>
      <c r="AN923" s="88" t="s">
        <v>924</v>
      </c>
      <c r="AO923" s="88" t="s">
        <v>106</v>
      </c>
      <c r="AP923" s="133" t="str">
        <f t="shared" si="56"/>
        <v>13</v>
      </c>
      <c r="AQ923" s="133" t="str">
        <f t="shared" si="57"/>
        <v>05</v>
      </c>
      <c r="AR923" s="133">
        <f t="shared" si="58"/>
        <v>2020</v>
      </c>
      <c r="AS923" s="133" t="str">
        <f t="shared" si="59"/>
        <v>mai</v>
      </c>
    </row>
    <row r="924" spans="1:45" hidden="1" x14ac:dyDescent="0.25">
      <c r="A924" s="88" t="s">
        <v>1686</v>
      </c>
      <c r="B924" s="90">
        <v>43976</v>
      </c>
      <c r="C924" s="88">
        <v>1</v>
      </c>
      <c r="D924" s="88" t="s">
        <v>101</v>
      </c>
      <c r="E924" s="126">
        <v>496500</v>
      </c>
      <c r="F924" s="88">
        <v>2</v>
      </c>
      <c r="H924" s="88" t="s">
        <v>944</v>
      </c>
      <c r="I924" s="88">
        <v>5090</v>
      </c>
      <c r="J924" s="88">
        <v>35000</v>
      </c>
      <c r="K924" s="88">
        <v>35238</v>
      </c>
      <c r="L924" s="88" t="s">
        <v>123</v>
      </c>
      <c r="M924" s="89">
        <v>35</v>
      </c>
      <c r="P924" s="88" t="s">
        <v>1395</v>
      </c>
      <c r="S924" s="88">
        <v>19</v>
      </c>
      <c r="AC924" s="88">
        <v>1</v>
      </c>
      <c r="AD924" s="88">
        <v>3</v>
      </c>
      <c r="AE924" s="88" t="s">
        <v>107</v>
      </c>
      <c r="AG924" s="88">
        <v>0</v>
      </c>
      <c r="AM924" s="88" t="s">
        <v>376</v>
      </c>
      <c r="AN924" s="88" t="s">
        <v>1385</v>
      </c>
      <c r="AO924" s="88" t="s">
        <v>106</v>
      </c>
      <c r="AP924" s="133" t="str">
        <f t="shared" si="56"/>
        <v>25</v>
      </c>
      <c r="AQ924" s="133" t="str">
        <f t="shared" si="57"/>
        <v>05</v>
      </c>
      <c r="AR924" s="133">
        <f t="shared" si="58"/>
        <v>2020</v>
      </c>
      <c r="AS924" s="133" t="str">
        <f t="shared" si="59"/>
        <v>mai</v>
      </c>
    </row>
    <row r="925" spans="1:45" hidden="1" x14ac:dyDescent="0.25">
      <c r="A925" s="88" t="s">
        <v>1686</v>
      </c>
      <c r="B925" s="90">
        <v>43976</v>
      </c>
      <c r="C925" s="88">
        <v>1</v>
      </c>
      <c r="D925" s="88" t="s">
        <v>101</v>
      </c>
      <c r="E925" s="126">
        <v>496500</v>
      </c>
      <c r="F925" s="88">
        <v>2</v>
      </c>
      <c r="H925" s="88" t="s">
        <v>944</v>
      </c>
      <c r="I925" s="88">
        <v>5090</v>
      </c>
      <c r="J925" s="88">
        <v>35000</v>
      </c>
      <c r="K925" s="88">
        <v>35238</v>
      </c>
      <c r="L925" s="88" t="s">
        <v>123</v>
      </c>
      <c r="M925" s="89">
        <v>35</v>
      </c>
      <c r="P925" s="88" t="s">
        <v>1395</v>
      </c>
      <c r="S925" s="88">
        <v>12</v>
      </c>
      <c r="U925" s="88">
        <v>26</v>
      </c>
      <c r="W925" s="88">
        <v>54</v>
      </c>
      <c r="AC925" s="88">
        <v>3</v>
      </c>
      <c r="AD925" s="88">
        <v>2</v>
      </c>
      <c r="AE925" s="88" t="s">
        <v>108</v>
      </c>
      <c r="AF925" s="88" t="s">
        <v>333</v>
      </c>
      <c r="AG925" s="88">
        <v>4</v>
      </c>
      <c r="AM925" s="88" t="s">
        <v>376</v>
      </c>
      <c r="AN925" s="88" t="s">
        <v>1385</v>
      </c>
      <c r="AO925" s="88" t="s">
        <v>106</v>
      </c>
      <c r="AP925" s="133" t="str">
        <f t="shared" si="56"/>
        <v>25</v>
      </c>
      <c r="AQ925" s="133" t="str">
        <f t="shared" si="57"/>
        <v>05</v>
      </c>
      <c r="AR925" s="133">
        <f t="shared" si="58"/>
        <v>2020</v>
      </c>
      <c r="AS925" s="133" t="str">
        <f t="shared" si="59"/>
        <v>mai</v>
      </c>
    </row>
    <row r="926" spans="1:45" hidden="1" x14ac:dyDescent="0.25">
      <c r="A926" s="88" t="s">
        <v>1687</v>
      </c>
      <c r="B926" s="90">
        <v>43984</v>
      </c>
      <c r="C926" s="88">
        <v>1</v>
      </c>
      <c r="D926" s="88" t="s">
        <v>101</v>
      </c>
      <c r="E926" s="126">
        <v>200700</v>
      </c>
      <c r="F926" s="88">
        <v>20</v>
      </c>
      <c r="G926" s="88" t="s">
        <v>122</v>
      </c>
      <c r="H926" s="88" t="s">
        <v>845</v>
      </c>
      <c r="I926" s="88">
        <v>8790</v>
      </c>
      <c r="J926" s="88">
        <v>35000</v>
      </c>
      <c r="K926" s="88">
        <v>35238</v>
      </c>
      <c r="L926" s="88" t="s">
        <v>123</v>
      </c>
      <c r="M926" s="89">
        <v>35</v>
      </c>
      <c r="P926" s="88" t="s">
        <v>1293</v>
      </c>
      <c r="S926" s="88">
        <v>4</v>
      </c>
      <c r="AC926" s="88">
        <v>1</v>
      </c>
      <c r="AD926" s="88">
        <v>2</v>
      </c>
      <c r="AE926" s="88" t="s">
        <v>108</v>
      </c>
      <c r="AF926" s="88" t="s">
        <v>190</v>
      </c>
      <c r="AG926" s="88">
        <v>2</v>
      </c>
      <c r="AM926" s="88" t="s">
        <v>1295</v>
      </c>
      <c r="AN926" s="88" t="s">
        <v>1296</v>
      </c>
      <c r="AO926" s="88" t="s">
        <v>106</v>
      </c>
      <c r="AP926" s="133" t="str">
        <f t="shared" si="56"/>
        <v>02</v>
      </c>
      <c r="AQ926" s="133" t="str">
        <f t="shared" si="57"/>
        <v>06</v>
      </c>
      <c r="AR926" s="133">
        <f t="shared" si="58"/>
        <v>2020</v>
      </c>
      <c r="AS926" s="133" t="str">
        <f t="shared" si="59"/>
        <v>juin</v>
      </c>
    </row>
    <row r="927" spans="1:45" hidden="1" x14ac:dyDescent="0.25">
      <c r="A927" s="88" t="s">
        <v>1688</v>
      </c>
      <c r="B927" s="90">
        <v>43979</v>
      </c>
      <c r="C927" s="88">
        <v>1</v>
      </c>
      <c r="D927" s="88" t="s">
        <v>101</v>
      </c>
      <c r="E927" s="126">
        <v>63000</v>
      </c>
      <c r="F927" s="88">
        <v>11</v>
      </c>
      <c r="H927" s="88" t="s">
        <v>404</v>
      </c>
      <c r="I927" s="88">
        <v>6031</v>
      </c>
      <c r="J927" s="88">
        <v>35000</v>
      </c>
      <c r="K927" s="88">
        <v>35238</v>
      </c>
      <c r="L927" s="88" t="s">
        <v>123</v>
      </c>
      <c r="M927" s="89">
        <v>35</v>
      </c>
      <c r="P927" s="88" t="s">
        <v>427</v>
      </c>
      <c r="S927" s="88">
        <v>115</v>
      </c>
      <c r="T927" s="88" t="s">
        <v>1689</v>
      </c>
      <c r="AC927" s="88">
        <v>1</v>
      </c>
      <c r="AD927" s="88">
        <v>2</v>
      </c>
      <c r="AE927" s="88" t="s">
        <v>108</v>
      </c>
      <c r="AF927" s="88" t="s">
        <v>152</v>
      </c>
      <c r="AG927" s="88">
        <v>2</v>
      </c>
      <c r="AM927" s="88" t="s">
        <v>429</v>
      </c>
      <c r="AN927" s="88" t="s">
        <v>430</v>
      </c>
      <c r="AO927" s="88" t="s">
        <v>106</v>
      </c>
      <c r="AP927" s="133" t="str">
        <f t="shared" si="56"/>
        <v>28</v>
      </c>
      <c r="AQ927" s="133" t="str">
        <f t="shared" si="57"/>
        <v>05</v>
      </c>
      <c r="AR927" s="133">
        <f t="shared" si="58"/>
        <v>2020</v>
      </c>
      <c r="AS927" s="133" t="str">
        <f t="shared" si="59"/>
        <v>mai</v>
      </c>
    </row>
    <row r="928" spans="1:45" hidden="1" x14ac:dyDescent="0.25">
      <c r="A928" s="88" t="s">
        <v>1690</v>
      </c>
      <c r="B928" s="90">
        <v>43963</v>
      </c>
      <c r="C928" s="88">
        <v>1</v>
      </c>
      <c r="D928" s="88" t="s">
        <v>101</v>
      </c>
      <c r="E928" s="126">
        <v>256500</v>
      </c>
      <c r="F928" s="88">
        <v>13</v>
      </c>
      <c r="H928" s="88" t="s">
        <v>651</v>
      </c>
      <c r="I928" s="88">
        <v>1640</v>
      </c>
      <c r="J928" s="88">
        <v>35000</v>
      </c>
      <c r="K928" s="88">
        <v>35238</v>
      </c>
      <c r="L928" s="88" t="s">
        <v>123</v>
      </c>
      <c r="M928" s="89">
        <v>35</v>
      </c>
      <c r="P928" s="88" t="s">
        <v>1691</v>
      </c>
      <c r="S928" s="88">
        <v>105</v>
      </c>
      <c r="AC928" s="88">
        <v>1</v>
      </c>
      <c r="AD928" s="88">
        <v>2</v>
      </c>
      <c r="AE928" s="88" t="s">
        <v>108</v>
      </c>
      <c r="AF928" s="88" t="s">
        <v>206</v>
      </c>
      <c r="AG928" s="88">
        <v>4</v>
      </c>
      <c r="AM928" s="88" t="s">
        <v>1692</v>
      </c>
      <c r="AN928" s="88" t="s">
        <v>1693</v>
      </c>
      <c r="AO928" s="88" t="s">
        <v>106</v>
      </c>
      <c r="AP928" s="133" t="str">
        <f t="shared" si="56"/>
        <v>12</v>
      </c>
      <c r="AQ928" s="133" t="str">
        <f t="shared" si="57"/>
        <v>05</v>
      </c>
      <c r="AR928" s="133">
        <f t="shared" si="58"/>
        <v>2020</v>
      </c>
      <c r="AS928" s="133" t="str">
        <f t="shared" si="59"/>
        <v>mai</v>
      </c>
    </row>
    <row r="929" spans="1:45" hidden="1" x14ac:dyDescent="0.25">
      <c r="A929" s="88" t="s">
        <v>1694</v>
      </c>
      <c r="B929" s="90">
        <v>43979</v>
      </c>
      <c r="C929" s="88">
        <v>1</v>
      </c>
      <c r="D929" s="88" t="s">
        <v>101</v>
      </c>
      <c r="E929" s="126">
        <v>25000</v>
      </c>
      <c r="F929" s="88">
        <v>11</v>
      </c>
      <c r="H929" s="88" t="s">
        <v>404</v>
      </c>
      <c r="I929" s="88">
        <v>6031</v>
      </c>
      <c r="J929" s="88">
        <v>35000</v>
      </c>
      <c r="K929" s="88">
        <v>35238</v>
      </c>
      <c r="L929" s="88" t="s">
        <v>123</v>
      </c>
      <c r="M929" s="89">
        <v>35</v>
      </c>
      <c r="P929" s="88" t="s">
        <v>427</v>
      </c>
      <c r="S929" s="88">
        <v>60</v>
      </c>
      <c r="AC929" s="88">
        <v>1</v>
      </c>
      <c r="AD929" s="88">
        <v>3</v>
      </c>
      <c r="AE929" s="88" t="s">
        <v>107</v>
      </c>
      <c r="AG929" s="88">
        <v>0</v>
      </c>
      <c r="AM929" s="88" t="s">
        <v>429</v>
      </c>
      <c r="AN929" s="88" t="s">
        <v>430</v>
      </c>
      <c r="AO929" s="88" t="s">
        <v>106</v>
      </c>
      <c r="AP929" s="133" t="str">
        <f t="shared" si="56"/>
        <v>28</v>
      </c>
      <c r="AQ929" s="133" t="str">
        <f t="shared" si="57"/>
        <v>05</v>
      </c>
      <c r="AR929" s="133">
        <f t="shared" si="58"/>
        <v>2020</v>
      </c>
      <c r="AS929" s="133" t="str">
        <f t="shared" si="59"/>
        <v>mai</v>
      </c>
    </row>
    <row r="930" spans="1:45" hidden="1" x14ac:dyDescent="0.25">
      <c r="A930" s="88" t="s">
        <v>1695</v>
      </c>
      <c r="B930" s="90">
        <v>43993</v>
      </c>
      <c r="C930" s="88">
        <v>1</v>
      </c>
      <c r="D930" s="88" t="s">
        <v>101</v>
      </c>
      <c r="E930" s="126">
        <v>170000</v>
      </c>
      <c r="F930" s="88">
        <v>1</v>
      </c>
      <c r="H930" s="88" t="s">
        <v>396</v>
      </c>
      <c r="I930" s="88">
        <v>8350</v>
      </c>
      <c r="J930" s="88">
        <v>35000</v>
      </c>
      <c r="K930" s="88">
        <v>35238</v>
      </c>
      <c r="L930" s="88" t="s">
        <v>123</v>
      </c>
      <c r="M930" s="89">
        <v>35</v>
      </c>
      <c r="P930" s="88" t="s">
        <v>672</v>
      </c>
      <c r="S930" s="88">
        <v>102</v>
      </c>
      <c r="T930" s="88" t="s">
        <v>1559</v>
      </c>
      <c r="U930" s="88">
        <v>103</v>
      </c>
      <c r="AC930" s="88">
        <v>2</v>
      </c>
      <c r="AD930" s="88">
        <v>2</v>
      </c>
      <c r="AE930" s="88" t="s">
        <v>108</v>
      </c>
      <c r="AF930" s="88" t="s">
        <v>231</v>
      </c>
      <c r="AG930" s="88">
        <v>3</v>
      </c>
      <c r="AM930" s="88" t="s">
        <v>673</v>
      </c>
      <c r="AN930" s="88" t="s">
        <v>579</v>
      </c>
      <c r="AO930" s="88" t="s">
        <v>106</v>
      </c>
      <c r="AP930" s="133" t="str">
        <f t="shared" si="56"/>
        <v>11</v>
      </c>
      <c r="AQ930" s="133" t="str">
        <f t="shared" si="57"/>
        <v>06</v>
      </c>
      <c r="AR930" s="133">
        <f t="shared" si="58"/>
        <v>2020</v>
      </c>
      <c r="AS930" s="133" t="str">
        <f t="shared" si="59"/>
        <v>juin</v>
      </c>
    </row>
    <row r="931" spans="1:45" hidden="1" x14ac:dyDescent="0.25">
      <c r="A931" s="88" t="s">
        <v>1696</v>
      </c>
      <c r="B931" s="90">
        <v>43986</v>
      </c>
      <c r="C931" s="88">
        <v>1</v>
      </c>
      <c r="D931" s="88" t="s">
        <v>101</v>
      </c>
      <c r="E931" s="126">
        <v>368500</v>
      </c>
      <c r="F931" s="88">
        <v>14</v>
      </c>
      <c r="H931" s="88" t="s">
        <v>236</v>
      </c>
      <c r="I931" s="88">
        <v>5710</v>
      </c>
      <c r="J931" s="88">
        <v>35000</v>
      </c>
      <c r="K931" s="88">
        <v>35238</v>
      </c>
      <c r="L931" s="88" t="s">
        <v>123</v>
      </c>
      <c r="M931" s="89">
        <v>35</v>
      </c>
      <c r="P931" s="88" t="s">
        <v>1697</v>
      </c>
      <c r="S931" s="88">
        <v>57</v>
      </c>
      <c r="T931" s="88" t="s">
        <v>1060</v>
      </c>
      <c r="U931" s="88">
        <v>60</v>
      </c>
      <c r="AC931" s="88">
        <v>2</v>
      </c>
      <c r="AD931" s="88">
        <v>2</v>
      </c>
      <c r="AE931" s="88" t="s">
        <v>108</v>
      </c>
      <c r="AF931" s="88" t="s">
        <v>169</v>
      </c>
      <c r="AG931" s="88">
        <v>4</v>
      </c>
      <c r="AM931" s="88" t="s">
        <v>1692</v>
      </c>
      <c r="AN931" s="88" t="s">
        <v>855</v>
      </c>
      <c r="AO931" s="88" t="s">
        <v>106</v>
      </c>
      <c r="AP931" s="133" t="str">
        <f t="shared" si="56"/>
        <v>04</v>
      </c>
      <c r="AQ931" s="133" t="str">
        <f t="shared" si="57"/>
        <v>06</v>
      </c>
      <c r="AR931" s="133">
        <f t="shared" si="58"/>
        <v>2020</v>
      </c>
      <c r="AS931" s="133" t="str">
        <f t="shared" si="59"/>
        <v>juin</v>
      </c>
    </row>
    <row r="932" spans="1:45" hidden="1" x14ac:dyDescent="0.25">
      <c r="A932" s="88" t="s">
        <v>1698</v>
      </c>
      <c r="B932" s="90">
        <v>43969</v>
      </c>
      <c r="C932" s="88">
        <v>1</v>
      </c>
      <c r="D932" s="88" t="s">
        <v>101</v>
      </c>
      <c r="E932" s="126">
        <v>312000</v>
      </c>
      <c r="F932" s="88">
        <v>13</v>
      </c>
      <c r="H932" s="88" t="s">
        <v>408</v>
      </c>
      <c r="I932" s="88">
        <v>650</v>
      </c>
      <c r="J932" s="88">
        <v>35000</v>
      </c>
      <c r="K932" s="88">
        <v>35238</v>
      </c>
      <c r="L932" s="88" t="s">
        <v>123</v>
      </c>
      <c r="M932" s="89">
        <v>35</v>
      </c>
      <c r="P932" s="88" t="s">
        <v>405</v>
      </c>
      <c r="S932" s="88">
        <v>135</v>
      </c>
      <c r="U932" s="88">
        <v>144</v>
      </c>
      <c r="V932" s="88" t="s">
        <v>699</v>
      </c>
      <c r="AC932" s="88">
        <v>2</v>
      </c>
      <c r="AD932" s="88">
        <v>2</v>
      </c>
      <c r="AE932" s="88" t="s">
        <v>108</v>
      </c>
      <c r="AF932" s="88" t="s">
        <v>154</v>
      </c>
      <c r="AG932" s="88">
        <v>3</v>
      </c>
      <c r="AM932" s="88" t="s">
        <v>406</v>
      </c>
      <c r="AN932" s="88" t="s">
        <v>407</v>
      </c>
      <c r="AO932" s="88" t="s">
        <v>106</v>
      </c>
      <c r="AP932" s="133" t="str">
        <f t="shared" si="56"/>
        <v>18</v>
      </c>
      <c r="AQ932" s="133" t="str">
        <f t="shared" si="57"/>
        <v>05</v>
      </c>
      <c r="AR932" s="133">
        <f t="shared" si="58"/>
        <v>2020</v>
      </c>
      <c r="AS932" s="133" t="str">
        <f t="shared" si="59"/>
        <v>mai</v>
      </c>
    </row>
    <row r="933" spans="1:45" hidden="1" x14ac:dyDescent="0.25">
      <c r="A933" s="88" t="s">
        <v>1698</v>
      </c>
      <c r="B933" s="90">
        <v>43969</v>
      </c>
      <c r="C933" s="88">
        <v>1</v>
      </c>
      <c r="D933" s="88" t="s">
        <v>101</v>
      </c>
      <c r="E933" s="126">
        <v>312000</v>
      </c>
      <c r="F933" s="88">
        <v>7</v>
      </c>
      <c r="H933" s="88" t="s">
        <v>404</v>
      </c>
      <c r="I933" s="88">
        <v>6031</v>
      </c>
      <c r="J933" s="88">
        <v>35000</v>
      </c>
      <c r="K933" s="88">
        <v>35238</v>
      </c>
      <c r="L933" s="88" t="s">
        <v>123</v>
      </c>
      <c r="M933" s="89">
        <v>35</v>
      </c>
      <c r="P933" s="88" t="s">
        <v>405</v>
      </c>
      <c r="S933" s="88">
        <v>126</v>
      </c>
      <c r="AC933" s="88">
        <v>1</v>
      </c>
      <c r="AD933" s="88">
        <v>3</v>
      </c>
      <c r="AE933" s="88" t="s">
        <v>107</v>
      </c>
      <c r="AG933" s="88">
        <v>0</v>
      </c>
      <c r="AM933" s="88" t="s">
        <v>406</v>
      </c>
      <c r="AN933" s="88" t="s">
        <v>407</v>
      </c>
      <c r="AO933" s="88" t="s">
        <v>106</v>
      </c>
      <c r="AP933" s="133" t="str">
        <f t="shared" si="56"/>
        <v>18</v>
      </c>
      <c r="AQ933" s="133" t="str">
        <f t="shared" si="57"/>
        <v>05</v>
      </c>
      <c r="AR933" s="133">
        <f t="shared" si="58"/>
        <v>2020</v>
      </c>
      <c r="AS933" s="133" t="str">
        <f t="shared" si="59"/>
        <v>mai</v>
      </c>
    </row>
    <row r="934" spans="1:45" hidden="1" x14ac:dyDescent="0.25">
      <c r="A934" s="88" t="s">
        <v>1699</v>
      </c>
      <c r="B934" s="90">
        <v>43993</v>
      </c>
      <c r="C934" s="88">
        <v>1</v>
      </c>
      <c r="D934" s="88" t="s">
        <v>101</v>
      </c>
      <c r="E934" s="126">
        <v>365400</v>
      </c>
      <c r="F934" s="88">
        <v>31</v>
      </c>
      <c r="H934" s="88" t="s">
        <v>447</v>
      </c>
      <c r="I934" s="88">
        <v>6850</v>
      </c>
      <c r="J934" s="88">
        <v>35000</v>
      </c>
      <c r="K934" s="88">
        <v>35238</v>
      </c>
      <c r="L934" s="88" t="s">
        <v>123</v>
      </c>
      <c r="M934" s="89">
        <v>35</v>
      </c>
      <c r="P934" s="88" t="s">
        <v>639</v>
      </c>
      <c r="S934" s="88">
        <v>15</v>
      </c>
      <c r="U934" s="88">
        <v>28</v>
      </c>
      <c r="V934" s="88" t="s">
        <v>1329</v>
      </c>
      <c r="AC934" s="88">
        <v>2</v>
      </c>
      <c r="AD934" s="88">
        <v>2</v>
      </c>
      <c r="AE934" s="88" t="s">
        <v>108</v>
      </c>
      <c r="AF934" s="88" t="s">
        <v>125</v>
      </c>
      <c r="AG934" s="88">
        <v>3</v>
      </c>
      <c r="AM934" s="88" t="s">
        <v>640</v>
      </c>
      <c r="AN934" s="88" t="s">
        <v>641</v>
      </c>
      <c r="AO934" s="88" t="s">
        <v>106</v>
      </c>
      <c r="AP934" s="133" t="str">
        <f t="shared" si="56"/>
        <v>11</v>
      </c>
      <c r="AQ934" s="133" t="str">
        <f t="shared" si="57"/>
        <v>06</v>
      </c>
      <c r="AR934" s="133">
        <f t="shared" si="58"/>
        <v>2020</v>
      </c>
      <c r="AS934" s="133" t="str">
        <f t="shared" si="59"/>
        <v>juin</v>
      </c>
    </row>
    <row r="935" spans="1:45" hidden="1" x14ac:dyDescent="0.25">
      <c r="A935" s="88" t="s">
        <v>1700</v>
      </c>
      <c r="B935" s="90">
        <v>43973</v>
      </c>
      <c r="C935" s="88">
        <v>1</v>
      </c>
      <c r="D935" s="88" t="s">
        <v>101</v>
      </c>
      <c r="E935" s="126">
        <v>252000</v>
      </c>
      <c r="F935" s="88">
        <v>7</v>
      </c>
      <c r="H935" s="88" t="s">
        <v>347</v>
      </c>
      <c r="I935" s="88">
        <v>2720</v>
      </c>
      <c r="J935" s="88">
        <v>35000</v>
      </c>
      <c r="K935" s="88">
        <v>35238</v>
      </c>
      <c r="L935" s="88" t="s">
        <v>123</v>
      </c>
      <c r="M935" s="89">
        <v>35</v>
      </c>
      <c r="P935" s="88" t="s">
        <v>1701</v>
      </c>
      <c r="AC935" s="88">
        <v>0</v>
      </c>
      <c r="AD935" s="88">
        <v>2</v>
      </c>
      <c r="AE935" s="88" t="s">
        <v>108</v>
      </c>
      <c r="AF935" s="88" t="s">
        <v>210</v>
      </c>
      <c r="AG935" s="88">
        <v>1</v>
      </c>
      <c r="AH935" s="88" t="s">
        <v>105</v>
      </c>
      <c r="AI935" s="88" t="s">
        <v>11</v>
      </c>
      <c r="AL935" s="88" t="s">
        <v>254</v>
      </c>
      <c r="AM935" s="88" t="s">
        <v>1124</v>
      </c>
      <c r="AN935" s="88" t="s">
        <v>1702</v>
      </c>
      <c r="AO935" s="88" t="s">
        <v>106</v>
      </c>
      <c r="AP935" s="133" t="str">
        <f t="shared" si="56"/>
        <v>22</v>
      </c>
      <c r="AQ935" s="133" t="str">
        <f t="shared" si="57"/>
        <v>05</v>
      </c>
      <c r="AR935" s="133">
        <f t="shared" si="58"/>
        <v>2020</v>
      </c>
      <c r="AS935" s="133" t="str">
        <f t="shared" si="59"/>
        <v>mai</v>
      </c>
    </row>
    <row r="936" spans="1:45" hidden="1" x14ac:dyDescent="0.25">
      <c r="A936" s="88" t="s">
        <v>1700</v>
      </c>
      <c r="B936" s="90">
        <v>43973</v>
      </c>
      <c r="C936" s="88">
        <v>1</v>
      </c>
      <c r="D936" s="88" t="s">
        <v>101</v>
      </c>
      <c r="E936" s="126">
        <v>252000</v>
      </c>
      <c r="F936" s="88">
        <v>7</v>
      </c>
      <c r="H936" s="88" t="s">
        <v>347</v>
      </c>
      <c r="I936" s="88">
        <v>2720</v>
      </c>
      <c r="J936" s="88">
        <v>35000</v>
      </c>
      <c r="K936" s="88">
        <v>35238</v>
      </c>
      <c r="L936" s="88" t="s">
        <v>123</v>
      </c>
      <c r="M936" s="89">
        <v>35</v>
      </c>
      <c r="P936" s="88" t="s">
        <v>1701</v>
      </c>
      <c r="AC936" s="88">
        <v>0</v>
      </c>
      <c r="AD936" s="88">
        <v>2</v>
      </c>
      <c r="AE936" s="88" t="s">
        <v>108</v>
      </c>
      <c r="AF936" s="88" t="s">
        <v>210</v>
      </c>
      <c r="AG936" s="88">
        <v>1</v>
      </c>
      <c r="AH936" s="88" t="s">
        <v>105</v>
      </c>
      <c r="AI936" s="88" t="s">
        <v>11</v>
      </c>
      <c r="AL936" s="88" t="s">
        <v>254</v>
      </c>
      <c r="AM936" s="88" t="s">
        <v>1124</v>
      </c>
      <c r="AN936" s="88" t="s">
        <v>1702</v>
      </c>
      <c r="AO936" s="88" t="s">
        <v>106</v>
      </c>
      <c r="AP936" s="133" t="str">
        <f t="shared" si="56"/>
        <v>22</v>
      </c>
      <c r="AQ936" s="133" t="str">
        <f t="shared" si="57"/>
        <v>05</v>
      </c>
      <c r="AR936" s="133">
        <f t="shared" si="58"/>
        <v>2020</v>
      </c>
      <c r="AS936" s="133" t="str">
        <f t="shared" si="59"/>
        <v>mai</v>
      </c>
    </row>
    <row r="937" spans="1:45" hidden="1" x14ac:dyDescent="0.25">
      <c r="A937" s="88" t="s">
        <v>1700</v>
      </c>
      <c r="B937" s="90">
        <v>43973</v>
      </c>
      <c r="C937" s="88">
        <v>1</v>
      </c>
      <c r="D937" s="88" t="s">
        <v>101</v>
      </c>
      <c r="E937" s="126">
        <v>252000</v>
      </c>
      <c r="F937" s="88">
        <v>7</v>
      </c>
      <c r="H937" s="88" t="s">
        <v>347</v>
      </c>
      <c r="I937" s="88">
        <v>2720</v>
      </c>
      <c r="J937" s="88">
        <v>35000</v>
      </c>
      <c r="K937" s="88">
        <v>35238</v>
      </c>
      <c r="L937" s="88" t="s">
        <v>123</v>
      </c>
      <c r="M937" s="89">
        <v>35</v>
      </c>
      <c r="P937" s="88" t="s">
        <v>1701</v>
      </c>
      <c r="AC937" s="88">
        <v>0</v>
      </c>
      <c r="AD937" s="88">
        <v>4</v>
      </c>
      <c r="AE937" s="88" t="s">
        <v>126</v>
      </c>
      <c r="AF937" s="88" t="s">
        <v>208</v>
      </c>
      <c r="AG937" s="88">
        <v>0</v>
      </c>
      <c r="AH937" s="88" t="s">
        <v>105</v>
      </c>
      <c r="AI937" s="88" t="s">
        <v>11</v>
      </c>
      <c r="AL937" s="88" t="s">
        <v>254</v>
      </c>
      <c r="AM937" s="88" t="s">
        <v>1124</v>
      </c>
      <c r="AN937" s="88" t="s">
        <v>1702</v>
      </c>
      <c r="AO937" s="88" t="s">
        <v>106</v>
      </c>
      <c r="AP937" s="133" t="str">
        <f t="shared" si="56"/>
        <v>22</v>
      </c>
      <c r="AQ937" s="133" t="str">
        <f t="shared" si="57"/>
        <v>05</v>
      </c>
      <c r="AR937" s="133">
        <f t="shared" si="58"/>
        <v>2020</v>
      </c>
      <c r="AS937" s="133" t="str">
        <f t="shared" si="59"/>
        <v>mai</v>
      </c>
    </row>
    <row r="938" spans="1:45" hidden="1" x14ac:dyDescent="0.25">
      <c r="A938" s="88" t="s">
        <v>1700</v>
      </c>
      <c r="B938" s="90">
        <v>43973</v>
      </c>
      <c r="C938" s="88">
        <v>1</v>
      </c>
      <c r="D938" s="88" t="s">
        <v>101</v>
      </c>
      <c r="E938" s="126">
        <v>252000</v>
      </c>
      <c r="F938" s="88">
        <v>7</v>
      </c>
      <c r="H938" s="88" t="s">
        <v>347</v>
      </c>
      <c r="I938" s="88">
        <v>2720</v>
      </c>
      <c r="J938" s="88">
        <v>35000</v>
      </c>
      <c r="K938" s="88">
        <v>35238</v>
      </c>
      <c r="L938" s="88" t="s">
        <v>123</v>
      </c>
      <c r="M938" s="89">
        <v>35</v>
      </c>
      <c r="P938" s="88" t="s">
        <v>1701</v>
      </c>
      <c r="AC938" s="88">
        <v>0</v>
      </c>
      <c r="AD938" s="88">
        <v>2</v>
      </c>
      <c r="AE938" s="88" t="s">
        <v>108</v>
      </c>
      <c r="AF938" s="88" t="s">
        <v>210</v>
      </c>
      <c r="AG938" s="88">
        <v>1</v>
      </c>
      <c r="AH938" s="88" t="s">
        <v>105</v>
      </c>
      <c r="AI938" s="88" t="s">
        <v>11</v>
      </c>
      <c r="AL938" s="88" t="s">
        <v>254</v>
      </c>
      <c r="AM938" s="88" t="s">
        <v>1124</v>
      </c>
      <c r="AN938" s="88" t="s">
        <v>1702</v>
      </c>
      <c r="AO938" s="88" t="s">
        <v>106</v>
      </c>
      <c r="AP938" s="133" t="str">
        <f t="shared" si="56"/>
        <v>22</v>
      </c>
      <c r="AQ938" s="133" t="str">
        <f t="shared" si="57"/>
        <v>05</v>
      </c>
      <c r="AR938" s="133">
        <f t="shared" si="58"/>
        <v>2020</v>
      </c>
      <c r="AS938" s="133" t="str">
        <f t="shared" si="59"/>
        <v>mai</v>
      </c>
    </row>
    <row r="939" spans="1:45" hidden="1" x14ac:dyDescent="0.25">
      <c r="A939" s="88" t="s">
        <v>1703</v>
      </c>
      <c r="B939" s="90">
        <v>43980</v>
      </c>
      <c r="C939" s="88">
        <v>1</v>
      </c>
      <c r="D939" s="88" t="s">
        <v>101</v>
      </c>
      <c r="E939" s="126">
        <v>199000</v>
      </c>
      <c r="F939" s="88">
        <v>9</v>
      </c>
      <c r="H939" s="88" t="s">
        <v>402</v>
      </c>
      <c r="I939" s="88">
        <v>8112</v>
      </c>
      <c r="J939" s="88">
        <v>35000</v>
      </c>
      <c r="K939" s="88">
        <v>35238</v>
      </c>
      <c r="L939" s="88" t="s">
        <v>123</v>
      </c>
      <c r="M939" s="89">
        <v>35</v>
      </c>
      <c r="P939" s="88" t="s">
        <v>1189</v>
      </c>
      <c r="S939" s="88">
        <v>72</v>
      </c>
      <c r="AC939" s="88">
        <v>1</v>
      </c>
      <c r="AD939" s="88">
        <v>3</v>
      </c>
      <c r="AE939" s="88" t="s">
        <v>107</v>
      </c>
      <c r="AG939" s="88">
        <v>0</v>
      </c>
      <c r="AM939" s="88" t="s">
        <v>1191</v>
      </c>
      <c r="AN939" s="88" t="s">
        <v>1192</v>
      </c>
      <c r="AO939" s="88" t="s">
        <v>106</v>
      </c>
      <c r="AP939" s="133" t="str">
        <f t="shared" si="56"/>
        <v>29</v>
      </c>
      <c r="AQ939" s="133" t="str">
        <f t="shared" si="57"/>
        <v>05</v>
      </c>
      <c r="AR939" s="133">
        <f t="shared" si="58"/>
        <v>2020</v>
      </c>
      <c r="AS939" s="133" t="str">
        <f t="shared" si="59"/>
        <v>mai</v>
      </c>
    </row>
    <row r="940" spans="1:45" hidden="1" x14ac:dyDescent="0.25">
      <c r="A940" s="88" t="s">
        <v>1703</v>
      </c>
      <c r="B940" s="90">
        <v>43980</v>
      </c>
      <c r="C940" s="88">
        <v>1</v>
      </c>
      <c r="D940" s="88" t="s">
        <v>101</v>
      </c>
      <c r="E940" s="126">
        <v>199000</v>
      </c>
      <c r="F940" s="88">
        <v>11</v>
      </c>
      <c r="H940" s="88" t="s">
        <v>402</v>
      </c>
      <c r="I940" s="88">
        <v>8112</v>
      </c>
      <c r="J940" s="88">
        <v>35000</v>
      </c>
      <c r="K940" s="88">
        <v>35238</v>
      </c>
      <c r="L940" s="88" t="s">
        <v>123</v>
      </c>
      <c r="M940" s="89">
        <v>35</v>
      </c>
      <c r="P940" s="88" t="s">
        <v>1189</v>
      </c>
      <c r="S940" s="88">
        <v>82</v>
      </c>
      <c r="T940" s="88" t="s">
        <v>1704</v>
      </c>
      <c r="AC940" s="88">
        <v>1</v>
      </c>
      <c r="AD940" s="88">
        <v>2</v>
      </c>
      <c r="AE940" s="88" t="s">
        <v>108</v>
      </c>
      <c r="AF940" s="88" t="s">
        <v>150</v>
      </c>
      <c r="AG940" s="88">
        <v>3</v>
      </c>
      <c r="AM940" s="88" t="s">
        <v>1191</v>
      </c>
      <c r="AN940" s="88" t="s">
        <v>1192</v>
      </c>
      <c r="AO940" s="88" t="s">
        <v>106</v>
      </c>
      <c r="AP940" s="133" t="str">
        <f t="shared" si="56"/>
        <v>29</v>
      </c>
      <c r="AQ940" s="133" t="str">
        <f t="shared" si="57"/>
        <v>05</v>
      </c>
      <c r="AR940" s="133">
        <f t="shared" si="58"/>
        <v>2020</v>
      </c>
      <c r="AS940" s="133" t="str">
        <f t="shared" si="59"/>
        <v>mai</v>
      </c>
    </row>
    <row r="941" spans="1:45" hidden="1" x14ac:dyDescent="0.25">
      <c r="A941" s="88" t="s">
        <v>1705</v>
      </c>
      <c r="B941" s="90">
        <v>43973</v>
      </c>
      <c r="C941" s="88">
        <v>1</v>
      </c>
      <c r="D941" s="88" t="s">
        <v>101</v>
      </c>
      <c r="E941" s="126">
        <v>155500</v>
      </c>
      <c r="F941" s="88">
        <v>8</v>
      </c>
      <c r="H941" s="88" t="s">
        <v>714</v>
      </c>
      <c r="I941" s="88">
        <v>3940</v>
      </c>
      <c r="J941" s="88">
        <v>35000</v>
      </c>
      <c r="K941" s="88">
        <v>35238</v>
      </c>
      <c r="L941" s="88" t="s">
        <v>123</v>
      </c>
      <c r="M941" s="89">
        <v>35</v>
      </c>
      <c r="P941" s="88" t="s">
        <v>715</v>
      </c>
      <c r="S941" s="88">
        <v>1</v>
      </c>
      <c r="T941" s="88" t="s">
        <v>1136</v>
      </c>
      <c r="AC941" s="88">
        <v>1</v>
      </c>
      <c r="AD941" s="88">
        <v>2</v>
      </c>
      <c r="AE941" s="88" t="s">
        <v>108</v>
      </c>
      <c r="AF941" s="88" t="s">
        <v>258</v>
      </c>
      <c r="AG941" s="88">
        <v>2</v>
      </c>
      <c r="AM941" s="88" t="s">
        <v>716</v>
      </c>
      <c r="AN941" s="88" t="s">
        <v>717</v>
      </c>
      <c r="AO941" s="88" t="s">
        <v>106</v>
      </c>
      <c r="AP941" s="133" t="str">
        <f t="shared" si="56"/>
        <v>22</v>
      </c>
      <c r="AQ941" s="133" t="str">
        <f t="shared" si="57"/>
        <v>05</v>
      </c>
      <c r="AR941" s="133">
        <f t="shared" si="58"/>
        <v>2020</v>
      </c>
      <c r="AS941" s="133" t="str">
        <f t="shared" si="59"/>
        <v>mai</v>
      </c>
    </row>
    <row r="942" spans="1:45" hidden="1" x14ac:dyDescent="0.25">
      <c r="A942" s="88" t="s">
        <v>1706</v>
      </c>
      <c r="B942" s="90">
        <v>43980</v>
      </c>
      <c r="C942" s="88">
        <v>1</v>
      </c>
      <c r="D942" s="88" t="s">
        <v>101</v>
      </c>
      <c r="E942" s="126">
        <v>120000</v>
      </c>
      <c r="F942" s="88">
        <v>9</v>
      </c>
      <c r="H942" s="88" t="s">
        <v>347</v>
      </c>
      <c r="I942" s="88">
        <v>2720</v>
      </c>
      <c r="J942" s="88">
        <v>35000</v>
      </c>
      <c r="K942" s="88">
        <v>35238</v>
      </c>
      <c r="L942" s="88" t="s">
        <v>123</v>
      </c>
      <c r="M942" s="89">
        <v>35</v>
      </c>
      <c r="P942" s="88" t="s">
        <v>779</v>
      </c>
      <c r="S942" s="88">
        <v>80</v>
      </c>
      <c r="T942" s="88" t="s">
        <v>1707</v>
      </c>
      <c r="AC942" s="88">
        <v>1</v>
      </c>
      <c r="AD942" s="88">
        <v>2</v>
      </c>
      <c r="AE942" s="88" t="s">
        <v>108</v>
      </c>
      <c r="AF942" s="88" t="s">
        <v>138</v>
      </c>
      <c r="AG942" s="88">
        <v>2</v>
      </c>
      <c r="AM942" s="88" t="s">
        <v>781</v>
      </c>
      <c r="AN942" s="88" t="s">
        <v>782</v>
      </c>
      <c r="AO942" s="88" t="s">
        <v>106</v>
      </c>
      <c r="AP942" s="133" t="str">
        <f t="shared" si="56"/>
        <v>29</v>
      </c>
      <c r="AQ942" s="133" t="str">
        <f t="shared" si="57"/>
        <v>05</v>
      </c>
      <c r="AR942" s="133">
        <f t="shared" si="58"/>
        <v>2020</v>
      </c>
      <c r="AS942" s="133" t="str">
        <f t="shared" si="59"/>
        <v>mai</v>
      </c>
    </row>
    <row r="943" spans="1:45" hidden="1" x14ac:dyDescent="0.25">
      <c r="A943" s="88" t="s">
        <v>1708</v>
      </c>
      <c r="B943" s="90">
        <v>43992</v>
      </c>
      <c r="C943" s="88">
        <v>1</v>
      </c>
      <c r="D943" s="88" t="s">
        <v>101</v>
      </c>
      <c r="E943" s="126">
        <v>282417</v>
      </c>
      <c r="F943" s="88">
        <v>15</v>
      </c>
      <c r="H943" s="88" t="s">
        <v>411</v>
      </c>
      <c r="I943" s="88">
        <v>5410</v>
      </c>
      <c r="J943" s="88">
        <v>35000</v>
      </c>
      <c r="K943" s="88">
        <v>35238</v>
      </c>
      <c r="L943" s="88" t="s">
        <v>123</v>
      </c>
      <c r="M943" s="89">
        <v>35</v>
      </c>
      <c r="P943" s="88" t="s">
        <v>1709</v>
      </c>
      <c r="S943" s="88">
        <v>12</v>
      </c>
      <c r="U943" s="88">
        <v>4</v>
      </c>
      <c r="W943" s="88">
        <v>7</v>
      </c>
      <c r="AC943" s="88">
        <v>3</v>
      </c>
      <c r="AD943" s="88">
        <v>2</v>
      </c>
      <c r="AE943" s="88" t="s">
        <v>108</v>
      </c>
      <c r="AF943" s="88" t="s">
        <v>170</v>
      </c>
      <c r="AG943" s="88">
        <v>4</v>
      </c>
      <c r="AM943" s="88" t="s">
        <v>1710</v>
      </c>
      <c r="AN943" s="88" t="s">
        <v>1711</v>
      </c>
      <c r="AO943" s="88" t="s">
        <v>106</v>
      </c>
      <c r="AP943" s="133" t="str">
        <f t="shared" si="56"/>
        <v>10</v>
      </c>
      <c r="AQ943" s="133" t="str">
        <f t="shared" si="57"/>
        <v>06</v>
      </c>
      <c r="AR943" s="133">
        <f t="shared" si="58"/>
        <v>2020</v>
      </c>
      <c r="AS943" s="133" t="str">
        <f t="shared" si="59"/>
        <v>juin</v>
      </c>
    </row>
    <row r="944" spans="1:45" hidden="1" x14ac:dyDescent="0.25">
      <c r="A944" s="88" t="s">
        <v>1712</v>
      </c>
      <c r="B944" s="90">
        <v>43980</v>
      </c>
      <c r="C944" s="88">
        <v>1</v>
      </c>
      <c r="D944" s="88" t="s">
        <v>101</v>
      </c>
      <c r="E944" s="126">
        <v>84000</v>
      </c>
      <c r="F944" s="88">
        <v>11</v>
      </c>
      <c r="H944" s="88" t="s">
        <v>404</v>
      </c>
      <c r="I944" s="88">
        <v>6031</v>
      </c>
      <c r="J944" s="88">
        <v>35000</v>
      </c>
      <c r="K944" s="88">
        <v>35238</v>
      </c>
      <c r="L944" s="88" t="s">
        <v>123</v>
      </c>
      <c r="M944" s="89">
        <v>35</v>
      </c>
      <c r="P944" s="88" t="s">
        <v>427</v>
      </c>
      <c r="S944" s="88">
        <v>116</v>
      </c>
      <c r="AC944" s="88">
        <v>1</v>
      </c>
      <c r="AD944" s="88">
        <v>2</v>
      </c>
      <c r="AE944" s="88" t="s">
        <v>108</v>
      </c>
      <c r="AF944" s="88" t="s">
        <v>249</v>
      </c>
      <c r="AG944" s="88">
        <v>2</v>
      </c>
      <c r="AM944" s="88" t="s">
        <v>429</v>
      </c>
      <c r="AN944" s="88" t="s">
        <v>430</v>
      </c>
      <c r="AO944" s="88" t="s">
        <v>106</v>
      </c>
      <c r="AP944" s="133" t="str">
        <f t="shared" si="56"/>
        <v>29</v>
      </c>
      <c r="AQ944" s="133" t="str">
        <f t="shared" si="57"/>
        <v>05</v>
      </c>
      <c r="AR944" s="133">
        <f t="shared" si="58"/>
        <v>2020</v>
      </c>
      <c r="AS944" s="133" t="str">
        <f t="shared" si="59"/>
        <v>mai</v>
      </c>
    </row>
    <row r="945" spans="1:45" hidden="1" x14ac:dyDescent="0.25">
      <c r="A945" s="88" t="s">
        <v>1713</v>
      </c>
      <c r="B945" s="90">
        <v>43987</v>
      </c>
      <c r="C945" s="88">
        <v>1</v>
      </c>
      <c r="D945" s="88" t="s">
        <v>101</v>
      </c>
      <c r="E945" s="126">
        <v>90000</v>
      </c>
      <c r="F945" s="88">
        <v>1</v>
      </c>
      <c r="H945" s="88" t="s">
        <v>432</v>
      </c>
      <c r="I945" s="88">
        <v>1810</v>
      </c>
      <c r="J945" s="88">
        <v>35000</v>
      </c>
      <c r="K945" s="88">
        <v>35238</v>
      </c>
      <c r="L945" s="88" t="s">
        <v>123</v>
      </c>
      <c r="M945" s="89">
        <v>35</v>
      </c>
      <c r="P945" s="88" t="s">
        <v>1714</v>
      </c>
      <c r="S945" s="88">
        <v>31</v>
      </c>
      <c r="T945" s="88" t="s">
        <v>656</v>
      </c>
      <c r="AC945" s="88">
        <v>1</v>
      </c>
      <c r="AD945" s="88">
        <v>2</v>
      </c>
      <c r="AE945" s="88" t="s">
        <v>108</v>
      </c>
      <c r="AF945" s="88" t="s">
        <v>308</v>
      </c>
      <c r="AG945" s="88">
        <v>1</v>
      </c>
      <c r="AM945" s="88" t="s">
        <v>1715</v>
      </c>
      <c r="AN945" s="88" t="s">
        <v>1716</v>
      </c>
      <c r="AO945" s="88" t="s">
        <v>106</v>
      </c>
      <c r="AP945" s="133" t="str">
        <f t="shared" si="56"/>
        <v>05</v>
      </c>
      <c r="AQ945" s="133" t="str">
        <f t="shared" si="57"/>
        <v>06</v>
      </c>
      <c r="AR945" s="133">
        <f t="shared" si="58"/>
        <v>2020</v>
      </c>
      <c r="AS945" s="133" t="str">
        <f t="shared" si="59"/>
        <v>juin</v>
      </c>
    </row>
    <row r="946" spans="1:45" hidden="1" x14ac:dyDescent="0.25">
      <c r="A946" s="88" t="s">
        <v>1717</v>
      </c>
      <c r="B946" s="90">
        <v>43998</v>
      </c>
      <c r="C946" s="88">
        <v>1</v>
      </c>
      <c r="D946" s="88" t="s">
        <v>101</v>
      </c>
      <c r="E946" s="126">
        <v>124000</v>
      </c>
      <c r="F946" s="88">
        <v>6</v>
      </c>
      <c r="H946" s="88" t="s">
        <v>368</v>
      </c>
      <c r="I946" s="88">
        <v>770</v>
      </c>
      <c r="J946" s="88">
        <v>35000</v>
      </c>
      <c r="K946" s="88">
        <v>35238</v>
      </c>
      <c r="L946" s="88" t="s">
        <v>123</v>
      </c>
      <c r="M946" s="89">
        <v>35</v>
      </c>
      <c r="P946" s="88" t="s">
        <v>1307</v>
      </c>
      <c r="S946" s="88">
        <v>16</v>
      </c>
      <c r="T946" s="88" t="s">
        <v>546</v>
      </c>
      <c r="U946" s="88">
        <v>17</v>
      </c>
      <c r="AC946" s="88">
        <v>2</v>
      </c>
      <c r="AD946" s="88">
        <v>2</v>
      </c>
      <c r="AE946" s="88" t="s">
        <v>108</v>
      </c>
      <c r="AF946" s="88" t="s">
        <v>249</v>
      </c>
      <c r="AG946" s="88">
        <v>1</v>
      </c>
      <c r="AM946" s="88" t="s">
        <v>533</v>
      </c>
      <c r="AN946" s="88" t="s">
        <v>1308</v>
      </c>
      <c r="AO946" s="88" t="s">
        <v>106</v>
      </c>
      <c r="AP946" s="133" t="str">
        <f t="shared" si="56"/>
        <v>16</v>
      </c>
      <c r="AQ946" s="133" t="str">
        <f t="shared" si="57"/>
        <v>06</v>
      </c>
      <c r="AR946" s="133">
        <f t="shared" si="58"/>
        <v>2020</v>
      </c>
      <c r="AS946" s="133" t="str">
        <f t="shared" si="59"/>
        <v>juin</v>
      </c>
    </row>
    <row r="947" spans="1:45" hidden="1" x14ac:dyDescent="0.25">
      <c r="A947" s="88" t="s">
        <v>1718</v>
      </c>
      <c r="B947" s="90">
        <v>43999</v>
      </c>
      <c r="C947" s="88">
        <v>1</v>
      </c>
      <c r="D947" s="88" t="s">
        <v>101</v>
      </c>
      <c r="E947" s="126">
        <v>84000</v>
      </c>
      <c r="F947" s="88">
        <v>11</v>
      </c>
      <c r="H947" s="88" t="s">
        <v>404</v>
      </c>
      <c r="I947" s="88">
        <v>6031</v>
      </c>
      <c r="J947" s="88">
        <v>35000</v>
      </c>
      <c r="K947" s="88">
        <v>35238</v>
      </c>
      <c r="L947" s="88" t="s">
        <v>123</v>
      </c>
      <c r="M947" s="89">
        <v>35</v>
      </c>
      <c r="P947" s="88" t="s">
        <v>427</v>
      </c>
      <c r="S947" s="88">
        <v>64</v>
      </c>
      <c r="AC947" s="88">
        <v>1</v>
      </c>
      <c r="AD947" s="88">
        <v>4</v>
      </c>
      <c r="AE947" s="88" t="s">
        <v>126</v>
      </c>
      <c r="AF947" s="88" t="s">
        <v>134</v>
      </c>
      <c r="AG947" s="88">
        <v>0</v>
      </c>
      <c r="AM947" s="88" t="s">
        <v>429</v>
      </c>
      <c r="AN947" s="88" t="s">
        <v>430</v>
      </c>
      <c r="AO947" s="88" t="s">
        <v>106</v>
      </c>
      <c r="AP947" s="133" t="str">
        <f t="shared" si="56"/>
        <v>17</v>
      </c>
      <c r="AQ947" s="133" t="str">
        <f t="shared" si="57"/>
        <v>06</v>
      </c>
      <c r="AR947" s="133">
        <f t="shared" si="58"/>
        <v>2020</v>
      </c>
      <c r="AS947" s="133" t="str">
        <f t="shared" si="59"/>
        <v>juin</v>
      </c>
    </row>
    <row r="948" spans="1:45" hidden="1" x14ac:dyDescent="0.25">
      <c r="A948" s="88" t="s">
        <v>1718</v>
      </c>
      <c r="B948" s="90">
        <v>43999</v>
      </c>
      <c r="C948" s="88">
        <v>1</v>
      </c>
      <c r="D948" s="88" t="s">
        <v>101</v>
      </c>
      <c r="E948" s="126">
        <v>84000</v>
      </c>
      <c r="F948" s="88">
        <v>11</v>
      </c>
      <c r="H948" s="88" t="s">
        <v>404</v>
      </c>
      <c r="I948" s="88">
        <v>6031</v>
      </c>
      <c r="J948" s="88">
        <v>35000</v>
      </c>
      <c r="K948" s="88">
        <v>35238</v>
      </c>
      <c r="L948" s="88" t="s">
        <v>123</v>
      </c>
      <c r="M948" s="89">
        <v>35</v>
      </c>
      <c r="P948" s="88" t="s">
        <v>427</v>
      </c>
      <c r="S948" s="88">
        <v>41</v>
      </c>
      <c r="AC948" s="88">
        <v>1</v>
      </c>
      <c r="AD948" s="88">
        <v>2</v>
      </c>
      <c r="AE948" s="88" t="s">
        <v>108</v>
      </c>
      <c r="AF948" s="88" t="s">
        <v>201</v>
      </c>
      <c r="AG948" s="88">
        <v>2</v>
      </c>
      <c r="AM948" s="88" t="s">
        <v>429</v>
      </c>
      <c r="AN948" s="88" t="s">
        <v>430</v>
      </c>
      <c r="AO948" s="88" t="s">
        <v>106</v>
      </c>
      <c r="AP948" s="133" t="str">
        <f t="shared" si="56"/>
        <v>17</v>
      </c>
      <c r="AQ948" s="133" t="str">
        <f t="shared" si="57"/>
        <v>06</v>
      </c>
      <c r="AR948" s="133">
        <f t="shared" si="58"/>
        <v>2020</v>
      </c>
      <c r="AS948" s="133" t="str">
        <f t="shared" si="59"/>
        <v>juin</v>
      </c>
    </row>
    <row r="949" spans="1:45" hidden="1" x14ac:dyDescent="0.25">
      <c r="A949" s="88" t="s">
        <v>1719</v>
      </c>
      <c r="B949" s="90">
        <v>43998</v>
      </c>
      <c r="C949" s="88">
        <v>1</v>
      </c>
      <c r="D949" s="88" t="s">
        <v>101</v>
      </c>
      <c r="E949" s="126">
        <v>90000</v>
      </c>
      <c r="F949" s="88">
        <v>28</v>
      </c>
      <c r="H949" s="88" t="s">
        <v>506</v>
      </c>
      <c r="I949" s="88">
        <v>8710</v>
      </c>
      <c r="J949" s="88">
        <v>35000</v>
      </c>
      <c r="K949" s="88">
        <v>35238</v>
      </c>
      <c r="L949" s="88" t="s">
        <v>123</v>
      </c>
      <c r="M949" s="89">
        <v>35</v>
      </c>
      <c r="P949" s="88" t="s">
        <v>1524</v>
      </c>
      <c r="S949" s="88">
        <v>67</v>
      </c>
      <c r="U949" s="88">
        <v>72</v>
      </c>
      <c r="AC949" s="88">
        <v>2</v>
      </c>
      <c r="AD949" s="88">
        <v>2</v>
      </c>
      <c r="AE949" s="88" t="s">
        <v>108</v>
      </c>
      <c r="AF949" s="88" t="s">
        <v>198</v>
      </c>
      <c r="AG949" s="88">
        <v>1</v>
      </c>
      <c r="AM949" s="88" t="s">
        <v>1525</v>
      </c>
      <c r="AN949" s="88" t="s">
        <v>1526</v>
      </c>
      <c r="AO949" s="88" t="s">
        <v>106</v>
      </c>
      <c r="AP949" s="133" t="str">
        <f t="shared" si="56"/>
        <v>16</v>
      </c>
      <c r="AQ949" s="133" t="str">
        <f t="shared" si="57"/>
        <v>06</v>
      </c>
      <c r="AR949" s="133">
        <f t="shared" si="58"/>
        <v>2020</v>
      </c>
      <c r="AS949" s="133" t="str">
        <f t="shared" si="59"/>
        <v>juin</v>
      </c>
    </row>
    <row r="950" spans="1:45" hidden="1" x14ac:dyDescent="0.25">
      <c r="A950" s="88" t="s">
        <v>1719</v>
      </c>
      <c r="B950" s="90">
        <v>43998</v>
      </c>
      <c r="C950" s="88">
        <v>1</v>
      </c>
      <c r="D950" s="88" t="s">
        <v>101</v>
      </c>
      <c r="E950" s="126">
        <v>90000</v>
      </c>
      <c r="F950" s="88">
        <v>28</v>
      </c>
      <c r="H950" s="88" t="s">
        <v>506</v>
      </c>
      <c r="I950" s="88">
        <v>8710</v>
      </c>
      <c r="J950" s="88">
        <v>35000</v>
      </c>
      <c r="K950" s="88">
        <v>35238</v>
      </c>
      <c r="L950" s="88" t="s">
        <v>123</v>
      </c>
      <c r="M950" s="89">
        <v>35</v>
      </c>
      <c r="P950" s="88" t="s">
        <v>1524</v>
      </c>
      <c r="S950" s="88">
        <v>70</v>
      </c>
      <c r="U950" s="88">
        <v>71</v>
      </c>
      <c r="W950" s="88">
        <v>87</v>
      </c>
      <c r="AC950" s="88">
        <v>3</v>
      </c>
      <c r="AD950" s="88">
        <v>2</v>
      </c>
      <c r="AE950" s="88" t="s">
        <v>108</v>
      </c>
      <c r="AF950" s="88" t="s">
        <v>243</v>
      </c>
      <c r="AG950" s="88">
        <v>4</v>
      </c>
      <c r="AM950" s="88" t="s">
        <v>1525</v>
      </c>
      <c r="AN950" s="88" t="s">
        <v>1526</v>
      </c>
      <c r="AO950" s="88" t="s">
        <v>106</v>
      </c>
      <c r="AP950" s="133" t="str">
        <f t="shared" si="56"/>
        <v>16</v>
      </c>
      <c r="AQ950" s="133" t="str">
        <f t="shared" si="57"/>
        <v>06</v>
      </c>
      <c r="AR950" s="133">
        <f t="shared" si="58"/>
        <v>2020</v>
      </c>
      <c r="AS950" s="133" t="str">
        <f t="shared" si="59"/>
        <v>juin</v>
      </c>
    </row>
    <row r="951" spans="1:45" hidden="1" x14ac:dyDescent="0.25">
      <c r="A951" s="88" t="s">
        <v>1720</v>
      </c>
      <c r="B951" s="90">
        <v>44011</v>
      </c>
      <c r="C951" s="88">
        <v>1</v>
      </c>
      <c r="D951" s="88" t="s">
        <v>101</v>
      </c>
      <c r="E951" s="126">
        <v>185000</v>
      </c>
      <c r="F951" s="88">
        <v>31</v>
      </c>
      <c r="H951" s="88" t="s">
        <v>447</v>
      </c>
      <c r="I951" s="88">
        <v>6850</v>
      </c>
      <c r="J951" s="88">
        <v>35000</v>
      </c>
      <c r="K951" s="88">
        <v>35238</v>
      </c>
      <c r="L951" s="88" t="s">
        <v>123</v>
      </c>
      <c r="M951" s="89">
        <v>35</v>
      </c>
      <c r="P951" s="88" t="s">
        <v>639</v>
      </c>
      <c r="S951" s="88">
        <v>8</v>
      </c>
      <c r="T951" s="88" t="s">
        <v>980</v>
      </c>
      <c r="AC951" s="88">
        <v>1</v>
      </c>
      <c r="AD951" s="88">
        <v>2</v>
      </c>
      <c r="AE951" s="88" t="s">
        <v>108</v>
      </c>
      <c r="AF951" s="88" t="s">
        <v>132</v>
      </c>
      <c r="AG951" s="88">
        <v>3</v>
      </c>
      <c r="AM951" s="88" t="s">
        <v>640</v>
      </c>
      <c r="AN951" s="88" t="s">
        <v>641</v>
      </c>
      <c r="AO951" s="88" t="s">
        <v>106</v>
      </c>
      <c r="AP951" s="133" t="str">
        <f t="shared" si="56"/>
        <v>29</v>
      </c>
      <c r="AQ951" s="133" t="str">
        <f t="shared" si="57"/>
        <v>06</v>
      </c>
      <c r="AR951" s="133">
        <f t="shared" si="58"/>
        <v>2020</v>
      </c>
      <c r="AS951" s="133" t="str">
        <f t="shared" si="59"/>
        <v>juin</v>
      </c>
    </row>
    <row r="952" spans="1:45" hidden="1" x14ac:dyDescent="0.25">
      <c r="A952" s="88" t="s">
        <v>1721</v>
      </c>
      <c r="B952" s="90">
        <v>44008</v>
      </c>
      <c r="C952" s="88">
        <v>1</v>
      </c>
      <c r="D952" s="88" t="s">
        <v>101</v>
      </c>
      <c r="E952" s="126">
        <v>100000</v>
      </c>
      <c r="F952" s="88">
        <v>11</v>
      </c>
      <c r="H952" s="88" t="s">
        <v>404</v>
      </c>
      <c r="I952" s="88">
        <v>6031</v>
      </c>
      <c r="J952" s="88">
        <v>35000</v>
      </c>
      <c r="K952" s="88">
        <v>35238</v>
      </c>
      <c r="L952" s="88" t="s">
        <v>123</v>
      </c>
      <c r="M952" s="89">
        <v>35</v>
      </c>
      <c r="P952" s="88" t="s">
        <v>427</v>
      </c>
      <c r="S952" s="88">
        <v>108</v>
      </c>
      <c r="AC952" s="88">
        <v>1</v>
      </c>
      <c r="AD952" s="88">
        <v>2</v>
      </c>
      <c r="AE952" s="88" t="s">
        <v>108</v>
      </c>
      <c r="AF952" s="88" t="s">
        <v>231</v>
      </c>
      <c r="AG952" s="88">
        <v>2</v>
      </c>
      <c r="AM952" s="88" t="s">
        <v>429</v>
      </c>
      <c r="AN952" s="88" t="s">
        <v>430</v>
      </c>
      <c r="AO952" s="88" t="s">
        <v>106</v>
      </c>
      <c r="AP952" s="133" t="str">
        <f t="shared" si="56"/>
        <v>26</v>
      </c>
      <c r="AQ952" s="133" t="str">
        <f t="shared" si="57"/>
        <v>06</v>
      </c>
      <c r="AR952" s="133">
        <f t="shared" si="58"/>
        <v>2020</v>
      </c>
      <c r="AS952" s="133" t="str">
        <f t="shared" si="59"/>
        <v>juin</v>
      </c>
    </row>
    <row r="953" spans="1:45" hidden="1" x14ac:dyDescent="0.25">
      <c r="A953" s="88" t="s">
        <v>1722</v>
      </c>
      <c r="B953" s="90">
        <v>44020</v>
      </c>
      <c r="C953" s="88">
        <v>1</v>
      </c>
      <c r="D953" s="88" t="s">
        <v>101</v>
      </c>
      <c r="E953" s="126">
        <v>427000</v>
      </c>
      <c r="F953" s="88">
        <v>28</v>
      </c>
      <c r="H953" s="88" t="s">
        <v>506</v>
      </c>
      <c r="I953" s="88">
        <v>8710</v>
      </c>
      <c r="J953" s="88">
        <v>35000</v>
      </c>
      <c r="K953" s="88">
        <v>35238</v>
      </c>
      <c r="L953" s="88" t="s">
        <v>123</v>
      </c>
      <c r="M953" s="89">
        <v>35</v>
      </c>
      <c r="P953" s="88" t="s">
        <v>1524</v>
      </c>
      <c r="S953" s="88">
        <v>53</v>
      </c>
      <c r="U953" s="88">
        <v>55</v>
      </c>
      <c r="W953" s="88">
        <v>89</v>
      </c>
      <c r="Y953" s="88">
        <v>93</v>
      </c>
      <c r="AA953" s="88">
        <v>95</v>
      </c>
      <c r="AC953" s="88">
        <v>5</v>
      </c>
      <c r="AD953" s="88">
        <v>2</v>
      </c>
      <c r="AE953" s="88" t="s">
        <v>108</v>
      </c>
      <c r="AF953" s="88" t="s">
        <v>142</v>
      </c>
      <c r="AG953" s="88">
        <v>4</v>
      </c>
      <c r="AM953" s="88" t="s">
        <v>1525</v>
      </c>
      <c r="AN953" s="88" t="s">
        <v>1526</v>
      </c>
      <c r="AO953" s="88" t="s">
        <v>106</v>
      </c>
      <c r="AP953" s="133" t="str">
        <f t="shared" si="56"/>
        <v>08</v>
      </c>
      <c r="AQ953" s="133" t="str">
        <f t="shared" si="57"/>
        <v>07</v>
      </c>
      <c r="AR953" s="133">
        <f t="shared" si="58"/>
        <v>2020</v>
      </c>
      <c r="AS953" s="133" t="str">
        <f t="shared" si="59"/>
        <v>juillet</v>
      </c>
    </row>
    <row r="954" spans="1:45" hidden="1" x14ac:dyDescent="0.25">
      <c r="A954" s="88" t="s">
        <v>1722</v>
      </c>
      <c r="B954" s="90">
        <v>44020</v>
      </c>
      <c r="C954" s="88">
        <v>1</v>
      </c>
      <c r="D954" s="88" t="s">
        <v>101</v>
      </c>
      <c r="E954" s="126">
        <v>427000</v>
      </c>
      <c r="F954" s="88">
        <v>28</v>
      </c>
      <c r="H954" s="88" t="s">
        <v>506</v>
      </c>
      <c r="I954" s="88">
        <v>8710</v>
      </c>
      <c r="J954" s="88">
        <v>35000</v>
      </c>
      <c r="K954" s="88">
        <v>35238</v>
      </c>
      <c r="L954" s="88" t="s">
        <v>123</v>
      </c>
      <c r="M954" s="89">
        <v>35</v>
      </c>
      <c r="P954" s="88" t="s">
        <v>1524</v>
      </c>
      <c r="S954" s="88">
        <v>52</v>
      </c>
      <c r="U954" s="88">
        <v>56</v>
      </c>
      <c r="W954" s="88">
        <v>90</v>
      </c>
      <c r="Y954" s="88">
        <v>91</v>
      </c>
      <c r="AA954" s="88">
        <v>92</v>
      </c>
      <c r="AC954" s="88">
        <v>5</v>
      </c>
      <c r="AD954" s="88">
        <v>2</v>
      </c>
      <c r="AE954" s="88" t="s">
        <v>108</v>
      </c>
      <c r="AF954" s="88" t="s">
        <v>150</v>
      </c>
      <c r="AG954" s="88">
        <v>2</v>
      </c>
      <c r="AM954" s="88" t="s">
        <v>1525</v>
      </c>
      <c r="AN954" s="88" t="s">
        <v>1526</v>
      </c>
      <c r="AO954" s="88" t="s">
        <v>106</v>
      </c>
      <c r="AP954" s="133" t="str">
        <f t="shared" si="56"/>
        <v>08</v>
      </c>
      <c r="AQ954" s="133" t="str">
        <f t="shared" si="57"/>
        <v>07</v>
      </c>
      <c r="AR954" s="133">
        <f t="shared" si="58"/>
        <v>2020</v>
      </c>
      <c r="AS954" s="133" t="str">
        <f t="shared" si="59"/>
        <v>juillet</v>
      </c>
    </row>
    <row r="955" spans="1:45" hidden="1" x14ac:dyDescent="0.25">
      <c r="A955" s="88" t="s">
        <v>1723</v>
      </c>
      <c r="B955" s="90">
        <v>44015</v>
      </c>
      <c r="C955" s="88">
        <v>1</v>
      </c>
      <c r="D955" s="88" t="s">
        <v>101</v>
      </c>
      <c r="E955" s="126">
        <v>370000</v>
      </c>
      <c r="F955" s="88">
        <v>11</v>
      </c>
      <c r="H955" s="88" t="s">
        <v>447</v>
      </c>
      <c r="I955" s="88">
        <v>6850</v>
      </c>
      <c r="J955" s="88">
        <v>35000</v>
      </c>
      <c r="K955" s="88">
        <v>35238</v>
      </c>
      <c r="L955" s="88" t="s">
        <v>123</v>
      </c>
      <c r="M955" s="89">
        <v>35</v>
      </c>
      <c r="P955" s="88" t="s">
        <v>1724</v>
      </c>
      <c r="S955" s="88">
        <v>7</v>
      </c>
      <c r="T955" s="88" t="s">
        <v>1725</v>
      </c>
      <c r="AC955" s="88">
        <v>1</v>
      </c>
      <c r="AD955" s="88">
        <v>2</v>
      </c>
      <c r="AE955" s="88" t="s">
        <v>108</v>
      </c>
      <c r="AF955" s="88" t="s">
        <v>188</v>
      </c>
      <c r="AG955" s="88">
        <v>4</v>
      </c>
      <c r="AM955" s="88" t="s">
        <v>1726</v>
      </c>
      <c r="AN955" s="88" t="s">
        <v>962</v>
      </c>
      <c r="AO955" s="88" t="s">
        <v>106</v>
      </c>
      <c r="AP955" s="133" t="str">
        <f t="shared" si="56"/>
        <v>03</v>
      </c>
      <c r="AQ955" s="133" t="str">
        <f t="shared" si="57"/>
        <v>07</v>
      </c>
      <c r="AR955" s="133">
        <f t="shared" si="58"/>
        <v>2020</v>
      </c>
      <c r="AS955" s="133" t="str">
        <f t="shared" si="59"/>
        <v>juillet</v>
      </c>
    </row>
    <row r="956" spans="1:45" hidden="1" x14ac:dyDescent="0.25">
      <c r="A956" s="88" t="s">
        <v>1723</v>
      </c>
      <c r="B956" s="90">
        <v>44015</v>
      </c>
      <c r="C956" s="88">
        <v>1</v>
      </c>
      <c r="D956" s="88" t="s">
        <v>101</v>
      </c>
      <c r="E956" s="126">
        <v>370000</v>
      </c>
      <c r="F956" s="88">
        <v>13</v>
      </c>
      <c r="H956" s="88" t="s">
        <v>447</v>
      </c>
      <c r="I956" s="88">
        <v>6850</v>
      </c>
      <c r="J956" s="88">
        <v>35000</v>
      </c>
      <c r="K956" s="88">
        <v>35238</v>
      </c>
      <c r="L956" s="88" t="s">
        <v>123</v>
      </c>
      <c r="M956" s="89">
        <v>35</v>
      </c>
      <c r="P956" s="88" t="s">
        <v>1724</v>
      </c>
      <c r="S956" s="88">
        <v>21</v>
      </c>
      <c r="AC956" s="88">
        <v>1</v>
      </c>
      <c r="AD956" s="88">
        <v>3</v>
      </c>
      <c r="AE956" s="88" t="s">
        <v>107</v>
      </c>
      <c r="AG956" s="88">
        <v>0</v>
      </c>
      <c r="AM956" s="88" t="s">
        <v>1726</v>
      </c>
      <c r="AN956" s="88" t="s">
        <v>962</v>
      </c>
      <c r="AO956" s="88" t="s">
        <v>106</v>
      </c>
      <c r="AP956" s="133" t="str">
        <f t="shared" si="56"/>
        <v>03</v>
      </c>
      <c r="AQ956" s="133" t="str">
        <f t="shared" si="57"/>
        <v>07</v>
      </c>
      <c r="AR956" s="133">
        <f t="shared" si="58"/>
        <v>2020</v>
      </c>
      <c r="AS956" s="133" t="str">
        <f t="shared" si="59"/>
        <v>juillet</v>
      </c>
    </row>
    <row r="957" spans="1:45" hidden="1" x14ac:dyDescent="0.25">
      <c r="A957" s="88" t="s">
        <v>1727</v>
      </c>
      <c r="B957" s="90">
        <v>44013</v>
      </c>
      <c r="C957" s="88">
        <v>1</v>
      </c>
      <c r="D957" s="88" t="s">
        <v>101</v>
      </c>
      <c r="E957" s="126">
        <v>130000</v>
      </c>
      <c r="F957" s="88">
        <v>31</v>
      </c>
      <c r="H957" s="88" t="s">
        <v>347</v>
      </c>
      <c r="I957" s="88">
        <v>2720</v>
      </c>
      <c r="J957" s="88">
        <v>35000</v>
      </c>
      <c r="K957" s="88">
        <v>35238</v>
      </c>
      <c r="L957" s="88" t="s">
        <v>123</v>
      </c>
      <c r="M957" s="89">
        <v>35</v>
      </c>
      <c r="P957" s="88" t="s">
        <v>938</v>
      </c>
      <c r="S957" s="88">
        <v>123</v>
      </c>
      <c r="T957" s="88" t="s">
        <v>1447</v>
      </c>
      <c r="U957" s="88">
        <v>133</v>
      </c>
      <c r="AC957" s="88">
        <v>2</v>
      </c>
      <c r="AD957" s="88">
        <v>2</v>
      </c>
      <c r="AE957" s="88" t="s">
        <v>108</v>
      </c>
      <c r="AF957" s="88" t="s">
        <v>135</v>
      </c>
      <c r="AG957" s="88">
        <v>1</v>
      </c>
      <c r="AM957" s="88" t="s">
        <v>939</v>
      </c>
      <c r="AN957" s="88" t="s">
        <v>940</v>
      </c>
      <c r="AO957" s="88" t="s">
        <v>106</v>
      </c>
      <c r="AP957" s="133" t="str">
        <f t="shared" si="56"/>
        <v>01</v>
      </c>
      <c r="AQ957" s="133" t="str">
        <f t="shared" si="57"/>
        <v>07</v>
      </c>
      <c r="AR957" s="133">
        <f t="shared" si="58"/>
        <v>2020</v>
      </c>
      <c r="AS957" s="133" t="str">
        <f t="shared" si="59"/>
        <v>juillet</v>
      </c>
    </row>
    <row r="958" spans="1:45" hidden="1" x14ac:dyDescent="0.25">
      <c r="A958" s="88" t="s">
        <v>1727</v>
      </c>
      <c r="B958" s="90">
        <v>44013</v>
      </c>
      <c r="C958" s="88">
        <v>1</v>
      </c>
      <c r="D958" s="88" t="s">
        <v>101</v>
      </c>
      <c r="E958" s="126">
        <v>130000</v>
      </c>
      <c r="F958" s="88">
        <v>31</v>
      </c>
      <c r="H958" s="88" t="s">
        <v>347</v>
      </c>
      <c r="I958" s="88">
        <v>2720</v>
      </c>
      <c r="J958" s="88">
        <v>35000</v>
      </c>
      <c r="K958" s="88">
        <v>35238</v>
      </c>
      <c r="L958" s="88" t="s">
        <v>123</v>
      </c>
      <c r="M958" s="89">
        <v>35</v>
      </c>
      <c r="P958" s="88" t="s">
        <v>938</v>
      </c>
      <c r="S958" s="88">
        <v>124</v>
      </c>
      <c r="T958" s="88" t="s">
        <v>1137</v>
      </c>
      <c r="U958" s="88">
        <v>125</v>
      </c>
      <c r="V958" s="88" t="s">
        <v>1574</v>
      </c>
      <c r="AC958" s="88">
        <v>2</v>
      </c>
      <c r="AD958" s="88">
        <v>2</v>
      </c>
      <c r="AE958" s="88" t="s">
        <v>108</v>
      </c>
      <c r="AF958" s="88" t="s">
        <v>278</v>
      </c>
      <c r="AG958" s="88">
        <v>1</v>
      </c>
      <c r="AM958" s="88" t="s">
        <v>939</v>
      </c>
      <c r="AN958" s="88" t="s">
        <v>940</v>
      </c>
      <c r="AO958" s="88" t="s">
        <v>106</v>
      </c>
      <c r="AP958" s="133" t="str">
        <f t="shared" si="56"/>
        <v>01</v>
      </c>
      <c r="AQ958" s="133" t="str">
        <f t="shared" si="57"/>
        <v>07</v>
      </c>
      <c r="AR958" s="133">
        <f t="shared" si="58"/>
        <v>2020</v>
      </c>
      <c r="AS958" s="133" t="str">
        <f t="shared" si="59"/>
        <v>juillet</v>
      </c>
    </row>
    <row r="959" spans="1:45" hidden="1" x14ac:dyDescent="0.25">
      <c r="A959" s="88" t="s">
        <v>1728</v>
      </c>
      <c r="B959" s="90">
        <v>44001</v>
      </c>
      <c r="C959" s="88">
        <v>1</v>
      </c>
      <c r="D959" s="88" t="s">
        <v>101</v>
      </c>
      <c r="E959" s="126">
        <v>158500</v>
      </c>
      <c r="F959" s="88">
        <v>9</v>
      </c>
      <c r="H959" s="88" t="s">
        <v>347</v>
      </c>
      <c r="I959" s="88">
        <v>2720</v>
      </c>
      <c r="J959" s="88">
        <v>35000</v>
      </c>
      <c r="K959" s="88">
        <v>35238</v>
      </c>
      <c r="L959" s="88" t="s">
        <v>123</v>
      </c>
      <c r="M959" s="89">
        <v>35</v>
      </c>
      <c r="P959" s="88" t="s">
        <v>779</v>
      </c>
      <c r="S959" s="88">
        <v>92</v>
      </c>
      <c r="T959" s="88" t="s">
        <v>1491</v>
      </c>
      <c r="AC959" s="88">
        <v>1</v>
      </c>
      <c r="AD959" s="88">
        <v>2</v>
      </c>
      <c r="AE959" s="88" t="s">
        <v>108</v>
      </c>
      <c r="AF959" s="88" t="s">
        <v>254</v>
      </c>
      <c r="AG959" s="88">
        <v>2</v>
      </c>
      <c r="AM959" s="88" t="s">
        <v>781</v>
      </c>
      <c r="AN959" s="88" t="s">
        <v>782</v>
      </c>
      <c r="AO959" s="88" t="s">
        <v>106</v>
      </c>
      <c r="AP959" s="133" t="str">
        <f t="shared" si="56"/>
        <v>19</v>
      </c>
      <c r="AQ959" s="133" t="str">
        <f t="shared" si="57"/>
        <v>06</v>
      </c>
      <c r="AR959" s="133">
        <f t="shared" si="58"/>
        <v>2020</v>
      </c>
      <c r="AS959" s="133" t="str">
        <f t="shared" si="59"/>
        <v>juin</v>
      </c>
    </row>
    <row r="960" spans="1:45" hidden="1" x14ac:dyDescent="0.25">
      <c r="A960" s="88" t="s">
        <v>1729</v>
      </c>
      <c r="B960" s="90">
        <v>44015</v>
      </c>
      <c r="C960" s="88">
        <v>1</v>
      </c>
      <c r="D960" s="88" t="s">
        <v>101</v>
      </c>
      <c r="E960" s="126">
        <v>74000</v>
      </c>
      <c r="F960" s="88">
        <v>2</v>
      </c>
      <c r="H960" s="88" t="s">
        <v>421</v>
      </c>
      <c r="I960" s="88">
        <v>8490</v>
      </c>
      <c r="J960" s="88">
        <v>35000</v>
      </c>
      <c r="K960" s="88">
        <v>35238</v>
      </c>
      <c r="L960" s="88" t="s">
        <v>123</v>
      </c>
      <c r="M960" s="89">
        <v>35</v>
      </c>
      <c r="P960" s="88" t="s">
        <v>422</v>
      </c>
      <c r="S960" s="88">
        <v>137</v>
      </c>
      <c r="T960" s="88" t="s">
        <v>1364</v>
      </c>
      <c r="U960" s="88">
        <v>143</v>
      </c>
      <c r="AC960" s="88">
        <v>2</v>
      </c>
      <c r="AD960" s="88">
        <v>2</v>
      </c>
      <c r="AE960" s="88" t="s">
        <v>108</v>
      </c>
      <c r="AF960" s="88" t="s">
        <v>249</v>
      </c>
      <c r="AG960" s="88">
        <v>2</v>
      </c>
      <c r="AM960" s="88" t="s">
        <v>424</v>
      </c>
      <c r="AN960" s="88" t="s">
        <v>425</v>
      </c>
      <c r="AO960" s="88" t="s">
        <v>106</v>
      </c>
      <c r="AP960" s="133" t="str">
        <f t="shared" si="56"/>
        <v>03</v>
      </c>
      <c r="AQ960" s="133" t="str">
        <f t="shared" si="57"/>
        <v>07</v>
      </c>
      <c r="AR960" s="133">
        <f t="shared" si="58"/>
        <v>2020</v>
      </c>
      <c r="AS960" s="133" t="str">
        <f t="shared" si="59"/>
        <v>juillet</v>
      </c>
    </row>
    <row r="961" spans="1:45" hidden="1" x14ac:dyDescent="0.25">
      <c r="A961" s="88" t="s">
        <v>1730</v>
      </c>
      <c r="B961" s="90">
        <v>44015</v>
      </c>
      <c r="C961" s="88">
        <v>1</v>
      </c>
      <c r="D961" s="88" t="s">
        <v>101</v>
      </c>
      <c r="E961" s="126">
        <v>280000</v>
      </c>
      <c r="F961" s="88">
        <v>26</v>
      </c>
      <c r="H961" s="88" t="s">
        <v>347</v>
      </c>
      <c r="I961" s="88">
        <v>2720</v>
      </c>
      <c r="J961" s="88">
        <v>35000</v>
      </c>
      <c r="K961" s="88">
        <v>35238</v>
      </c>
      <c r="L961" s="88" t="s">
        <v>123</v>
      </c>
      <c r="M961" s="89">
        <v>35</v>
      </c>
      <c r="P961" s="88" t="s">
        <v>1543</v>
      </c>
      <c r="S961" s="88">
        <v>14</v>
      </c>
      <c r="U961" s="88">
        <v>15</v>
      </c>
      <c r="W961" s="88">
        <v>3</v>
      </c>
      <c r="X961" s="88" t="s">
        <v>478</v>
      </c>
      <c r="Y961" s="88">
        <v>4</v>
      </c>
      <c r="AC961" s="88">
        <v>4</v>
      </c>
      <c r="AD961" s="88">
        <v>2</v>
      </c>
      <c r="AE961" s="88" t="s">
        <v>108</v>
      </c>
      <c r="AF961" s="88" t="s">
        <v>212</v>
      </c>
      <c r="AG961" s="88">
        <v>3</v>
      </c>
      <c r="AM961" s="88" t="s">
        <v>1544</v>
      </c>
      <c r="AN961" s="88" t="s">
        <v>1545</v>
      </c>
      <c r="AO961" s="88" t="s">
        <v>106</v>
      </c>
      <c r="AP961" s="133" t="str">
        <f t="shared" si="56"/>
        <v>03</v>
      </c>
      <c r="AQ961" s="133" t="str">
        <f t="shared" si="57"/>
        <v>07</v>
      </c>
      <c r="AR961" s="133">
        <f t="shared" si="58"/>
        <v>2020</v>
      </c>
      <c r="AS961" s="133" t="str">
        <f t="shared" si="59"/>
        <v>juillet</v>
      </c>
    </row>
    <row r="962" spans="1:45" hidden="1" x14ac:dyDescent="0.25">
      <c r="A962" s="88" t="s">
        <v>1731</v>
      </c>
      <c r="B962" s="90">
        <v>44012</v>
      </c>
      <c r="C962" s="88">
        <v>1</v>
      </c>
      <c r="D962" s="88" t="s">
        <v>101</v>
      </c>
      <c r="E962" s="126">
        <v>703000</v>
      </c>
      <c r="F962" s="88">
        <v>16</v>
      </c>
      <c r="H962" s="88" t="s">
        <v>383</v>
      </c>
      <c r="I962" s="88">
        <v>8140</v>
      </c>
      <c r="J962" s="88">
        <v>35000</v>
      </c>
      <c r="K962" s="88">
        <v>35238</v>
      </c>
      <c r="L962" s="88" t="s">
        <v>123</v>
      </c>
      <c r="M962" s="89">
        <v>35</v>
      </c>
      <c r="P962" s="88" t="s">
        <v>1732</v>
      </c>
      <c r="AC962" s="88">
        <v>0</v>
      </c>
      <c r="AD962" s="88">
        <v>2</v>
      </c>
      <c r="AE962" s="88" t="s">
        <v>108</v>
      </c>
      <c r="AF962" s="88" t="s">
        <v>143</v>
      </c>
      <c r="AG962" s="88">
        <v>1</v>
      </c>
      <c r="AH962" s="88" t="s">
        <v>105</v>
      </c>
      <c r="AI962" s="88" t="s">
        <v>11</v>
      </c>
      <c r="AL962" s="88" t="s">
        <v>207</v>
      </c>
      <c r="AM962" s="88" t="s">
        <v>1566</v>
      </c>
      <c r="AN962" s="88" t="s">
        <v>706</v>
      </c>
      <c r="AO962" s="88" t="s">
        <v>106</v>
      </c>
      <c r="AP962" s="133" t="str">
        <f t="shared" si="56"/>
        <v>30</v>
      </c>
      <c r="AQ962" s="133" t="str">
        <f t="shared" si="57"/>
        <v>06</v>
      </c>
      <c r="AR962" s="133">
        <f t="shared" si="58"/>
        <v>2020</v>
      </c>
      <c r="AS962" s="133" t="str">
        <f t="shared" si="59"/>
        <v>juin</v>
      </c>
    </row>
    <row r="963" spans="1:45" hidden="1" x14ac:dyDescent="0.25">
      <c r="A963" s="88" t="s">
        <v>1731</v>
      </c>
      <c r="B963" s="90">
        <v>44012</v>
      </c>
      <c r="C963" s="88">
        <v>1</v>
      </c>
      <c r="D963" s="88" t="s">
        <v>101</v>
      </c>
      <c r="E963" s="126">
        <v>703000</v>
      </c>
      <c r="F963" s="88">
        <v>16</v>
      </c>
      <c r="H963" s="88" t="s">
        <v>383</v>
      </c>
      <c r="I963" s="88">
        <v>8140</v>
      </c>
      <c r="J963" s="88">
        <v>35000</v>
      </c>
      <c r="K963" s="88">
        <v>35238</v>
      </c>
      <c r="L963" s="88" t="s">
        <v>123</v>
      </c>
      <c r="M963" s="89">
        <v>35</v>
      </c>
      <c r="P963" s="88" t="s">
        <v>1732</v>
      </c>
      <c r="AC963" s="88">
        <v>0</v>
      </c>
      <c r="AD963" s="88">
        <v>4</v>
      </c>
      <c r="AE963" s="88" t="s">
        <v>126</v>
      </c>
      <c r="AF963" s="88" t="s">
        <v>321</v>
      </c>
      <c r="AG963" s="88">
        <v>0</v>
      </c>
      <c r="AH963" s="88" t="s">
        <v>105</v>
      </c>
      <c r="AI963" s="88" t="s">
        <v>11</v>
      </c>
      <c r="AL963" s="88" t="s">
        <v>207</v>
      </c>
      <c r="AM963" s="88" t="s">
        <v>1566</v>
      </c>
      <c r="AN963" s="88" t="s">
        <v>706</v>
      </c>
      <c r="AO963" s="88" t="s">
        <v>106</v>
      </c>
      <c r="AP963" s="133" t="str">
        <f t="shared" ref="AP963:AP1026" si="60">TEXT(DAY(B963),"jj")</f>
        <v>30</v>
      </c>
      <c r="AQ963" s="133" t="str">
        <f t="shared" ref="AQ963:AQ1026" si="61">TEXT(MONTH(B963),"jj")</f>
        <v>06</v>
      </c>
      <c r="AR963" s="133">
        <f t="shared" ref="AR963:AR1026" si="62">YEAR(B963)</f>
        <v>2020</v>
      </c>
      <c r="AS963" s="133" t="str">
        <f t="shared" ref="AS963:AS1026" si="63">TEXT(B963, "mmmm")</f>
        <v>juin</v>
      </c>
    </row>
    <row r="964" spans="1:45" hidden="1" x14ac:dyDescent="0.25">
      <c r="A964" s="88" t="s">
        <v>1731</v>
      </c>
      <c r="B964" s="90">
        <v>44012</v>
      </c>
      <c r="C964" s="88">
        <v>1</v>
      </c>
      <c r="D964" s="88" t="s">
        <v>101</v>
      </c>
      <c r="E964" s="126">
        <v>703000</v>
      </c>
      <c r="F964" s="88">
        <v>16</v>
      </c>
      <c r="H964" s="88" t="s">
        <v>383</v>
      </c>
      <c r="I964" s="88">
        <v>8140</v>
      </c>
      <c r="J964" s="88">
        <v>35000</v>
      </c>
      <c r="K964" s="88">
        <v>35238</v>
      </c>
      <c r="L964" s="88" t="s">
        <v>123</v>
      </c>
      <c r="M964" s="89">
        <v>35</v>
      </c>
      <c r="P964" s="88" t="s">
        <v>1732</v>
      </c>
      <c r="AC964" s="88">
        <v>0</v>
      </c>
      <c r="AD964" s="88">
        <v>2</v>
      </c>
      <c r="AE964" s="88" t="s">
        <v>108</v>
      </c>
      <c r="AF964" s="88" t="s">
        <v>210</v>
      </c>
      <c r="AG964" s="88">
        <v>1</v>
      </c>
      <c r="AH964" s="88" t="s">
        <v>105</v>
      </c>
      <c r="AI964" s="88" t="s">
        <v>11</v>
      </c>
      <c r="AL964" s="88" t="s">
        <v>207</v>
      </c>
      <c r="AM964" s="88" t="s">
        <v>1566</v>
      </c>
      <c r="AN964" s="88" t="s">
        <v>706</v>
      </c>
      <c r="AO964" s="88" t="s">
        <v>106</v>
      </c>
      <c r="AP964" s="133" t="str">
        <f t="shared" si="60"/>
        <v>30</v>
      </c>
      <c r="AQ964" s="133" t="str">
        <f t="shared" si="61"/>
        <v>06</v>
      </c>
      <c r="AR964" s="133">
        <f t="shared" si="62"/>
        <v>2020</v>
      </c>
      <c r="AS964" s="133" t="str">
        <f t="shared" si="63"/>
        <v>juin</v>
      </c>
    </row>
    <row r="965" spans="1:45" hidden="1" x14ac:dyDescent="0.25">
      <c r="A965" s="88" t="s">
        <v>1733</v>
      </c>
      <c r="B965" s="90">
        <v>43992</v>
      </c>
      <c r="C965" s="88">
        <v>1</v>
      </c>
      <c r="D965" s="88" t="s">
        <v>101</v>
      </c>
      <c r="E965" s="126">
        <v>330550</v>
      </c>
      <c r="F965" s="88">
        <v>2</v>
      </c>
      <c r="H965" s="88" t="s">
        <v>432</v>
      </c>
      <c r="I965" s="88">
        <v>1810</v>
      </c>
      <c r="J965" s="88">
        <v>35000</v>
      </c>
      <c r="K965" s="88">
        <v>35238</v>
      </c>
      <c r="L965" s="88" t="s">
        <v>123</v>
      </c>
      <c r="M965" s="89">
        <v>35</v>
      </c>
      <c r="P965" s="88" t="s">
        <v>1205</v>
      </c>
      <c r="S965" s="88">
        <v>31</v>
      </c>
      <c r="U965" s="88">
        <v>41</v>
      </c>
      <c r="AC965" s="88">
        <v>2</v>
      </c>
      <c r="AD965" s="88">
        <v>2</v>
      </c>
      <c r="AE965" s="88" t="s">
        <v>108</v>
      </c>
      <c r="AF965" s="88" t="s">
        <v>115</v>
      </c>
      <c r="AG965" s="88">
        <v>5</v>
      </c>
      <c r="AM965" s="88" t="s">
        <v>1206</v>
      </c>
      <c r="AN965" s="88" t="s">
        <v>1207</v>
      </c>
      <c r="AO965" s="88" t="s">
        <v>106</v>
      </c>
      <c r="AP965" s="133" t="str">
        <f t="shared" si="60"/>
        <v>10</v>
      </c>
      <c r="AQ965" s="133" t="str">
        <f t="shared" si="61"/>
        <v>06</v>
      </c>
      <c r="AR965" s="133">
        <f t="shared" si="62"/>
        <v>2020</v>
      </c>
      <c r="AS965" s="133" t="str">
        <f t="shared" si="63"/>
        <v>juin</v>
      </c>
    </row>
    <row r="966" spans="1:45" hidden="1" x14ac:dyDescent="0.25">
      <c r="A966" s="88" t="s">
        <v>1734</v>
      </c>
      <c r="B966" s="90">
        <v>44027</v>
      </c>
      <c r="C966" s="88">
        <v>1</v>
      </c>
      <c r="D966" s="88" t="s">
        <v>101</v>
      </c>
      <c r="E966" s="126">
        <v>363000</v>
      </c>
      <c r="F966" s="88">
        <v>4</v>
      </c>
      <c r="H966" s="88" t="s">
        <v>1735</v>
      </c>
      <c r="I966" s="88">
        <v>7800</v>
      </c>
      <c r="J966" s="88">
        <v>35000</v>
      </c>
      <c r="K966" s="88">
        <v>35238</v>
      </c>
      <c r="L966" s="88" t="s">
        <v>123</v>
      </c>
      <c r="M966" s="89">
        <v>35</v>
      </c>
      <c r="P966" s="88" t="s">
        <v>1736</v>
      </c>
      <c r="S966" s="88">
        <v>108</v>
      </c>
      <c r="AC966" s="88">
        <v>1</v>
      </c>
      <c r="AD966" s="88">
        <v>2</v>
      </c>
      <c r="AE966" s="88" t="s">
        <v>108</v>
      </c>
      <c r="AF966" s="88" t="s">
        <v>144</v>
      </c>
      <c r="AG966" s="88">
        <v>5</v>
      </c>
      <c r="AM966" s="88" t="s">
        <v>1486</v>
      </c>
      <c r="AN966" s="88" t="s">
        <v>1737</v>
      </c>
      <c r="AO966" s="88" t="s">
        <v>106</v>
      </c>
      <c r="AP966" s="133" t="str">
        <f t="shared" si="60"/>
        <v>15</v>
      </c>
      <c r="AQ966" s="133" t="str">
        <f t="shared" si="61"/>
        <v>07</v>
      </c>
      <c r="AR966" s="133">
        <f t="shared" si="62"/>
        <v>2020</v>
      </c>
      <c r="AS966" s="133" t="str">
        <f t="shared" si="63"/>
        <v>juillet</v>
      </c>
    </row>
    <row r="967" spans="1:45" hidden="1" x14ac:dyDescent="0.25">
      <c r="A967" s="88" t="s">
        <v>1738</v>
      </c>
      <c r="B967" s="90">
        <v>44028</v>
      </c>
      <c r="C967" s="88">
        <v>1</v>
      </c>
      <c r="D967" s="88" t="s">
        <v>101</v>
      </c>
      <c r="E967" s="126">
        <v>142200</v>
      </c>
      <c r="F967" s="88">
        <v>9</v>
      </c>
      <c r="H967" s="88" t="s">
        <v>347</v>
      </c>
      <c r="I967" s="88">
        <v>2720</v>
      </c>
      <c r="J967" s="88">
        <v>35000</v>
      </c>
      <c r="K967" s="88">
        <v>35238</v>
      </c>
      <c r="L967" s="88" t="s">
        <v>123</v>
      </c>
      <c r="M967" s="89">
        <v>35</v>
      </c>
      <c r="P967" s="88" t="s">
        <v>779</v>
      </c>
      <c r="S967" s="88">
        <v>8</v>
      </c>
      <c r="T967" s="88" t="s">
        <v>1533</v>
      </c>
      <c r="AC967" s="88">
        <v>1</v>
      </c>
      <c r="AD967" s="88">
        <v>2</v>
      </c>
      <c r="AE967" s="88" t="s">
        <v>108</v>
      </c>
      <c r="AF967" s="88" t="s">
        <v>203</v>
      </c>
      <c r="AG967" s="88">
        <v>2</v>
      </c>
      <c r="AM967" s="88" t="s">
        <v>781</v>
      </c>
      <c r="AN967" s="88" t="s">
        <v>782</v>
      </c>
      <c r="AO967" s="88" t="s">
        <v>106</v>
      </c>
      <c r="AP967" s="133" t="str">
        <f t="shared" si="60"/>
        <v>16</v>
      </c>
      <c r="AQ967" s="133" t="str">
        <f t="shared" si="61"/>
        <v>07</v>
      </c>
      <c r="AR967" s="133">
        <f t="shared" si="62"/>
        <v>2020</v>
      </c>
      <c r="AS967" s="133" t="str">
        <f t="shared" si="63"/>
        <v>juillet</v>
      </c>
    </row>
    <row r="968" spans="1:45" hidden="1" x14ac:dyDescent="0.25">
      <c r="A968" s="88" t="s">
        <v>1740</v>
      </c>
      <c r="B968" s="90">
        <v>44021</v>
      </c>
      <c r="C968" s="88">
        <v>1</v>
      </c>
      <c r="D968" s="88" t="s">
        <v>101</v>
      </c>
      <c r="E968" s="126">
        <v>161975</v>
      </c>
      <c r="F968" s="88">
        <v>8</v>
      </c>
      <c r="H968" s="88" t="s">
        <v>371</v>
      </c>
      <c r="I968" s="88">
        <v>8030</v>
      </c>
      <c r="J968" s="88">
        <v>35000</v>
      </c>
      <c r="K968" s="88">
        <v>35238</v>
      </c>
      <c r="L968" s="88" t="s">
        <v>123</v>
      </c>
      <c r="M968" s="89">
        <v>35</v>
      </c>
      <c r="P968" s="88" t="s">
        <v>1741</v>
      </c>
      <c r="S968" s="88">
        <v>24</v>
      </c>
      <c r="T968" s="88" t="s">
        <v>584</v>
      </c>
      <c r="AC968" s="88">
        <v>1</v>
      </c>
      <c r="AD968" s="88">
        <v>2</v>
      </c>
      <c r="AE968" s="88" t="s">
        <v>108</v>
      </c>
      <c r="AF968" s="88" t="s">
        <v>291</v>
      </c>
      <c r="AG968" s="88">
        <v>1</v>
      </c>
      <c r="AM968" s="88" t="s">
        <v>1742</v>
      </c>
      <c r="AN968" s="88" t="s">
        <v>1743</v>
      </c>
      <c r="AO968" s="88" t="s">
        <v>106</v>
      </c>
      <c r="AP968" s="133" t="str">
        <f t="shared" si="60"/>
        <v>09</v>
      </c>
      <c r="AQ968" s="133" t="str">
        <f t="shared" si="61"/>
        <v>07</v>
      </c>
      <c r="AR968" s="133">
        <f t="shared" si="62"/>
        <v>2020</v>
      </c>
      <c r="AS968" s="133" t="str">
        <f t="shared" si="63"/>
        <v>juillet</v>
      </c>
    </row>
    <row r="969" spans="1:45" hidden="1" x14ac:dyDescent="0.25">
      <c r="A969" s="88" t="s">
        <v>1744</v>
      </c>
      <c r="B969" s="90">
        <v>44032</v>
      </c>
      <c r="C969" s="88">
        <v>1</v>
      </c>
      <c r="D969" s="88" t="s">
        <v>101</v>
      </c>
      <c r="E969" s="126">
        <v>80000</v>
      </c>
      <c r="F969" s="88">
        <v>19</v>
      </c>
      <c r="H969" s="88" t="s">
        <v>347</v>
      </c>
      <c r="I969" s="88">
        <v>2720</v>
      </c>
      <c r="J969" s="88">
        <v>35000</v>
      </c>
      <c r="K969" s="88">
        <v>35238</v>
      </c>
      <c r="L969" s="88" t="s">
        <v>123</v>
      </c>
      <c r="M969" s="89">
        <v>35</v>
      </c>
      <c r="P969" s="88" t="s">
        <v>987</v>
      </c>
      <c r="S969" s="88">
        <v>11</v>
      </c>
      <c r="U969" s="88">
        <v>8</v>
      </c>
      <c r="AC969" s="88">
        <v>2</v>
      </c>
      <c r="AD969" s="88">
        <v>2</v>
      </c>
      <c r="AE969" s="88" t="s">
        <v>108</v>
      </c>
      <c r="AF969" s="88" t="s">
        <v>117</v>
      </c>
      <c r="AG969" s="88">
        <v>2</v>
      </c>
      <c r="AM969" s="88" t="s">
        <v>989</v>
      </c>
      <c r="AN969" s="88" t="s">
        <v>990</v>
      </c>
      <c r="AO969" s="88" t="s">
        <v>106</v>
      </c>
      <c r="AP969" s="133" t="str">
        <f t="shared" si="60"/>
        <v>20</v>
      </c>
      <c r="AQ969" s="133" t="str">
        <f t="shared" si="61"/>
        <v>07</v>
      </c>
      <c r="AR969" s="133">
        <f t="shared" si="62"/>
        <v>2020</v>
      </c>
      <c r="AS969" s="133" t="str">
        <f t="shared" si="63"/>
        <v>juillet</v>
      </c>
    </row>
    <row r="970" spans="1:45" hidden="1" x14ac:dyDescent="0.25">
      <c r="A970" s="88" t="s">
        <v>1745</v>
      </c>
      <c r="B970" s="90">
        <v>44028</v>
      </c>
      <c r="C970" s="88">
        <v>1</v>
      </c>
      <c r="D970" s="88" t="s">
        <v>101</v>
      </c>
      <c r="E970" s="126">
        <v>168000</v>
      </c>
      <c r="F970" s="88">
        <v>1</v>
      </c>
      <c r="H970" s="88" t="s">
        <v>396</v>
      </c>
      <c r="I970" s="88">
        <v>8350</v>
      </c>
      <c r="J970" s="88">
        <v>35000</v>
      </c>
      <c r="K970" s="88">
        <v>35238</v>
      </c>
      <c r="L970" s="88" t="s">
        <v>123</v>
      </c>
      <c r="M970" s="89">
        <v>35</v>
      </c>
      <c r="P970" s="88" t="s">
        <v>672</v>
      </c>
      <c r="S970" s="88">
        <v>44</v>
      </c>
      <c r="T970" s="88" t="s">
        <v>948</v>
      </c>
      <c r="U970" s="88">
        <v>45</v>
      </c>
      <c r="AC970" s="88">
        <v>2</v>
      </c>
      <c r="AD970" s="88">
        <v>2</v>
      </c>
      <c r="AE970" s="88" t="s">
        <v>108</v>
      </c>
      <c r="AF970" s="88" t="s">
        <v>251</v>
      </c>
      <c r="AG970" s="88">
        <v>1</v>
      </c>
      <c r="AM970" s="88" t="s">
        <v>673</v>
      </c>
      <c r="AN970" s="88" t="s">
        <v>579</v>
      </c>
      <c r="AO970" s="88" t="s">
        <v>106</v>
      </c>
      <c r="AP970" s="133" t="str">
        <f t="shared" si="60"/>
        <v>16</v>
      </c>
      <c r="AQ970" s="133" t="str">
        <f t="shared" si="61"/>
        <v>07</v>
      </c>
      <c r="AR970" s="133">
        <f t="shared" si="62"/>
        <v>2020</v>
      </c>
      <c r="AS970" s="133" t="str">
        <f t="shared" si="63"/>
        <v>juillet</v>
      </c>
    </row>
    <row r="971" spans="1:45" hidden="1" x14ac:dyDescent="0.25">
      <c r="A971" s="88" t="s">
        <v>1746</v>
      </c>
      <c r="B971" s="90">
        <v>44034</v>
      </c>
      <c r="C971" s="88">
        <v>1</v>
      </c>
      <c r="D971" s="88" t="s">
        <v>101</v>
      </c>
      <c r="E971" s="126">
        <v>400000</v>
      </c>
      <c r="F971" s="88">
        <v>4</v>
      </c>
      <c r="H971" s="88" t="s">
        <v>368</v>
      </c>
      <c r="I971" s="88">
        <v>770</v>
      </c>
      <c r="J971" s="88">
        <v>35000</v>
      </c>
      <c r="K971" s="88">
        <v>35238</v>
      </c>
      <c r="L971" s="88" t="s">
        <v>123</v>
      </c>
      <c r="M971" s="89">
        <v>35</v>
      </c>
      <c r="P971" s="88" t="s">
        <v>1276</v>
      </c>
      <c r="S971" s="88">
        <v>104</v>
      </c>
      <c r="U971" s="88">
        <v>105</v>
      </c>
      <c r="AC971" s="88">
        <v>2</v>
      </c>
      <c r="AD971" s="88">
        <v>3</v>
      </c>
      <c r="AE971" s="88" t="s">
        <v>107</v>
      </c>
      <c r="AG971" s="88">
        <v>0</v>
      </c>
      <c r="AM971" s="88" t="s">
        <v>1277</v>
      </c>
      <c r="AN971" s="88" t="s">
        <v>1278</v>
      </c>
      <c r="AO971" s="88" t="s">
        <v>106</v>
      </c>
      <c r="AP971" s="133" t="str">
        <f t="shared" si="60"/>
        <v>22</v>
      </c>
      <c r="AQ971" s="133" t="str">
        <f t="shared" si="61"/>
        <v>07</v>
      </c>
      <c r="AR971" s="133">
        <f t="shared" si="62"/>
        <v>2020</v>
      </c>
      <c r="AS971" s="133" t="str">
        <f t="shared" si="63"/>
        <v>juillet</v>
      </c>
    </row>
    <row r="972" spans="1:45" hidden="1" x14ac:dyDescent="0.25">
      <c r="A972" s="88" t="s">
        <v>1746</v>
      </c>
      <c r="B972" s="90">
        <v>44034</v>
      </c>
      <c r="C972" s="88">
        <v>1</v>
      </c>
      <c r="D972" s="88" t="s">
        <v>101</v>
      </c>
      <c r="E972" s="126">
        <v>400000</v>
      </c>
      <c r="F972" s="88">
        <v>4</v>
      </c>
      <c r="H972" s="88" t="s">
        <v>368</v>
      </c>
      <c r="I972" s="88">
        <v>770</v>
      </c>
      <c r="J972" s="88">
        <v>35000</v>
      </c>
      <c r="K972" s="88">
        <v>35238</v>
      </c>
      <c r="L972" s="88" t="s">
        <v>123</v>
      </c>
      <c r="M972" s="89">
        <v>35</v>
      </c>
      <c r="P972" s="88" t="s">
        <v>1276</v>
      </c>
      <c r="S972" s="88">
        <v>121</v>
      </c>
      <c r="AC972" s="88">
        <v>1</v>
      </c>
      <c r="AD972" s="88">
        <v>3</v>
      </c>
      <c r="AE972" s="88" t="s">
        <v>107</v>
      </c>
      <c r="AG972" s="88">
        <v>0</v>
      </c>
      <c r="AM972" s="88" t="s">
        <v>1277</v>
      </c>
      <c r="AN972" s="88" t="s">
        <v>1278</v>
      </c>
      <c r="AO972" s="88" t="s">
        <v>106</v>
      </c>
      <c r="AP972" s="133" t="str">
        <f t="shared" si="60"/>
        <v>22</v>
      </c>
      <c r="AQ972" s="133" t="str">
        <f t="shared" si="61"/>
        <v>07</v>
      </c>
      <c r="AR972" s="133">
        <f t="shared" si="62"/>
        <v>2020</v>
      </c>
      <c r="AS972" s="133" t="str">
        <f t="shared" si="63"/>
        <v>juillet</v>
      </c>
    </row>
    <row r="973" spans="1:45" hidden="1" x14ac:dyDescent="0.25">
      <c r="A973" s="88" t="s">
        <v>1746</v>
      </c>
      <c r="B973" s="90">
        <v>44034</v>
      </c>
      <c r="C973" s="88">
        <v>1</v>
      </c>
      <c r="D973" s="88" t="s">
        <v>101</v>
      </c>
      <c r="E973" s="126">
        <v>400000</v>
      </c>
      <c r="F973" s="88">
        <v>4</v>
      </c>
      <c r="H973" s="88" t="s">
        <v>368</v>
      </c>
      <c r="I973" s="88">
        <v>770</v>
      </c>
      <c r="J973" s="88">
        <v>35000</v>
      </c>
      <c r="K973" s="88">
        <v>35238</v>
      </c>
      <c r="L973" s="88" t="s">
        <v>123</v>
      </c>
      <c r="M973" s="89">
        <v>35</v>
      </c>
      <c r="P973" s="88" t="s">
        <v>1276</v>
      </c>
      <c r="S973" s="88">
        <v>109</v>
      </c>
      <c r="T973" s="88" t="s">
        <v>925</v>
      </c>
      <c r="U973" s="88">
        <v>111</v>
      </c>
      <c r="AC973" s="88">
        <v>2</v>
      </c>
      <c r="AD973" s="88">
        <v>4</v>
      </c>
      <c r="AE973" s="88" t="s">
        <v>126</v>
      </c>
      <c r="AF973" s="88" t="s">
        <v>191</v>
      </c>
      <c r="AG973" s="88">
        <v>0</v>
      </c>
      <c r="AM973" s="88" t="s">
        <v>1277</v>
      </c>
      <c r="AN973" s="88" t="s">
        <v>1278</v>
      </c>
      <c r="AO973" s="88" t="s">
        <v>106</v>
      </c>
      <c r="AP973" s="133" t="str">
        <f t="shared" si="60"/>
        <v>22</v>
      </c>
      <c r="AQ973" s="133" t="str">
        <f t="shared" si="61"/>
        <v>07</v>
      </c>
      <c r="AR973" s="133">
        <f t="shared" si="62"/>
        <v>2020</v>
      </c>
      <c r="AS973" s="133" t="str">
        <f t="shared" si="63"/>
        <v>juillet</v>
      </c>
    </row>
    <row r="974" spans="1:45" hidden="1" x14ac:dyDescent="0.25">
      <c r="A974" s="88" t="s">
        <v>1747</v>
      </c>
      <c r="B974" s="90">
        <v>44036</v>
      </c>
      <c r="C974" s="88">
        <v>1</v>
      </c>
      <c r="D974" s="88" t="s">
        <v>101</v>
      </c>
      <c r="E974" s="126">
        <v>248000</v>
      </c>
      <c r="F974" s="88">
        <v>2</v>
      </c>
      <c r="H974" s="88" t="s">
        <v>161</v>
      </c>
      <c r="I974" s="88">
        <v>5230</v>
      </c>
      <c r="J974" s="88">
        <v>35000</v>
      </c>
      <c r="K974" s="88">
        <v>35238</v>
      </c>
      <c r="L974" s="88" t="s">
        <v>123</v>
      </c>
      <c r="M974" s="89">
        <v>35</v>
      </c>
      <c r="P974" s="88" t="s">
        <v>162</v>
      </c>
      <c r="S974" s="88">
        <v>179</v>
      </c>
      <c r="T974" s="88" t="s">
        <v>603</v>
      </c>
      <c r="U974" s="88">
        <v>188</v>
      </c>
      <c r="AC974" s="88">
        <v>2</v>
      </c>
      <c r="AD974" s="88">
        <v>2</v>
      </c>
      <c r="AE974" s="88" t="s">
        <v>108</v>
      </c>
      <c r="AF974" s="88" t="s">
        <v>113</v>
      </c>
      <c r="AG974" s="88">
        <v>2</v>
      </c>
      <c r="AM974" s="88" t="s">
        <v>165</v>
      </c>
      <c r="AN974" s="88" t="s">
        <v>166</v>
      </c>
      <c r="AO974" s="88" t="s">
        <v>106</v>
      </c>
      <c r="AP974" s="133" t="str">
        <f t="shared" si="60"/>
        <v>24</v>
      </c>
      <c r="AQ974" s="133" t="str">
        <f t="shared" si="61"/>
        <v>07</v>
      </c>
      <c r="AR974" s="133">
        <f t="shared" si="62"/>
        <v>2020</v>
      </c>
      <c r="AS974" s="133" t="str">
        <f t="shared" si="63"/>
        <v>juillet</v>
      </c>
    </row>
    <row r="975" spans="1:45" hidden="1" x14ac:dyDescent="0.25">
      <c r="A975" s="88" t="s">
        <v>2261</v>
      </c>
      <c r="B975" s="90">
        <v>44039</v>
      </c>
      <c r="C975" s="88">
        <v>1</v>
      </c>
      <c r="D975" s="88" t="s">
        <v>101</v>
      </c>
      <c r="E975" s="126">
        <v>119500</v>
      </c>
      <c r="F975" s="88">
        <v>4</v>
      </c>
      <c r="G975" s="88" t="s">
        <v>139</v>
      </c>
      <c r="H975" s="88" t="s">
        <v>975</v>
      </c>
      <c r="I975" s="88">
        <v>5650</v>
      </c>
      <c r="J975" s="88">
        <v>35000</v>
      </c>
      <c r="K975" s="88">
        <v>35238</v>
      </c>
      <c r="L975" s="88" t="s">
        <v>123</v>
      </c>
      <c r="M975" s="89">
        <v>35</v>
      </c>
      <c r="P975" s="88" t="s">
        <v>1519</v>
      </c>
      <c r="S975" s="88">
        <v>10</v>
      </c>
      <c r="U975" s="88">
        <v>30</v>
      </c>
      <c r="V975" s="88" t="s">
        <v>1970</v>
      </c>
      <c r="AC975" s="88">
        <v>2</v>
      </c>
      <c r="AD975" s="88">
        <v>2</v>
      </c>
      <c r="AE975" s="88" t="s">
        <v>108</v>
      </c>
      <c r="AF975" s="88" t="s">
        <v>131</v>
      </c>
      <c r="AG975" s="88">
        <v>1</v>
      </c>
      <c r="AM975" s="88" t="s">
        <v>1520</v>
      </c>
      <c r="AN975" s="88" t="s">
        <v>1521</v>
      </c>
      <c r="AO975" s="88" t="s">
        <v>106</v>
      </c>
      <c r="AP975" s="133" t="str">
        <f t="shared" si="60"/>
        <v>27</v>
      </c>
      <c r="AQ975" s="133" t="str">
        <f t="shared" si="61"/>
        <v>07</v>
      </c>
      <c r="AR975" s="133">
        <f t="shared" si="62"/>
        <v>2020</v>
      </c>
      <c r="AS975" s="133" t="str">
        <f t="shared" si="63"/>
        <v>juillet</v>
      </c>
    </row>
    <row r="976" spans="1:45" hidden="1" x14ac:dyDescent="0.25">
      <c r="A976" s="88" t="s">
        <v>2262</v>
      </c>
      <c r="B976" s="90">
        <v>44018</v>
      </c>
      <c r="C976" s="88">
        <v>1</v>
      </c>
      <c r="D976" s="88" t="s">
        <v>101</v>
      </c>
      <c r="E976" s="126">
        <v>39500</v>
      </c>
      <c r="F976" s="88">
        <v>5</v>
      </c>
      <c r="H976" s="88" t="s">
        <v>845</v>
      </c>
      <c r="I976" s="88">
        <v>8790</v>
      </c>
      <c r="J976" s="88">
        <v>35000</v>
      </c>
      <c r="K976" s="88">
        <v>35238</v>
      </c>
      <c r="L976" s="88" t="s">
        <v>123</v>
      </c>
      <c r="M976" s="89">
        <v>35</v>
      </c>
      <c r="P976" s="88" t="s">
        <v>1082</v>
      </c>
      <c r="S976" s="88">
        <v>125</v>
      </c>
      <c r="U976" s="88">
        <v>128</v>
      </c>
      <c r="W976" s="88">
        <v>132</v>
      </c>
      <c r="X976" s="88" t="s">
        <v>795</v>
      </c>
      <c r="AC976" s="88">
        <v>3</v>
      </c>
      <c r="AD976" s="88">
        <v>2</v>
      </c>
      <c r="AE976" s="88" t="s">
        <v>108</v>
      </c>
      <c r="AF976" s="88" t="s">
        <v>247</v>
      </c>
      <c r="AG976" s="88">
        <v>2</v>
      </c>
      <c r="AM976" s="88" t="s">
        <v>1083</v>
      </c>
      <c r="AN976" s="88" t="s">
        <v>916</v>
      </c>
      <c r="AO976" s="88" t="s">
        <v>106</v>
      </c>
      <c r="AP976" s="133" t="str">
        <f t="shared" si="60"/>
        <v>06</v>
      </c>
      <c r="AQ976" s="133" t="str">
        <f t="shared" si="61"/>
        <v>07</v>
      </c>
      <c r="AR976" s="133">
        <f t="shared" si="62"/>
        <v>2020</v>
      </c>
      <c r="AS976" s="133" t="str">
        <f t="shared" si="63"/>
        <v>juillet</v>
      </c>
    </row>
    <row r="977" spans="1:45" hidden="1" x14ac:dyDescent="0.25">
      <c r="A977" s="88" t="s">
        <v>2263</v>
      </c>
      <c r="B977" s="90">
        <v>44048</v>
      </c>
      <c r="C977" s="88">
        <v>1</v>
      </c>
      <c r="D977" s="88" t="s">
        <v>101</v>
      </c>
      <c r="E977" s="126">
        <v>23000</v>
      </c>
      <c r="F977" s="88">
        <v>11</v>
      </c>
      <c r="H977" s="88" t="s">
        <v>404</v>
      </c>
      <c r="I977" s="88">
        <v>6031</v>
      </c>
      <c r="J977" s="88">
        <v>35000</v>
      </c>
      <c r="K977" s="88">
        <v>35238</v>
      </c>
      <c r="L977" s="88" t="s">
        <v>123</v>
      </c>
      <c r="M977" s="89">
        <v>35</v>
      </c>
      <c r="P977" s="88" t="s">
        <v>427</v>
      </c>
      <c r="S977" s="88">
        <v>89</v>
      </c>
      <c r="AC977" s="88">
        <v>1</v>
      </c>
      <c r="AD977" s="88">
        <v>3</v>
      </c>
      <c r="AE977" s="88" t="s">
        <v>107</v>
      </c>
      <c r="AG977" s="88">
        <v>0</v>
      </c>
      <c r="AM977" s="88" t="s">
        <v>429</v>
      </c>
      <c r="AN977" s="88" t="s">
        <v>430</v>
      </c>
      <c r="AO977" s="88" t="s">
        <v>106</v>
      </c>
      <c r="AP977" s="133" t="str">
        <f t="shared" si="60"/>
        <v>05</v>
      </c>
      <c r="AQ977" s="133" t="str">
        <f t="shared" si="61"/>
        <v>08</v>
      </c>
      <c r="AR977" s="133">
        <f t="shared" si="62"/>
        <v>2020</v>
      </c>
      <c r="AS977" s="133" t="str">
        <f t="shared" si="63"/>
        <v>août</v>
      </c>
    </row>
    <row r="978" spans="1:45" hidden="1" x14ac:dyDescent="0.25">
      <c r="A978" s="88" t="s">
        <v>2264</v>
      </c>
      <c r="B978" s="90">
        <v>44050</v>
      </c>
      <c r="C978" s="88">
        <v>1</v>
      </c>
      <c r="D978" s="88" t="s">
        <v>101</v>
      </c>
      <c r="E978" s="126">
        <v>327300</v>
      </c>
      <c r="F978" s="88">
        <v>11</v>
      </c>
      <c r="H978" s="88" t="s">
        <v>347</v>
      </c>
      <c r="I978" s="88">
        <v>2720</v>
      </c>
      <c r="J978" s="88">
        <v>35000</v>
      </c>
      <c r="K978" s="88">
        <v>35238</v>
      </c>
      <c r="L978" s="88" t="s">
        <v>123</v>
      </c>
      <c r="M978" s="89">
        <v>35</v>
      </c>
      <c r="P978" s="88" t="s">
        <v>632</v>
      </c>
      <c r="S978" s="88">
        <v>509</v>
      </c>
      <c r="T978" s="88" t="s">
        <v>1750</v>
      </c>
      <c r="AC978" s="88">
        <v>1</v>
      </c>
      <c r="AD978" s="88">
        <v>2</v>
      </c>
      <c r="AE978" s="88" t="s">
        <v>108</v>
      </c>
      <c r="AF978" s="88" t="s">
        <v>133</v>
      </c>
      <c r="AG978" s="88">
        <v>3</v>
      </c>
      <c r="AM978" s="88" t="s">
        <v>633</v>
      </c>
      <c r="AN978" s="88" t="s">
        <v>634</v>
      </c>
      <c r="AO978" s="88" t="s">
        <v>106</v>
      </c>
      <c r="AP978" s="133" t="str">
        <f t="shared" si="60"/>
        <v>07</v>
      </c>
      <c r="AQ978" s="133" t="str">
        <f t="shared" si="61"/>
        <v>08</v>
      </c>
      <c r="AR978" s="133">
        <f t="shared" si="62"/>
        <v>2020</v>
      </c>
      <c r="AS978" s="133" t="str">
        <f t="shared" si="63"/>
        <v>août</v>
      </c>
    </row>
    <row r="979" spans="1:45" hidden="1" x14ac:dyDescent="0.25">
      <c r="A979" s="88" t="s">
        <v>2264</v>
      </c>
      <c r="B979" s="90">
        <v>44050</v>
      </c>
      <c r="C979" s="88">
        <v>1</v>
      </c>
      <c r="D979" s="88" t="s">
        <v>101</v>
      </c>
      <c r="E979" s="126">
        <v>327300</v>
      </c>
      <c r="F979" s="88">
        <v>11</v>
      </c>
      <c r="H979" s="88" t="s">
        <v>347</v>
      </c>
      <c r="I979" s="88">
        <v>2720</v>
      </c>
      <c r="J979" s="88">
        <v>35000</v>
      </c>
      <c r="K979" s="88">
        <v>35238</v>
      </c>
      <c r="L979" s="88" t="s">
        <v>123</v>
      </c>
      <c r="M979" s="89">
        <v>35</v>
      </c>
      <c r="P979" s="88" t="s">
        <v>632</v>
      </c>
      <c r="S979" s="88">
        <v>19</v>
      </c>
      <c r="AC979" s="88">
        <v>1</v>
      </c>
      <c r="AD979" s="88">
        <v>3</v>
      </c>
      <c r="AE979" s="88" t="s">
        <v>107</v>
      </c>
      <c r="AG979" s="88">
        <v>0</v>
      </c>
      <c r="AM979" s="88" t="s">
        <v>633</v>
      </c>
      <c r="AN979" s="88" t="s">
        <v>634</v>
      </c>
      <c r="AO979" s="88" t="s">
        <v>106</v>
      </c>
      <c r="AP979" s="133" t="str">
        <f t="shared" si="60"/>
        <v>07</v>
      </c>
      <c r="AQ979" s="133" t="str">
        <f t="shared" si="61"/>
        <v>08</v>
      </c>
      <c r="AR979" s="133">
        <f t="shared" si="62"/>
        <v>2020</v>
      </c>
      <c r="AS979" s="133" t="str">
        <f t="shared" si="63"/>
        <v>août</v>
      </c>
    </row>
    <row r="980" spans="1:45" hidden="1" x14ac:dyDescent="0.25">
      <c r="A980" s="88" t="s">
        <v>2265</v>
      </c>
      <c r="B980" s="90">
        <v>44035</v>
      </c>
      <c r="C980" s="88">
        <v>1</v>
      </c>
      <c r="D980" s="88" t="s">
        <v>101</v>
      </c>
      <c r="E980" s="126">
        <v>1000000</v>
      </c>
      <c r="F980" s="88">
        <v>23</v>
      </c>
      <c r="H980" s="88" t="s">
        <v>287</v>
      </c>
      <c r="I980" s="88">
        <v>6640</v>
      </c>
      <c r="J980" s="88">
        <v>35000</v>
      </c>
      <c r="K980" s="88">
        <v>35238</v>
      </c>
      <c r="L980" s="88" t="s">
        <v>123</v>
      </c>
      <c r="M980" s="89">
        <v>35</v>
      </c>
      <c r="P980" s="88" t="s">
        <v>1341</v>
      </c>
      <c r="S980" s="88">
        <v>84</v>
      </c>
      <c r="AC980" s="88">
        <v>1</v>
      </c>
      <c r="AD980" s="88">
        <v>4</v>
      </c>
      <c r="AE980" s="88" t="s">
        <v>126</v>
      </c>
      <c r="AF980" s="88" t="s">
        <v>244</v>
      </c>
      <c r="AG980" s="88">
        <v>0</v>
      </c>
      <c r="AM980" s="88" t="s">
        <v>695</v>
      </c>
      <c r="AN980" s="88" t="s">
        <v>1343</v>
      </c>
      <c r="AO980" s="88" t="s">
        <v>106</v>
      </c>
      <c r="AP980" s="133" t="str">
        <f t="shared" si="60"/>
        <v>23</v>
      </c>
      <c r="AQ980" s="133" t="str">
        <f t="shared" si="61"/>
        <v>07</v>
      </c>
      <c r="AR980" s="133">
        <f t="shared" si="62"/>
        <v>2020</v>
      </c>
      <c r="AS980" s="133" t="str">
        <f t="shared" si="63"/>
        <v>juillet</v>
      </c>
    </row>
    <row r="981" spans="1:45" hidden="1" x14ac:dyDescent="0.25">
      <c r="A981" s="88" t="s">
        <v>2265</v>
      </c>
      <c r="B981" s="90">
        <v>44035</v>
      </c>
      <c r="C981" s="88">
        <v>1</v>
      </c>
      <c r="D981" s="88" t="s">
        <v>101</v>
      </c>
      <c r="E981" s="126">
        <v>1000000</v>
      </c>
      <c r="F981" s="88">
        <v>15</v>
      </c>
      <c r="H981" s="88" t="s">
        <v>691</v>
      </c>
      <c r="I981" s="88">
        <v>2340</v>
      </c>
      <c r="J981" s="88">
        <v>35000</v>
      </c>
      <c r="K981" s="88">
        <v>35238</v>
      </c>
      <c r="L981" s="88" t="s">
        <v>123</v>
      </c>
      <c r="M981" s="89">
        <v>35</v>
      </c>
      <c r="P981" s="88" t="s">
        <v>1341</v>
      </c>
      <c r="S981" s="88">
        <v>60</v>
      </c>
      <c r="U981" s="88">
        <v>62</v>
      </c>
      <c r="AC981" s="88">
        <v>2</v>
      </c>
      <c r="AD981" s="88">
        <v>2</v>
      </c>
      <c r="AE981" s="88" t="s">
        <v>108</v>
      </c>
      <c r="AF981" s="88" t="s">
        <v>259</v>
      </c>
      <c r="AG981" s="88">
        <v>7</v>
      </c>
      <c r="AM981" s="88" t="s">
        <v>695</v>
      </c>
      <c r="AN981" s="88" t="s">
        <v>1343</v>
      </c>
      <c r="AO981" s="88" t="s">
        <v>106</v>
      </c>
      <c r="AP981" s="133" t="str">
        <f t="shared" si="60"/>
        <v>23</v>
      </c>
      <c r="AQ981" s="133" t="str">
        <f t="shared" si="61"/>
        <v>07</v>
      </c>
      <c r="AR981" s="133">
        <f t="shared" si="62"/>
        <v>2020</v>
      </c>
      <c r="AS981" s="133" t="str">
        <f t="shared" si="63"/>
        <v>juillet</v>
      </c>
    </row>
    <row r="982" spans="1:45" hidden="1" x14ac:dyDescent="0.25">
      <c r="A982" s="88" t="s">
        <v>2265</v>
      </c>
      <c r="B982" s="90">
        <v>44035</v>
      </c>
      <c r="C982" s="88">
        <v>1</v>
      </c>
      <c r="D982" s="88" t="s">
        <v>101</v>
      </c>
      <c r="E982" s="126">
        <v>1000000</v>
      </c>
      <c r="F982" s="88">
        <v>15</v>
      </c>
      <c r="H982" s="88" t="s">
        <v>691</v>
      </c>
      <c r="I982" s="88">
        <v>2340</v>
      </c>
      <c r="J982" s="88">
        <v>35000</v>
      </c>
      <c r="K982" s="88">
        <v>35238</v>
      </c>
      <c r="L982" s="88" t="s">
        <v>123</v>
      </c>
      <c r="M982" s="89">
        <v>35</v>
      </c>
      <c r="P982" s="88" t="s">
        <v>1341</v>
      </c>
      <c r="S982" s="88">
        <v>44</v>
      </c>
      <c r="AC982" s="88">
        <v>1</v>
      </c>
      <c r="AD982" s="88">
        <v>3</v>
      </c>
      <c r="AE982" s="88" t="s">
        <v>107</v>
      </c>
      <c r="AG982" s="88">
        <v>0</v>
      </c>
      <c r="AM982" s="88" t="s">
        <v>695</v>
      </c>
      <c r="AN982" s="88" t="s">
        <v>1343</v>
      </c>
      <c r="AO982" s="88" t="s">
        <v>106</v>
      </c>
      <c r="AP982" s="133" t="str">
        <f t="shared" si="60"/>
        <v>23</v>
      </c>
      <c r="AQ982" s="133" t="str">
        <f t="shared" si="61"/>
        <v>07</v>
      </c>
      <c r="AR982" s="133">
        <f t="shared" si="62"/>
        <v>2020</v>
      </c>
      <c r="AS982" s="133" t="str">
        <f t="shared" si="63"/>
        <v>juillet</v>
      </c>
    </row>
    <row r="983" spans="1:45" hidden="1" x14ac:dyDescent="0.25">
      <c r="A983" s="88" t="s">
        <v>2266</v>
      </c>
      <c r="B983" s="90">
        <v>44041</v>
      </c>
      <c r="C983" s="88">
        <v>1</v>
      </c>
      <c r="D983" s="88" t="s">
        <v>101</v>
      </c>
      <c r="E983" s="126">
        <v>82000</v>
      </c>
      <c r="F983" s="88">
        <v>3</v>
      </c>
      <c r="H983" s="88" t="s">
        <v>357</v>
      </c>
      <c r="I983" s="88">
        <v>9290</v>
      </c>
      <c r="J983" s="88">
        <v>35000</v>
      </c>
      <c r="K983" s="88">
        <v>35238</v>
      </c>
      <c r="L983" s="88" t="s">
        <v>123</v>
      </c>
      <c r="M983" s="89">
        <v>35</v>
      </c>
      <c r="P983" s="88" t="s">
        <v>740</v>
      </c>
      <c r="S983" s="88">
        <v>125</v>
      </c>
      <c r="T983" s="88" t="s">
        <v>2267</v>
      </c>
      <c r="AC983" s="88">
        <v>1</v>
      </c>
      <c r="AD983" s="88">
        <v>2</v>
      </c>
      <c r="AE983" s="88" t="s">
        <v>108</v>
      </c>
      <c r="AF983" s="88" t="s">
        <v>131</v>
      </c>
      <c r="AG983" s="88">
        <v>1</v>
      </c>
      <c r="AM983" s="88" t="s">
        <v>742</v>
      </c>
      <c r="AN983" s="88" t="s">
        <v>743</v>
      </c>
      <c r="AO983" s="88" t="s">
        <v>106</v>
      </c>
      <c r="AP983" s="133" t="str">
        <f t="shared" si="60"/>
        <v>29</v>
      </c>
      <c r="AQ983" s="133" t="str">
        <f t="shared" si="61"/>
        <v>07</v>
      </c>
      <c r="AR983" s="133">
        <f t="shared" si="62"/>
        <v>2020</v>
      </c>
      <c r="AS983" s="133" t="str">
        <f t="shared" si="63"/>
        <v>juillet</v>
      </c>
    </row>
    <row r="984" spans="1:45" hidden="1" x14ac:dyDescent="0.25">
      <c r="A984" s="88" t="s">
        <v>2268</v>
      </c>
      <c r="B984" s="90">
        <v>44049</v>
      </c>
      <c r="C984" s="88">
        <v>1</v>
      </c>
      <c r="D984" s="88" t="s">
        <v>101</v>
      </c>
      <c r="E984" s="126">
        <v>35551</v>
      </c>
      <c r="F984" s="88">
        <v>5</v>
      </c>
      <c r="H984" s="88" t="s">
        <v>557</v>
      </c>
      <c r="I984" s="88">
        <v>8790</v>
      </c>
      <c r="J984" s="88">
        <v>35000</v>
      </c>
      <c r="K984" s="88">
        <v>35238</v>
      </c>
      <c r="L984" s="88" t="s">
        <v>123</v>
      </c>
      <c r="M984" s="89">
        <v>35</v>
      </c>
      <c r="P984" s="88" t="s">
        <v>1082</v>
      </c>
      <c r="S984" s="88">
        <v>102</v>
      </c>
      <c r="U984" s="88">
        <v>126</v>
      </c>
      <c r="AC984" s="88">
        <v>2</v>
      </c>
      <c r="AD984" s="88">
        <v>2</v>
      </c>
      <c r="AE984" s="88" t="s">
        <v>108</v>
      </c>
      <c r="AF984" s="88" t="s">
        <v>109</v>
      </c>
      <c r="AG984" s="88">
        <v>2</v>
      </c>
      <c r="AM984" s="88" t="s">
        <v>1083</v>
      </c>
      <c r="AN984" s="88" t="s">
        <v>916</v>
      </c>
      <c r="AO984" s="88" t="s">
        <v>106</v>
      </c>
      <c r="AP984" s="133" t="str">
        <f t="shared" si="60"/>
        <v>06</v>
      </c>
      <c r="AQ984" s="133" t="str">
        <f t="shared" si="61"/>
        <v>08</v>
      </c>
      <c r="AR984" s="133">
        <f t="shared" si="62"/>
        <v>2020</v>
      </c>
      <c r="AS984" s="133" t="str">
        <f t="shared" si="63"/>
        <v>août</v>
      </c>
    </row>
    <row r="985" spans="1:45" hidden="1" x14ac:dyDescent="0.25">
      <c r="A985" s="88" t="s">
        <v>2269</v>
      </c>
      <c r="B985" s="90">
        <v>44043</v>
      </c>
      <c r="C985" s="88">
        <v>1</v>
      </c>
      <c r="D985" s="88" t="s">
        <v>101</v>
      </c>
      <c r="E985" s="126">
        <v>14000</v>
      </c>
      <c r="F985" s="88">
        <v>1</v>
      </c>
      <c r="H985" s="88" t="s">
        <v>357</v>
      </c>
      <c r="I985" s="88">
        <v>9290</v>
      </c>
      <c r="J985" s="88">
        <v>35000</v>
      </c>
      <c r="K985" s="88">
        <v>35238</v>
      </c>
      <c r="L985" s="88" t="s">
        <v>123</v>
      </c>
      <c r="M985" s="89">
        <v>35</v>
      </c>
      <c r="P985" s="88" t="s">
        <v>1537</v>
      </c>
      <c r="S985" s="88">
        <v>104</v>
      </c>
      <c r="U985" s="88">
        <v>105</v>
      </c>
      <c r="W985" s="88">
        <v>107</v>
      </c>
      <c r="Y985" s="88">
        <v>109</v>
      </c>
      <c r="AC985" s="88">
        <v>4</v>
      </c>
      <c r="AD985" s="88">
        <v>3</v>
      </c>
      <c r="AE985" s="88" t="s">
        <v>107</v>
      </c>
      <c r="AG985" s="88">
        <v>0</v>
      </c>
      <c r="AM985" s="88" t="s">
        <v>1538</v>
      </c>
      <c r="AN985" s="88" t="s">
        <v>1539</v>
      </c>
      <c r="AO985" s="88" t="s">
        <v>106</v>
      </c>
      <c r="AP985" s="133" t="str">
        <f t="shared" si="60"/>
        <v>31</v>
      </c>
      <c r="AQ985" s="133" t="str">
        <f t="shared" si="61"/>
        <v>07</v>
      </c>
      <c r="AR985" s="133">
        <f t="shared" si="62"/>
        <v>2020</v>
      </c>
      <c r="AS985" s="133" t="str">
        <f t="shared" si="63"/>
        <v>juillet</v>
      </c>
    </row>
    <row r="986" spans="1:45" hidden="1" x14ac:dyDescent="0.25">
      <c r="A986" s="88" t="s">
        <v>2270</v>
      </c>
      <c r="B986" s="90">
        <v>44035</v>
      </c>
      <c r="C986" s="88">
        <v>1</v>
      </c>
      <c r="D986" s="88" t="s">
        <v>101</v>
      </c>
      <c r="E986" s="126">
        <v>350000</v>
      </c>
      <c r="F986" s="88">
        <v>2</v>
      </c>
      <c r="H986" s="88" t="s">
        <v>714</v>
      </c>
      <c r="I986" s="88">
        <v>3940</v>
      </c>
      <c r="J986" s="88">
        <v>35000</v>
      </c>
      <c r="K986" s="88">
        <v>35238</v>
      </c>
      <c r="L986" s="88" t="s">
        <v>123</v>
      </c>
      <c r="M986" s="89">
        <v>35</v>
      </c>
      <c r="P986" s="88" t="s">
        <v>835</v>
      </c>
      <c r="S986" s="88">
        <v>11</v>
      </c>
      <c r="AC986" s="88">
        <v>1</v>
      </c>
      <c r="AD986" s="88">
        <v>2</v>
      </c>
      <c r="AE986" s="88" t="s">
        <v>108</v>
      </c>
      <c r="AF986" s="88" t="s">
        <v>116</v>
      </c>
      <c r="AG986" s="88">
        <v>4</v>
      </c>
      <c r="AM986" s="88" t="s">
        <v>837</v>
      </c>
      <c r="AN986" s="88" t="s">
        <v>838</v>
      </c>
      <c r="AO986" s="88" t="s">
        <v>106</v>
      </c>
      <c r="AP986" s="133" t="str">
        <f t="shared" si="60"/>
        <v>23</v>
      </c>
      <c r="AQ986" s="133" t="str">
        <f t="shared" si="61"/>
        <v>07</v>
      </c>
      <c r="AR986" s="133">
        <f t="shared" si="62"/>
        <v>2020</v>
      </c>
      <c r="AS986" s="133" t="str">
        <f t="shared" si="63"/>
        <v>juillet</v>
      </c>
    </row>
    <row r="987" spans="1:45" hidden="1" x14ac:dyDescent="0.25">
      <c r="A987" s="88" t="s">
        <v>2270</v>
      </c>
      <c r="B987" s="90">
        <v>44035</v>
      </c>
      <c r="C987" s="88">
        <v>1</v>
      </c>
      <c r="D987" s="88" t="s">
        <v>101</v>
      </c>
      <c r="E987" s="126">
        <v>350000</v>
      </c>
      <c r="F987" s="88">
        <v>2</v>
      </c>
      <c r="H987" s="88" t="s">
        <v>714</v>
      </c>
      <c r="I987" s="88">
        <v>3940</v>
      </c>
      <c r="J987" s="88">
        <v>35000</v>
      </c>
      <c r="K987" s="88">
        <v>35238</v>
      </c>
      <c r="L987" s="88" t="s">
        <v>123</v>
      </c>
      <c r="M987" s="89">
        <v>35</v>
      </c>
      <c r="P987" s="88" t="s">
        <v>835</v>
      </c>
      <c r="S987" s="88">
        <v>4</v>
      </c>
      <c r="AC987" s="88">
        <v>1</v>
      </c>
      <c r="AD987" s="88">
        <v>3</v>
      </c>
      <c r="AE987" s="88" t="s">
        <v>107</v>
      </c>
      <c r="AG987" s="88">
        <v>0</v>
      </c>
      <c r="AM987" s="88" t="s">
        <v>837</v>
      </c>
      <c r="AN987" s="88" t="s">
        <v>838</v>
      </c>
      <c r="AO987" s="88" t="s">
        <v>106</v>
      </c>
      <c r="AP987" s="133" t="str">
        <f t="shared" si="60"/>
        <v>23</v>
      </c>
      <c r="AQ987" s="133" t="str">
        <f t="shared" si="61"/>
        <v>07</v>
      </c>
      <c r="AR987" s="133">
        <f t="shared" si="62"/>
        <v>2020</v>
      </c>
      <c r="AS987" s="133" t="str">
        <f t="shared" si="63"/>
        <v>juillet</v>
      </c>
    </row>
    <row r="988" spans="1:45" hidden="1" x14ac:dyDescent="0.25">
      <c r="A988" s="88" t="s">
        <v>2271</v>
      </c>
      <c r="B988" s="90">
        <v>44042</v>
      </c>
      <c r="C988" s="88">
        <v>1</v>
      </c>
      <c r="D988" s="88" t="s">
        <v>101</v>
      </c>
      <c r="E988" s="126">
        <v>340000</v>
      </c>
      <c r="F988" s="88">
        <v>7</v>
      </c>
      <c r="H988" s="88" t="s">
        <v>404</v>
      </c>
      <c r="I988" s="88">
        <v>6031</v>
      </c>
      <c r="J988" s="88">
        <v>35000</v>
      </c>
      <c r="K988" s="88">
        <v>35238</v>
      </c>
      <c r="L988" s="88" t="s">
        <v>123</v>
      </c>
      <c r="M988" s="89">
        <v>35</v>
      </c>
      <c r="P988" s="88" t="s">
        <v>405</v>
      </c>
      <c r="S988" s="88">
        <v>121</v>
      </c>
      <c r="AC988" s="88">
        <v>1</v>
      </c>
      <c r="AD988" s="88">
        <v>3</v>
      </c>
      <c r="AE988" s="88" t="s">
        <v>107</v>
      </c>
      <c r="AG988" s="88">
        <v>0</v>
      </c>
      <c r="AM988" s="88" t="s">
        <v>406</v>
      </c>
      <c r="AN988" s="88" t="s">
        <v>407</v>
      </c>
      <c r="AO988" s="88" t="s">
        <v>106</v>
      </c>
      <c r="AP988" s="133" t="str">
        <f t="shared" si="60"/>
        <v>30</v>
      </c>
      <c r="AQ988" s="133" t="str">
        <f t="shared" si="61"/>
        <v>07</v>
      </c>
      <c r="AR988" s="133">
        <f t="shared" si="62"/>
        <v>2020</v>
      </c>
      <c r="AS988" s="133" t="str">
        <f t="shared" si="63"/>
        <v>juillet</v>
      </c>
    </row>
    <row r="989" spans="1:45" hidden="1" x14ac:dyDescent="0.25">
      <c r="A989" s="88" t="s">
        <v>2271</v>
      </c>
      <c r="B989" s="90">
        <v>44042</v>
      </c>
      <c r="C989" s="88">
        <v>1</v>
      </c>
      <c r="D989" s="88" t="s">
        <v>101</v>
      </c>
      <c r="E989" s="126">
        <v>340000</v>
      </c>
      <c r="F989" s="88">
        <v>3</v>
      </c>
      <c r="H989" s="88" t="s">
        <v>562</v>
      </c>
      <c r="I989" s="88">
        <v>5070</v>
      </c>
      <c r="J989" s="88">
        <v>35000</v>
      </c>
      <c r="K989" s="88">
        <v>35238</v>
      </c>
      <c r="L989" s="88" t="s">
        <v>123</v>
      </c>
      <c r="M989" s="89">
        <v>35</v>
      </c>
      <c r="P989" s="88" t="s">
        <v>405</v>
      </c>
      <c r="S989" s="88">
        <v>160</v>
      </c>
      <c r="T989" s="88" t="s">
        <v>1436</v>
      </c>
      <c r="AC989" s="88">
        <v>1</v>
      </c>
      <c r="AD989" s="88">
        <v>4</v>
      </c>
      <c r="AE989" s="88" t="s">
        <v>126</v>
      </c>
      <c r="AF989" s="88" t="s">
        <v>182</v>
      </c>
      <c r="AG989" s="88">
        <v>0</v>
      </c>
      <c r="AM989" s="88" t="s">
        <v>406</v>
      </c>
      <c r="AN989" s="88" t="s">
        <v>407</v>
      </c>
      <c r="AO989" s="88" t="s">
        <v>106</v>
      </c>
      <c r="AP989" s="133" t="str">
        <f t="shared" si="60"/>
        <v>30</v>
      </c>
      <c r="AQ989" s="133" t="str">
        <f t="shared" si="61"/>
        <v>07</v>
      </c>
      <c r="AR989" s="133">
        <f t="shared" si="62"/>
        <v>2020</v>
      </c>
      <c r="AS989" s="133" t="str">
        <f t="shared" si="63"/>
        <v>juillet</v>
      </c>
    </row>
    <row r="990" spans="1:45" hidden="1" x14ac:dyDescent="0.25">
      <c r="A990" s="88" t="s">
        <v>2272</v>
      </c>
      <c r="B990" s="90">
        <v>44033</v>
      </c>
      <c r="C990" s="88">
        <v>1</v>
      </c>
      <c r="D990" s="88" t="s">
        <v>101</v>
      </c>
      <c r="E990" s="126">
        <v>98120</v>
      </c>
      <c r="F990" s="88">
        <v>16</v>
      </c>
      <c r="H990" s="88" t="s">
        <v>557</v>
      </c>
      <c r="I990" s="88">
        <v>8790</v>
      </c>
      <c r="J990" s="88">
        <v>35000</v>
      </c>
      <c r="K990" s="88">
        <v>35238</v>
      </c>
      <c r="L990" s="88" t="s">
        <v>123</v>
      </c>
      <c r="M990" s="89">
        <v>35</v>
      </c>
      <c r="P990" s="88" t="s">
        <v>2088</v>
      </c>
      <c r="S990" s="88">
        <v>7</v>
      </c>
      <c r="T990" s="88" t="s">
        <v>2273</v>
      </c>
      <c r="AC990" s="88">
        <v>1</v>
      </c>
      <c r="AD990" s="88">
        <v>2</v>
      </c>
      <c r="AE990" s="88" t="s">
        <v>108</v>
      </c>
      <c r="AF990" s="88" t="s">
        <v>249</v>
      </c>
      <c r="AG990" s="88">
        <v>1</v>
      </c>
      <c r="AM990" s="88" t="s">
        <v>2089</v>
      </c>
      <c r="AN990" s="88" t="s">
        <v>2090</v>
      </c>
      <c r="AO990" s="88" t="s">
        <v>106</v>
      </c>
      <c r="AP990" s="133" t="str">
        <f t="shared" si="60"/>
        <v>21</v>
      </c>
      <c r="AQ990" s="133" t="str">
        <f t="shared" si="61"/>
        <v>07</v>
      </c>
      <c r="AR990" s="133">
        <f t="shared" si="62"/>
        <v>2020</v>
      </c>
      <c r="AS990" s="133" t="str">
        <f t="shared" si="63"/>
        <v>juillet</v>
      </c>
    </row>
    <row r="991" spans="1:45" hidden="1" x14ac:dyDescent="0.25">
      <c r="A991" s="88" t="s">
        <v>2274</v>
      </c>
      <c r="B991" s="90">
        <v>44043</v>
      </c>
      <c r="C991" s="88">
        <v>1</v>
      </c>
      <c r="D991" s="88" t="s">
        <v>101</v>
      </c>
      <c r="E991" s="126">
        <v>215000</v>
      </c>
      <c r="F991" s="88">
        <v>28</v>
      </c>
      <c r="H991" s="88" t="s">
        <v>506</v>
      </c>
      <c r="I991" s="88">
        <v>8710</v>
      </c>
      <c r="J991" s="88">
        <v>35000</v>
      </c>
      <c r="K991" s="88">
        <v>35238</v>
      </c>
      <c r="L991" s="88" t="s">
        <v>123</v>
      </c>
      <c r="M991" s="89">
        <v>35</v>
      </c>
      <c r="P991" s="88" t="s">
        <v>1524</v>
      </c>
      <c r="S991" s="88">
        <v>66</v>
      </c>
      <c r="U991" s="88">
        <v>88</v>
      </c>
      <c r="W991" s="88">
        <v>98</v>
      </c>
      <c r="X991" s="88" t="s">
        <v>1028</v>
      </c>
      <c r="AC991" s="88">
        <v>3</v>
      </c>
      <c r="AD991" s="88">
        <v>2</v>
      </c>
      <c r="AE991" s="88" t="s">
        <v>108</v>
      </c>
      <c r="AF991" s="88" t="s">
        <v>132</v>
      </c>
      <c r="AG991" s="88">
        <v>2</v>
      </c>
      <c r="AM991" s="88" t="s">
        <v>1525</v>
      </c>
      <c r="AN991" s="88" t="s">
        <v>1526</v>
      </c>
      <c r="AO991" s="88" t="s">
        <v>106</v>
      </c>
      <c r="AP991" s="133" t="str">
        <f t="shared" si="60"/>
        <v>31</v>
      </c>
      <c r="AQ991" s="133" t="str">
        <f t="shared" si="61"/>
        <v>07</v>
      </c>
      <c r="AR991" s="133">
        <f t="shared" si="62"/>
        <v>2020</v>
      </c>
      <c r="AS991" s="133" t="str">
        <f t="shared" si="63"/>
        <v>juillet</v>
      </c>
    </row>
    <row r="992" spans="1:45" hidden="1" x14ac:dyDescent="0.25">
      <c r="A992" s="88" t="s">
        <v>2275</v>
      </c>
      <c r="B992" s="90">
        <v>44043</v>
      </c>
      <c r="C992" s="88">
        <v>1</v>
      </c>
      <c r="D992" s="88" t="s">
        <v>101</v>
      </c>
      <c r="E992" s="126">
        <v>100000</v>
      </c>
      <c r="F992" s="88">
        <v>2</v>
      </c>
      <c r="H992" s="88" t="s">
        <v>287</v>
      </c>
      <c r="I992" s="88">
        <v>6640</v>
      </c>
      <c r="J992" s="88">
        <v>35000</v>
      </c>
      <c r="K992" s="88">
        <v>35238</v>
      </c>
      <c r="L992" s="88" t="s">
        <v>123</v>
      </c>
      <c r="M992" s="89">
        <v>35</v>
      </c>
      <c r="P992" s="88" t="s">
        <v>1928</v>
      </c>
      <c r="S992" s="88">
        <v>103</v>
      </c>
      <c r="T992" s="88" t="s">
        <v>2276</v>
      </c>
      <c r="AC992" s="88">
        <v>1</v>
      </c>
      <c r="AD992" s="88">
        <v>2</v>
      </c>
      <c r="AE992" s="88" t="s">
        <v>108</v>
      </c>
      <c r="AF992" s="88" t="s">
        <v>152</v>
      </c>
      <c r="AG992" s="88">
        <v>2</v>
      </c>
      <c r="AM992" s="88" t="s">
        <v>1929</v>
      </c>
      <c r="AN992" s="88" t="s">
        <v>1930</v>
      </c>
      <c r="AO992" s="88" t="s">
        <v>106</v>
      </c>
      <c r="AP992" s="133" t="str">
        <f t="shared" si="60"/>
        <v>31</v>
      </c>
      <c r="AQ992" s="133" t="str">
        <f t="shared" si="61"/>
        <v>07</v>
      </c>
      <c r="AR992" s="133">
        <f t="shared" si="62"/>
        <v>2020</v>
      </c>
      <c r="AS992" s="133" t="str">
        <f t="shared" si="63"/>
        <v>juillet</v>
      </c>
    </row>
    <row r="993" spans="1:45" hidden="1" x14ac:dyDescent="0.25">
      <c r="A993" s="88" t="s">
        <v>2277</v>
      </c>
      <c r="B993" s="90">
        <v>44054</v>
      </c>
      <c r="C993" s="88">
        <v>1</v>
      </c>
      <c r="D993" s="88" t="s">
        <v>101</v>
      </c>
      <c r="E993" s="126">
        <v>51000</v>
      </c>
      <c r="F993" s="88">
        <v>5</v>
      </c>
      <c r="H993" s="88" t="s">
        <v>845</v>
      </c>
      <c r="I993" s="88">
        <v>8790</v>
      </c>
      <c r="J993" s="88">
        <v>35000</v>
      </c>
      <c r="K993" s="88">
        <v>35238</v>
      </c>
      <c r="L993" s="88" t="s">
        <v>123</v>
      </c>
      <c r="M993" s="89">
        <v>35</v>
      </c>
      <c r="P993" s="88" t="s">
        <v>1082</v>
      </c>
      <c r="S993" s="88">
        <v>109</v>
      </c>
      <c r="U993" s="88">
        <v>140</v>
      </c>
      <c r="W993" s="88">
        <v>141</v>
      </c>
      <c r="Y993" s="88">
        <v>145</v>
      </c>
      <c r="AA993" s="88">
        <v>146</v>
      </c>
      <c r="AC993" s="88">
        <v>6</v>
      </c>
      <c r="AD993" s="88">
        <v>2</v>
      </c>
      <c r="AE993" s="88" t="s">
        <v>108</v>
      </c>
      <c r="AF993" s="88" t="s">
        <v>109</v>
      </c>
      <c r="AG993" s="88">
        <v>2</v>
      </c>
      <c r="AM993" s="88" t="s">
        <v>1083</v>
      </c>
      <c r="AN993" s="88" t="s">
        <v>916</v>
      </c>
      <c r="AO993" s="88" t="s">
        <v>106</v>
      </c>
      <c r="AP993" s="133" t="str">
        <f t="shared" si="60"/>
        <v>11</v>
      </c>
      <c r="AQ993" s="133" t="str">
        <f t="shared" si="61"/>
        <v>08</v>
      </c>
      <c r="AR993" s="133">
        <f t="shared" si="62"/>
        <v>2020</v>
      </c>
      <c r="AS993" s="133" t="str">
        <f t="shared" si="63"/>
        <v>août</v>
      </c>
    </row>
    <row r="994" spans="1:45" hidden="1" x14ac:dyDescent="0.25">
      <c r="A994" s="88" t="s">
        <v>2277</v>
      </c>
      <c r="B994" s="90">
        <v>44054</v>
      </c>
      <c r="C994" s="88">
        <v>1</v>
      </c>
      <c r="D994" s="88" t="s">
        <v>101</v>
      </c>
      <c r="E994" s="126">
        <v>51000</v>
      </c>
      <c r="F994" s="88">
        <v>5</v>
      </c>
      <c r="H994" s="88" t="s">
        <v>845</v>
      </c>
      <c r="I994" s="88">
        <v>8790</v>
      </c>
      <c r="J994" s="88">
        <v>35000</v>
      </c>
      <c r="K994" s="88">
        <v>35238</v>
      </c>
      <c r="L994" s="88" t="s">
        <v>123</v>
      </c>
      <c r="M994" s="89">
        <v>35</v>
      </c>
      <c r="P994" s="88" t="s">
        <v>1082</v>
      </c>
      <c r="S994" s="88">
        <v>149</v>
      </c>
      <c r="AC994" s="88">
        <v>1</v>
      </c>
      <c r="AD994" s="88">
        <v>3</v>
      </c>
      <c r="AE994" s="88" t="s">
        <v>107</v>
      </c>
      <c r="AG994" s="88">
        <v>0</v>
      </c>
      <c r="AM994" s="88" t="s">
        <v>1083</v>
      </c>
      <c r="AN994" s="88" t="s">
        <v>916</v>
      </c>
      <c r="AO994" s="88" t="s">
        <v>106</v>
      </c>
      <c r="AP994" s="133" t="str">
        <f t="shared" si="60"/>
        <v>11</v>
      </c>
      <c r="AQ994" s="133" t="str">
        <f t="shared" si="61"/>
        <v>08</v>
      </c>
      <c r="AR994" s="133">
        <f t="shared" si="62"/>
        <v>2020</v>
      </c>
      <c r="AS994" s="133" t="str">
        <f t="shared" si="63"/>
        <v>août</v>
      </c>
    </row>
    <row r="995" spans="1:45" hidden="1" x14ac:dyDescent="0.25">
      <c r="A995" s="88" t="s">
        <v>2278</v>
      </c>
      <c r="B995" s="90">
        <v>44050</v>
      </c>
      <c r="C995" s="88">
        <v>1</v>
      </c>
      <c r="D995" s="88" t="s">
        <v>101</v>
      </c>
      <c r="E995" s="126">
        <v>473650</v>
      </c>
      <c r="F995" s="88">
        <v>6</v>
      </c>
      <c r="H995" s="88" t="s">
        <v>357</v>
      </c>
      <c r="I995" s="88">
        <v>9290</v>
      </c>
      <c r="J995" s="88">
        <v>35000</v>
      </c>
      <c r="K995" s="88">
        <v>35238</v>
      </c>
      <c r="L995" s="88" t="s">
        <v>123</v>
      </c>
      <c r="M995" s="89">
        <v>35</v>
      </c>
      <c r="P995" s="88" t="s">
        <v>922</v>
      </c>
      <c r="S995" s="88">
        <v>21</v>
      </c>
      <c r="U995" s="88">
        <v>31</v>
      </c>
      <c r="AC995" s="88">
        <v>2</v>
      </c>
      <c r="AD995" s="88">
        <v>2</v>
      </c>
      <c r="AE995" s="88" t="s">
        <v>108</v>
      </c>
      <c r="AF995" s="88" t="s">
        <v>245</v>
      </c>
      <c r="AG995" s="88">
        <v>5</v>
      </c>
      <c r="AM995" s="88" t="s">
        <v>923</v>
      </c>
      <c r="AN995" s="88" t="s">
        <v>924</v>
      </c>
      <c r="AO995" s="88" t="s">
        <v>106</v>
      </c>
      <c r="AP995" s="133" t="str">
        <f t="shared" si="60"/>
        <v>07</v>
      </c>
      <c r="AQ995" s="133" t="str">
        <f t="shared" si="61"/>
        <v>08</v>
      </c>
      <c r="AR995" s="133">
        <f t="shared" si="62"/>
        <v>2020</v>
      </c>
      <c r="AS995" s="133" t="str">
        <f t="shared" si="63"/>
        <v>août</v>
      </c>
    </row>
    <row r="996" spans="1:45" hidden="1" x14ac:dyDescent="0.25">
      <c r="A996" s="88" t="s">
        <v>2279</v>
      </c>
      <c r="B996" s="90">
        <v>44040</v>
      </c>
      <c r="C996" s="88">
        <v>1</v>
      </c>
      <c r="D996" s="88" t="s">
        <v>101</v>
      </c>
      <c r="E996" s="126">
        <v>100000</v>
      </c>
      <c r="F996" s="88">
        <v>24</v>
      </c>
      <c r="H996" s="88" t="s">
        <v>447</v>
      </c>
      <c r="I996" s="88">
        <v>6850</v>
      </c>
      <c r="J996" s="88">
        <v>35000</v>
      </c>
      <c r="K996" s="88">
        <v>35238</v>
      </c>
      <c r="L996" s="88" t="s">
        <v>123</v>
      </c>
      <c r="M996" s="89">
        <v>35</v>
      </c>
      <c r="P996" s="88" t="s">
        <v>1779</v>
      </c>
      <c r="S996" s="88">
        <v>4</v>
      </c>
      <c r="T996" s="88" t="s">
        <v>138</v>
      </c>
      <c r="AC996" s="88">
        <v>1</v>
      </c>
      <c r="AD996" s="88">
        <v>2</v>
      </c>
      <c r="AE996" s="88" t="s">
        <v>108</v>
      </c>
      <c r="AF996" s="88" t="s">
        <v>138</v>
      </c>
      <c r="AG996" s="88">
        <v>1</v>
      </c>
      <c r="AM996" s="88" t="s">
        <v>1780</v>
      </c>
      <c r="AN996" s="88" t="s">
        <v>1781</v>
      </c>
      <c r="AO996" s="88" t="s">
        <v>106</v>
      </c>
      <c r="AP996" s="133" t="str">
        <f t="shared" si="60"/>
        <v>28</v>
      </c>
      <c r="AQ996" s="133" t="str">
        <f t="shared" si="61"/>
        <v>07</v>
      </c>
      <c r="AR996" s="133">
        <f t="shared" si="62"/>
        <v>2020</v>
      </c>
      <c r="AS996" s="133" t="str">
        <f t="shared" si="63"/>
        <v>juillet</v>
      </c>
    </row>
    <row r="997" spans="1:45" hidden="1" x14ac:dyDescent="0.25">
      <c r="A997" s="88" t="s">
        <v>2280</v>
      </c>
      <c r="B997" s="90">
        <v>44043</v>
      </c>
      <c r="C997" s="88">
        <v>1</v>
      </c>
      <c r="D997" s="88" t="s">
        <v>101</v>
      </c>
      <c r="E997" s="126">
        <v>624900</v>
      </c>
      <c r="F997" s="88">
        <v>7</v>
      </c>
      <c r="H997" s="88" t="s">
        <v>512</v>
      </c>
      <c r="I997" s="88">
        <v>1570</v>
      </c>
      <c r="J997" s="88">
        <v>35000</v>
      </c>
      <c r="K997" s="88">
        <v>35238</v>
      </c>
      <c r="L997" s="88" t="s">
        <v>123</v>
      </c>
      <c r="M997" s="89">
        <v>35</v>
      </c>
      <c r="P997" s="88" t="s">
        <v>1933</v>
      </c>
      <c r="S997" s="88">
        <v>32</v>
      </c>
      <c r="U997" s="88">
        <v>38</v>
      </c>
      <c r="W997" s="88">
        <v>56</v>
      </c>
      <c r="AC997" s="88">
        <v>3</v>
      </c>
      <c r="AD997" s="88">
        <v>2</v>
      </c>
      <c r="AE997" s="88" t="s">
        <v>108</v>
      </c>
      <c r="AF997" s="88" t="s">
        <v>283</v>
      </c>
      <c r="AG997" s="88">
        <v>6</v>
      </c>
      <c r="AM997" s="88" t="s">
        <v>1935</v>
      </c>
      <c r="AN997" s="88" t="s">
        <v>1578</v>
      </c>
      <c r="AO997" s="88" t="s">
        <v>106</v>
      </c>
      <c r="AP997" s="133" t="str">
        <f t="shared" si="60"/>
        <v>31</v>
      </c>
      <c r="AQ997" s="133" t="str">
        <f t="shared" si="61"/>
        <v>07</v>
      </c>
      <c r="AR997" s="133">
        <f t="shared" si="62"/>
        <v>2020</v>
      </c>
      <c r="AS997" s="133" t="str">
        <f t="shared" si="63"/>
        <v>juillet</v>
      </c>
    </row>
    <row r="998" spans="1:45" hidden="1" x14ac:dyDescent="0.25">
      <c r="A998" s="88" t="s">
        <v>2281</v>
      </c>
      <c r="B998" s="90">
        <v>44043</v>
      </c>
      <c r="C998" s="88">
        <v>1</v>
      </c>
      <c r="D998" s="88" t="s">
        <v>101</v>
      </c>
      <c r="E998" s="126">
        <v>580000</v>
      </c>
      <c r="F998" s="88">
        <v>11</v>
      </c>
      <c r="H998" s="88" t="s">
        <v>506</v>
      </c>
      <c r="I998" s="88">
        <v>8710</v>
      </c>
      <c r="J998" s="88">
        <v>35000</v>
      </c>
      <c r="K998" s="88">
        <v>35238</v>
      </c>
      <c r="L998" s="88" t="s">
        <v>123</v>
      </c>
      <c r="M998" s="89">
        <v>35</v>
      </c>
      <c r="P998" s="88" t="s">
        <v>1373</v>
      </c>
      <c r="S998" s="88">
        <v>108</v>
      </c>
      <c r="U998" s="88">
        <v>109</v>
      </c>
      <c r="W998" s="88">
        <v>125</v>
      </c>
      <c r="AC998" s="88">
        <v>3</v>
      </c>
      <c r="AD998" s="88">
        <v>2</v>
      </c>
      <c r="AE998" s="88" t="s">
        <v>108</v>
      </c>
      <c r="AF998" s="88" t="s">
        <v>267</v>
      </c>
      <c r="AG998" s="88">
        <v>6</v>
      </c>
      <c r="AM998" s="88" t="s">
        <v>1374</v>
      </c>
      <c r="AN998" s="88" t="s">
        <v>1375</v>
      </c>
      <c r="AO998" s="88" t="s">
        <v>106</v>
      </c>
      <c r="AP998" s="133" t="str">
        <f t="shared" si="60"/>
        <v>31</v>
      </c>
      <c r="AQ998" s="133" t="str">
        <f t="shared" si="61"/>
        <v>07</v>
      </c>
      <c r="AR998" s="133">
        <f t="shared" si="62"/>
        <v>2020</v>
      </c>
      <c r="AS998" s="133" t="str">
        <f t="shared" si="63"/>
        <v>juillet</v>
      </c>
    </row>
    <row r="999" spans="1:45" hidden="1" x14ac:dyDescent="0.25">
      <c r="A999" s="88" t="s">
        <v>2282</v>
      </c>
      <c r="B999" s="90">
        <v>44070</v>
      </c>
      <c r="C999" s="88">
        <v>1</v>
      </c>
      <c r="D999" s="88" t="s">
        <v>101</v>
      </c>
      <c r="E999" s="126">
        <v>126000</v>
      </c>
      <c r="F999" s="88">
        <v>4</v>
      </c>
      <c r="H999" s="88" t="s">
        <v>357</v>
      </c>
      <c r="I999" s="88">
        <v>9290</v>
      </c>
      <c r="J999" s="88">
        <v>35000</v>
      </c>
      <c r="K999" s="88">
        <v>35238</v>
      </c>
      <c r="L999" s="88" t="s">
        <v>123</v>
      </c>
      <c r="M999" s="89">
        <v>35</v>
      </c>
      <c r="P999" s="88" t="s">
        <v>441</v>
      </c>
      <c r="S999" s="88">
        <v>115</v>
      </c>
      <c r="T999" s="88" t="s">
        <v>251</v>
      </c>
      <c r="U999" s="88">
        <v>118</v>
      </c>
      <c r="AC999" s="88">
        <v>2</v>
      </c>
      <c r="AD999" s="88">
        <v>2</v>
      </c>
      <c r="AE999" s="88" t="s">
        <v>108</v>
      </c>
      <c r="AF999" s="88" t="s">
        <v>265</v>
      </c>
      <c r="AG999" s="88">
        <v>1</v>
      </c>
      <c r="AM999" s="88" t="s">
        <v>442</v>
      </c>
      <c r="AN999" s="88" t="s">
        <v>443</v>
      </c>
      <c r="AO999" s="88" t="s">
        <v>106</v>
      </c>
      <c r="AP999" s="133" t="str">
        <f t="shared" si="60"/>
        <v>27</v>
      </c>
      <c r="AQ999" s="133" t="str">
        <f t="shared" si="61"/>
        <v>08</v>
      </c>
      <c r="AR999" s="133">
        <f t="shared" si="62"/>
        <v>2020</v>
      </c>
      <c r="AS999" s="133" t="str">
        <f t="shared" si="63"/>
        <v>août</v>
      </c>
    </row>
    <row r="1000" spans="1:45" hidden="1" x14ac:dyDescent="0.25">
      <c r="A1000" s="88" t="s">
        <v>2283</v>
      </c>
      <c r="B1000" s="90">
        <v>44068</v>
      </c>
      <c r="C1000" s="88">
        <v>1</v>
      </c>
      <c r="D1000" s="88" t="s">
        <v>101</v>
      </c>
      <c r="E1000" s="126">
        <v>98500</v>
      </c>
      <c r="F1000" s="88">
        <v>12</v>
      </c>
      <c r="H1000" s="88" t="s">
        <v>469</v>
      </c>
      <c r="I1000" s="88">
        <v>2651</v>
      </c>
      <c r="J1000" s="88">
        <v>35000</v>
      </c>
      <c r="K1000" s="88">
        <v>35238</v>
      </c>
      <c r="L1000" s="88" t="s">
        <v>123</v>
      </c>
      <c r="M1000" s="89">
        <v>35</v>
      </c>
      <c r="P1000" s="88" t="s">
        <v>994</v>
      </c>
      <c r="S1000" s="88">
        <v>53</v>
      </c>
      <c r="T1000" s="88" t="s">
        <v>2284</v>
      </c>
      <c r="AC1000" s="88">
        <v>1</v>
      </c>
      <c r="AD1000" s="88">
        <v>4</v>
      </c>
      <c r="AE1000" s="88" t="s">
        <v>126</v>
      </c>
      <c r="AF1000" s="88" t="s">
        <v>210</v>
      </c>
      <c r="AG1000" s="88">
        <v>0</v>
      </c>
      <c r="AM1000" s="88" t="s">
        <v>995</v>
      </c>
      <c r="AN1000" s="88" t="s">
        <v>996</v>
      </c>
      <c r="AO1000" s="88" t="s">
        <v>106</v>
      </c>
      <c r="AP1000" s="133" t="str">
        <f t="shared" si="60"/>
        <v>25</v>
      </c>
      <c r="AQ1000" s="133" t="str">
        <f t="shared" si="61"/>
        <v>08</v>
      </c>
      <c r="AR1000" s="133">
        <f t="shared" si="62"/>
        <v>2020</v>
      </c>
      <c r="AS1000" s="133" t="str">
        <f t="shared" si="63"/>
        <v>août</v>
      </c>
    </row>
    <row r="1001" spans="1:45" hidden="1" x14ac:dyDescent="0.25">
      <c r="A1001" s="88" t="s">
        <v>2285</v>
      </c>
      <c r="B1001" s="90">
        <v>44071</v>
      </c>
      <c r="C1001" s="88">
        <v>1</v>
      </c>
      <c r="D1001" s="88" t="s">
        <v>101</v>
      </c>
      <c r="E1001" s="126">
        <v>103000</v>
      </c>
      <c r="F1001" s="88">
        <v>11</v>
      </c>
      <c r="H1001" s="88" t="s">
        <v>404</v>
      </c>
      <c r="I1001" s="88">
        <v>6031</v>
      </c>
      <c r="J1001" s="88">
        <v>35000</v>
      </c>
      <c r="K1001" s="88">
        <v>35238</v>
      </c>
      <c r="L1001" s="88" t="s">
        <v>123</v>
      </c>
      <c r="M1001" s="89">
        <v>35</v>
      </c>
      <c r="P1001" s="88" t="s">
        <v>427</v>
      </c>
      <c r="S1001" s="88">
        <v>107</v>
      </c>
      <c r="T1001" s="88" t="s">
        <v>2286</v>
      </c>
      <c r="AC1001" s="88">
        <v>1</v>
      </c>
      <c r="AD1001" s="88">
        <v>2</v>
      </c>
      <c r="AE1001" s="88" t="s">
        <v>108</v>
      </c>
      <c r="AF1001" s="88" t="s">
        <v>263</v>
      </c>
      <c r="AG1001" s="88">
        <v>2</v>
      </c>
      <c r="AM1001" s="88" t="s">
        <v>429</v>
      </c>
      <c r="AN1001" s="88" t="s">
        <v>430</v>
      </c>
      <c r="AO1001" s="88" t="s">
        <v>106</v>
      </c>
      <c r="AP1001" s="133" t="str">
        <f t="shared" si="60"/>
        <v>28</v>
      </c>
      <c r="AQ1001" s="133" t="str">
        <f t="shared" si="61"/>
        <v>08</v>
      </c>
      <c r="AR1001" s="133">
        <f t="shared" si="62"/>
        <v>2020</v>
      </c>
      <c r="AS1001" s="133" t="str">
        <f t="shared" si="63"/>
        <v>août</v>
      </c>
    </row>
    <row r="1002" spans="1:45" hidden="1" x14ac:dyDescent="0.25">
      <c r="A1002" s="88" t="s">
        <v>2287</v>
      </c>
      <c r="B1002" s="90">
        <v>44062</v>
      </c>
      <c r="C1002" s="88">
        <v>1</v>
      </c>
      <c r="D1002" s="88" t="s">
        <v>101</v>
      </c>
      <c r="E1002" s="126">
        <v>100000</v>
      </c>
      <c r="F1002" s="88">
        <v>20</v>
      </c>
      <c r="H1002" s="88" t="s">
        <v>236</v>
      </c>
      <c r="I1002" s="88">
        <v>5710</v>
      </c>
      <c r="J1002" s="88">
        <v>35000</v>
      </c>
      <c r="K1002" s="88">
        <v>35238</v>
      </c>
      <c r="L1002" s="88" t="s">
        <v>123</v>
      </c>
      <c r="M1002" s="89">
        <v>35</v>
      </c>
      <c r="P1002" s="88" t="s">
        <v>2288</v>
      </c>
      <c r="S1002" s="88">
        <v>66</v>
      </c>
      <c r="T1002" s="88" t="s">
        <v>1546</v>
      </c>
      <c r="AC1002" s="88">
        <v>1</v>
      </c>
      <c r="AD1002" s="88">
        <v>2</v>
      </c>
      <c r="AE1002" s="88" t="s">
        <v>108</v>
      </c>
      <c r="AF1002" s="88" t="s">
        <v>155</v>
      </c>
      <c r="AG1002" s="88">
        <v>2</v>
      </c>
      <c r="AM1002" s="88" t="s">
        <v>2289</v>
      </c>
      <c r="AN1002" s="88" t="s">
        <v>2290</v>
      </c>
      <c r="AO1002" s="88" t="s">
        <v>106</v>
      </c>
      <c r="AP1002" s="133" t="str">
        <f t="shared" si="60"/>
        <v>19</v>
      </c>
      <c r="AQ1002" s="133" t="str">
        <f t="shared" si="61"/>
        <v>08</v>
      </c>
      <c r="AR1002" s="133">
        <f t="shared" si="62"/>
        <v>2020</v>
      </c>
      <c r="AS1002" s="133" t="str">
        <f t="shared" si="63"/>
        <v>août</v>
      </c>
    </row>
    <row r="1003" spans="1:45" hidden="1" x14ac:dyDescent="0.25">
      <c r="A1003" s="88" t="s">
        <v>2287</v>
      </c>
      <c r="B1003" s="90">
        <v>44062</v>
      </c>
      <c r="C1003" s="88">
        <v>1</v>
      </c>
      <c r="D1003" s="88" t="s">
        <v>101</v>
      </c>
      <c r="E1003" s="126">
        <v>100000</v>
      </c>
      <c r="F1003" s="88">
        <v>20</v>
      </c>
      <c r="H1003" s="88" t="s">
        <v>236</v>
      </c>
      <c r="I1003" s="88">
        <v>5710</v>
      </c>
      <c r="J1003" s="88">
        <v>35000</v>
      </c>
      <c r="K1003" s="88">
        <v>35238</v>
      </c>
      <c r="L1003" s="88" t="s">
        <v>123</v>
      </c>
      <c r="M1003" s="89">
        <v>35</v>
      </c>
      <c r="P1003" s="88" t="s">
        <v>2288</v>
      </c>
      <c r="S1003" s="88">
        <v>65</v>
      </c>
      <c r="AC1003" s="88">
        <v>1</v>
      </c>
      <c r="AD1003" s="88">
        <v>3</v>
      </c>
      <c r="AE1003" s="88" t="s">
        <v>107</v>
      </c>
      <c r="AG1003" s="88">
        <v>0</v>
      </c>
      <c r="AM1003" s="88" t="s">
        <v>2289</v>
      </c>
      <c r="AN1003" s="88" t="s">
        <v>2290</v>
      </c>
      <c r="AO1003" s="88" t="s">
        <v>106</v>
      </c>
      <c r="AP1003" s="133" t="str">
        <f t="shared" si="60"/>
        <v>19</v>
      </c>
      <c r="AQ1003" s="133" t="str">
        <f t="shared" si="61"/>
        <v>08</v>
      </c>
      <c r="AR1003" s="133">
        <f t="shared" si="62"/>
        <v>2020</v>
      </c>
      <c r="AS1003" s="133" t="str">
        <f t="shared" si="63"/>
        <v>août</v>
      </c>
    </row>
    <row r="1004" spans="1:45" hidden="1" x14ac:dyDescent="0.25">
      <c r="A1004" s="88" t="s">
        <v>2291</v>
      </c>
      <c r="B1004" s="90">
        <v>44071</v>
      </c>
      <c r="C1004" s="88">
        <v>1</v>
      </c>
      <c r="D1004" s="88" t="s">
        <v>101</v>
      </c>
      <c r="E1004" s="126">
        <v>430000</v>
      </c>
      <c r="F1004" s="88">
        <v>2</v>
      </c>
      <c r="H1004" s="88" t="s">
        <v>161</v>
      </c>
      <c r="I1004" s="88">
        <v>5230</v>
      </c>
      <c r="J1004" s="88">
        <v>35000</v>
      </c>
      <c r="K1004" s="88">
        <v>35238</v>
      </c>
      <c r="L1004" s="88" t="s">
        <v>123</v>
      </c>
      <c r="M1004" s="89">
        <v>35</v>
      </c>
      <c r="P1004" s="88" t="s">
        <v>162</v>
      </c>
      <c r="S1004" s="88">
        <v>181</v>
      </c>
      <c r="T1004" s="88" t="s">
        <v>803</v>
      </c>
      <c r="AC1004" s="88">
        <v>1</v>
      </c>
      <c r="AD1004" s="88">
        <v>2</v>
      </c>
      <c r="AE1004" s="88" t="s">
        <v>108</v>
      </c>
      <c r="AF1004" s="88" t="s">
        <v>129</v>
      </c>
      <c r="AG1004" s="88">
        <v>5</v>
      </c>
      <c r="AM1004" s="88" t="s">
        <v>165</v>
      </c>
      <c r="AN1004" s="88" t="s">
        <v>166</v>
      </c>
      <c r="AO1004" s="88" t="s">
        <v>106</v>
      </c>
      <c r="AP1004" s="133" t="str">
        <f t="shared" si="60"/>
        <v>28</v>
      </c>
      <c r="AQ1004" s="133" t="str">
        <f t="shared" si="61"/>
        <v>08</v>
      </c>
      <c r="AR1004" s="133">
        <f t="shared" si="62"/>
        <v>2020</v>
      </c>
      <c r="AS1004" s="133" t="str">
        <f t="shared" si="63"/>
        <v>août</v>
      </c>
    </row>
    <row r="1005" spans="1:45" hidden="1" x14ac:dyDescent="0.25">
      <c r="A1005" s="88" t="s">
        <v>2292</v>
      </c>
      <c r="B1005" s="90">
        <v>44082</v>
      </c>
      <c r="C1005" s="88">
        <v>1</v>
      </c>
      <c r="D1005" s="88" t="s">
        <v>101</v>
      </c>
      <c r="E1005" s="126">
        <v>150000</v>
      </c>
      <c r="F1005" s="88">
        <v>9</v>
      </c>
      <c r="H1005" s="88" t="s">
        <v>347</v>
      </c>
      <c r="I1005" s="88">
        <v>2720</v>
      </c>
      <c r="J1005" s="88">
        <v>35000</v>
      </c>
      <c r="K1005" s="88">
        <v>35238</v>
      </c>
      <c r="L1005" s="88" t="s">
        <v>123</v>
      </c>
      <c r="M1005" s="89">
        <v>35</v>
      </c>
      <c r="P1005" s="88" t="s">
        <v>779</v>
      </c>
      <c r="S1005" s="88">
        <v>25</v>
      </c>
      <c r="T1005" s="88" t="s">
        <v>254</v>
      </c>
      <c r="AC1005" s="88">
        <v>1</v>
      </c>
      <c r="AD1005" s="88">
        <v>2</v>
      </c>
      <c r="AE1005" s="88" t="s">
        <v>108</v>
      </c>
      <c r="AF1005" s="88" t="s">
        <v>254</v>
      </c>
      <c r="AG1005" s="88">
        <v>2</v>
      </c>
      <c r="AM1005" s="88" t="s">
        <v>781</v>
      </c>
      <c r="AN1005" s="88" t="s">
        <v>782</v>
      </c>
      <c r="AO1005" s="88" t="s">
        <v>106</v>
      </c>
      <c r="AP1005" s="133" t="str">
        <f t="shared" si="60"/>
        <v>08</v>
      </c>
      <c r="AQ1005" s="133" t="str">
        <f t="shared" si="61"/>
        <v>09</v>
      </c>
      <c r="AR1005" s="133">
        <f t="shared" si="62"/>
        <v>2020</v>
      </c>
      <c r="AS1005" s="133" t="str">
        <f t="shared" si="63"/>
        <v>septembre</v>
      </c>
    </row>
    <row r="1006" spans="1:45" hidden="1" x14ac:dyDescent="0.25">
      <c r="A1006" s="88" t="s">
        <v>2293</v>
      </c>
      <c r="B1006" s="90">
        <v>44071</v>
      </c>
      <c r="C1006" s="88">
        <v>1</v>
      </c>
      <c r="D1006" s="88" t="s">
        <v>101</v>
      </c>
      <c r="E1006" s="126">
        <v>190000</v>
      </c>
      <c r="F1006" s="88">
        <v>11</v>
      </c>
      <c r="H1006" s="88" t="s">
        <v>347</v>
      </c>
      <c r="I1006" s="88">
        <v>2720</v>
      </c>
      <c r="J1006" s="88">
        <v>35000</v>
      </c>
      <c r="K1006" s="88">
        <v>35238</v>
      </c>
      <c r="L1006" s="88" t="s">
        <v>123</v>
      </c>
      <c r="M1006" s="89">
        <v>35</v>
      </c>
      <c r="P1006" s="88" t="s">
        <v>632</v>
      </c>
      <c r="S1006" s="88">
        <v>77</v>
      </c>
      <c r="AC1006" s="88">
        <v>1</v>
      </c>
      <c r="AD1006" s="88">
        <v>3</v>
      </c>
      <c r="AE1006" s="88" t="s">
        <v>107</v>
      </c>
      <c r="AG1006" s="88">
        <v>0</v>
      </c>
      <c r="AM1006" s="88" t="s">
        <v>633</v>
      </c>
      <c r="AN1006" s="88" t="s">
        <v>634</v>
      </c>
      <c r="AO1006" s="88" t="s">
        <v>106</v>
      </c>
      <c r="AP1006" s="133" t="str">
        <f t="shared" si="60"/>
        <v>28</v>
      </c>
      <c r="AQ1006" s="133" t="str">
        <f t="shared" si="61"/>
        <v>08</v>
      </c>
      <c r="AR1006" s="133">
        <f t="shared" si="62"/>
        <v>2020</v>
      </c>
      <c r="AS1006" s="133" t="str">
        <f t="shared" si="63"/>
        <v>août</v>
      </c>
    </row>
    <row r="1007" spans="1:45" hidden="1" x14ac:dyDescent="0.25">
      <c r="A1007" s="88" t="s">
        <v>2293</v>
      </c>
      <c r="B1007" s="90">
        <v>44071</v>
      </c>
      <c r="C1007" s="88">
        <v>1</v>
      </c>
      <c r="D1007" s="88" t="s">
        <v>101</v>
      </c>
      <c r="E1007" s="126">
        <v>190000</v>
      </c>
      <c r="F1007" s="88">
        <v>11</v>
      </c>
      <c r="H1007" s="88" t="s">
        <v>347</v>
      </c>
      <c r="I1007" s="88">
        <v>2720</v>
      </c>
      <c r="J1007" s="88">
        <v>35000</v>
      </c>
      <c r="K1007" s="88">
        <v>35238</v>
      </c>
      <c r="L1007" s="88" t="s">
        <v>123</v>
      </c>
      <c r="M1007" s="89">
        <v>35</v>
      </c>
      <c r="P1007" s="88" t="s">
        <v>632</v>
      </c>
      <c r="S1007" s="88">
        <v>305</v>
      </c>
      <c r="T1007" s="88" t="s">
        <v>2294</v>
      </c>
      <c r="AC1007" s="88">
        <v>1</v>
      </c>
      <c r="AD1007" s="88">
        <v>2</v>
      </c>
      <c r="AE1007" s="88" t="s">
        <v>108</v>
      </c>
      <c r="AF1007" s="88" t="s">
        <v>285</v>
      </c>
      <c r="AG1007" s="88">
        <v>2</v>
      </c>
      <c r="AM1007" s="88" t="s">
        <v>633</v>
      </c>
      <c r="AN1007" s="88" t="s">
        <v>634</v>
      </c>
      <c r="AO1007" s="88" t="s">
        <v>106</v>
      </c>
      <c r="AP1007" s="133" t="str">
        <f t="shared" si="60"/>
        <v>28</v>
      </c>
      <c r="AQ1007" s="133" t="str">
        <f t="shared" si="61"/>
        <v>08</v>
      </c>
      <c r="AR1007" s="133">
        <f t="shared" si="62"/>
        <v>2020</v>
      </c>
      <c r="AS1007" s="133" t="str">
        <f t="shared" si="63"/>
        <v>août</v>
      </c>
    </row>
    <row r="1008" spans="1:45" hidden="1" x14ac:dyDescent="0.25">
      <c r="A1008" s="88" t="s">
        <v>2295</v>
      </c>
      <c r="B1008" s="90">
        <v>44074</v>
      </c>
      <c r="C1008" s="88">
        <v>1</v>
      </c>
      <c r="D1008" s="88" t="s">
        <v>101</v>
      </c>
      <c r="E1008" s="126">
        <v>171000</v>
      </c>
      <c r="F1008" s="88">
        <v>7</v>
      </c>
      <c r="H1008" s="88" t="s">
        <v>975</v>
      </c>
      <c r="I1008" s="88">
        <v>5650</v>
      </c>
      <c r="J1008" s="88">
        <v>35000</v>
      </c>
      <c r="K1008" s="88">
        <v>35238</v>
      </c>
      <c r="L1008" s="88" t="s">
        <v>123</v>
      </c>
      <c r="M1008" s="89">
        <v>35</v>
      </c>
      <c r="P1008" s="88" t="s">
        <v>1773</v>
      </c>
      <c r="S1008" s="88">
        <v>11</v>
      </c>
      <c r="T1008" s="88" t="s">
        <v>1774</v>
      </c>
      <c r="U1008" s="88">
        <v>12</v>
      </c>
      <c r="W1008" s="88">
        <v>14</v>
      </c>
      <c r="Y1008" s="88">
        <v>20</v>
      </c>
      <c r="AC1008" s="88">
        <v>4</v>
      </c>
      <c r="AD1008" s="88">
        <v>2</v>
      </c>
      <c r="AE1008" s="88" t="s">
        <v>108</v>
      </c>
      <c r="AF1008" s="88" t="s">
        <v>251</v>
      </c>
      <c r="AG1008" s="88">
        <v>1</v>
      </c>
      <c r="AM1008" s="88" t="s">
        <v>946</v>
      </c>
      <c r="AN1008" s="88" t="s">
        <v>1775</v>
      </c>
      <c r="AO1008" s="88" t="s">
        <v>106</v>
      </c>
      <c r="AP1008" s="133" t="str">
        <f t="shared" si="60"/>
        <v>31</v>
      </c>
      <c r="AQ1008" s="133" t="str">
        <f t="shared" si="61"/>
        <v>08</v>
      </c>
      <c r="AR1008" s="133">
        <f t="shared" si="62"/>
        <v>2020</v>
      </c>
      <c r="AS1008" s="133" t="str">
        <f t="shared" si="63"/>
        <v>août</v>
      </c>
    </row>
    <row r="1009" spans="1:45" hidden="1" x14ac:dyDescent="0.25">
      <c r="A1009" s="88" t="s">
        <v>2296</v>
      </c>
      <c r="B1009" s="90">
        <v>44089</v>
      </c>
      <c r="C1009" s="88">
        <v>1</v>
      </c>
      <c r="D1009" s="88" t="s">
        <v>101</v>
      </c>
      <c r="E1009" s="126">
        <v>34000</v>
      </c>
      <c r="F1009" s="88">
        <v>13</v>
      </c>
      <c r="G1009" s="88" t="s">
        <v>121</v>
      </c>
      <c r="H1009" s="88" t="s">
        <v>845</v>
      </c>
      <c r="I1009" s="88">
        <v>8790</v>
      </c>
      <c r="J1009" s="88">
        <v>35000</v>
      </c>
      <c r="K1009" s="88">
        <v>35238</v>
      </c>
      <c r="L1009" s="88" t="s">
        <v>123</v>
      </c>
      <c r="M1009" s="89">
        <v>35</v>
      </c>
      <c r="P1009" s="88" t="s">
        <v>2297</v>
      </c>
      <c r="S1009" s="88">
        <v>6</v>
      </c>
      <c r="T1009" s="88" t="s">
        <v>1568</v>
      </c>
      <c r="AC1009" s="88">
        <v>1</v>
      </c>
      <c r="AD1009" s="88">
        <v>2</v>
      </c>
      <c r="AE1009" s="88" t="s">
        <v>108</v>
      </c>
      <c r="AF1009" s="88" t="s">
        <v>198</v>
      </c>
      <c r="AG1009" s="88">
        <v>1</v>
      </c>
      <c r="AM1009" s="88" t="s">
        <v>2298</v>
      </c>
      <c r="AN1009" s="88" t="s">
        <v>2299</v>
      </c>
      <c r="AO1009" s="88" t="s">
        <v>106</v>
      </c>
      <c r="AP1009" s="133" t="str">
        <f t="shared" si="60"/>
        <v>15</v>
      </c>
      <c r="AQ1009" s="133" t="str">
        <f t="shared" si="61"/>
        <v>09</v>
      </c>
      <c r="AR1009" s="133">
        <f t="shared" si="62"/>
        <v>2020</v>
      </c>
      <c r="AS1009" s="133" t="str">
        <f t="shared" si="63"/>
        <v>septembre</v>
      </c>
    </row>
    <row r="1010" spans="1:45" hidden="1" x14ac:dyDescent="0.25">
      <c r="A1010" s="88" t="s">
        <v>2296</v>
      </c>
      <c r="B1010" s="90">
        <v>44089</v>
      </c>
      <c r="C1010" s="88">
        <v>1</v>
      </c>
      <c r="D1010" s="88" t="s">
        <v>101</v>
      </c>
      <c r="E1010" s="126">
        <v>34000</v>
      </c>
      <c r="F1010" s="88">
        <v>13</v>
      </c>
      <c r="G1010" s="88" t="s">
        <v>121</v>
      </c>
      <c r="H1010" s="88" t="s">
        <v>845</v>
      </c>
      <c r="I1010" s="88">
        <v>8790</v>
      </c>
      <c r="J1010" s="88">
        <v>35000</v>
      </c>
      <c r="K1010" s="88">
        <v>35238</v>
      </c>
      <c r="L1010" s="88" t="s">
        <v>123</v>
      </c>
      <c r="M1010" s="89">
        <v>35</v>
      </c>
      <c r="P1010" s="88" t="s">
        <v>2297</v>
      </c>
      <c r="S1010" s="88">
        <v>2</v>
      </c>
      <c r="U1010" s="88">
        <v>3</v>
      </c>
      <c r="V1010" s="88" t="s">
        <v>1132</v>
      </c>
      <c r="W1010" s="88">
        <v>6</v>
      </c>
      <c r="X1010" s="88" t="s">
        <v>1568</v>
      </c>
      <c r="AC1010" s="88">
        <v>3</v>
      </c>
      <c r="AD1010" s="88">
        <v>2</v>
      </c>
      <c r="AE1010" s="88" t="s">
        <v>108</v>
      </c>
      <c r="AF1010" s="88" t="s">
        <v>143</v>
      </c>
      <c r="AG1010" s="88">
        <v>1</v>
      </c>
      <c r="AM1010" s="88" t="s">
        <v>2298</v>
      </c>
      <c r="AN1010" s="88" t="s">
        <v>2299</v>
      </c>
      <c r="AO1010" s="88" t="s">
        <v>106</v>
      </c>
      <c r="AP1010" s="133" t="str">
        <f t="shared" si="60"/>
        <v>15</v>
      </c>
      <c r="AQ1010" s="133" t="str">
        <f t="shared" si="61"/>
        <v>09</v>
      </c>
      <c r="AR1010" s="133">
        <f t="shared" si="62"/>
        <v>2020</v>
      </c>
      <c r="AS1010" s="133" t="str">
        <f t="shared" si="63"/>
        <v>septembre</v>
      </c>
    </row>
    <row r="1011" spans="1:45" hidden="1" x14ac:dyDescent="0.25">
      <c r="A1011" s="88" t="s">
        <v>2296</v>
      </c>
      <c r="B1011" s="90">
        <v>44089</v>
      </c>
      <c r="C1011" s="88">
        <v>1</v>
      </c>
      <c r="D1011" s="88" t="s">
        <v>101</v>
      </c>
      <c r="E1011" s="126">
        <v>34000</v>
      </c>
      <c r="F1011" s="88">
        <v>13</v>
      </c>
      <c r="G1011" s="88" t="s">
        <v>121</v>
      </c>
      <c r="H1011" s="88" t="s">
        <v>845</v>
      </c>
      <c r="I1011" s="88">
        <v>8790</v>
      </c>
      <c r="J1011" s="88">
        <v>35000</v>
      </c>
      <c r="K1011" s="88">
        <v>35238</v>
      </c>
      <c r="L1011" s="88" t="s">
        <v>123</v>
      </c>
      <c r="M1011" s="89">
        <v>35</v>
      </c>
      <c r="P1011" s="88" t="s">
        <v>2297</v>
      </c>
      <c r="S1011" s="88">
        <v>4</v>
      </c>
      <c r="AC1011" s="88">
        <v>1</v>
      </c>
      <c r="AD1011" s="88">
        <v>2</v>
      </c>
      <c r="AE1011" s="88" t="s">
        <v>108</v>
      </c>
      <c r="AF1011" s="88" t="s">
        <v>198</v>
      </c>
      <c r="AG1011" s="88">
        <v>1</v>
      </c>
      <c r="AM1011" s="88" t="s">
        <v>2298</v>
      </c>
      <c r="AN1011" s="88" t="s">
        <v>2299</v>
      </c>
      <c r="AO1011" s="88" t="s">
        <v>106</v>
      </c>
      <c r="AP1011" s="133" t="str">
        <f t="shared" si="60"/>
        <v>15</v>
      </c>
      <c r="AQ1011" s="133" t="str">
        <f t="shared" si="61"/>
        <v>09</v>
      </c>
      <c r="AR1011" s="133">
        <f t="shared" si="62"/>
        <v>2020</v>
      </c>
      <c r="AS1011" s="133" t="str">
        <f t="shared" si="63"/>
        <v>septembre</v>
      </c>
    </row>
    <row r="1012" spans="1:45" hidden="1" x14ac:dyDescent="0.25">
      <c r="A1012" s="88" t="s">
        <v>2300</v>
      </c>
      <c r="B1012" s="90">
        <v>44089</v>
      </c>
      <c r="C1012" s="88">
        <v>1</v>
      </c>
      <c r="D1012" s="88" t="s">
        <v>101</v>
      </c>
      <c r="E1012" s="126">
        <v>33000</v>
      </c>
      <c r="F1012" s="88">
        <v>13</v>
      </c>
      <c r="G1012" s="88" t="s">
        <v>121</v>
      </c>
      <c r="H1012" s="88" t="s">
        <v>845</v>
      </c>
      <c r="I1012" s="88">
        <v>8790</v>
      </c>
      <c r="J1012" s="88">
        <v>35000</v>
      </c>
      <c r="K1012" s="88">
        <v>35238</v>
      </c>
      <c r="L1012" s="88" t="s">
        <v>123</v>
      </c>
      <c r="M1012" s="89">
        <v>35</v>
      </c>
      <c r="P1012" s="88" t="s">
        <v>2297</v>
      </c>
      <c r="S1012" s="88">
        <v>4</v>
      </c>
      <c r="AC1012" s="88">
        <v>1</v>
      </c>
      <c r="AD1012" s="88">
        <v>2</v>
      </c>
      <c r="AE1012" s="88" t="s">
        <v>108</v>
      </c>
      <c r="AF1012" s="88" t="s">
        <v>198</v>
      </c>
      <c r="AG1012" s="88">
        <v>1</v>
      </c>
      <c r="AM1012" s="88" t="s">
        <v>2298</v>
      </c>
      <c r="AN1012" s="88" t="s">
        <v>2299</v>
      </c>
      <c r="AO1012" s="88" t="s">
        <v>106</v>
      </c>
      <c r="AP1012" s="133" t="str">
        <f t="shared" si="60"/>
        <v>15</v>
      </c>
      <c r="AQ1012" s="133" t="str">
        <f t="shared" si="61"/>
        <v>09</v>
      </c>
      <c r="AR1012" s="133">
        <f t="shared" si="62"/>
        <v>2020</v>
      </c>
      <c r="AS1012" s="133" t="str">
        <f t="shared" si="63"/>
        <v>septembre</v>
      </c>
    </row>
    <row r="1013" spans="1:45" hidden="1" x14ac:dyDescent="0.25">
      <c r="A1013" s="88" t="s">
        <v>2300</v>
      </c>
      <c r="B1013" s="90">
        <v>44089</v>
      </c>
      <c r="C1013" s="88">
        <v>1</v>
      </c>
      <c r="D1013" s="88" t="s">
        <v>101</v>
      </c>
      <c r="E1013" s="126">
        <v>33000</v>
      </c>
      <c r="F1013" s="88">
        <v>13</v>
      </c>
      <c r="G1013" s="88" t="s">
        <v>121</v>
      </c>
      <c r="H1013" s="88" t="s">
        <v>845</v>
      </c>
      <c r="I1013" s="88">
        <v>8790</v>
      </c>
      <c r="J1013" s="88">
        <v>35000</v>
      </c>
      <c r="K1013" s="88">
        <v>35238</v>
      </c>
      <c r="L1013" s="88" t="s">
        <v>123</v>
      </c>
      <c r="M1013" s="89">
        <v>35</v>
      </c>
      <c r="P1013" s="88" t="s">
        <v>2297</v>
      </c>
      <c r="S1013" s="88">
        <v>12</v>
      </c>
      <c r="T1013" s="88" t="s">
        <v>534</v>
      </c>
      <c r="AC1013" s="88">
        <v>1</v>
      </c>
      <c r="AD1013" s="88">
        <v>2</v>
      </c>
      <c r="AE1013" s="88" t="s">
        <v>108</v>
      </c>
      <c r="AF1013" s="88" t="s">
        <v>247</v>
      </c>
      <c r="AG1013" s="88">
        <v>1</v>
      </c>
      <c r="AM1013" s="88" t="s">
        <v>2298</v>
      </c>
      <c r="AN1013" s="88" t="s">
        <v>2299</v>
      </c>
      <c r="AO1013" s="88" t="s">
        <v>106</v>
      </c>
      <c r="AP1013" s="133" t="str">
        <f t="shared" si="60"/>
        <v>15</v>
      </c>
      <c r="AQ1013" s="133" t="str">
        <f t="shared" si="61"/>
        <v>09</v>
      </c>
      <c r="AR1013" s="133">
        <f t="shared" si="62"/>
        <v>2020</v>
      </c>
      <c r="AS1013" s="133" t="str">
        <f t="shared" si="63"/>
        <v>septembre</v>
      </c>
    </row>
    <row r="1014" spans="1:45" hidden="1" x14ac:dyDescent="0.25">
      <c r="A1014" s="88" t="s">
        <v>2301</v>
      </c>
      <c r="B1014" s="90">
        <v>44092</v>
      </c>
      <c r="C1014" s="88">
        <v>1</v>
      </c>
      <c r="D1014" s="88" t="s">
        <v>101</v>
      </c>
      <c r="E1014" s="126">
        <v>28200</v>
      </c>
      <c r="F1014" s="88">
        <v>13</v>
      </c>
      <c r="H1014" s="88" t="s">
        <v>840</v>
      </c>
      <c r="I1014" s="88">
        <v>7810</v>
      </c>
      <c r="J1014" s="88">
        <v>35000</v>
      </c>
      <c r="K1014" s="88">
        <v>35238</v>
      </c>
      <c r="L1014" s="88" t="s">
        <v>123</v>
      </c>
      <c r="M1014" s="89">
        <v>35</v>
      </c>
      <c r="P1014" s="88" t="s">
        <v>901</v>
      </c>
      <c r="S1014" s="88">
        <v>23</v>
      </c>
      <c r="U1014" s="88">
        <v>24</v>
      </c>
      <c r="V1014" s="88" t="s">
        <v>158</v>
      </c>
      <c r="AC1014" s="88">
        <v>2</v>
      </c>
      <c r="AD1014" s="88">
        <v>2</v>
      </c>
      <c r="AE1014" s="88" t="s">
        <v>108</v>
      </c>
      <c r="AF1014" s="88" t="s">
        <v>254</v>
      </c>
      <c r="AG1014" s="88">
        <v>2</v>
      </c>
      <c r="AM1014" s="88" t="s">
        <v>902</v>
      </c>
      <c r="AN1014" s="88" t="s">
        <v>903</v>
      </c>
      <c r="AO1014" s="88" t="s">
        <v>106</v>
      </c>
      <c r="AP1014" s="133" t="str">
        <f t="shared" si="60"/>
        <v>18</v>
      </c>
      <c r="AQ1014" s="133" t="str">
        <f t="shared" si="61"/>
        <v>09</v>
      </c>
      <c r="AR1014" s="133">
        <f t="shared" si="62"/>
        <v>2020</v>
      </c>
      <c r="AS1014" s="133" t="str">
        <f t="shared" si="63"/>
        <v>septembre</v>
      </c>
    </row>
    <row r="1015" spans="1:45" hidden="1" x14ac:dyDescent="0.25">
      <c r="A1015" s="88" t="s">
        <v>2302</v>
      </c>
      <c r="B1015" s="90">
        <v>44092</v>
      </c>
      <c r="C1015" s="88">
        <v>1</v>
      </c>
      <c r="D1015" s="88" t="s">
        <v>101</v>
      </c>
      <c r="E1015" s="126">
        <v>32900</v>
      </c>
      <c r="F1015" s="88">
        <v>5</v>
      </c>
      <c r="H1015" s="88" t="s">
        <v>845</v>
      </c>
      <c r="I1015" s="88">
        <v>8790</v>
      </c>
      <c r="J1015" s="88">
        <v>35000</v>
      </c>
      <c r="K1015" s="88">
        <v>35238</v>
      </c>
      <c r="L1015" s="88" t="s">
        <v>123</v>
      </c>
      <c r="M1015" s="89">
        <v>35</v>
      </c>
      <c r="P1015" s="88" t="s">
        <v>1082</v>
      </c>
      <c r="S1015" s="88">
        <v>135</v>
      </c>
      <c r="U1015" s="88">
        <v>136</v>
      </c>
      <c r="V1015" s="88" t="s">
        <v>247</v>
      </c>
      <c r="AC1015" s="88">
        <v>2</v>
      </c>
      <c r="AD1015" s="88">
        <v>2</v>
      </c>
      <c r="AE1015" s="88" t="s">
        <v>108</v>
      </c>
      <c r="AF1015" s="88" t="s">
        <v>164</v>
      </c>
      <c r="AG1015" s="88">
        <v>2</v>
      </c>
      <c r="AM1015" s="88" t="s">
        <v>1083</v>
      </c>
      <c r="AN1015" s="88" t="s">
        <v>916</v>
      </c>
      <c r="AO1015" s="88" t="s">
        <v>106</v>
      </c>
      <c r="AP1015" s="133" t="str">
        <f t="shared" si="60"/>
        <v>18</v>
      </c>
      <c r="AQ1015" s="133" t="str">
        <f t="shared" si="61"/>
        <v>09</v>
      </c>
      <c r="AR1015" s="133">
        <f t="shared" si="62"/>
        <v>2020</v>
      </c>
      <c r="AS1015" s="133" t="str">
        <f t="shared" si="63"/>
        <v>septembre</v>
      </c>
    </row>
    <row r="1016" spans="1:45" hidden="1" x14ac:dyDescent="0.25">
      <c r="A1016" s="88" t="s">
        <v>2302</v>
      </c>
      <c r="B1016" s="90">
        <v>44092</v>
      </c>
      <c r="C1016" s="88">
        <v>1</v>
      </c>
      <c r="D1016" s="88" t="s">
        <v>101</v>
      </c>
      <c r="E1016" s="126">
        <v>32900</v>
      </c>
      <c r="F1016" s="88">
        <v>5</v>
      </c>
      <c r="H1016" s="88" t="s">
        <v>845</v>
      </c>
      <c r="I1016" s="88">
        <v>8790</v>
      </c>
      <c r="J1016" s="88">
        <v>35000</v>
      </c>
      <c r="K1016" s="88">
        <v>35238</v>
      </c>
      <c r="L1016" s="88" t="s">
        <v>123</v>
      </c>
      <c r="M1016" s="89">
        <v>35</v>
      </c>
      <c r="P1016" s="88" t="s">
        <v>1082</v>
      </c>
      <c r="S1016" s="88">
        <v>134</v>
      </c>
      <c r="T1016" s="88" t="s">
        <v>247</v>
      </c>
      <c r="AC1016" s="88">
        <v>1</v>
      </c>
      <c r="AD1016" s="88">
        <v>2</v>
      </c>
      <c r="AE1016" s="88" t="s">
        <v>108</v>
      </c>
      <c r="AF1016" s="88" t="s">
        <v>291</v>
      </c>
      <c r="AG1016" s="88">
        <v>2</v>
      </c>
      <c r="AM1016" s="88" t="s">
        <v>1083</v>
      </c>
      <c r="AN1016" s="88" t="s">
        <v>916</v>
      </c>
      <c r="AO1016" s="88" t="s">
        <v>106</v>
      </c>
      <c r="AP1016" s="133" t="str">
        <f t="shared" si="60"/>
        <v>18</v>
      </c>
      <c r="AQ1016" s="133" t="str">
        <f t="shared" si="61"/>
        <v>09</v>
      </c>
      <c r="AR1016" s="133">
        <f t="shared" si="62"/>
        <v>2020</v>
      </c>
      <c r="AS1016" s="133" t="str">
        <f t="shared" si="63"/>
        <v>septembre</v>
      </c>
    </row>
    <row r="1017" spans="1:45" hidden="1" x14ac:dyDescent="0.25">
      <c r="A1017" s="88" t="s">
        <v>2303</v>
      </c>
      <c r="B1017" s="90">
        <v>44099</v>
      </c>
      <c r="C1017" s="88">
        <v>1</v>
      </c>
      <c r="D1017" s="88" t="s">
        <v>101</v>
      </c>
      <c r="E1017" s="126">
        <v>340000</v>
      </c>
      <c r="F1017" s="88">
        <v>16</v>
      </c>
      <c r="G1017" s="88" t="s">
        <v>122</v>
      </c>
      <c r="H1017" s="88" t="s">
        <v>506</v>
      </c>
      <c r="I1017" s="88">
        <v>8710</v>
      </c>
      <c r="J1017" s="88">
        <v>35000</v>
      </c>
      <c r="K1017" s="88">
        <v>35238</v>
      </c>
      <c r="L1017" s="88" t="s">
        <v>123</v>
      </c>
      <c r="M1017" s="89">
        <v>35</v>
      </c>
      <c r="P1017" s="88" t="s">
        <v>814</v>
      </c>
      <c r="S1017" s="88">
        <v>18</v>
      </c>
      <c r="T1017" s="88" t="s">
        <v>1115</v>
      </c>
      <c r="AC1017" s="88">
        <v>1</v>
      </c>
      <c r="AD1017" s="88">
        <v>2</v>
      </c>
      <c r="AE1017" s="88" t="s">
        <v>108</v>
      </c>
      <c r="AF1017" s="88" t="s">
        <v>174</v>
      </c>
      <c r="AG1017" s="88">
        <v>3</v>
      </c>
      <c r="AM1017" s="88" t="s">
        <v>815</v>
      </c>
      <c r="AN1017" s="88" t="s">
        <v>816</v>
      </c>
      <c r="AO1017" s="88" t="s">
        <v>106</v>
      </c>
      <c r="AP1017" s="133" t="str">
        <f t="shared" si="60"/>
        <v>25</v>
      </c>
      <c r="AQ1017" s="133" t="str">
        <f t="shared" si="61"/>
        <v>09</v>
      </c>
      <c r="AR1017" s="133">
        <f t="shared" si="62"/>
        <v>2020</v>
      </c>
      <c r="AS1017" s="133" t="str">
        <f t="shared" si="63"/>
        <v>septembre</v>
      </c>
    </row>
    <row r="1018" spans="1:45" hidden="1" x14ac:dyDescent="0.25">
      <c r="A1018" s="88" t="s">
        <v>2303</v>
      </c>
      <c r="B1018" s="90">
        <v>44099</v>
      </c>
      <c r="C1018" s="88">
        <v>1</v>
      </c>
      <c r="D1018" s="88" t="s">
        <v>101</v>
      </c>
      <c r="E1018" s="126">
        <v>340000</v>
      </c>
      <c r="F1018" s="88">
        <v>16</v>
      </c>
      <c r="G1018" s="88" t="s">
        <v>139</v>
      </c>
      <c r="H1018" s="88" t="s">
        <v>506</v>
      </c>
      <c r="I1018" s="88">
        <v>8710</v>
      </c>
      <c r="J1018" s="88">
        <v>35000</v>
      </c>
      <c r="K1018" s="88">
        <v>35238</v>
      </c>
      <c r="L1018" s="88" t="s">
        <v>123</v>
      </c>
      <c r="M1018" s="89">
        <v>35</v>
      </c>
      <c r="P1018" s="88" t="s">
        <v>814</v>
      </c>
      <c r="S1018" s="88">
        <v>24</v>
      </c>
      <c r="AC1018" s="88">
        <v>1</v>
      </c>
      <c r="AD1018" s="88">
        <v>3</v>
      </c>
      <c r="AE1018" s="88" t="s">
        <v>107</v>
      </c>
      <c r="AG1018" s="88">
        <v>0</v>
      </c>
      <c r="AM1018" s="88" t="s">
        <v>815</v>
      </c>
      <c r="AN1018" s="88" t="s">
        <v>816</v>
      </c>
      <c r="AO1018" s="88" t="s">
        <v>106</v>
      </c>
      <c r="AP1018" s="133" t="str">
        <f t="shared" si="60"/>
        <v>25</v>
      </c>
      <c r="AQ1018" s="133" t="str">
        <f t="shared" si="61"/>
        <v>09</v>
      </c>
      <c r="AR1018" s="133">
        <f t="shared" si="62"/>
        <v>2020</v>
      </c>
      <c r="AS1018" s="133" t="str">
        <f t="shared" si="63"/>
        <v>septembre</v>
      </c>
    </row>
    <row r="1019" spans="1:45" hidden="1" x14ac:dyDescent="0.25">
      <c r="A1019" s="88" t="s">
        <v>2304</v>
      </c>
      <c r="B1019" s="90">
        <v>44082</v>
      </c>
      <c r="C1019" s="88">
        <v>1</v>
      </c>
      <c r="D1019" s="88" t="s">
        <v>101</v>
      </c>
      <c r="E1019" s="126">
        <v>145273.01999999999</v>
      </c>
      <c r="F1019" s="88">
        <v>19</v>
      </c>
      <c r="H1019" s="88" t="s">
        <v>195</v>
      </c>
      <c r="I1019" s="88">
        <v>7310</v>
      </c>
      <c r="J1019" s="88">
        <v>35000</v>
      </c>
      <c r="K1019" s="88">
        <v>35238</v>
      </c>
      <c r="L1019" s="88" t="s">
        <v>123</v>
      </c>
      <c r="M1019" s="89">
        <v>35</v>
      </c>
      <c r="P1019" s="88" t="s">
        <v>2084</v>
      </c>
      <c r="S1019" s="88">
        <v>22</v>
      </c>
      <c r="T1019" s="88" t="s">
        <v>249</v>
      </c>
      <c r="AC1019" s="88">
        <v>1</v>
      </c>
      <c r="AD1019" s="88">
        <v>2</v>
      </c>
      <c r="AE1019" s="88" t="s">
        <v>108</v>
      </c>
      <c r="AF1019" s="88" t="s">
        <v>220</v>
      </c>
      <c r="AG1019" s="88">
        <v>1</v>
      </c>
      <c r="AM1019" s="88" t="s">
        <v>2085</v>
      </c>
      <c r="AN1019" s="88" t="s">
        <v>2086</v>
      </c>
      <c r="AO1019" s="88" t="s">
        <v>106</v>
      </c>
      <c r="AP1019" s="133" t="str">
        <f t="shared" si="60"/>
        <v>08</v>
      </c>
      <c r="AQ1019" s="133" t="str">
        <f t="shared" si="61"/>
        <v>09</v>
      </c>
      <c r="AR1019" s="133">
        <f t="shared" si="62"/>
        <v>2020</v>
      </c>
      <c r="AS1019" s="133" t="str">
        <f t="shared" si="63"/>
        <v>septembre</v>
      </c>
    </row>
    <row r="1020" spans="1:45" hidden="1" x14ac:dyDescent="0.25">
      <c r="A1020" s="88" t="s">
        <v>2305</v>
      </c>
      <c r="B1020" s="90">
        <v>44092</v>
      </c>
      <c r="C1020" s="88">
        <v>1</v>
      </c>
      <c r="D1020" s="88" t="s">
        <v>101</v>
      </c>
      <c r="E1020" s="126">
        <v>20000</v>
      </c>
      <c r="F1020" s="88">
        <v>13</v>
      </c>
      <c r="H1020" s="88" t="s">
        <v>840</v>
      </c>
      <c r="I1020" s="88">
        <v>7810</v>
      </c>
      <c r="J1020" s="88">
        <v>35000</v>
      </c>
      <c r="K1020" s="88">
        <v>35238</v>
      </c>
      <c r="L1020" s="88" t="s">
        <v>123</v>
      </c>
      <c r="M1020" s="89">
        <v>35</v>
      </c>
      <c r="P1020" s="88" t="s">
        <v>901</v>
      </c>
      <c r="S1020" s="88">
        <v>25</v>
      </c>
      <c r="T1020" s="88" t="s">
        <v>138</v>
      </c>
      <c r="U1020" s="88">
        <v>33</v>
      </c>
      <c r="AC1020" s="88">
        <v>2</v>
      </c>
      <c r="AD1020" s="88">
        <v>2</v>
      </c>
      <c r="AE1020" s="88" t="s">
        <v>108</v>
      </c>
      <c r="AF1020" s="88" t="s">
        <v>187</v>
      </c>
      <c r="AG1020" s="88">
        <v>1</v>
      </c>
      <c r="AM1020" s="88" t="s">
        <v>902</v>
      </c>
      <c r="AN1020" s="88" t="s">
        <v>903</v>
      </c>
      <c r="AO1020" s="88" t="s">
        <v>106</v>
      </c>
      <c r="AP1020" s="133" t="str">
        <f t="shared" si="60"/>
        <v>18</v>
      </c>
      <c r="AQ1020" s="133" t="str">
        <f t="shared" si="61"/>
        <v>09</v>
      </c>
      <c r="AR1020" s="133">
        <f t="shared" si="62"/>
        <v>2020</v>
      </c>
      <c r="AS1020" s="133" t="str">
        <f t="shared" si="63"/>
        <v>septembre</v>
      </c>
    </row>
    <row r="1021" spans="1:45" hidden="1" x14ac:dyDescent="0.25">
      <c r="A1021" s="88" t="s">
        <v>2306</v>
      </c>
      <c r="B1021" s="90">
        <v>44082</v>
      </c>
      <c r="C1021" s="88">
        <v>1</v>
      </c>
      <c r="D1021" s="88" t="s">
        <v>101</v>
      </c>
      <c r="E1021" s="126">
        <v>65000</v>
      </c>
      <c r="F1021" s="88">
        <v>16</v>
      </c>
      <c r="H1021" s="88" t="s">
        <v>845</v>
      </c>
      <c r="I1021" s="88">
        <v>8790</v>
      </c>
      <c r="J1021" s="88">
        <v>35000</v>
      </c>
      <c r="K1021" s="88">
        <v>35238</v>
      </c>
      <c r="L1021" s="88" t="s">
        <v>123</v>
      </c>
      <c r="M1021" s="89">
        <v>35</v>
      </c>
      <c r="P1021" s="88" t="s">
        <v>2088</v>
      </c>
      <c r="S1021" s="88">
        <v>3</v>
      </c>
      <c r="AC1021" s="88">
        <v>1</v>
      </c>
      <c r="AD1021" s="88">
        <v>2</v>
      </c>
      <c r="AE1021" s="88" t="s">
        <v>108</v>
      </c>
      <c r="AF1021" s="88" t="s">
        <v>152</v>
      </c>
      <c r="AG1021" s="88">
        <v>1</v>
      </c>
      <c r="AM1021" s="88" t="s">
        <v>2089</v>
      </c>
      <c r="AN1021" s="88" t="s">
        <v>2090</v>
      </c>
      <c r="AO1021" s="88" t="s">
        <v>106</v>
      </c>
      <c r="AP1021" s="133" t="str">
        <f t="shared" si="60"/>
        <v>08</v>
      </c>
      <c r="AQ1021" s="133" t="str">
        <f t="shared" si="61"/>
        <v>09</v>
      </c>
      <c r="AR1021" s="133">
        <f t="shared" si="62"/>
        <v>2020</v>
      </c>
      <c r="AS1021" s="133" t="str">
        <f t="shared" si="63"/>
        <v>septembre</v>
      </c>
    </row>
    <row r="1022" spans="1:45" hidden="1" x14ac:dyDescent="0.25">
      <c r="A1022" s="88" t="s">
        <v>2307</v>
      </c>
      <c r="B1022" s="90">
        <v>44082</v>
      </c>
      <c r="C1022" s="88">
        <v>1</v>
      </c>
      <c r="D1022" s="88" t="s">
        <v>101</v>
      </c>
      <c r="E1022" s="126">
        <v>205000</v>
      </c>
      <c r="F1022" s="88">
        <v>1</v>
      </c>
      <c r="H1022" s="88" t="s">
        <v>1460</v>
      </c>
      <c r="I1022" s="88">
        <v>2140</v>
      </c>
      <c r="J1022" s="88">
        <v>35000</v>
      </c>
      <c r="K1022" s="88">
        <v>35238</v>
      </c>
      <c r="L1022" s="88" t="s">
        <v>123</v>
      </c>
      <c r="M1022" s="89">
        <v>35</v>
      </c>
      <c r="P1022" s="88" t="s">
        <v>1461</v>
      </c>
      <c r="S1022" s="88">
        <v>14</v>
      </c>
      <c r="T1022" s="88" t="s">
        <v>1619</v>
      </c>
      <c r="U1022" s="88">
        <v>22</v>
      </c>
      <c r="W1022" s="88">
        <v>4</v>
      </c>
      <c r="AC1022" s="88">
        <v>3</v>
      </c>
      <c r="AD1022" s="88">
        <v>2</v>
      </c>
      <c r="AE1022" s="88" t="s">
        <v>108</v>
      </c>
      <c r="AF1022" s="88" t="s">
        <v>190</v>
      </c>
      <c r="AG1022" s="88">
        <v>3</v>
      </c>
      <c r="AM1022" s="88" t="s">
        <v>1462</v>
      </c>
      <c r="AN1022" s="88" t="s">
        <v>1463</v>
      </c>
      <c r="AO1022" s="88" t="s">
        <v>106</v>
      </c>
      <c r="AP1022" s="133" t="str">
        <f t="shared" si="60"/>
        <v>08</v>
      </c>
      <c r="AQ1022" s="133" t="str">
        <f t="shared" si="61"/>
        <v>09</v>
      </c>
      <c r="AR1022" s="133">
        <f t="shared" si="62"/>
        <v>2020</v>
      </c>
      <c r="AS1022" s="133" t="str">
        <f t="shared" si="63"/>
        <v>septembre</v>
      </c>
    </row>
    <row r="1023" spans="1:45" hidden="1" x14ac:dyDescent="0.25">
      <c r="A1023" s="88" t="s">
        <v>2308</v>
      </c>
      <c r="B1023" s="90">
        <v>44085</v>
      </c>
      <c r="C1023" s="88">
        <v>1</v>
      </c>
      <c r="D1023" s="88" t="s">
        <v>101</v>
      </c>
      <c r="E1023" s="126">
        <v>685033</v>
      </c>
      <c r="F1023" s="88">
        <v>11</v>
      </c>
      <c r="H1023" s="88" t="s">
        <v>347</v>
      </c>
      <c r="I1023" s="88">
        <v>2720</v>
      </c>
      <c r="J1023" s="88">
        <v>35000</v>
      </c>
      <c r="K1023" s="88">
        <v>35238</v>
      </c>
      <c r="L1023" s="88" t="s">
        <v>123</v>
      </c>
      <c r="M1023" s="89">
        <v>35</v>
      </c>
      <c r="P1023" s="88" t="s">
        <v>632</v>
      </c>
      <c r="S1023" s="88">
        <v>519</v>
      </c>
      <c r="T1023" s="88" t="s">
        <v>2027</v>
      </c>
      <c r="AC1023" s="88">
        <v>1</v>
      </c>
      <c r="AD1023" s="88">
        <v>2</v>
      </c>
      <c r="AE1023" s="88" t="s">
        <v>108</v>
      </c>
      <c r="AF1023" s="88" t="s">
        <v>282</v>
      </c>
      <c r="AG1023" s="88">
        <v>4</v>
      </c>
      <c r="AM1023" s="88" t="s">
        <v>633</v>
      </c>
      <c r="AN1023" s="88" t="s">
        <v>634</v>
      </c>
      <c r="AO1023" s="88" t="s">
        <v>106</v>
      </c>
      <c r="AP1023" s="133" t="str">
        <f t="shared" si="60"/>
        <v>11</v>
      </c>
      <c r="AQ1023" s="133" t="str">
        <f t="shared" si="61"/>
        <v>09</v>
      </c>
      <c r="AR1023" s="133">
        <f t="shared" si="62"/>
        <v>2020</v>
      </c>
      <c r="AS1023" s="133" t="str">
        <f t="shared" si="63"/>
        <v>septembre</v>
      </c>
    </row>
    <row r="1024" spans="1:45" hidden="1" x14ac:dyDescent="0.25">
      <c r="A1024" s="88" t="s">
        <v>2308</v>
      </c>
      <c r="B1024" s="90">
        <v>44085</v>
      </c>
      <c r="C1024" s="88">
        <v>1</v>
      </c>
      <c r="D1024" s="88" t="s">
        <v>101</v>
      </c>
      <c r="E1024" s="126">
        <v>685033</v>
      </c>
      <c r="F1024" s="88">
        <v>11</v>
      </c>
      <c r="H1024" s="88" t="s">
        <v>347</v>
      </c>
      <c r="I1024" s="88">
        <v>2720</v>
      </c>
      <c r="J1024" s="88">
        <v>35000</v>
      </c>
      <c r="K1024" s="88">
        <v>35238</v>
      </c>
      <c r="L1024" s="88" t="s">
        <v>123</v>
      </c>
      <c r="M1024" s="89">
        <v>35</v>
      </c>
      <c r="P1024" s="88" t="s">
        <v>632</v>
      </c>
      <c r="S1024" s="88">
        <v>130</v>
      </c>
      <c r="AC1024" s="88">
        <v>1</v>
      </c>
      <c r="AD1024" s="88">
        <v>3</v>
      </c>
      <c r="AE1024" s="88" t="s">
        <v>107</v>
      </c>
      <c r="AG1024" s="88">
        <v>0</v>
      </c>
      <c r="AM1024" s="88" t="s">
        <v>633</v>
      </c>
      <c r="AN1024" s="88" t="s">
        <v>634</v>
      </c>
      <c r="AO1024" s="88" t="s">
        <v>106</v>
      </c>
      <c r="AP1024" s="133" t="str">
        <f t="shared" si="60"/>
        <v>11</v>
      </c>
      <c r="AQ1024" s="133" t="str">
        <f t="shared" si="61"/>
        <v>09</v>
      </c>
      <c r="AR1024" s="133">
        <f t="shared" si="62"/>
        <v>2020</v>
      </c>
      <c r="AS1024" s="133" t="str">
        <f t="shared" si="63"/>
        <v>septembre</v>
      </c>
    </row>
    <row r="1025" spans="1:45" hidden="1" x14ac:dyDescent="0.25">
      <c r="A1025" s="88" t="s">
        <v>2309</v>
      </c>
      <c r="B1025" s="90">
        <v>44102</v>
      </c>
      <c r="C1025" s="88">
        <v>1</v>
      </c>
      <c r="D1025" s="88" t="s">
        <v>101</v>
      </c>
      <c r="E1025" s="126">
        <v>24900</v>
      </c>
      <c r="F1025" s="88">
        <v>11</v>
      </c>
      <c r="H1025" s="88" t="s">
        <v>404</v>
      </c>
      <c r="I1025" s="88">
        <v>6031</v>
      </c>
      <c r="J1025" s="88">
        <v>35000</v>
      </c>
      <c r="K1025" s="88">
        <v>35238</v>
      </c>
      <c r="L1025" s="88" t="s">
        <v>123</v>
      </c>
      <c r="M1025" s="89">
        <v>35</v>
      </c>
      <c r="P1025" s="88" t="s">
        <v>427</v>
      </c>
      <c r="S1025" s="88">
        <v>92</v>
      </c>
      <c r="AC1025" s="88">
        <v>1</v>
      </c>
      <c r="AD1025" s="88">
        <v>3</v>
      </c>
      <c r="AE1025" s="88" t="s">
        <v>107</v>
      </c>
      <c r="AG1025" s="88">
        <v>0</v>
      </c>
      <c r="AM1025" s="88" t="s">
        <v>429</v>
      </c>
      <c r="AN1025" s="88" t="s">
        <v>430</v>
      </c>
      <c r="AO1025" s="88" t="s">
        <v>106</v>
      </c>
      <c r="AP1025" s="133" t="str">
        <f t="shared" si="60"/>
        <v>28</v>
      </c>
      <c r="AQ1025" s="133" t="str">
        <f t="shared" si="61"/>
        <v>09</v>
      </c>
      <c r="AR1025" s="133">
        <f t="shared" si="62"/>
        <v>2020</v>
      </c>
      <c r="AS1025" s="133" t="str">
        <f t="shared" si="63"/>
        <v>septembre</v>
      </c>
    </row>
    <row r="1026" spans="1:45" hidden="1" x14ac:dyDescent="0.25">
      <c r="A1026" s="88" t="s">
        <v>2310</v>
      </c>
      <c r="B1026" s="90">
        <v>44104</v>
      </c>
      <c r="C1026" s="88">
        <v>1</v>
      </c>
      <c r="D1026" s="88" t="s">
        <v>101</v>
      </c>
      <c r="E1026" s="126">
        <v>97500</v>
      </c>
      <c r="F1026" s="88">
        <v>1</v>
      </c>
      <c r="H1026" s="88" t="s">
        <v>337</v>
      </c>
      <c r="I1026" s="88">
        <v>1350</v>
      </c>
      <c r="J1026" s="88">
        <v>35000</v>
      </c>
      <c r="K1026" s="88">
        <v>35238</v>
      </c>
      <c r="L1026" s="88" t="s">
        <v>123</v>
      </c>
      <c r="M1026" s="89">
        <v>35</v>
      </c>
      <c r="P1026" s="88" t="s">
        <v>1012</v>
      </c>
      <c r="S1026" s="88">
        <v>52</v>
      </c>
      <c r="U1026" s="88">
        <v>66</v>
      </c>
      <c r="W1026" s="88">
        <v>93</v>
      </c>
      <c r="AC1026" s="88">
        <v>3</v>
      </c>
      <c r="AD1026" s="88">
        <v>4</v>
      </c>
      <c r="AE1026" s="88" t="s">
        <v>126</v>
      </c>
      <c r="AF1026" s="88" t="s">
        <v>208</v>
      </c>
      <c r="AG1026" s="88">
        <v>0</v>
      </c>
      <c r="AM1026" s="88" t="s">
        <v>761</v>
      </c>
      <c r="AN1026" s="88" t="s">
        <v>973</v>
      </c>
      <c r="AO1026" s="88" t="s">
        <v>106</v>
      </c>
      <c r="AP1026" s="133" t="str">
        <f t="shared" si="60"/>
        <v>30</v>
      </c>
      <c r="AQ1026" s="133" t="str">
        <f t="shared" si="61"/>
        <v>09</v>
      </c>
      <c r="AR1026" s="133">
        <f t="shared" si="62"/>
        <v>2020</v>
      </c>
      <c r="AS1026" s="133" t="str">
        <f t="shared" si="63"/>
        <v>septembre</v>
      </c>
    </row>
    <row r="1027" spans="1:45" hidden="1" x14ac:dyDescent="0.25">
      <c r="A1027" s="88" t="s">
        <v>2311</v>
      </c>
      <c r="B1027" s="90">
        <v>44102</v>
      </c>
      <c r="C1027" s="88">
        <v>1</v>
      </c>
      <c r="D1027" s="88" t="s">
        <v>101</v>
      </c>
      <c r="E1027" s="126">
        <v>350000</v>
      </c>
      <c r="F1027" s="88">
        <v>6</v>
      </c>
      <c r="H1027" s="88" t="s">
        <v>368</v>
      </c>
      <c r="I1027" s="88">
        <v>770</v>
      </c>
      <c r="J1027" s="88">
        <v>35000</v>
      </c>
      <c r="K1027" s="88">
        <v>35238</v>
      </c>
      <c r="L1027" s="88" t="s">
        <v>123</v>
      </c>
      <c r="M1027" s="89">
        <v>35</v>
      </c>
      <c r="P1027" s="88" t="s">
        <v>1307</v>
      </c>
      <c r="S1027" s="88">
        <v>23</v>
      </c>
      <c r="T1027" s="88" t="s">
        <v>1350</v>
      </c>
      <c r="AC1027" s="88">
        <v>1</v>
      </c>
      <c r="AD1027" s="88">
        <v>4</v>
      </c>
      <c r="AE1027" s="88" t="s">
        <v>126</v>
      </c>
      <c r="AF1027" s="88" t="s">
        <v>243</v>
      </c>
      <c r="AG1027" s="88">
        <v>0</v>
      </c>
      <c r="AM1027" s="88" t="s">
        <v>533</v>
      </c>
      <c r="AN1027" s="88" t="s">
        <v>1308</v>
      </c>
      <c r="AO1027" s="88" t="s">
        <v>106</v>
      </c>
      <c r="AP1027" s="133" t="str">
        <f t="shared" ref="AP1027:AP1090" si="64">TEXT(DAY(B1027),"jj")</f>
        <v>28</v>
      </c>
      <c r="AQ1027" s="133" t="str">
        <f t="shared" ref="AQ1027:AQ1090" si="65">TEXT(MONTH(B1027),"jj")</f>
        <v>09</v>
      </c>
      <c r="AR1027" s="133">
        <f t="shared" ref="AR1027:AR1090" si="66">YEAR(B1027)</f>
        <v>2020</v>
      </c>
      <c r="AS1027" s="133" t="str">
        <f t="shared" ref="AS1027:AS1090" si="67">TEXT(B1027, "mmmm")</f>
        <v>septembre</v>
      </c>
    </row>
    <row r="1028" spans="1:45" hidden="1" x14ac:dyDescent="0.25">
      <c r="A1028" s="88" t="s">
        <v>2312</v>
      </c>
      <c r="B1028" s="90">
        <v>44110</v>
      </c>
      <c r="C1028" s="88">
        <v>1</v>
      </c>
      <c r="D1028" s="88" t="s">
        <v>101</v>
      </c>
      <c r="E1028" s="126">
        <v>100000</v>
      </c>
      <c r="F1028" s="88">
        <v>27</v>
      </c>
      <c r="H1028" s="88" t="s">
        <v>447</v>
      </c>
      <c r="I1028" s="88">
        <v>6850</v>
      </c>
      <c r="J1028" s="88">
        <v>35000</v>
      </c>
      <c r="K1028" s="88">
        <v>35238</v>
      </c>
      <c r="L1028" s="88" t="s">
        <v>123</v>
      </c>
      <c r="M1028" s="89">
        <v>35</v>
      </c>
      <c r="P1028" s="88" t="s">
        <v>1665</v>
      </c>
      <c r="S1028" s="88">
        <v>21</v>
      </c>
      <c r="T1028" s="88" t="s">
        <v>336</v>
      </c>
      <c r="AC1028" s="88">
        <v>1</v>
      </c>
      <c r="AD1028" s="88">
        <v>2</v>
      </c>
      <c r="AE1028" s="88" t="s">
        <v>108</v>
      </c>
      <c r="AF1028" s="88" t="s">
        <v>131</v>
      </c>
      <c r="AG1028" s="88">
        <v>2</v>
      </c>
      <c r="AM1028" s="88" t="s">
        <v>1666</v>
      </c>
      <c r="AN1028" s="88" t="s">
        <v>1667</v>
      </c>
      <c r="AO1028" s="88" t="s">
        <v>106</v>
      </c>
      <c r="AP1028" s="133" t="str">
        <f t="shared" si="64"/>
        <v>06</v>
      </c>
      <c r="AQ1028" s="133" t="str">
        <f t="shared" si="65"/>
        <v>10</v>
      </c>
      <c r="AR1028" s="133">
        <f t="shared" si="66"/>
        <v>2020</v>
      </c>
      <c r="AS1028" s="133" t="str">
        <f t="shared" si="67"/>
        <v>octobre</v>
      </c>
    </row>
    <row r="1029" spans="1:45" hidden="1" x14ac:dyDescent="0.25">
      <c r="A1029" s="88" t="s">
        <v>2313</v>
      </c>
      <c r="B1029" s="90">
        <v>44103</v>
      </c>
      <c r="C1029" s="88">
        <v>1</v>
      </c>
      <c r="D1029" s="88" t="s">
        <v>101</v>
      </c>
      <c r="E1029" s="126">
        <v>127000</v>
      </c>
      <c r="F1029" s="88">
        <v>49</v>
      </c>
      <c r="H1029" s="88" t="s">
        <v>280</v>
      </c>
      <c r="I1029" s="88">
        <v>2420</v>
      </c>
      <c r="J1029" s="88">
        <v>35000</v>
      </c>
      <c r="K1029" s="88">
        <v>35238</v>
      </c>
      <c r="L1029" s="88" t="s">
        <v>123</v>
      </c>
      <c r="M1029" s="89">
        <v>35</v>
      </c>
      <c r="P1029" s="88" t="s">
        <v>2011</v>
      </c>
      <c r="S1029" s="88">
        <v>7</v>
      </c>
      <c r="T1029" s="88" t="s">
        <v>1371</v>
      </c>
      <c r="AC1029" s="88">
        <v>1</v>
      </c>
      <c r="AD1029" s="88">
        <v>2</v>
      </c>
      <c r="AE1029" s="88" t="s">
        <v>108</v>
      </c>
      <c r="AF1029" s="88" t="s">
        <v>138</v>
      </c>
      <c r="AG1029" s="88">
        <v>1</v>
      </c>
      <c r="AM1029" s="88" t="s">
        <v>1855</v>
      </c>
      <c r="AN1029" s="88" t="s">
        <v>2013</v>
      </c>
      <c r="AO1029" s="88" t="s">
        <v>106</v>
      </c>
      <c r="AP1029" s="133" t="str">
        <f t="shared" si="64"/>
        <v>29</v>
      </c>
      <c r="AQ1029" s="133" t="str">
        <f t="shared" si="65"/>
        <v>09</v>
      </c>
      <c r="AR1029" s="133">
        <f t="shared" si="66"/>
        <v>2020</v>
      </c>
      <c r="AS1029" s="133" t="str">
        <f t="shared" si="67"/>
        <v>septembre</v>
      </c>
    </row>
    <row r="1030" spans="1:45" hidden="1" x14ac:dyDescent="0.25">
      <c r="A1030" s="88" t="s">
        <v>2314</v>
      </c>
      <c r="B1030" s="90">
        <v>44110</v>
      </c>
      <c r="C1030" s="88">
        <v>1</v>
      </c>
      <c r="D1030" s="88" t="s">
        <v>101</v>
      </c>
      <c r="E1030" s="126">
        <v>305000</v>
      </c>
      <c r="F1030" s="88">
        <v>28</v>
      </c>
      <c r="H1030" s="88" t="s">
        <v>506</v>
      </c>
      <c r="I1030" s="88">
        <v>8710</v>
      </c>
      <c r="J1030" s="88">
        <v>35000</v>
      </c>
      <c r="K1030" s="88">
        <v>35238</v>
      </c>
      <c r="L1030" s="88" t="s">
        <v>123</v>
      </c>
      <c r="M1030" s="89">
        <v>35</v>
      </c>
      <c r="P1030" s="88" t="s">
        <v>1524</v>
      </c>
      <c r="S1030" s="88">
        <v>69</v>
      </c>
      <c r="T1030" s="88" t="s">
        <v>1140</v>
      </c>
      <c r="U1030" s="88">
        <v>77</v>
      </c>
      <c r="W1030" s="88">
        <v>81</v>
      </c>
      <c r="AC1030" s="88">
        <v>3</v>
      </c>
      <c r="AD1030" s="88">
        <v>2</v>
      </c>
      <c r="AE1030" s="88" t="s">
        <v>108</v>
      </c>
      <c r="AF1030" s="88" t="s">
        <v>243</v>
      </c>
      <c r="AG1030" s="88">
        <v>4</v>
      </c>
      <c r="AM1030" s="88" t="s">
        <v>1525</v>
      </c>
      <c r="AN1030" s="88" t="s">
        <v>1526</v>
      </c>
      <c r="AO1030" s="88" t="s">
        <v>106</v>
      </c>
      <c r="AP1030" s="133" t="str">
        <f t="shared" si="64"/>
        <v>06</v>
      </c>
      <c r="AQ1030" s="133" t="str">
        <f t="shared" si="65"/>
        <v>10</v>
      </c>
      <c r="AR1030" s="133">
        <f t="shared" si="66"/>
        <v>2020</v>
      </c>
      <c r="AS1030" s="133" t="str">
        <f t="shared" si="67"/>
        <v>octobre</v>
      </c>
    </row>
    <row r="1031" spans="1:45" hidden="1" x14ac:dyDescent="0.25">
      <c r="A1031" s="88" t="s">
        <v>2315</v>
      </c>
      <c r="B1031" s="90">
        <v>44104</v>
      </c>
      <c r="C1031" s="88">
        <v>1</v>
      </c>
      <c r="D1031" s="88" t="s">
        <v>101</v>
      </c>
      <c r="E1031" s="126">
        <v>135000</v>
      </c>
      <c r="F1031" s="88">
        <v>4</v>
      </c>
      <c r="H1031" s="88" t="s">
        <v>1117</v>
      </c>
      <c r="I1031" s="88">
        <v>8660</v>
      </c>
      <c r="J1031" s="88">
        <v>35000</v>
      </c>
      <c r="K1031" s="88">
        <v>35238</v>
      </c>
      <c r="L1031" s="88" t="s">
        <v>123</v>
      </c>
      <c r="M1031" s="89">
        <v>35</v>
      </c>
      <c r="P1031" s="88" t="s">
        <v>1198</v>
      </c>
      <c r="S1031" s="88">
        <v>59</v>
      </c>
      <c r="T1031" s="88" t="s">
        <v>578</v>
      </c>
      <c r="AC1031" s="88">
        <v>1</v>
      </c>
      <c r="AD1031" s="88">
        <v>2</v>
      </c>
      <c r="AE1031" s="88" t="s">
        <v>108</v>
      </c>
      <c r="AF1031" s="88" t="s">
        <v>291</v>
      </c>
      <c r="AG1031" s="88">
        <v>2</v>
      </c>
      <c r="AM1031" s="88" t="s">
        <v>1199</v>
      </c>
      <c r="AN1031" s="88" t="s">
        <v>1200</v>
      </c>
      <c r="AO1031" s="88" t="s">
        <v>106</v>
      </c>
      <c r="AP1031" s="133" t="str">
        <f t="shared" si="64"/>
        <v>30</v>
      </c>
      <c r="AQ1031" s="133" t="str">
        <f t="shared" si="65"/>
        <v>09</v>
      </c>
      <c r="AR1031" s="133">
        <f t="shared" si="66"/>
        <v>2020</v>
      </c>
      <c r="AS1031" s="133" t="str">
        <f t="shared" si="67"/>
        <v>septembre</v>
      </c>
    </row>
    <row r="1032" spans="1:45" hidden="1" x14ac:dyDescent="0.25">
      <c r="A1032" s="88" t="s">
        <v>2316</v>
      </c>
      <c r="B1032" s="90">
        <v>44104</v>
      </c>
      <c r="C1032" s="88">
        <v>1</v>
      </c>
      <c r="D1032" s="88" t="s">
        <v>101</v>
      </c>
      <c r="E1032" s="126">
        <v>200000</v>
      </c>
      <c r="F1032" s="88">
        <v>20</v>
      </c>
      <c r="H1032" s="88" t="s">
        <v>358</v>
      </c>
      <c r="I1032" s="88">
        <v>1880</v>
      </c>
      <c r="J1032" s="88">
        <v>35000</v>
      </c>
      <c r="K1032" s="88">
        <v>35238</v>
      </c>
      <c r="L1032" s="88" t="s">
        <v>123</v>
      </c>
      <c r="M1032" s="89">
        <v>35</v>
      </c>
      <c r="P1032" s="88" t="s">
        <v>665</v>
      </c>
      <c r="S1032" s="88">
        <v>32</v>
      </c>
      <c r="U1032" s="88">
        <v>42</v>
      </c>
      <c r="AC1032" s="88">
        <v>2</v>
      </c>
      <c r="AD1032" s="88">
        <v>2</v>
      </c>
      <c r="AE1032" s="88" t="s">
        <v>108</v>
      </c>
      <c r="AF1032" s="88" t="s">
        <v>250</v>
      </c>
      <c r="AG1032" s="88">
        <v>3</v>
      </c>
      <c r="AM1032" s="88" t="s">
        <v>667</v>
      </c>
      <c r="AN1032" s="88" t="s">
        <v>668</v>
      </c>
      <c r="AO1032" s="88" t="s">
        <v>106</v>
      </c>
      <c r="AP1032" s="133" t="str">
        <f t="shared" si="64"/>
        <v>30</v>
      </c>
      <c r="AQ1032" s="133" t="str">
        <f t="shared" si="65"/>
        <v>09</v>
      </c>
      <c r="AR1032" s="133">
        <f t="shared" si="66"/>
        <v>2020</v>
      </c>
      <c r="AS1032" s="133" t="str">
        <f t="shared" si="67"/>
        <v>septembre</v>
      </c>
    </row>
    <row r="1033" spans="1:45" hidden="1" x14ac:dyDescent="0.25">
      <c r="A1033" s="88" t="s">
        <v>2316</v>
      </c>
      <c r="B1033" s="90">
        <v>44104</v>
      </c>
      <c r="C1033" s="88">
        <v>1</v>
      </c>
      <c r="D1033" s="88" t="s">
        <v>101</v>
      </c>
      <c r="E1033" s="126">
        <v>200000</v>
      </c>
      <c r="F1033" s="88">
        <v>26</v>
      </c>
      <c r="H1033" s="88" t="s">
        <v>553</v>
      </c>
      <c r="I1033" s="88">
        <v>7520</v>
      </c>
      <c r="J1033" s="88">
        <v>35000</v>
      </c>
      <c r="K1033" s="88">
        <v>35238</v>
      </c>
      <c r="L1033" s="88" t="s">
        <v>123</v>
      </c>
      <c r="M1033" s="89">
        <v>35</v>
      </c>
      <c r="P1033" s="88" t="s">
        <v>665</v>
      </c>
      <c r="S1033" s="88">
        <v>11</v>
      </c>
      <c r="AC1033" s="88">
        <v>1</v>
      </c>
      <c r="AD1033" s="88">
        <v>3</v>
      </c>
      <c r="AE1033" s="88" t="s">
        <v>107</v>
      </c>
      <c r="AG1033" s="88">
        <v>0</v>
      </c>
      <c r="AM1033" s="88" t="s">
        <v>667</v>
      </c>
      <c r="AN1033" s="88" t="s">
        <v>668</v>
      </c>
      <c r="AO1033" s="88" t="s">
        <v>106</v>
      </c>
      <c r="AP1033" s="133" t="str">
        <f t="shared" si="64"/>
        <v>30</v>
      </c>
      <c r="AQ1033" s="133" t="str">
        <f t="shared" si="65"/>
        <v>09</v>
      </c>
      <c r="AR1033" s="133">
        <f t="shared" si="66"/>
        <v>2020</v>
      </c>
      <c r="AS1033" s="133" t="str">
        <f t="shared" si="67"/>
        <v>septembre</v>
      </c>
    </row>
    <row r="1034" spans="1:45" hidden="1" x14ac:dyDescent="0.25">
      <c r="A1034" s="88" t="s">
        <v>2317</v>
      </c>
      <c r="B1034" s="90">
        <v>44120</v>
      </c>
      <c r="C1034" s="88">
        <v>1</v>
      </c>
      <c r="D1034" s="88" t="s">
        <v>101</v>
      </c>
      <c r="E1034" s="126">
        <v>53000</v>
      </c>
      <c r="F1034" s="88">
        <v>12</v>
      </c>
      <c r="H1034" s="88" t="s">
        <v>469</v>
      </c>
      <c r="I1034" s="88">
        <v>2651</v>
      </c>
      <c r="J1034" s="88">
        <v>35000</v>
      </c>
      <c r="K1034" s="88">
        <v>35238</v>
      </c>
      <c r="L1034" s="88" t="s">
        <v>123</v>
      </c>
      <c r="M1034" s="89">
        <v>35</v>
      </c>
      <c r="P1034" s="88" t="s">
        <v>994</v>
      </c>
      <c r="S1034" s="88">
        <v>37</v>
      </c>
      <c r="AC1034" s="88">
        <v>1</v>
      </c>
      <c r="AD1034" s="88">
        <v>4</v>
      </c>
      <c r="AE1034" s="88" t="s">
        <v>126</v>
      </c>
      <c r="AF1034" s="88" t="s">
        <v>198</v>
      </c>
      <c r="AG1034" s="88">
        <v>0</v>
      </c>
      <c r="AM1034" s="88" t="s">
        <v>995</v>
      </c>
      <c r="AN1034" s="88" t="s">
        <v>996</v>
      </c>
      <c r="AO1034" s="88" t="s">
        <v>106</v>
      </c>
      <c r="AP1034" s="133" t="str">
        <f t="shared" si="64"/>
        <v>16</v>
      </c>
      <c r="AQ1034" s="133" t="str">
        <f t="shared" si="65"/>
        <v>10</v>
      </c>
      <c r="AR1034" s="133">
        <f t="shared" si="66"/>
        <v>2020</v>
      </c>
      <c r="AS1034" s="133" t="str">
        <f t="shared" si="67"/>
        <v>octobre</v>
      </c>
    </row>
    <row r="1035" spans="1:45" hidden="1" x14ac:dyDescent="0.25">
      <c r="A1035" s="88" t="s">
        <v>2318</v>
      </c>
      <c r="B1035" s="90">
        <v>44102</v>
      </c>
      <c r="C1035" s="88">
        <v>1</v>
      </c>
      <c r="D1035" s="88" t="s">
        <v>101</v>
      </c>
      <c r="E1035" s="126">
        <v>142900</v>
      </c>
      <c r="F1035" s="88">
        <v>10</v>
      </c>
      <c r="H1035" s="88" t="s">
        <v>975</v>
      </c>
      <c r="I1035" s="88">
        <v>5650</v>
      </c>
      <c r="J1035" s="88">
        <v>35000</v>
      </c>
      <c r="K1035" s="88">
        <v>35238</v>
      </c>
      <c r="L1035" s="88" t="s">
        <v>123</v>
      </c>
      <c r="M1035" s="89">
        <v>35</v>
      </c>
      <c r="P1035" s="88" t="s">
        <v>1210</v>
      </c>
      <c r="S1035" s="88">
        <v>28</v>
      </c>
      <c r="T1035" s="88" t="s">
        <v>1449</v>
      </c>
      <c r="AC1035" s="88">
        <v>1</v>
      </c>
      <c r="AD1035" s="88">
        <v>2</v>
      </c>
      <c r="AE1035" s="88" t="s">
        <v>108</v>
      </c>
      <c r="AF1035" s="88" t="s">
        <v>192</v>
      </c>
      <c r="AG1035" s="88">
        <v>1</v>
      </c>
      <c r="AM1035" s="88" t="s">
        <v>1212</v>
      </c>
      <c r="AN1035" s="88" t="s">
        <v>1213</v>
      </c>
      <c r="AO1035" s="88" t="s">
        <v>106</v>
      </c>
      <c r="AP1035" s="133" t="str">
        <f t="shared" si="64"/>
        <v>28</v>
      </c>
      <c r="AQ1035" s="133" t="str">
        <f t="shared" si="65"/>
        <v>09</v>
      </c>
      <c r="AR1035" s="133">
        <f t="shared" si="66"/>
        <v>2020</v>
      </c>
      <c r="AS1035" s="133" t="str">
        <f t="shared" si="67"/>
        <v>septembre</v>
      </c>
    </row>
    <row r="1036" spans="1:45" hidden="1" x14ac:dyDescent="0.25">
      <c r="A1036" s="88" t="s">
        <v>2319</v>
      </c>
      <c r="B1036" s="90">
        <v>44106</v>
      </c>
      <c r="C1036" s="88">
        <v>1</v>
      </c>
      <c r="D1036" s="88" t="s">
        <v>101</v>
      </c>
      <c r="E1036" s="126">
        <v>156000</v>
      </c>
      <c r="F1036" s="88">
        <v>21</v>
      </c>
      <c r="H1036" s="88" t="s">
        <v>447</v>
      </c>
      <c r="I1036" s="88">
        <v>6850</v>
      </c>
      <c r="J1036" s="88">
        <v>35000</v>
      </c>
      <c r="K1036" s="88">
        <v>35238</v>
      </c>
      <c r="L1036" s="88" t="s">
        <v>123</v>
      </c>
      <c r="M1036" s="89">
        <v>35</v>
      </c>
      <c r="P1036" s="88" t="s">
        <v>1085</v>
      </c>
      <c r="S1036" s="88">
        <v>26</v>
      </c>
      <c r="T1036" s="88" t="s">
        <v>2320</v>
      </c>
      <c r="AC1036" s="88">
        <v>1</v>
      </c>
      <c r="AD1036" s="88">
        <v>2</v>
      </c>
      <c r="AE1036" s="88" t="s">
        <v>108</v>
      </c>
      <c r="AF1036" s="88" t="s">
        <v>251</v>
      </c>
      <c r="AG1036" s="88">
        <v>1</v>
      </c>
      <c r="AM1036" s="88" t="s">
        <v>1087</v>
      </c>
      <c r="AN1036" s="88" t="s">
        <v>1088</v>
      </c>
      <c r="AO1036" s="88" t="s">
        <v>106</v>
      </c>
      <c r="AP1036" s="133" t="str">
        <f t="shared" si="64"/>
        <v>02</v>
      </c>
      <c r="AQ1036" s="133" t="str">
        <f t="shared" si="65"/>
        <v>10</v>
      </c>
      <c r="AR1036" s="133">
        <f t="shared" si="66"/>
        <v>2020</v>
      </c>
      <c r="AS1036" s="133" t="str">
        <f t="shared" si="67"/>
        <v>octobre</v>
      </c>
    </row>
    <row r="1037" spans="1:45" hidden="1" x14ac:dyDescent="0.25">
      <c r="A1037" s="88" t="s">
        <v>2321</v>
      </c>
      <c r="B1037" s="90">
        <v>44116</v>
      </c>
      <c r="C1037" s="88">
        <v>1</v>
      </c>
      <c r="D1037" s="88" t="s">
        <v>101</v>
      </c>
      <c r="E1037" s="126">
        <v>180000</v>
      </c>
      <c r="F1037" s="88">
        <v>2</v>
      </c>
      <c r="H1037" s="88" t="s">
        <v>161</v>
      </c>
      <c r="I1037" s="88">
        <v>5230</v>
      </c>
      <c r="J1037" s="88">
        <v>35000</v>
      </c>
      <c r="K1037" s="88">
        <v>35238</v>
      </c>
      <c r="L1037" s="88" t="s">
        <v>123</v>
      </c>
      <c r="M1037" s="89">
        <v>35</v>
      </c>
      <c r="P1037" s="88" t="s">
        <v>162</v>
      </c>
      <c r="S1037" s="88">
        <v>184</v>
      </c>
      <c r="T1037" s="88" t="s">
        <v>2322</v>
      </c>
      <c r="AC1037" s="88">
        <v>1</v>
      </c>
      <c r="AD1037" s="88">
        <v>2</v>
      </c>
      <c r="AE1037" s="88" t="s">
        <v>108</v>
      </c>
      <c r="AF1037" s="88" t="s">
        <v>157</v>
      </c>
      <c r="AG1037" s="88">
        <v>1</v>
      </c>
      <c r="AM1037" s="88" t="s">
        <v>165</v>
      </c>
      <c r="AN1037" s="88" t="s">
        <v>166</v>
      </c>
      <c r="AO1037" s="88" t="s">
        <v>106</v>
      </c>
      <c r="AP1037" s="133" t="str">
        <f t="shared" si="64"/>
        <v>12</v>
      </c>
      <c r="AQ1037" s="133" t="str">
        <f t="shared" si="65"/>
        <v>10</v>
      </c>
      <c r="AR1037" s="133">
        <f t="shared" si="66"/>
        <v>2020</v>
      </c>
      <c r="AS1037" s="133" t="str">
        <f t="shared" si="67"/>
        <v>octobre</v>
      </c>
    </row>
    <row r="1038" spans="1:45" hidden="1" x14ac:dyDescent="0.25">
      <c r="A1038" s="88" t="s">
        <v>2321</v>
      </c>
      <c r="B1038" s="90">
        <v>44116</v>
      </c>
      <c r="C1038" s="88">
        <v>1</v>
      </c>
      <c r="D1038" s="88" t="s">
        <v>101</v>
      </c>
      <c r="E1038" s="126">
        <v>180000</v>
      </c>
      <c r="F1038" s="88">
        <v>2</v>
      </c>
      <c r="H1038" s="88" t="s">
        <v>161</v>
      </c>
      <c r="I1038" s="88">
        <v>5230</v>
      </c>
      <c r="J1038" s="88">
        <v>35000</v>
      </c>
      <c r="K1038" s="88">
        <v>35238</v>
      </c>
      <c r="L1038" s="88" t="s">
        <v>123</v>
      </c>
      <c r="M1038" s="89">
        <v>35</v>
      </c>
      <c r="P1038" s="88" t="s">
        <v>162</v>
      </c>
      <c r="S1038" s="88">
        <v>183</v>
      </c>
      <c r="T1038" s="88" t="s">
        <v>1753</v>
      </c>
      <c r="AC1038" s="88">
        <v>1</v>
      </c>
      <c r="AD1038" s="88">
        <v>2</v>
      </c>
      <c r="AE1038" s="88" t="s">
        <v>108</v>
      </c>
      <c r="AF1038" s="88" t="s">
        <v>133</v>
      </c>
      <c r="AG1038" s="88">
        <v>3</v>
      </c>
      <c r="AM1038" s="88" t="s">
        <v>165</v>
      </c>
      <c r="AN1038" s="88" t="s">
        <v>166</v>
      </c>
      <c r="AO1038" s="88" t="s">
        <v>106</v>
      </c>
      <c r="AP1038" s="133" t="str">
        <f t="shared" si="64"/>
        <v>12</v>
      </c>
      <c r="AQ1038" s="133" t="str">
        <f t="shared" si="65"/>
        <v>10</v>
      </c>
      <c r="AR1038" s="133">
        <f t="shared" si="66"/>
        <v>2020</v>
      </c>
      <c r="AS1038" s="133" t="str">
        <f t="shared" si="67"/>
        <v>octobre</v>
      </c>
    </row>
    <row r="1039" spans="1:45" hidden="1" x14ac:dyDescent="0.25">
      <c r="A1039" s="88" t="s">
        <v>2323</v>
      </c>
      <c r="B1039" s="90">
        <v>44132</v>
      </c>
      <c r="C1039" s="88">
        <v>1</v>
      </c>
      <c r="D1039" s="88" t="s">
        <v>101</v>
      </c>
      <c r="E1039" s="126">
        <v>23500</v>
      </c>
      <c r="F1039" s="88">
        <v>15</v>
      </c>
      <c r="H1039" s="88" t="s">
        <v>840</v>
      </c>
      <c r="I1039" s="88">
        <v>7810</v>
      </c>
      <c r="J1039" s="88">
        <v>35000</v>
      </c>
      <c r="K1039" s="88">
        <v>35238</v>
      </c>
      <c r="L1039" s="88" t="s">
        <v>123</v>
      </c>
      <c r="M1039" s="89">
        <v>35</v>
      </c>
      <c r="P1039" s="88" t="s">
        <v>901</v>
      </c>
      <c r="S1039" s="88">
        <v>27</v>
      </c>
      <c r="U1039" s="88">
        <v>28</v>
      </c>
      <c r="V1039" s="88" t="s">
        <v>1119</v>
      </c>
      <c r="AC1039" s="88">
        <v>2</v>
      </c>
      <c r="AD1039" s="88">
        <v>2</v>
      </c>
      <c r="AE1039" s="88" t="s">
        <v>108</v>
      </c>
      <c r="AF1039" s="88" t="s">
        <v>135</v>
      </c>
      <c r="AG1039" s="88">
        <v>2</v>
      </c>
      <c r="AM1039" s="88" t="s">
        <v>902</v>
      </c>
      <c r="AN1039" s="88" t="s">
        <v>903</v>
      </c>
      <c r="AO1039" s="88" t="s">
        <v>106</v>
      </c>
      <c r="AP1039" s="133" t="str">
        <f t="shared" si="64"/>
        <v>28</v>
      </c>
      <c r="AQ1039" s="133" t="str">
        <f t="shared" si="65"/>
        <v>10</v>
      </c>
      <c r="AR1039" s="133">
        <f t="shared" si="66"/>
        <v>2020</v>
      </c>
      <c r="AS1039" s="133" t="str">
        <f t="shared" si="67"/>
        <v>octobre</v>
      </c>
    </row>
    <row r="1040" spans="1:45" hidden="1" x14ac:dyDescent="0.25">
      <c r="A1040" s="88" t="s">
        <v>2324</v>
      </c>
      <c r="B1040" s="90">
        <v>44112</v>
      </c>
      <c r="C1040" s="88">
        <v>1</v>
      </c>
      <c r="D1040" s="88" t="s">
        <v>101</v>
      </c>
      <c r="E1040" s="126">
        <v>72000</v>
      </c>
      <c r="F1040" s="88">
        <v>6</v>
      </c>
      <c r="H1040" s="88" t="s">
        <v>368</v>
      </c>
      <c r="I1040" s="88">
        <v>770</v>
      </c>
      <c r="J1040" s="88">
        <v>35000</v>
      </c>
      <c r="K1040" s="88">
        <v>35238</v>
      </c>
      <c r="L1040" s="88" t="s">
        <v>123</v>
      </c>
      <c r="M1040" s="89">
        <v>35</v>
      </c>
      <c r="P1040" s="88" t="s">
        <v>1307</v>
      </c>
      <c r="S1040" s="88">
        <v>21</v>
      </c>
      <c r="T1040" s="88" t="s">
        <v>968</v>
      </c>
      <c r="AC1040" s="88">
        <v>1</v>
      </c>
      <c r="AD1040" s="88">
        <v>2</v>
      </c>
      <c r="AE1040" s="88" t="s">
        <v>108</v>
      </c>
      <c r="AF1040" s="88" t="s">
        <v>198</v>
      </c>
      <c r="AG1040" s="88">
        <v>1</v>
      </c>
      <c r="AM1040" s="88" t="s">
        <v>533</v>
      </c>
      <c r="AN1040" s="88" t="s">
        <v>1308</v>
      </c>
      <c r="AO1040" s="88" t="s">
        <v>106</v>
      </c>
      <c r="AP1040" s="133" t="str">
        <f t="shared" si="64"/>
        <v>08</v>
      </c>
      <c r="AQ1040" s="133" t="str">
        <f t="shared" si="65"/>
        <v>10</v>
      </c>
      <c r="AR1040" s="133">
        <f t="shared" si="66"/>
        <v>2020</v>
      </c>
      <c r="AS1040" s="133" t="str">
        <f t="shared" si="67"/>
        <v>octobre</v>
      </c>
    </row>
    <row r="1041" spans="1:45" hidden="1" x14ac:dyDescent="0.25">
      <c r="A1041" s="88" t="s">
        <v>2325</v>
      </c>
      <c r="B1041" s="90">
        <v>44137</v>
      </c>
      <c r="C1041" s="88">
        <v>1</v>
      </c>
      <c r="D1041" s="88" t="s">
        <v>101</v>
      </c>
      <c r="E1041" s="126">
        <v>405000</v>
      </c>
      <c r="F1041" s="88">
        <v>11</v>
      </c>
      <c r="H1041" s="88" t="s">
        <v>512</v>
      </c>
      <c r="I1041" s="88">
        <v>1570</v>
      </c>
      <c r="J1041" s="88">
        <v>35000</v>
      </c>
      <c r="K1041" s="88">
        <v>35238</v>
      </c>
      <c r="L1041" s="88" t="s">
        <v>123</v>
      </c>
      <c r="M1041" s="89">
        <v>35</v>
      </c>
      <c r="P1041" s="88" t="s">
        <v>1053</v>
      </c>
      <c r="S1041" s="88">
        <v>1</v>
      </c>
      <c r="U1041" s="88">
        <v>5</v>
      </c>
      <c r="AC1041" s="88">
        <v>2</v>
      </c>
      <c r="AD1041" s="88">
        <v>4</v>
      </c>
      <c r="AE1041" s="88" t="s">
        <v>126</v>
      </c>
      <c r="AF1041" s="88" t="s">
        <v>207</v>
      </c>
      <c r="AG1041" s="88">
        <v>0</v>
      </c>
      <c r="AM1041" s="88" t="s">
        <v>1054</v>
      </c>
      <c r="AN1041" s="88" t="s">
        <v>613</v>
      </c>
      <c r="AO1041" s="88" t="s">
        <v>106</v>
      </c>
      <c r="AP1041" s="133" t="str">
        <f t="shared" si="64"/>
        <v>02</v>
      </c>
      <c r="AQ1041" s="133" t="str">
        <f t="shared" si="65"/>
        <v>11</v>
      </c>
      <c r="AR1041" s="133">
        <f t="shared" si="66"/>
        <v>2020</v>
      </c>
      <c r="AS1041" s="133" t="str">
        <f t="shared" si="67"/>
        <v>novembre</v>
      </c>
    </row>
    <row r="1042" spans="1:45" hidden="1" x14ac:dyDescent="0.25">
      <c r="A1042" s="88" t="s">
        <v>2326</v>
      </c>
      <c r="B1042" s="90">
        <v>44134</v>
      </c>
      <c r="C1042" s="88">
        <v>1</v>
      </c>
      <c r="D1042" s="88" t="s">
        <v>101</v>
      </c>
      <c r="E1042" s="126">
        <v>950000</v>
      </c>
      <c r="F1042" s="88">
        <v>26</v>
      </c>
      <c r="H1042" s="88" t="s">
        <v>553</v>
      </c>
      <c r="I1042" s="88">
        <v>7520</v>
      </c>
      <c r="J1042" s="88">
        <v>35000</v>
      </c>
      <c r="K1042" s="88">
        <v>35238</v>
      </c>
      <c r="L1042" s="88" t="s">
        <v>123</v>
      </c>
      <c r="M1042" s="89">
        <v>35</v>
      </c>
      <c r="P1042" s="88" t="s">
        <v>665</v>
      </c>
      <c r="S1042" s="88">
        <v>7</v>
      </c>
      <c r="AC1042" s="88">
        <v>1</v>
      </c>
      <c r="AD1042" s="88">
        <v>3</v>
      </c>
      <c r="AE1042" s="88" t="s">
        <v>107</v>
      </c>
      <c r="AG1042" s="88">
        <v>0</v>
      </c>
      <c r="AM1042" s="88" t="s">
        <v>667</v>
      </c>
      <c r="AN1042" s="88" t="s">
        <v>668</v>
      </c>
      <c r="AO1042" s="88" t="s">
        <v>106</v>
      </c>
      <c r="AP1042" s="133" t="str">
        <f t="shared" si="64"/>
        <v>30</v>
      </c>
      <c r="AQ1042" s="133" t="str">
        <f t="shared" si="65"/>
        <v>10</v>
      </c>
      <c r="AR1042" s="133">
        <f t="shared" si="66"/>
        <v>2020</v>
      </c>
      <c r="AS1042" s="133" t="str">
        <f t="shared" si="67"/>
        <v>octobre</v>
      </c>
    </row>
    <row r="1043" spans="1:45" hidden="1" x14ac:dyDescent="0.25">
      <c r="A1043" s="88" t="s">
        <v>2327</v>
      </c>
      <c r="B1043" s="90">
        <v>44133</v>
      </c>
      <c r="C1043" s="88">
        <v>1</v>
      </c>
      <c r="D1043" s="88" t="s">
        <v>101</v>
      </c>
      <c r="E1043" s="126">
        <v>140000</v>
      </c>
      <c r="F1043" s="88">
        <v>1</v>
      </c>
      <c r="H1043" s="88" t="s">
        <v>236</v>
      </c>
      <c r="I1043" s="88">
        <v>5710</v>
      </c>
      <c r="J1043" s="88">
        <v>35000</v>
      </c>
      <c r="K1043" s="88">
        <v>35238</v>
      </c>
      <c r="L1043" s="88" t="s">
        <v>123</v>
      </c>
      <c r="M1043" s="89">
        <v>35</v>
      </c>
      <c r="P1043" s="88" t="s">
        <v>2328</v>
      </c>
      <c r="S1043" s="88">
        <v>11</v>
      </c>
      <c r="T1043" s="88" t="s">
        <v>1563</v>
      </c>
      <c r="U1043" s="88">
        <v>12</v>
      </c>
      <c r="AC1043" s="88">
        <v>2</v>
      </c>
      <c r="AD1043" s="88">
        <v>2</v>
      </c>
      <c r="AE1043" s="88" t="s">
        <v>108</v>
      </c>
      <c r="AF1043" s="88" t="s">
        <v>192</v>
      </c>
      <c r="AG1043" s="88">
        <v>2</v>
      </c>
      <c r="AM1043" s="88" t="s">
        <v>2329</v>
      </c>
      <c r="AN1043" s="88" t="s">
        <v>905</v>
      </c>
      <c r="AO1043" s="88" t="s">
        <v>106</v>
      </c>
      <c r="AP1043" s="133" t="str">
        <f t="shared" si="64"/>
        <v>29</v>
      </c>
      <c r="AQ1043" s="133" t="str">
        <f t="shared" si="65"/>
        <v>10</v>
      </c>
      <c r="AR1043" s="133">
        <f t="shared" si="66"/>
        <v>2020</v>
      </c>
      <c r="AS1043" s="133" t="str">
        <f t="shared" si="67"/>
        <v>octobre</v>
      </c>
    </row>
    <row r="1044" spans="1:45" hidden="1" x14ac:dyDescent="0.25">
      <c r="A1044" s="88" t="s">
        <v>2330</v>
      </c>
      <c r="B1044" s="90">
        <v>44125</v>
      </c>
      <c r="C1044" s="88">
        <v>1</v>
      </c>
      <c r="D1044" s="88" t="s">
        <v>101</v>
      </c>
      <c r="E1044" s="126">
        <v>82500</v>
      </c>
      <c r="F1044" s="88">
        <v>11</v>
      </c>
      <c r="H1044" s="88" t="s">
        <v>404</v>
      </c>
      <c r="I1044" s="88">
        <v>6031</v>
      </c>
      <c r="J1044" s="88">
        <v>35000</v>
      </c>
      <c r="K1044" s="88">
        <v>35238</v>
      </c>
      <c r="L1044" s="88" t="s">
        <v>123</v>
      </c>
      <c r="M1044" s="89">
        <v>35</v>
      </c>
      <c r="P1044" s="88" t="s">
        <v>427</v>
      </c>
      <c r="S1044" s="88">
        <v>65</v>
      </c>
      <c r="AC1044" s="88">
        <v>1</v>
      </c>
      <c r="AD1044" s="88">
        <v>3</v>
      </c>
      <c r="AE1044" s="88" t="s">
        <v>107</v>
      </c>
      <c r="AG1044" s="88">
        <v>0</v>
      </c>
      <c r="AM1044" s="88" t="s">
        <v>429</v>
      </c>
      <c r="AN1044" s="88" t="s">
        <v>430</v>
      </c>
      <c r="AO1044" s="88" t="s">
        <v>106</v>
      </c>
      <c r="AP1044" s="133" t="str">
        <f t="shared" si="64"/>
        <v>21</v>
      </c>
      <c r="AQ1044" s="133" t="str">
        <f t="shared" si="65"/>
        <v>10</v>
      </c>
      <c r="AR1044" s="133">
        <f t="shared" si="66"/>
        <v>2020</v>
      </c>
      <c r="AS1044" s="133" t="str">
        <f t="shared" si="67"/>
        <v>octobre</v>
      </c>
    </row>
    <row r="1045" spans="1:45" hidden="1" x14ac:dyDescent="0.25">
      <c r="A1045" s="88" t="s">
        <v>2330</v>
      </c>
      <c r="B1045" s="90">
        <v>44125</v>
      </c>
      <c r="C1045" s="88">
        <v>1</v>
      </c>
      <c r="D1045" s="88" t="s">
        <v>101</v>
      </c>
      <c r="E1045" s="126">
        <v>82500</v>
      </c>
      <c r="F1045" s="88">
        <v>11</v>
      </c>
      <c r="H1045" s="88" t="s">
        <v>404</v>
      </c>
      <c r="I1045" s="88">
        <v>6031</v>
      </c>
      <c r="J1045" s="88">
        <v>35000</v>
      </c>
      <c r="K1045" s="88">
        <v>35238</v>
      </c>
      <c r="L1045" s="88" t="s">
        <v>123</v>
      </c>
      <c r="M1045" s="89">
        <v>35</v>
      </c>
      <c r="P1045" s="88" t="s">
        <v>427</v>
      </c>
      <c r="S1045" s="88">
        <v>42</v>
      </c>
      <c r="T1045" s="88" t="s">
        <v>1262</v>
      </c>
      <c r="AC1045" s="88">
        <v>1</v>
      </c>
      <c r="AD1045" s="88">
        <v>2</v>
      </c>
      <c r="AE1045" s="88" t="s">
        <v>108</v>
      </c>
      <c r="AF1045" s="88" t="s">
        <v>158</v>
      </c>
      <c r="AG1045" s="88">
        <v>1</v>
      </c>
      <c r="AM1045" s="88" t="s">
        <v>429</v>
      </c>
      <c r="AN1045" s="88" t="s">
        <v>430</v>
      </c>
      <c r="AO1045" s="88" t="s">
        <v>106</v>
      </c>
      <c r="AP1045" s="133" t="str">
        <f t="shared" si="64"/>
        <v>21</v>
      </c>
      <c r="AQ1045" s="133" t="str">
        <f t="shared" si="65"/>
        <v>10</v>
      </c>
      <c r="AR1045" s="133">
        <f t="shared" si="66"/>
        <v>2020</v>
      </c>
      <c r="AS1045" s="133" t="str">
        <f t="shared" si="67"/>
        <v>octobre</v>
      </c>
    </row>
    <row r="1046" spans="1:45" hidden="1" x14ac:dyDescent="0.25">
      <c r="A1046" s="88" t="s">
        <v>2331</v>
      </c>
      <c r="B1046" s="90">
        <v>44124</v>
      </c>
      <c r="C1046" s="88">
        <v>1</v>
      </c>
      <c r="D1046" s="88" t="s">
        <v>101</v>
      </c>
      <c r="E1046" s="126">
        <v>155000</v>
      </c>
      <c r="F1046" s="88">
        <v>4</v>
      </c>
      <c r="G1046" s="88" t="s">
        <v>139</v>
      </c>
      <c r="H1046" s="88" t="s">
        <v>975</v>
      </c>
      <c r="I1046" s="88">
        <v>5650</v>
      </c>
      <c r="J1046" s="88">
        <v>35000</v>
      </c>
      <c r="K1046" s="88">
        <v>35238</v>
      </c>
      <c r="L1046" s="88" t="s">
        <v>123</v>
      </c>
      <c r="M1046" s="89">
        <v>35</v>
      </c>
      <c r="P1046" s="88" t="s">
        <v>1519</v>
      </c>
      <c r="S1046" s="88">
        <v>31</v>
      </c>
      <c r="T1046" s="88" t="s">
        <v>1425</v>
      </c>
      <c r="AC1046" s="88">
        <v>1</v>
      </c>
      <c r="AD1046" s="88">
        <v>2</v>
      </c>
      <c r="AE1046" s="88" t="s">
        <v>108</v>
      </c>
      <c r="AF1046" s="88" t="s">
        <v>251</v>
      </c>
      <c r="AG1046" s="88">
        <v>1</v>
      </c>
      <c r="AM1046" s="88" t="s">
        <v>1520</v>
      </c>
      <c r="AN1046" s="88" t="s">
        <v>1521</v>
      </c>
      <c r="AO1046" s="88" t="s">
        <v>106</v>
      </c>
      <c r="AP1046" s="133" t="str">
        <f t="shared" si="64"/>
        <v>20</v>
      </c>
      <c r="AQ1046" s="133" t="str">
        <f t="shared" si="65"/>
        <v>10</v>
      </c>
      <c r="AR1046" s="133">
        <f t="shared" si="66"/>
        <v>2020</v>
      </c>
      <c r="AS1046" s="133" t="str">
        <f t="shared" si="67"/>
        <v>octobre</v>
      </c>
    </row>
    <row r="1047" spans="1:45" hidden="1" x14ac:dyDescent="0.25">
      <c r="A1047" s="88" t="s">
        <v>2332</v>
      </c>
      <c r="B1047" s="90">
        <v>44137</v>
      </c>
      <c r="C1047" s="88">
        <v>1</v>
      </c>
      <c r="D1047" s="88" t="s">
        <v>101</v>
      </c>
      <c r="E1047" s="126">
        <v>11750</v>
      </c>
      <c r="F1047" s="88">
        <v>5</v>
      </c>
      <c r="H1047" s="88" t="s">
        <v>845</v>
      </c>
      <c r="I1047" s="88">
        <v>8790</v>
      </c>
      <c r="J1047" s="88">
        <v>35000</v>
      </c>
      <c r="K1047" s="88">
        <v>35238</v>
      </c>
      <c r="L1047" s="88" t="s">
        <v>123</v>
      </c>
      <c r="M1047" s="89">
        <v>35</v>
      </c>
      <c r="P1047" s="88" t="s">
        <v>1082</v>
      </c>
      <c r="S1047" s="88">
        <v>134</v>
      </c>
      <c r="T1047" s="88" t="s">
        <v>247</v>
      </c>
      <c r="AC1047" s="88">
        <v>1</v>
      </c>
      <c r="AD1047" s="88">
        <v>2</v>
      </c>
      <c r="AE1047" s="88" t="s">
        <v>108</v>
      </c>
      <c r="AF1047" s="88" t="s">
        <v>291</v>
      </c>
      <c r="AG1047" s="88">
        <v>2</v>
      </c>
      <c r="AM1047" s="88" t="s">
        <v>1083</v>
      </c>
      <c r="AN1047" s="88" t="s">
        <v>916</v>
      </c>
      <c r="AO1047" s="88" t="s">
        <v>106</v>
      </c>
      <c r="AP1047" s="133" t="str">
        <f t="shared" si="64"/>
        <v>02</v>
      </c>
      <c r="AQ1047" s="133" t="str">
        <f t="shared" si="65"/>
        <v>11</v>
      </c>
      <c r="AR1047" s="133">
        <f t="shared" si="66"/>
        <v>2020</v>
      </c>
      <c r="AS1047" s="133" t="str">
        <f t="shared" si="67"/>
        <v>novembre</v>
      </c>
    </row>
    <row r="1048" spans="1:45" hidden="1" x14ac:dyDescent="0.25">
      <c r="A1048" s="88" t="s">
        <v>2332</v>
      </c>
      <c r="B1048" s="90">
        <v>44137</v>
      </c>
      <c r="C1048" s="88">
        <v>1</v>
      </c>
      <c r="D1048" s="88" t="s">
        <v>101</v>
      </c>
      <c r="E1048" s="126">
        <v>11750</v>
      </c>
      <c r="F1048" s="88">
        <v>5</v>
      </c>
      <c r="H1048" s="88" t="s">
        <v>845</v>
      </c>
      <c r="I1048" s="88">
        <v>8790</v>
      </c>
      <c r="J1048" s="88">
        <v>35000</v>
      </c>
      <c r="K1048" s="88">
        <v>35238</v>
      </c>
      <c r="L1048" s="88" t="s">
        <v>123</v>
      </c>
      <c r="M1048" s="89">
        <v>35</v>
      </c>
      <c r="P1048" s="88" t="s">
        <v>1082</v>
      </c>
      <c r="S1048" s="88">
        <v>138</v>
      </c>
      <c r="T1048" s="88" t="s">
        <v>293</v>
      </c>
      <c r="U1048" s="88">
        <v>147</v>
      </c>
      <c r="V1048" s="88" t="s">
        <v>335</v>
      </c>
      <c r="AC1048" s="88">
        <v>2</v>
      </c>
      <c r="AD1048" s="88">
        <v>2</v>
      </c>
      <c r="AE1048" s="88" t="s">
        <v>108</v>
      </c>
      <c r="AF1048" s="88" t="s">
        <v>222</v>
      </c>
      <c r="AG1048" s="88">
        <v>1</v>
      </c>
      <c r="AM1048" s="88" t="s">
        <v>1083</v>
      </c>
      <c r="AN1048" s="88" t="s">
        <v>916</v>
      </c>
      <c r="AO1048" s="88" t="s">
        <v>106</v>
      </c>
      <c r="AP1048" s="133" t="str">
        <f t="shared" si="64"/>
        <v>02</v>
      </c>
      <c r="AQ1048" s="133" t="str">
        <f t="shared" si="65"/>
        <v>11</v>
      </c>
      <c r="AR1048" s="133">
        <f t="shared" si="66"/>
        <v>2020</v>
      </c>
      <c r="AS1048" s="133" t="str">
        <f t="shared" si="67"/>
        <v>novembre</v>
      </c>
    </row>
    <row r="1049" spans="1:45" hidden="1" x14ac:dyDescent="0.25">
      <c r="A1049" s="88" t="s">
        <v>2333</v>
      </c>
      <c r="B1049" s="90">
        <v>44131</v>
      </c>
      <c r="C1049" s="88">
        <v>1</v>
      </c>
      <c r="D1049" s="88" t="s">
        <v>101</v>
      </c>
      <c r="E1049" s="126">
        <v>174000</v>
      </c>
      <c r="F1049" s="88">
        <v>11</v>
      </c>
      <c r="H1049" s="88" t="s">
        <v>347</v>
      </c>
      <c r="I1049" s="88">
        <v>2720</v>
      </c>
      <c r="J1049" s="88">
        <v>35000</v>
      </c>
      <c r="K1049" s="88">
        <v>35238</v>
      </c>
      <c r="L1049" s="88" t="s">
        <v>123</v>
      </c>
      <c r="M1049" s="89">
        <v>35</v>
      </c>
      <c r="P1049" s="88" t="s">
        <v>632</v>
      </c>
      <c r="S1049" s="88">
        <v>406</v>
      </c>
      <c r="T1049" s="88" t="s">
        <v>437</v>
      </c>
      <c r="AC1049" s="88">
        <v>1</v>
      </c>
      <c r="AD1049" s="88">
        <v>2</v>
      </c>
      <c r="AE1049" s="88" t="s">
        <v>108</v>
      </c>
      <c r="AF1049" s="88" t="s">
        <v>229</v>
      </c>
      <c r="AG1049" s="88">
        <v>2</v>
      </c>
      <c r="AM1049" s="88" t="s">
        <v>633</v>
      </c>
      <c r="AN1049" s="88" t="s">
        <v>634</v>
      </c>
      <c r="AO1049" s="88" t="s">
        <v>106</v>
      </c>
      <c r="AP1049" s="133" t="str">
        <f t="shared" si="64"/>
        <v>27</v>
      </c>
      <c r="AQ1049" s="133" t="str">
        <f t="shared" si="65"/>
        <v>10</v>
      </c>
      <c r="AR1049" s="133">
        <f t="shared" si="66"/>
        <v>2020</v>
      </c>
      <c r="AS1049" s="133" t="str">
        <f t="shared" si="67"/>
        <v>octobre</v>
      </c>
    </row>
    <row r="1050" spans="1:45" hidden="1" x14ac:dyDescent="0.25">
      <c r="A1050" s="88" t="s">
        <v>2333</v>
      </c>
      <c r="B1050" s="90">
        <v>44131</v>
      </c>
      <c r="C1050" s="88">
        <v>1</v>
      </c>
      <c r="D1050" s="88" t="s">
        <v>101</v>
      </c>
      <c r="E1050" s="126">
        <v>174000</v>
      </c>
      <c r="F1050" s="88">
        <v>11</v>
      </c>
      <c r="H1050" s="88" t="s">
        <v>347</v>
      </c>
      <c r="I1050" s="88">
        <v>2720</v>
      </c>
      <c r="J1050" s="88">
        <v>35000</v>
      </c>
      <c r="K1050" s="88">
        <v>35238</v>
      </c>
      <c r="L1050" s="88" t="s">
        <v>123</v>
      </c>
      <c r="M1050" s="89">
        <v>35</v>
      </c>
      <c r="P1050" s="88" t="s">
        <v>632</v>
      </c>
      <c r="S1050" s="88">
        <v>47</v>
      </c>
      <c r="AC1050" s="88">
        <v>1</v>
      </c>
      <c r="AD1050" s="88">
        <v>3</v>
      </c>
      <c r="AE1050" s="88" t="s">
        <v>107</v>
      </c>
      <c r="AG1050" s="88">
        <v>0</v>
      </c>
      <c r="AM1050" s="88" t="s">
        <v>633</v>
      </c>
      <c r="AN1050" s="88" t="s">
        <v>634</v>
      </c>
      <c r="AO1050" s="88" t="s">
        <v>106</v>
      </c>
      <c r="AP1050" s="133" t="str">
        <f t="shared" si="64"/>
        <v>27</v>
      </c>
      <c r="AQ1050" s="133" t="str">
        <f t="shared" si="65"/>
        <v>10</v>
      </c>
      <c r="AR1050" s="133">
        <f t="shared" si="66"/>
        <v>2020</v>
      </c>
      <c r="AS1050" s="133" t="str">
        <f t="shared" si="67"/>
        <v>octobre</v>
      </c>
    </row>
    <row r="1051" spans="1:45" hidden="1" x14ac:dyDescent="0.25">
      <c r="A1051" s="88" t="s">
        <v>2334</v>
      </c>
      <c r="B1051" s="90">
        <v>44134</v>
      </c>
      <c r="C1051" s="88">
        <v>1</v>
      </c>
      <c r="D1051" s="88" t="s">
        <v>101</v>
      </c>
      <c r="E1051" s="126">
        <v>581490</v>
      </c>
      <c r="F1051" s="88">
        <v>7</v>
      </c>
      <c r="H1051" s="88" t="s">
        <v>404</v>
      </c>
      <c r="I1051" s="88">
        <v>6031</v>
      </c>
      <c r="J1051" s="88">
        <v>35000</v>
      </c>
      <c r="K1051" s="88">
        <v>35238</v>
      </c>
      <c r="L1051" s="88" t="s">
        <v>123</v>
      </c>
      <c r="M1051" s="89">
        <v>35</v>
      </c>
      <c r="P1051" s="88" t="s">
        <v>405</v>
      </c>
      <c r="S1051" s="88">
        <v>96</v>
      </c>
      <c r="AC1051" s="88">
        <v>1</v>
      </c>
      <c r="AD1051" s="88">
        <v>3</v>
      </c>
      <c r="AE1051" s="88" t="s">
        <v>107</v>
      </c>
      <c r="AG1051" s="88">
        <v>0</v>
      </c>
      <c r="AM1051" s="88" t="s">
        <v>406</v>
      </c>
      <c r="AN1051" s="88" t="s">
        <v>407</v>
      </c>
      <c r="AO1051" s="88" t="s">
        <v>106</v>
      </c>
      <c r="AP1051" s="133" t="str">
        <f t="shared" si="64"/>
        <v>30</v>
      </c>
      <c r="AQ1051" s="133" t="str">
        <f t="shared" si="65"/>
        <v>10</v>
      </c>
      <c r="AR1051" s="133">
        <f t="shared" si="66"/>
        <v>2020</v>
      </c>
      <c r="AS1051" s="133" t="str">
        <f t="shared" si="67"/>
        <v>octobre</v>
      </c>
    </row>
    <row r="1052" spans="1:45" hidden="1" x14ac:dyDescent="0.25">
      <c r="A1052" s="88" t="s">
        <v>2334</v>
      </c>
      <c r="B1052" s="90">
        <v>44134</v>
      </c>
      <c r="C1052" s="88">
        <v>1</v>
      </c>
      <c r="D1052" s="88" t="s">
        <v>101</v>
      </c>
      <c r="E1052" s="126">
        <v>581490</v>
      </c>
      <c r="F1052" s="88">
        <v>15</v>
      </c>
      <c r="H1052" s="88" t="s">
        <v>944</v>
      </c>
      <c r="I1052" s="88">
        <v>5090</v>
      </c>
      <c r="J1052" s="88">
        <v>35000</v>
      </c>
      <c r="K1052" s="88">
        <v>35238</v>
      </c>
      <c r="L1052" s="88" t="s">
        <v>123</v>
      </c>
      <c r="M1052" s="89">
        <v>35</v>
      </c>
      <c r="P1052" s="88" t="s">
        <v>405</v>
      </c>
      <c r="S1052" s="88">
        <v>87</v>
      </c>
      <c r="T1052" s="88" t="s">
        <v>2335</v>
      </c>
      <c r="AC1052" s="88">
        <v>1</v>
      </c>
      <c r="AD1052" s="88">
        <v>2</v>
      </c>
      <c r="AE1052" s="88" t="s">
        <v>108</v>
      </c>
      <c r="AF1052" s="88" t="s">
        <v>271</v>
      </c>
      <c r="AG1052" s="88">
        <v>4</v>
      </c>
      <c r="AM1052" s="88" t="s">
        <v>406</v>
      </c>
      <c r="AN1052" s="88" t="s">
        <v>407</v>
      </c>
      <c r="AO1052" s="88" t="s">
        <v>106</v>
      </c>
      <c r="AP1052" s="133" t="str">
        <f t="shared" si="64"/>
        <v>30</v>
      </c>
      <c r="AQ1052" s="133" t="str">
        <f t="shared" si="65"/>
        <v>10</v>
      </c>
      <c r="AR1052" s="133">
        <f t="shared" si="66"/>
        <v>2020</v>
      </c>
      <c r="AS1052" s="133" t="str">
        <f t="shared" si="67"/>
        <v>octobre</v>
      </c>
    </row>
    <row r="1053" spans="1:45" hidden="1" x14ac:dyDescent="0.25">
      <c r="A1053" s="88" t="s">
        <v>2336</v>
      </c>
      <c r="B1053" s="90">
        <v>44141</v>
      </c>
      <c r="C1053" s="88">
        <v>1</v>
      </c>
      <c r="D1053" s="88" t="s">
        <v>101</v>
      </c>
      <c r="E1053" s="126">
        <v>130000</v>
      </c>
      <c r="F1053" s="88">
        <v>3</v>
      </c>
      <c r="H1053" s="88" t="s">
        <v>274</v>
      </c>
      <c r="I1053" s="88">
        <v>8820</v>
      </c>
      <c r="J1053" s="88">
        <v>35000</v>
      </c>
      <c r="K1053" s="88">
        <v>35238</v>
      </c>
      <c r="L1053" s="88" t="s">
        <v>123</v>
      </c>
      <c r="M1053" s="89">
        <v>35</v>
      </c>
      <c r="P1053" s="88" t="s">
        <v>275</v>
      </c>
      <c r="S1053" s="88">
        <v>29</v>
      </c>
      <c r="AC1053" s="88">
        <v>1</v>
      </c>
      <c r="AD1053" s="88">
        <v>3</v>
      </c>
      <c r="AE1053" s="88" t="s">
        <v>107</v>
      </c>
      <c r="AG1053" s="88">
        <v>0</v>
      </c>
      <c r="AM1053" s="88" t="s">
        <v>276</v>
      </c>
      <c r="AN1053" s="88" t="s">
        <v>277</v>
      </c>
      <c r="AO1053" s="88" t="s">
        <v>106</v>
      </c>
      <c r="AP1053" s="133" t="str">
        <f t="shared" si="64"/>
        <v>06</v>
      </c>
      <c r="AQ1053" s="133" t="str">
        <f t="shared" si="65"/>
        <v>11</v>
      </c>
      <c r="AR1053" s="133">
        <f t="shared" si="66"/>
        <v>2020</v>
      </c>
      <c r="AS1053" s="133" t="str">
        <f t="shared" si="67"/>
        <v>novembre</v>
      </c>
    </row>
    <row r="1054" spans="1:45" hidden="1" x14ac:dyDescent="0.25">
      <c r="A1054" s="88" t="s">
        <v>2336</v>
      </c>
      <c r="B1054" s="90">
        <v>44141</v>
      </c>
      <c r="C1054" s="88">
        <v>1</v>
      </c>
      <c r="D1054" s="88" t="s">
        <v>101</v>
      </c>
      <c r="E1054" s="126">
        <v>130000</v>
      </c>
      <c r="F1054" s="88">
        <v>3</v>
      </c>
      <c r="H1054" s="88" t="s">
        <v>274</v>
      </c>
      <c r="I1054" s="88">
        <v>8820</v>
      </c>
      <c r="J1054" s="88">
        <v>35000</v>
      </c>
      <c r="K1054" s="88">
        <v>35238</v>
      </c>
      <c r="L1054" s="88" t="s">
        <v>123</v>
      </c>
      <c r="M1054" s="89">
        <v>35</v>
      </c>
      <c r="P1054" s="88" t="s">
        <v>275</v>
      </c>
      <c r="S1054" s="88">
        <v>16</v>
      </c>
      <c r="T1054" s="88" t="s">
        <v>535</v>
      </c>
      <c r="U1054" s="88">
        <v>20</v>
      </c>
      <c r="AC1054" s="88">
        <v>2</v>
      </c>
      <c r="AD1054" s="88">
        <v>2</v>
      </c>
      <c r="AE1054" s="88" t="s">
        <v>108</v>
      </c>
      <c r="AF1054" s="88" t="s">
        <v>109</v>
      </c>
      <c r="AG1054" s="88">
        <v>2</v>
      </c>
      <c r="AM1054" s="88" t="s">
        <v>276</v>
      </c>
      <c r="AN1054" s="88" t="s">
        <v>277</v>
      </c>
      <c r="AO1054" s="88" t="s">
        <v>106</v>
      </c>
      <c r="AP1054" s="133" t="str">
        <f t="shared" si="64"/>
        <v>06</v>
      </c>
      <c r="AQ1054" s="133" t="str">
        <f t="shared" si="65"/>
        <v>11</v>
      </c>
      <c r="AR1054" s="133">
        <f t="shared" si="66"/>
        <v>2020</v>
      </c>
      <c r="AS1054" s="133" t="str">
        <f t="shared" si="67"/>
        <v>novembre</v>
      </c>
    </row>
    <row r="1055" spans="1:45" hidden="1" x14ac:dyDescent="0.25">
      <c r="A1055" s="88" t="s">
        <v>2337</v>
      </c>
      <c r="B1055" s="90">
        <v>44144</v>
      </c>
      <c r="C1055" s="88">
        <v>1</v>
      </c>
      <c r="D1055" s="88" t="s">
        <v>101</v>
      </c>
      <c r="E1055" s="126">
        <v>332500</v>
      </c>
      <c r="F1055" s="88">
        <v>3</v>
      </c>
      <c r="H1055" s="88" t="s">
        <v>506</v>
      </c>
      <c r="I1055" s="88">
        <v>8710</v>
      </c>
      <c r="J1055" s="88">
        <v>35000</v>
      </c>
      <c r="K1055" s="88">
        <v>35238</v>
      </c>
      <c r="L1055" s="88" t="s">
        <v>123</v>
      </c>
      <c r="M1055" s="89">
        <v>35</v>
      </c>
      <c r="P1055" s="88" t="s">
        <v>2338</v>
      </c>
      <c r="S1055" s="88">
        <v>6</v>
      </c>
      <c r="T1055" s="88" t="s">
        <v>2339</v>
      </c>
      <c r="AC1055" s="88">
        <v>1</v>
      </c>
      <c r="AD1055" s="88">
        <v>2</v>
      </c>
      <c r="AE1055" s="88" t="s">
        <v>108</v>
      </c>
      <c r="AF1055" s="88" t="s">
        <v>170</v>
      </c>
      <c r="AG1055" s="88">
        <v>5</v>
      </c>
      <c r="AM1055" s="88" t="s">
        <v>2340</v>
      </c>
      <c r="AN1055" s="88" t="s">
        <v>2341</v>
      </c>
      <c r="AO1055" s="88" t="s">
        <v>106</v>
      </c>
      <c r="AP1055" s="133" t="str">
        <f t="shared" si="64"/>
        <v>09</v>
      </c>
      <c r="AQ1055" s="133" t="str">
        <f t="shared" si="65"/>
        <v>11</v>
      </c>
      <c r="AR1055" s="133">
        <f t="shared" si="66"/>
        <v>2020</v>
      </c>
      <c r="AS1055" s="133" t="str">
        <f t="shared" si="67"/>
        <v>novembre</v>
      </c>
    </row>
    <row r="1056" spans="1:45" hidden="1" x14ac:dyDescent="0.25">
      <c r="A1056" s="88" t="s">
        <v>2342</v>
      </c>
      <c r="B1056" s="90">
        <v>44134</v>
      </c>
      <c r="C1056" s="88">
        <v>1</v>
      </c>
      <c r="D1056" s="88" t="s">
        <v>101</v>
      </c>
      <c r="E1056" s="126">
        <v>307000</v>
      </c>
      <c r="F1056" s="88">
        <v>9</v>
      </c>
      <c r="H1056" s="88" t="s">
        <v>553</v>
      </c>
      <c r="I1056" s="88">
        <v>7520</v>
      </c>
      <c r="J1056" s="88">
        <v>35000</v>
      </c>
      <c r="K1056" s="88">
        <v>35238</v>
      </c>
      <c r="L1056" s="88" t="s">
        <v>123</v>
      </c>
      <c r="M1056" s="89">
        <v>35</v>
      </c>
      <c r="P1056" s="88" t="s">
        <v>1066</v>
      </c>
      <c r="S1056" s="88">
        <v>6</v>
      </c>
      <c r="T1056" s="88" t="s">
        <v>1560</v>
      </c>
      <c r="AC1056" s="88">
        <v>1</v>
      </c>
      <c r="AD1056" s="88">
        <v>2</v>
      </c>
      <c r="AE1056" s="88" t="s">
        <v>108</v>
      </c>
      <c r="AF1056" s="88" t="s">
        <v>127</v>
      </c>
      <c r="AG1056" s="88">
        <v>2</v>
      </c>
      <c r="AM1056" s="88" t="s">
        <v>1068</v>
      </c>
      <c r="AN1056" s="88" t="s">
        <v>1069</v>
      </c>
      <c r="AO1056" s="88" t="s">
        <v>106</v>
      </c>
      <c r="AP1056" s="133" t="str">
        <f t="shared" si="64"/>
        <v>30</v>
      </c>
      <c r="AQ1056" s="133" t="str">
        <f t="shared" si="65"/>
        <v>10</v>
      </c>
      <c r="AR1056" s="133">
        <f t="shared" si="66"/>
        <v>2020</v>
      </c>
      <c r="AS1056" s="133" t="str">
        <f t="shared" si="67"/>
        <v>octobre</v>
      </c>
    </row>
    <row r="1057" spans="1:45" hidden="1" x14ac:dyDescent="0.25">
      <c r="A1057" s="88" t="s">
        <v>2342</v>
      </c>
      <c r="B1057" s="90">
        <v>44134</v>
      </c>
      <c r="C1057" s="88">
        <v>1</v>
      </c>
      <c r="D1057" s="88" t="s">
        <v>101</v>
      </c>
      <c r="E1057" s="126">
        <v>307000</v>
      </c>
      <c r="F1057" s="88">
        <v>7</v>
      </c>
      <c r="H1057" s="88" t="s">
        <v>553</v>
      </c>
      <c r="I1057" s="88">
        <v>7520</v>
      </c>
      <c r="J1057" s="88">
        <v>35000</v>
      </c>
      <c r="K1057" s="88">
        <v>35238</v>
      </c>
      <c r="L1057" s="88" t="s">
        <v>123</v>
      </c>
      <c r="M1057" s="89">
        <v>35</v>
      </c>
      <c r="P1057" s="88" t="s">
        <v>1066</v>
      </c>
      <c r="S1057" s="88">
        <v>33</v>
      </c>
      <c r="AC1057" s="88">
        <v>1</v>
      </c>
      <c r="AD1057" s="88">
        <v>3</v>
      </c>
      <c r="AE1057" s="88" t="s">
        <v>107</v>
      </c>
      <c r="AG1057" s="88">
        <v>0</v>
      </c>
      <c r="AM1057" s="88" t="s">
        <v>1068</v>
      </c>
      <c r="AN1057" s="88" t="s">
        <v>1069</v>
      </c>
      <c r="AO1057" s="88" t="s">
        <v>106</v>
      </c>
      <c r="AP1057" s="133" t="str">
        <f t="shared" si="64"/>
        <v>30</v>
      </c>
      <c r="AQ1057" s="133" t="str">
        <f t="shared" si="65"/>
        <v>10</v>
      </c>
      <c r="AR1057" s="133">
        <f t="shared" si="66"/>
        <v>2020</v>
      </c>
      <c r="AS1057" s="133" t="str">
        <f t="shared" si="67"/>
        <v>octobre</v>
      </c>
    </row>
    <row r="1058" spans="1:45" hidden="1" x14ac:dyDescent="0.25">
      <c r="A1058" s="88" t="s">
        <v>2343</v>
      </c>
      <c r="B1058" s="90">
        <v>44134</v>
      </c>
      <c r="C1058" s="88">
        <v>1</v>
      </c>
      <c r="D1058" s="88" t="s">
        <v>101</v>
      </c>
      <c r="E1058" s="126">
        <v>235000</v>
      </c>
      <c r="F1058" s="88">
        <v>1</v>
      </c>
      <c r="H1058" s="88" t="s">
        <v>357</v>
      </c>
      <c r="I1058" s="88">
        <v>9290</v>
      </c>
      <c r="J1058" s="88">
        <v>35000</v>
      </c>
      <c r="K1058" s="88">
        <v>35238</v>
      </c>
      <c r="L1058" s="88" t="s">
        <v>123</v>
      </c>
      <c r="M1058" s="89">
        <v>35</v>
      </c>
      <c r="P1058" s="88" t="s">
        <v>1537</v>
      </c>
      <c r="S1058" s="88">
        <v>114</v>
      </c>
      <c r="T1058" s="88" t="s">
        <v>2344</v>
      </c>
      <c r="U1058" s="88">
        <v>134</v>
      </c>
      <c r="AC1058" s="88">
        <v>2</v>
      </c>
      <c r="AD1058" s="88">
        <v>4</v>
      </c>
      <c r="AE1058" s="88" t="s">
        <v>126</v>
      </c>
      <c r="AF1058" s="88" t="s">
        <v>133</v>
      </c>
      <c r="AG1058" s="88">
        <v>0</v>
      </c>
      <c r="AM1058" s="88" t="s">
        <v>1538</v>
      </c>
      <c r="AN1058" s="88" t="s">
        <v>1539</v>
      </c>
      <c r="AO1058" s="88" t="s">
        <v>106</v>
      </c>
      <c r="AP1058" s="133" t="str">
        <f t="shared" si="64"/>
        <v>30</v>
      </c>
      <c r="AQ1058" s="133" t="str">
        <f t="shared" si="65"/>
        <v>10</v>
      </c>
      <c r="AR1058" s="133">
        <f t="shared" si="66"/>
        <v>2020</v>
      </c>
      <c r="AS1058" s="133" t="str">
        <f t="shared" si="67"/>
        <v>octobre</v>
      </c>
    </row>
    <row r="1059" spans="1:45" hidden="1" x14ac:dyDescent="0.25">
      <c r="A1059" s="88" t="s">
        <v>2345</v>
      </c>
      <c r="B1059" s="90">
        <v>44130</v>
      </c>
      <c r="C1059" s="88">
        <v>1</v>
      </c>
      <c r="D1059" s="88" t="s">
        <v>101</v>
      </c>
      <c r="E1059" s="126">
        <v>352000</v>
      </c>
      <c r="F1059" s="88">
        <v>23</v>
      </c>
      <c r="H1059" s="88" t="s">
        <v>358</v>
      </c>
      <c r="I1059" s="88">
        <v>1880</v>
      </c>
      <c r="J1059" s="88">
        <v>35000</v>
      </c>
      <c r="K1059" s="88">
        <v>35238</v>
      </c>
      <c r="L1059" s="88" t="s">
        <v>123</v>
      </c>
      <c r="M1059" s="89">
        <v>35</v>
      </c>
      <c r="P1059" s="88" t="s">
        <v>2346</v>
      </c>
      <c r="S1059" s="88">
        <v>1</v>
      </c>
      <c r="AC1059" s="88">
        <v>1</v>
      </c>
      <c r="AD1059" s="88">
        <v>2</v>
      </c>
      <c r="AE1059" s="88" t="s">
        <v>108</v>
      </c>
      <c r="AF1059" s="88" t="s">
        <v>217</v>
      </c>
      <c r="AG1059" s="88">
        <v>3</v>
      </c>
      <c r="AM1059" s="88" t="s">
        <v>2347</v>
      </c>
      <c r="AN1059" s="88" t="s">
        <v>2348</v>
      </c>
      <c r="AO1059" s="88" t="s">
        <v>106</v>
      </c>
      <c r="AP1059" s="133" t="str">
        <f t="shared" si="64"/>
        <v>26</v>
      </c>
      <c r="AQ1059" s="133" t="str">
        <f t="shared" si="65"/>
        <v>10</v>
      </c>
      <c r="AR1059" s="133">
        <f t="shared" si="66"/>
        <v>2020</v>
      </c>
      <c r="AS1059" s="133" t="str">
        <f t="shared" si="67"/>
        <v>octobre</v>
      </c>
    </row>
    <row r="1060" spans="1:45" hidden="1" x14ac:dyDescent="0.25">
      <c r="A1060" s="88" t="s">
        <v>2349</v>
      </c>
      <c r="B1060" s="90">
        <v>44147</v>
      </c>
      <c r="C1060" s="88">
        <v>1</v>
      </c>
      <c r="D1060" s="88" t="s">
        <v>101</v>
      </c>
      <c r="E1060" s="126">
        <v>295000</v>
      </c>
      <c r="F1060" s="88">
        <v>5</v>
      </c>
      <c r="H1060" s="88" t="s">
        <v>396</v>
      </c>
      <c r="I1060" s="88">
        <v>8350</v>
      </c>
      <c r="J1060" s="88">
        <v>35000</v>
      </c>
      <c r="K1060" s="88">
        <v>35238</v>
      </c>
      <c r="L1060" s="88" t="s">
        <v>123</v>
      </c>
      <c r="M1060" s="89">
        <v>35</v>
      </c>
      <c r="P1060" s="88" t="s">
        <v>1334</v>
      </c>
      <c r="S1060" s="88">
        <v>16</v>
      </c>
      <c r="U1060" s="88">
        <v>22</v>
      </c>
      <c r="W1060" s="88">
        <v>3</v>
      </c>
      <c r="AC1060" s="88">
        <v>3</v>
      </c>
      <c r="AD1060" s="88">
        <v>2</v>
      </c>
      <c r="AE1060" s="88" t="s">
        <v>108</v>
      </c>
      <c r="AF1060" s="88" t="s">
        <v>150</v>
      </c>
      <c r="AG1060" s="88">
        <v>3</v>
      </c>
      <c r="AM1060" s="88" t="s">
        <v>1336</v>
      </c>
      <c r="AN1060" s="88" t="s">
        <v>1337</v>
      </c>
      <c r="AO1060" s="88" t="s">
        <v>106</v>
      </c>
      <c r="AP1060" s="133" t="str">
        <f t="shared" si="64"/>
        <v>12</v>
      </c>
      <c r="AQ1060" s="133" t="str">
        <f t="shared" si="65"/>
        <v>11</v>
      </c>
      <c r="AR1060" s="133">
        <f t="shared" si="66"/>
        <v>2020</v>
      </c>
      <c r="AS1060" s="133" t="str">
        <f t="shared" si="67"/>
        <v>novembre</v>
      </c>
    </row>
    <row r="1061" spans="1:45" hidden="1" x14ac:dyDescent="0.25">
      <c r="A1061" s="88" t="s">
        <v>2350</v>
      </c>
      <c r="B1061" s="90">
        <v>44140</v>
      </c>
      <c r="C1061" s="88">
        <v>1</v>
      </c>
      <c r="D1061" s="88" t="s">
        <v>101</v>
      </c>
      <c r="E1061" s="126">
        <v>427995</v>
      </c>
      <c r="F1061" s="88">
        <v>11</v>
      </c>
      <c r="H1061" s="88" t="s">
        <v>347</v>
      </c>
      <c r="I1061" s="88">
        <v>2720</v>
      </c>
      <c r="J1061" s="88">
        <v>35000</v>
      </c>
      <c r="K1061" s="88">
        <v>35238</v>
      </c>
      <c r="L1061" s="88" t="s">
        <v>123</v>
      </c>
      <c r="M1061" s="89">
        <v>35</v>
      </c>
      <c r="P1061" s="88" t="s">
        <v>632</v>
      </c>
      <c r="S1061" s="88">
        <v>403</v>
      </c>
      <c r="T1061" s="88" t="s">
        <v>1464</v>
      </c>
      <c r="AC1061" s="88">
        <v>1</v>
      </c>
      <c r="AD1061" s="88">
        <v>2</v>
      </c>
      <c r="AE1061" s="88" t="s">
        <v>108</v>
      </c>
      <c r="AF1061" s="88" t="s">
        <v>125</v>
      </c>
      <c r="AG1061" s="88">
        <v>3</v>
      </c>
      <c r="AM1061" s="88" t="s">
        <v>633</v>
      </c>
      <c r="AN1061" s="88" t="s">
        <v>634</v>
      </c>
      <c r="AO1061" s="88" t="s">
        <v>106</v>
      </c>
      <c r="AP1061" s="133" t="str">
        <f t="shared" si="64"/>
        <v>05</v>
      </c>
      <c r="AQ1061" s="133" t="str">
        <f t="shared" si="65"/>
        <v>11</v>
      </c>
      <c r="AR1061" s="133">
        <f t="shared" si="66"/>
        <v>2020</v>
      </c>
      <c r="AS1061" s="133" t="str">
        <f t="shared" si="67"/>
        <v>novembre</v>
      </c>
    </row>
    <row r="1062" spans="1:45" hidden="1" x14ac:dyDescent="0.25">
      <c r="A1062" s="88" t="s">
        <v>2350</v>
      </c>
      <c r="B1062" s="90">
        <v>44140</v>
      </c>
      <c r="C1062" s="88">
        <v>1</v>
      </c>
      <c r="D1062" s="88" t="s">
        <v>101</v>
      </c>
      <c r="E1062" s="126">
        <v>427995</v>
      </c>
      <c r="F1062" s="88">
        <v>11</v>
      </c>
      <c r="H1062" s="88" t="s">
        <v>347</v>
      </c>
      <c r="I1062" s="88">
        <v>2720</v>
      </c>
      <c r="J1062" s="88">
        <v>35000</v>
      </c>
      <c r="K1062" s="88">
        <v>35238</v>
      </c>
      <c r="L1062" s="88" t="s">
        <v>123</v>
      </c>
      <c r="M1062" s="89">
        <v>35</v>
      </c>
      <c r="P1062" s="88" t="s">
        <v>632</v>
      </c>
      <c r="S1062" s="88">
        <v>23</v>
      </c>
      <c r="AC1062" s="88">
        <v>1</v>
      </c>
      <c r="AD1062" s="88">
        <v>3</v>
      </c>
      <c r="AE1062" s="88" t="s">
        <v>107</v>
      </c>
      <c r="AG1062" s="88">
        <v>0</v>
      </c>
      <c r="AM1062" s="88" t="s">
        <v>633</v>
      </c>
      <c r="AN1062" s="88" t="s">
        <v>634</v>
      </c>
      <c r="AO1062" s="88" t="s">
        <v>106</v>
      </c>
      <c r="AP1062" s="133" t="str">
        <f t="shared" si="64"/>
        <v>05</v>
      </c>
      <c r="AQ1062" s="133" t="str">
        <f t="shared" si="65"/>
        <v>11</v>
      </c>
      <c r="AR1062" s="133">
        <f t="shared" si="66"/>
        <v>2020</v>
      </c>
      <c r="AS1062" s="133" t="str">
        <f t="shared" si="67"/>
        <v>novembre</v>
      </c>
    </row>
    <row r="1063" spans="1:45" hidden="1" x14ac:dyDescent="0.25">
      <c r="A1063" s="88" t="s">
        <v>2351</v>
      </c>
      <c r="B1063" s="90">
        <v>44133</v>
      </c>
      <c r="C1063" s="88">
        <v>1</v>
      </c>
      <c r="D1063" s="88" t="s">
        <v>101</v>
      </c>
      <c r="E1063" s="126">
        <v>90655</v>
      </c>
      <c r="F1063" s="88">
        <v>22</v>
      </c>
      <c r="H1063" s="88" t="s">
        <v>236</v>
      </c>
      <c r="I1063" s="88">
        <v>5710</v>
      </c>
      <c r="J1063" s="88">
        <v>35000</v>
      </c>
      <c r="K1063" s="88">
        <v>35238</v>
      </c>
      <c r="L1063" s="88" t="s">
        <v>123</v>
      </c>
      <c r="M1063" s="89">
        <v>35</v>
      </c>
      <c r="P1063" s="88" t="s">
        <v>1684</v>
      </c>
      <c r="S1063" s="88">
        <v>33</v>
      </c>
      <c r="T1063" s="88" t="s">
        <v>1774</v>
      </c>
      <c r="U1063" s="88">
        <v>37</v>
      </c>
      <c r="W1063" s="88">
        <v>38</v>
      </c>
      <c r="AC1063" s="88">
        <v>3</v>
      </c>
      <c r="AD1063" s="88">
        <v>2</v>
      </c>
      <c r="AE1063" s="88" t="s">
        <v>108</v>
      </c>
      <c r="AF1063" s="88" t="s">
        <v>229</v>
      </c>
      <c r="AG1063" s="88">
        <v>2</v>
      </c>
      <c r="AM1063" s="88" t="s">
        <v>755</v>
      </c>
      <c r="AN1063" s="88" t="s">
        <v>351</v>
      </c>
      <c r="AO1063" s="88" t="s">
        <v>106</v>
      </c>
      <c r="AP1063" s="133" t="str">
        <f t="shared" si="64"/>
        <v>29</v>
      </c>
      <c r="AQ1063" s="133" t="str">
        <f t="shared" si="65"/>
        <v>10</v>
      </c>
      <c r="AR1063" s="133">
        <f t="shared" si="66"/>
        <v>2020</v>
      </c>
      <c r="AS1063" s="133" t="str">
        <f t="shared" si="67"/>
        <v>octobre</v>
      </c>
    </row>
    <row r="1064" spans="1:45" hidden="1" x14ac:dyDescent="0.25">
      <c r="A1064" s="88" t="s">
        <v>2352</v>
      </c>
      <c r="B1064" s="90">
        <v>44145</v>
      </c>
      <c r="C1064" s="88">
        <v>1</v>
      </c>
      <c r="D1064" s="88" t="s">
        <v>101</v>
      </c>
      <c r="E1064" s="126">
        <v>740000</v>
      </c>
      <c r="F1064" s="88">
        <v>24</v>
      </c>
      <c r="H1064" s="88" t="s">
        <v>469</v>
      </c>
      <c r="I1064" s="88">
        <v>2651</v>
      </c>
      <c r="J1064" s="88">
        <v>35000</v>
      </c>
      <c r="K1064" s="88">
        <v>35238</v>
      </c>
      <c r="L1064" s="88" t="s">
        <v>123</v>
      </c>
      <c r="M1064" s="89">
        <v>35</v>
      </c>
      <c r="P1064" s="88" t="s">
        <v>2353</v>
      </c>
      <c r="S1064" s="88">
        <v>18</v>
      </c>
      <c r="U1064" s="88">
        <v>2</v>
      </c>
      <c r="W1064" s="88">
        <v>22</v>
      </c>
      <c r="Y1064" s="88">
        <v>23</v>
      </c>
      <c r="AA1064" s="88">
        <v>25</v>
      </c>
      <c r="AC1064" s="88">
        <v>8</v>
      </c>
      <c r="AD1064" s="88">
        <v>2</v>
      </c>
      <c r="AE1064" s="88" t="s">
        <v>108</v>
      </c>
      <c r="AF1064" s="88" t="s">
        <v>307</v>
      </c>
      <c r="AG1064" s="88">
        <v>6</v>
      </c>
      <c r="AM1064" s="88" t="s">
        <v>2354</v>
      </c>
      <c r="AN1064" s="88" t="s">
        <v>473</v>
      </c>
      <c r="AO1064" s="88" t="s">
        <v>106</v>
      </c>
      <c r="AP1064" s="133" t="str">
        <f t="shared" si="64"/>
        <v>10</v>
      </c>
      <c r="AQ1064" s="133" t="str">
        <f t="shared" si="65"/>
        <v>11</v>
      </c>
      <c r="AR1064" s="133">
        <f t="shared" si="66"/>
        <v>2020</v>
      </c>
      <c r="AS1064" s="133" t="str">
        <f t="shared" si="67"/>
        <v>novembre</v>
      </c>
    </row>
    <row r="1065" spans="1:45" hidden="1" x14ac:dyDescent="0.25">
      <c r="A1065" s="88" t="s">
        <v>2355</v>
      </c>
      <c r="B1065" s="90">
        <v>44148</v>
      </c>
      <c r="C1065" s="88">
        <v>1</v>
      </c>
      <c r="D1065" s="88" t="s">
        <v>101</v>
      </c>
      <c r="E1065" s="126">
        <v>235000</v>
      </c>
      <c r="F1065" s="88">
        <v>9</v>
      </c>
      <c r="H1065" s="88" t="s">
        <v>975</v>
      </c>
      <c r="I1065" s="88">
        <v>5650</v>
      </c>
      <c r="J1065" s="88">
        <v>35000</v>
      </c>
      <c r="K1065" s="88">
        <v>35238</v>
      </c>
      <c r="L1065" s="88" t="s">
        <v>123</v>
      </c>
      <c r="M1065" s="89">
        <v>35</v>
      </c>
      <c r="P1065" s="88" t="s">
        <v>2225</v>
      </c>
      <c r="S1065" s="88">
        <v>4</v>
      </c>
      <c r="U1065" s="88">
        <v>5</v>
      </c>
      <c r="W1065" s="88">
        <v>6</v>
      </c>
      <c r="AC1065" s="88">
        <v>3</v>
      </c>
      <c r="AD1065" s="88">
        <v>2</v>
      </c>
      <c r="AE1065" s="88" t="s">
        <v>108</v>
      </c>
      <c r="AF1065" s="88" t="s">
        <v>120</v>
      </c>
      <c r="AG1065" s="88">
        <v>3</v>
      </c>
      <c r="AM1065" s="88" t="s">
        <v>2226</v>
      </c>
      <c r="AN1065" s="88" t="s">
        <v>2227</v>
      </c>
      <c r="AO1065" s="88" t="s">
        <v>106</v>
      </c>
      <c r="AP1065" s="133" t="str">
        <f t="shared" si="64"/>
        <v>13</v>
      </c>
      <c r="AQ1065" s="133" t="str">
        <f t="shared" si="65"/>
        <v>11</v>
      </c>
      <c r="AR1065" s="133">
        <f t="shared" si="66"/>
        <v>2020</v>
      </c>
      <c r="AS1065" s="133" t="str">
        <f t="shared" si="67"/>
        <v>novembre</v>
      </c>
    </row>
    <row r="1066" spans="1:45" hidden="1" x14ac:dyDescent="0.25">
      <c r="A1066" s="88" t="s">
        <v>2356</v>
      </c>
      <c r="B1066" s="90">
        <v>44141</v>
      </c>
      <c r="C1066" s="88">
        <v>1</v>
      </c>
      <c r="D1066" s="88" t="s">
        <v>101</v>
      </c>
      <c r="E1066" s="126">
        <v>1800</v>
      </c>
      <c r="F1066" s="88">
        <v>1</v>
      </c>
      <c r="H1066" s="88" t="s">
        <v>529</v>
      </c>
      <c r="I1066" s="88">
        <v>1040</v>
      </c>
      <c r="J1066" s="88">
        <v>35000</v>
      </c>
      <c r="K1066" s="88">
        <v>35238</v>
      </c>
      <c r="L1066" s="88" t="s">
        <v>123</v>
      </c>
      <c r="M1066" s="89">
        <v>35</v>
      </c>
      <c r="P1066" s="88" t="s">
        <v>530</v>
      </c>
      <c r="S1066" s="88">
        <v>114</v>
      </c>
      <c r="AC1066" s="88">
        <v>1</v>
      </c>
      <c r="AD1066" s="88">
        <v>4</v>
      </c>
      <c r="AE1066" s="88" t="s">
        <v>126</v>
      </c>
      <c r="AF1066" s="88" t="s">
        <v>302</v>
      </c>
      <c r="AG1066" s="88">
        <v>0</v>
      </c>
      <c r="AM1066" s="88" t="s">
        <v>531</v>
      </c>
      <c r="AN1066" s="88" t="s">
        <v>532</v>
      </c>
      <c r="AO1066" s="88" t="s">
        <v>106</v>
      </c>
      <c r="AP1066" s="133" t="str">
        <f t="shared" si="64"/>
        <v>06</v>
      </c>
      <c r="AQ1066" s="133" t="str">
        <f t="shared" si="65"/>
        <v>11</v>
      </c>
      <c r="AR1066" s="133">
        <f t="shared" si="66"/>
        <v>2020</v>
      </c>
      <c r="AS1066" s="133" t="str">
        <f t="shared" si="67"/>
        <v>novembre</v>
      </c>
    </row>
    <row r="1067" spans="1:45" hidden="1" x14ac:dyDescent="0.25">
      <c r="A1067" s="88" t="s">
        <v>1013</v>
      </c>
      <c r="B1067" s="90">
        <v>44155</v>
      </c>
      <c r="C1067" s="88">
        <v>1</v>
      </c>
      <c r="D1067" s="88" t="s">
        <v>101</v>
      </c>
      <c r="E1067" s="126">
        <v>719000</v>
      </c>
      <c r="F1067" s="88">
        <v>19</v>
      </c>
      <c r="H1067" s="88" t="s">
        <v>287</v>
      </c>
      <c r="I1067" s="88">
        <v>6640</v>
      </c>
      <c r="J1067" s="88">
        <v>35000</v>
      </c>
      <c r="K1067" s="88">
        <v>35238</v>
      </c>
      <c r="L1067" s="88" t="s">
        <v>123</v>
      </c>
      <c r="M1067" s="89">
        <v>35</v>
      </c>
      <c r="P1067" s="88" t="s">
        <v>1014</v>
      </c>
      <c r="S1067" s="88">
        <v>28</v>
      </c>
      <c r="U1067" s="88">
        <v>42</v>
      </c>
      <c r="W1067" s="88">
        <v>44</v>
      </c>
      <c r="Y1067" s="88">
        <v>8</v>
      </c>
      <c r="Z1067" s="88" t="s">
        <v>1015</v>
      </c>
      <c r="AC1067" s="88">
        <v>4</v>
      </c>
      <c r="AD1067" s="88">
        <v>2</v>
      </c>
      <c r="AE1067" s="88" t="s">
        <v>108</v>
      </c>
      <c r="AF1067" s="88" t="s">
        <v>233</v>
      </c>
      <c r="AG1067" s="88">
        <v>6</v>
      </c>
      <c r="AM1067" s="88" t="s">
        <v>1016</v>
      </c>
      <c r="AN1067" s="88" t="s">
        <v>1017</v>
      </c>
      <c r="AO1067" s="88" t="s">
        <v>106</v>
      </c>
      <c r="AP1067" s="133" t="str">
        <f t="shared" si="64"/>
        <v>20</v>
      </c>
      <c r="AQ1067" s="133" t="str">
        <f t="shared" si="65"/>
        <v>11</v>
      </c>
      <c r="AR1067" s="133">
        <f t="shared" si="66"/>
        <v>2020</v>
      </c>
      <c r="AS1067" s="133" t="str">
        <f t="shared" si="67"/>
        <v>novembre</v>
      </c>
    </row>
    <row r="1068" spans="1:45" hidden="1" x14ac:dyDescent="0.25">
      <c r="A1068" s="88" t="s">
        <v>1018</v>
      </c>
      <c r="B1068" s="90">
        <v>44162</v>
      </c>
      <c r="C1068" s="88">
        <v>1</v>
      </c>
      <c r="D1068" s="88" t="s">
        <v>101</v>
      </c>
      <c r="E1068" s="126">
        <v>205970</v>
      </c>
      <c r="F1068" s="88">
        <v>5</v>
      </c>
      <c r="H1068" s="88" t="s">
        <v>236</v>
      </c>
      <c r="I1068" s="88">
        <v>5710</v>
      </c>
      <c r="J1068" s="88">
        <v>35000</v>
      </c>
      <c r="K1068" s="88">
        <v>35238</v>
      </c>
      <c r="L1068" s="88" t="s">
        <v>123</v>
      </c>
      <c r="M1068" s="89">
        <v>35</v>
      </c>
      <c r="P1068" s="88" t="s">
        <v>1019</v>
      </c>
      <c r="S1068" s="88">
        <v>14</v>
      </c>
      <c r="AC1068" s="88">
        <v>1</v>
      </c>
      <c r="AD1068" s="88">
        <v>2</v>
      </c>
      <c r="AE1068" s="88" t="s">
        <v>108</v>
      </c>
      <c r="AF1068" s="88" t="s">
        <v>109</v>
      </c>
      <c r="AG1068" s="88">
        <v>2</v>
      </c>
      <c r="AM1068" s="88" t="s">
        <v>1020</v>
      </c>
      <c r="AN1068" s="88" t="s">
        <v>1021</v>
      </c>
      <c r="AO1068" s="88" t="s">
        <v>106</v>
      </c>
      <c r="AP1068" s="133" t="str">
        <f t="shared" si="64"/>
        <v>27</v>
      </c>
      <c r="AQ1068" s="133" t="str">
        <f t="shared" si="65"/>
        <v>11</v>
      </c>
      <c r="AR1068" s="133">
        <f t="shared" si="66"/>
        <v>2020</v>
      </c>
      <c r="AS1068" s="133" t="str">
        <f t="shared" si="67"/>
        <v>novembre</v>
      </c>
    </row>
    <row r="1069" spans="1:45" hidden="1" x14ac:dyDescent="0.25">
      <c r="A1069" s="88" t="s">
        <v>1022</v>
      </c>
      <c r="B1069" s="90">
        <v>44162</v>
      </c>
      <c r="C1069" s="88">
        <v>1</v>
      </c>
      <c r="D1069" s="88" t="s">
        <v>101</v>
      </c>
      <c r="E1069" s="126">
        <v>245000</v>
      </c>
      <c r="F1069" s="88">
        <v>51</v>
      </c>
      <c r="H1069" s="88" t="s">
        <v>280</v>
      </c>
      <c r="I1069" s="88">
        <v>2420</v>
      </c>
      <c r="J1069" s="88">
        <v>35000</v>
      </c>
      <c r="K1069" s="88">
        <v>35238</v>
      </c>
      <c r="L1069" s="88" t="s">
        <v>123</v>
      </c>
      <c r="M1069" s="89">
        <v>35</v>
      </c>
      <c r="P1069" s="88" t="s">
        <v>484</v>
      </c>
      <c r="S1069" s="88">
        <v>19</v>
      </c>
      <c r="AC1069" s="88">
        <v>1</v>
      </c>
      <c r="AD1069" s="88">
        <v>3</v>
      </c>
      <c r="AE1069" s="88" t="s">
        <v>107</v>
      </c>
      <c r="AG1069" s="88">
        <v>0</v>
      </c>
      <c r="AM1069" s="88" t="s">
        <v>485</v>
      </c>
      <c r="AN1069" s="88" t="s">
        <v>486</v>
      </c>
      <c r="AO1069" s="88" t="s">
        <v>106</v>
      </c>
      <c r="AP1069" s="133" t="str">
        <f t="shared" si="64"/>
        <v>27</v>
      </c>
      <c r="AQ1069" s="133" t="str">
        <f t="shared" si="65"/>
        <v>11</v>
      </c>
      <c r="AR1069" s="133">
        <f t="shared" si="66"/>
        <v>2020</v>
      </c>
      <c r="AS1069" s="133" t="str">
        <f t="shared" si="67"/>
        <v>novembre</v>
      </c>
    </row>
    <row r="1070" spans="1:45" hidden="1" x14ac:dyDescent="0.25">
      <c r="A1070" s="88" t="s">
        <v>1022</v>
      </c>
      <c r="B1070" s="90">
        <v>44162</v>
      </c>
      <c r="C1070" s="88">
        <v>1</v>
      </c>
      <c r="D1070" s="88" t="s">
        <v>101</v>
      </c>
      <c r="E1070" s="126">
        <v>245000</v>
      </c>
      <c r="F1070" s="88">
        <v>51</v>
      </c>
      <c r="H1070" s="88" t="s">
        <v>280</v>
      </c>
      <c r="I1070" s="88">
        <v>2420</v>
      </c>
      <c r="J1070" s="88">
        <v>35000</v>
      </c>
      <c r="K1070" s="88">
        <v>35238</v>
      </c>
      <c r="L1070" s="88" t="s">
        <v>123</v>
      </c>
      <c r="M1070" s="89">
        <v>35</v>
      </c>
      <c r="P1070" s="88" t="s">
        <v>484</v>
      </c>
      <c r="S1070" s="88">
        <v>12</v>
      </c>
      <c r="U1070" s="88">
        <v>16</v>
      </c>
      <c r="W1070" s="88">
        <v>22</v>
      </c>
      <c r="AC1070" s="88">
        <v>3</v>
      </c>
      <c r="AD1070" s="88">
        <v>2</v>
      </c>
      <c r="AE1070" s="88" t="s">
        <v>108</v>
      </c>
      <c r="AF1070" s="88" t="s">
        <v>218</v>
      </c>
      <c r="AG1070" s="88">
        <v>3</v>
      </c>
      <c r="AM1070" s="88" t="s">
        <v>485</v>
      </c>
      <c r="AN1070" s="88" t="s">
        <v>486</v>
      </c>
      <c r="AO1070" s="88" t="s">
        <v>106</v>
      </c>
      <c r="AP1070" s="133" t="str">
        <f t="shared" si="64"/>
        <v>27</v>
      </c>
      <c r="AQ1070" s="133" t="str">
        <f t="shared" si="65"/>
        <v>11</v>
      </c>
      <c r="AR1070" s="133">
        <f t="shared" si="66"/>
        <v>2020</v>
      </c>
      <c r="AS1070" s="133" t="str">
        <f t="shared" si="67"/>
        <v>novembre</v>
      </c>
    </row>
    <row r="1071" spans="1:45" hidden="1" x14ac:dyDescent="0.25">
      <c r="A1071" s="88" t="s">
        <v>1023</v>
      </c>
      <c r="B1071" s="90">
        <v>44147</v>
      </c>
      <c r="C1071" s="88">
        <v>1</v>
      </c>
      <c r="D1071" s="88" t="s">
        <v>101</v>
      </c>
      <c r="E1071" s="126">
        <v>90000</v>
      </c>
      <c r="F1071" s="88">
        <v>20</v>
      </c>
      <c r="H1071" s="88" t="s">
        <v>447</v>
      </c>
      <c r="I1071" s="88">
        <v>6850</v>
      </c>
      <c r="J1071" s="88">
        <v>35000</v>
      </c>
      <c r="K1071" s="88">
        <v>35238</v>
      </c>
      <c r="L1071" s="88" t="s">
        <v>123</v>
      </c>
      <c r="M1071" s="89">
        <v>35</v>
      </c>
      <c r="P1071" s="88" t="s">
        <v>1024</v>
      </c>
      <c r="S1071" s="88">
        <v>12</v>
      </c>
      <c r="T1071" s="88" t="s">
        <v>1025</v>
      </c>
      <c r="U1071" s="88">
        <v>8</v>
      </c>
      <c r="AC1071" s="88">
        <v>2</v>
      </c>
      <c r="AD1071" s="88">
        <v>2</v>
      </c>
      <c r="AE1071" s="88" t="s">
        <v>108</v>
      </c>
      <c r="AF1071" s="88" t="s">
        <v>258</v>
      </c>
      <c r="AG1071" s="88">
        <v>2</v>
      </c>
      <c r="AM1071" s="88" t="s">
        <v>1026</v>
      </c>
      <c r="AN1071" s="88" t="s">
        <v>1027</v>
      </c>
      <c r="AO1071" s="88" t="s">
        <v>106</v>
      </c>
      <c r="AP1071" s="133" t="str">
        <f t="shared" si="64"/>
        <v>12</v>
      </c>
      <c r="AQ1071" s="133" t="str">
        <f t="shared" si="65"/>
        <v>11</v>
      </c>
      <c r="AR1071" s="133">
        <f t="shared" si="66"/>
        <v>2020</v>
      </c>
      <c r="AS1071" s="133" t="str">
        <f t="shared" si="67"/>
        <v>novembre</v>
      </c>
    </row>
    <row r="1072" spans="1:45" hidden="1" x14ac:dyDescent="0.25">
      <c r="A1072" s="88" t="s">
        <v>1029</v>
      </c>
      <c r="B1072" s="90">
        <v>44168</v>
      </c>
      <c r="C1072" s="88">
        <v>1</v>
      </c>
      <c r="D1072" s="88" t="s">
        <v>101</v>
      </c>
      <c r="E1072" s="126">
        <v>149000</v>
      </c>
      <c r="F1072" s="88">
        <v>3</v>
      </c>
      <c r="H1072" s="88" t="s">
        <v>357</v>
      </c>
      <c r="I1072" s="88">
        <v>9290</v>
      </c>
      <c r="J1072" s="88">
        <v>35000</v>
      </c>
      <c r="K1072" s="88">
        <v>35238</v>
      </c>
      <c r="L1072" s="88" t="s">
        <v>123</v>
      </c>
      <c r="M1072" s="89">
        <v>35</v>
      </c>
      <c r="P1072" s="88" t="s">
        <v>740</v>
      </c>
      <c r="S1072" s="88">
        <v>128</v>
      </c>
      <c r="AC1072" s="88">
        <v>1</v>
      </c>
      <c r="AD1072" s="88">
        <v>2</v>
      </c>
      <c r="AE1072" s="88" t="s">
        <v>108</v>
      </c>
      <c r="AF1072" s="88" t="s">
        <v>141</v>
      </c>
      <c r="AG1072" s="88">
        <v>1</v>
      </c>
      <c r="AM1072" s="88" t="s">
        <v>742</v>
      </c>
      <c r="AN1072" s="88" t="s">
        <v>743</v>
      </c>
      <c r="AO1072" s="88" t="s">
        <v>106</v>
      </c>
      <c r="AP1072" s="133" t="str">
        <f t="shared" si="64"/>
        <v>03</v>
      </c>
      <c r="AQ1072" s="133" t="str">
        <f t="shared" si="65"/>
        <v>12</v>
      </c>
      <c r="AR1072" s="133">
        <f t="shared" si="66"/>
        <v>2020</v>
      </c>
      <c r="AS1072" s="133" t="str">
        <f t="shared" si="67"/>
        <v>décembre</v>
      </c>
    </row>
    <row r="1073" spans="1:45" hidden="1" x14ac:dyDescent="0.25">
      <c r="A1073" s="88" t="s">
        <v>1031</v>
      </c>
      <c r="B1073" s="90">
        <v>44155</v>
      </c>
      <c r="C1073" s="88">
        <v>1</v>
      </c>
      <c r="D1073" s="88" t="s">
        <v>101</v>
      </c>
      <c r="E1073" s="126">
        <v>115000</v>
      </c>
      <c r="F1073" s="88">
        <v>17</v>
      </c>
      <c r="H1073" s="88" t="s">
        <v>691</v>
      </c>
      <c r="I1073" s="88">
        <v>2340</v>
      </c>
      <c r="J1073" s="88">
        <v>35000</v>
      </c>
      <c r="K1073" s="88">
        <v>35238</v>
      </c>
      <c r="L1073" s="88" t="s">
        <v>123</v>
      </c>
      <c r="M1073" s="89">
        <v>35</v>
      </c>
      <c r="P1073" s="88" t="s">
        <v>1032</v>
      </c>
      <c r="S1073" s="88">
        <v>105</v>
      </c>
      <c r="U1073" s="88">
        <v>168</v>
      </c>
      <c r="V1073" s="88" t="s">
        <v>617</v>
      </c>
      <c r="AC1073" s="88">
        <v>2</v>
      </c>
      <c r="AD1073" s="88">
        <v>2</v>
      </c>
      <c r="AE1073" s="88" t="s">
        <v>108</v>
      </c>
      <c r="AF1073" s="88" t="s">
        <v>220</v>
      </c>
      <c r="AG1073" s="88">
        <v>2</v>
      </c>
      <c r="AM1073" s="88" t="s">
        <v>1033</v>
      </c>
      <c r="AN1073" s="88" t="s">
        <v>1034</v>
      </c>
      <c r="AO1073" s="88" t="s">
        <v>106</v>
      </c>
      <c r="AP1073" s="133" t="str">
        <f t="shared" si="64"/>
        <v>20</v>
      </c>
      <c r="AQ1073" s="133" t="str">
        <f t="shared" si="65"/>
        <v>11</v>
      </c>
      <c r="AR1073" s="133">
        <f t="shared" si="66"/>
        <v>2020</v>
      </c>
      <c r="AS1073" s="133" t="str">
        <f t="shared" si="67"/>
        <v>novembre</v>
      </c>
    </row>
    <row r="1074" spans="1:45" hidden="1" x14ac:dyDescent="0.25">
      <c r="A1074" s="88" t="s">
        <v>1037</v>
      </c>
      <c r="B1074" s="90">
        <v>44172</v>
      </c>
      <c r="C1074" s="88">
        <v>1</v>
      </c>
      <c r="D1074" s="88" t="s">
        <v>1038</v>
      </c>
      <c r="E1074" s="126">
        <v>2500</v>
      </c>
      <c r="F1074" s="88">
        <v>20</v>
      </c>
      <c r="H1074" s="88" t="s">
        <v>447</v>
      </c>
      <c r="I1074" s="88">
        <v>6850</v>
      </c>
      <c r="J1074" s="88">
        <v>35000</v>
      </c>
      <c r="K1074" s="88">
        <v>35238</v>
      </c>
      <c r="L1074" s="88" t="s">
        <v>123</v>
      </c>
      <c r="M1074" s="89">
        <v>35</v>
      </c>
      <c r="P1074" s="88" t="s">
        <v>1039</v>
      </c>
      <c r="AC1074" s="88">
        <v>0</v>
      </c>
      <c r="AH1074" s="88" t="s">
        <v>105</v>
      </c>
      <c r="AI1074" s="88" t="s">
        <v>11</v>
      </c>
      <c r="AL1074" s="88" t="s">
        <v>149</v>
      </c>
      <c r="AM1074" s="88" t="s">
        <v>1040</v>
      </c>
      <c r="AN1074" s="88" t="s">
        <v>1041</v>
      </c>
      <c r="AO1074" s="88" t="s">
        <v>106</v>
      </c>
      <c r="AP1074" s="133" t="str">
        <f t="shared" si="64"/>
        <v>07</v>
      </c>
      <c r="AQ1074" s="133" t="str">
        <f t="shared" si="65"/>
        <v>12</v>
      </c>
      <c r="AR1074" s="133">
        <f t="shared" si="66"/>
        <v>2020</v>
      </c>
      <c r="AS1074" s="133" t="str">
        <f t="shared" si="67"/>
        <v>décembre</v>
      </c>
    </row>
    <row r="1075" spans="1:45" hidden="1" x14ac:dyDescent="0.25">
      <c r="A1075" s="88" t="s">
        <v>1037</v>
      </c>
      <c r="B1075" s="90">
        <v>44172</v>
      </c>
      <c r="C1075" s="88">
        <v>1</v>
      </c>
      <c r="D1075" s="88" t="s">
        <v>1038</v>
      </c>
      <c r="E1075" s="126">
        <v>2500</v>
      </c>
      <c r="F1075" s="88">
        <v>20</v>
      </c>
      <c r="H1075" s="88" t="s">
        <v>447</v>
      </c>
      <c r="I1075" s="88">
        <v>6850</v>
      </c>
      <c r="J1075" s="88">
        <v>35000</v>
      </c>
      <c r="K1075" s="88">
        <v>35238</v>
      </c>
      <c r="L1075" s="88" t="s">
        <v>123</v>
      </c>
      <c r="M1075" s="89">
        <v>35</v>
      </c>
      <c r="P1075" s="88" t="s">
        <v>1042</v>
      </c>
      <c r="AC1075" s="88">
        <v>0</v>
      </c>
      <c r="AH1075" s="88" t="s">
        <v>105</v>
      </c>
      <c r="AI1075" s="88" t="s">
        <v>11</v>
      </c>
      <c r="AL1075" s="88" t="s">
        <v>306</v>
      </c>
      <c r="AM1075" s="88" t="s">
        <v>1043</v>
      </c>
      <c r="AN1075" s="88" t="s">
        <v>1044</v>
      </c>
      <c r="AO1075" s="88" t="s">
        <v>106</v>
      </c>
      <c r="AP1075" s="133" t="str">
        <f t="shared" si="64"/>
        <v>07</v>
      </c>
      <c r="AQ1075" s="133" t="str">
        <f t="shared" si="65"/>
        <v>12</v>
      </c>
      <c r="AR1075" s="133">
        <f t="shared" si="66"/>
        <v>2020</v>
      </c>
      <c r="AS1075" s="133" t="str">
        <f t="shared" si="67"/>
        <v>décembre</v>
      </c>
    </row>
    <row r="1076" spans="1:45" hidden="1" x14ac:dyDescent="0.25">
      <c r="A1076" s="88" t="s">
        <v>1045</v>
      </c>
      <c r="B1076" s="90">
        <v>44144</v>
      </c>
      <c r="C1076" s="88">
        <v>1</v>
      </c>
      <c r="D1076" s="88" t="s">
        <v>101</v>
      </c>
      <c r="E1076" s="126">
        <v>130800</v>
      </c>
      <c r="F1076" s="88">
        <v>5</v>
      </c>
      <c r="H1076" s="88" t="s">
        <v>432</v>
      </c>
      <c r="I1076" s="88">
        <v>1810</v>
      </c>
      <c r="J1076" s="88">
        <v>35000</v>
      </c>
      <c r="K1076" s="88">
        <v>35238</v>
      </c>
      <c r="L1076" s="88" t="s">
        <v>123</v>
      </c>
      <c r="M1076" s="89">
        <v>35</v>
      </c>
      <c r="P1076" s="88" t="s">
        <v>1046</v>
      </c>
      <c r="S1076" s="88">
        <v>103</v>
      </c>
      <c r="U1076" s="88">
        <v>120</v>
      </c>
      <c r="V1076" s="88" t="s">
        <v>1047</v>
      </c>
      <c r="W1076" s="88">
        <v>127</v>
      </c>
      <c r="AC1076" s="88">
        <v>3</v>
      </c>
      <c r="AD1076" s="88">
        <v>2</v>
      </c>
      <c r="AE1076" s="88" t="s">
        <v>108</v>
      </c>
      <c r="AF1076" s="88" t="s">
        <v>263</v>
      </c>
      <c r="AG1076" s="88">
        <v>1</v>
      </c>
      <c r="AM1076" s="88" t="s">
        <v>1048</v>
      </c>
      <c r="AN1076" s="88" t="s">
        <v>1049</v>
      </c>
      <c r="AO1076" s="88" t="s">
        <v>106</v>
      </c>
      <c r="AP1076" s="133" t="str">
        <f t="shared" si="64"/>
        <v>09</v>
      </c>
      <c r="AQ1076" s="133" t="str">
        <f t="shared" si="65"/>
        <v>11</v>
      </c>
      <c r="AR1076" s="133">
        <f t="shared" si="66"/>
        <v>2020</v>
      </c>
      <c r="AS1076" s="133" t="str">
        <f t="shared" si="67"/>
        <v>novembre</v>
      </c>
    </row>
    <row r="1077" spans="1:45" hidden="1" x14ac:dyDescent="0.25">
      <c r="A1077" s="88" t="s">
        <v>1052</v>
      </c>
      <c r="B1077" s="90">
        <v>44174</v>
      </c>
      <c r="C1077" s="88">
        <v>1</v>
      </c>
      <c r="D1077" s="88" t="s">
        <v>101</v>
      </c>
      <c r="E1077" s="126">
        <v>215000</v>
      </c>
      <c r="F1077" s="88">
        <v>11</v>
      </c>
      <c r="H1077" s="88" t="s">
        <v>512</v>
      </c>
      <c r="I1077" s="88">
        <v>1570</v>
      </c>
      <c r="J1077" s="88">
        <v>35000</v>
      </c>
      <c r="K1077" s="88">
        <v>35238</v>
      </c>
      <c r="L1077" s="88" t="s">
        <v>123</v>
      </c>
      <c r="M1077" s="89">
        <v>35</v>
      </c>
      <c r="P1077" s="88" t="s">
        <v>1053</v>
      </c>
      <c r="S1077" s="88">
        <v>8</v>
      </c>
      <c r="AC1077" s="88">
        <v>1</v>
      </c>
      <c r="AD1077" s="88">
        <v>2</v>
      </c>
      <c r="AE1077" s="88" t="s">
        <v>108</v>
      </c>
      <c r="AF1077" s="88" t="s">
        <v>193</v>
      </c>
      <c r="AG1077" s="88">
        <v>2</v>
      </c>
      <c r="AM1077" s="88" t="s">
        <v>1054</v>
      </c>
      <c r="AN1077" s="88" t="s">
        <v>613</v>
      </c>
      <c r="AO1077" s="88" t="s">
        <v>106</v>
      </c>
      <c r="AP1077" s="133" t="str">
        <f t="shared" si="64"/>
        <v>09</v>
      </c>
      <c r="AQ1077" s="133" t="str">
        <f t="shared" si="65"/>
        <v>12</v>
      </c>
      <c r="AR1077" s="133">
        <f t="shared" si="66"/>
        <v>2020</v>
      </c>
      <c r="AS1077" s="133" t="str">
        <f t="shared" si="67"/>
        <v>décembre</v>
      </c>
    </row>
    <row r="1078" spans="1:45" hidden="1" x14ac:dyDescent="0.25">
      <c r="A1078" s="88" t="s">
        <v>1055</v>
      </c>
      <c r="B1078" s="90">
        <v>44173</v>
      </c>
      <c r="C1078" s="88">
        <v>1</v>
      </c>
      <c r="D1078" s="88" t="s">
        <v>101</v>
      </c>
      <c r="E1078" s="126">
        <v>105000</v>
      </c>
      <c r="F1078" s="88">
        <v>11</v>
      </c>
      <c r="H1078" s="88" t="s">
        <v>506</v>
      </c>
      <c r="I1078" s="88">
        <v>8710</v>
      </c>
      <c r="J1078" s="88">
        <v>35000</v>
      </c>
      <c r="K1078" s="88">
        <v>35238</v>
      </c>
      <c r="L1078" s="88" t="s">
        <v>123</v>
      </c>
      <c r="M1078" s="89">
        <v>35</v>
      </c>
      <c r="P1078" s="88" t="s">
        <v>912</v>
      </c>
      <c r="S1078" s="88">
        <v>2</v>
      </c>
      <c r="U1078" s="88">
        <v>6</v>
      </c>
      <c r="V1078" s="88" t="s">
        <v>1056</v>
      </c>
      <c r="AC1078" s="88">
        <v>2</v>
      </c>
      <c r="AD1078" s="88">
        <v>2</v>
      </c>
      <c r="AE1078" s="88" t="s">
        <v>108</v>
      </c>
      <c r="AF1078" s="88" t="s">
        <v>249</v>
      </c>
      <c r="AG1078" s="88">
        <v>1</v>
      </c>
      <c r="AM1078" s="88" t="s">
        <v>913</v>
      </c>
      <c r="AN1078" s="88" t="s">
        <v>825</v>
      </c>
      <c r="AO1078" s="88" t="s">
        <v>106</v>
      </c>
      <c r="AP1078" s="133" t="str">
        <f t="shared" si="64"/>
        <v>08</v>
      </c>
      <c r="AQ1078" s="133" t="str">
        <f t="shared" si="65"/>
        <v>12</v>
      </c>
      <c r="AR1078" s="133">
        <f t="shared" si="66"/>
        <v>2020</v>
      </c>
      <c r="AS1078" s="133" t="str">
        <f t="shared" si="67"/>
        <v>décembre</v>
      </c>
    </row>
    <row r="1079" spans="1:45" hidden="1" x14ac:dyDescent="0.25">
      <c r="A1079" s="88" t="s">
        <v>1061</v>
      </c>
      <c r="B1079" s="90">
        <v>44176</v>
      </c>
      <c r="C1079" s="88">
        <v>1</v>
      </c>
      <c r="D1079" s="88" t="s">
        <v>101</v>
      </c>
      <c r="E1079" s="126">
        <v>480000</v>
      </c>
      <c r="F1079" s="88">
        <v>1</v>
      </c>
      <c r="H1079" s="88" t="s">
        <v>287</v>
      </c>
      <c r="I1079" s="88">
        <v>6640</v>
      </c>
      <c r="J1079" s="88">
        <v>35000</v>
      </c>
      <c r="K1079" s="88">
        <v>35238</v>
      </c>
      <c r="L1079" s="88" t="s">
        <v>123</v>
      </c>
      <c r="M1079" s="89">
        <v>35</v>
      </c>
      <c r="P1079" s="88" t="s">
        <v>1062</v>
      </c>
      <c r="S1079" s="88">
        <v>14</v>
      </c>
      <c r="U1079" s="88">
        <v>26</v>
      </c>
      <c r="W1079" s="88">
        <v>33</v>
      </c>
      <c r="AC1079" s="88">
        <v>3</v>
      </c>
      <c r="AD1079" s="88">
        <v>2</v>
      </c>
      <c r="AE1079" s="88" t="s">
        <v>108</v>
      </c>
      <c r="AF1079" s="88" t="s">
        <v>224</v>
      </c>
      <c r="AG1079" s="88">
        <v>8</v>
      </c>
      <c r="AM1079" s="88" t="s">
        <v>1063</v>
      </c>
      <c r="AN1079" s="88" t="s">
        <v>1064</v>
      </c>
      <c r="AO1079" s="88" t="s">
        <v>106</v>
      </c>
      <c r="AP1079" s="133" t="str">
        <f t="shared" si="64"/>
        <v>11</v>
      </c>
      <c r="AQ1079" s="133" t="str">
        <f t="shared" si="65"/>
        <v>12</v>
      </c>
      <c r="AR1079" s="133">
        <f t="shared" si="66"/>
        <v>2020</v>
      </c>
      <c r="AS1079" s="133" t="str">
        <f t="shared" si="67"/>
        <v>décembre</v>
      </c>
    </row>
    <row r="1080" spans="1:45" hidden="1" x14ac:dyDescent="0.25">
      <c r="A1080" s="88" t="s">
        <v>1061</v>
      </c>
      <c r="B1080" s="90">
        <v>44176</v>
      </c>
      <c r="C1080" s="88">
        <v>1</v>
      </c>
      <c r="D1080" s="88" t="s">
        <v>101</v>
      </c>
      <c r="E1080" s="126">
        <v>480000</v>
      </c>
      <c r="F1080" s="88">
        <v>1</v>
      </c>
      <c r="H1080" s="88" t="s">
        <v>287</v>
      </c>
      <c r="I1080" s="88">
        <v>6640</v>
      </c>
      <c r="J1080" s="88">
        <v>35000</v>
      </c>
      <c r="K1080" s="88">
        <v>35238</v>
      </c>
      <c r="L1080" s="88" t="s">
        <v>123</v>
      </c>
      <c r="M1080" s="89">
        <v>35</v>
      </c>
      <c r="P1080" s="88" t="s">
        <v>1062</v>
      </c>
      <c r="S1080" s="88">
        <v>20</v>
      </c>
      <c r="AC1080" s="88">
        <v>1</v>
      </c>
      <c r="AD1080" s="88">
        <v>3</v>
      </c>
      <c r="AE1080" s="88" t="s">
        <v>107</v>
      </c>
      <c r="AG1080" s="88">
        <v>0</v>
      </c>
      <c r="AM1080" s="88" t="s">
        <v>1063</v>
      </c>
      <c r="AN1080" s="88" t="s">
        <v>1064</v>
      </c>
      <c r="AO1080" s="88" t="s">
        <v>106</v>
      </c>
      <c r="AP1080" s="133" t="str">
        <f t="shared" si="64"/>
        <v>11</v>
      </c>
      <c r="AQ1080" s="133" t="str">
        <f t="shared" si="65"/>
        <v>12</v>
      </c>
      <c r="AR1080" s="133">
        <f t="shared" si="66"/>
        <v>2020</v>
      </c>
      <c r="AS1080" s="133" t="str">
        <f t="shared" si="67"/>
        <v>décembre</v>
      </c>
    </row>
    <row r="1081" spans="1:45" hidden="1" x14ac:dyDescent="0.25">
      <c r="A1081" s="88" t="s">
        <v>1065</v>
      </c>
      <c r="B1081" s="90">
        <v>44167</v>
      </c>
      <c r="C1081" s="88">
        <v>1</v>
      </c>
      <c r="D1081" s="88" t="s">
        <v>101</v>
      </c>
      <c r="E1081" s="126">
        <v>495000</v>
      </c>
      <c r="F1081" s="88">
        <v>9</v>
      </c>
      <c r="H1081" s="88" t="s">
        <v>553</v>
      </c>
      <c r="I1081" s="88">
        <v>7520</v>
      </c>
      <c r="J1081" s="88">
        <v>35000</v>
      </c>
      <c r="K1081" s="88">
        <v>35238</v>
      </c>
      <c r="L1081" s="88" t="s">
        <v>123</v>
      </c>
      <c r="M1081" s="89">
        <v>35</v>
      </c>
      <c r="P1081" s="88" t="s">
        <v>1066</v>
      </c>
      <c r="S1081" s="88">
        <v>15</v>
      </c>
      <c r="T1081" s="88" t="s">
        <v>1067</v>
      </c>
      <c r="AC1081" s="88">
        <v>1</v>
      </c>
      <c r="AD1081" s="88">
        <v>2</v>
      </c>
      <c r="AE1081" s="88" t="s">
        <v>108</v>
      </c>
      <c r="AF1081" s="88" t="s">
        <v>144</v>
      </c>
      <c r="AG1081" s="88">
        <v>4</v>
      </c>
      <c r="AM1081" s="88" t="s">
        <v>1068</v>
      </c>
      <c r="AN1081" s="88" t="s">
        <v>1069</v>
      </c>
      <c r="AO1081" s="88" t="s">
        <v>106</v>
      </c>
      <c r="AP1081" s="133" t="str">
        <f t="shared" si="64"/>
        <v>02</v>
      </c>
      <c r="AQ1081" s="133" t="str">
        <f t="shared" si="65"/>
        <v>12</v>
      </c>
      <c r="AR1081" s="133">
        <f t="shared" si="66"/>
        <v>2020</v>
      </c>
      <c r="AS1081" s="133" t="str">
        <f t="shared" si="67"/>
        <v>décembre</v>
      </c>
    </row>
    <row r="1082" spans="1:45" hidden="1" x14ac:dyDescent="0.25">
      <c r="A1082" s="88" t="s">
        <v>1065</v>
      </c>
      <c r="B1082" s="90">
        <v>44167</v>
      </c>
      <c r="C1082" s="88">
        <v>1</v>
      </c>
      <c r="D1082" s="88" t="s">
        <v>101</v>
      </c>
      <c r="E1082" s="126">
        <v>495000</v>
      </c>
      <c r="F1082" s="88">
        <v>7</v>
      </c>
      <c r="H1082" s="88" t="s">
        <v>553</v>
      </c>
      <c r="I1082" s="88">
        <v>7520</v>
      </c>
      <c r="J1082" s="88">
        <v>35000</v>
      </c>
      <c r="K1082" s="88">
        <v>35238</v>
      </c>
      <c r="L1082" s="88" t="s">
        <v>123</v>
      </c>
      <c r="M1082" s="89">
        <v>35</v>
      </c>
      <c r="P1082" s="88" t="s">
        <v>1066</v>
      </c>
      <c r="S1082" s="88">
        <v>42</v>
      </c>
      <c r="AC1082" s="88">
        <v>1</v>
      </c>
      <c r="AD1082" s="88">
        <v>3</v>
      </c>
      <c r="AE1082" s="88" t="s">
        <v>107</v>
      </c>
      <c r="AG1082" s="88">
        <v>0</v>
      </c>
      <c r="AM1082" s="88" t="s">
        <v>1068</v>
      </c>
      <c r="AN1082" s="88" t="s">
        <v>1069</v>
      </c>
      <c r="AO1082" s="88" t="s">
        <v>106</v>
      </c>
      <c r="AP1082" s="133" t="str">
        <f t="shared" si="64"/>
        <v>02</v>
      </c>
      <c r="AQ1082" s="133" t="str">
        <f t="shared" si="65"/>
        <v>12</v>
      </c>
      <c r="AR1082" s="133">
        <f t="shared" si="66"/>
        <v>2020</v>
      </c>
      <c r="AS1082" s="133" t="str">
        <f t="shared" si="67"/>
        <v>décembre</v>
      </c>
    </row>
    <row r="1083" spans="1:45" hidden="1" x14ac:dyDescent="0.25">
      <c r="A1083" s="88" t="s">
        <v>1070</v>
      </c>
      <c r="B1083" s="90">
        <v>44166</v>
      </c>
      <c r="C1083" s="88">
        <v>1</v>
      </c>
      <c r="D1083" s="88" t="s">
        <v>101</v>
      </c>
      <c r="E1083" s="126">
        <v>50632.25</v>
      </c>
      <c r="F1083" s="88">
        <v>15</v>
      </c>
      <c r="H1083" s="88" t="s">
        <v>512</v>
      </c>
      <c r="I1083" s="88">
        <v>1570</v>
      </c>
      <c r="J1083" s="88">
        <v>35000</v>
      </c>
      <c r="K1083" s="88">
        <v>35238</v>
      </c>
      <c r="L1083" s="88" t="s">
        <v>123</v>
      </c>
      <c r="M1083" s="89">
        <v>35</v>
      </c>
      <c r="P1083" s="88" t="s">
        <v>929</v>
      </c>
      <c r="S1083" s="88">
        <v>31</v>
      </c>
      <c r="T1083" s="88" t="s">
        <v>1071</v>
      </c>
      <c r="AC1083" s="88">
        <v>1</v>
      </c>
      <c r="AD1083" s="88">
        <v>2</v>
      </c>
      <c r="AE1083" s="88" t="s">
        <v>108</v>
      </c>
      <c r="AF1083" s="88" t="s">
        <v>134</v>
      </c>
      <c r="AG1083" s="88">
        <v>1</v>
      </c>
      <c r="AM1083" s="88" t="s">
        <v>931</v>
      </c>
      <c r="AN1083" s="88" t="s">
        <v>932</v>
      </c>
      <c r="AO1083" s="88" t="s">
        <v>106</v>
      </c>
      <c r="AP1083" s="133" t="str">
        <f t="shared" si="64"/>
        <v>01</v>
      </c>
      <c r="AQ1083" s="133" t="str">
        <f t="shared" si="65"/>
        <v>12</v>
      </c>
      <c r="AR1083" s="133">
        <f t="shared" si="66"/>
        <v>2020</v>
      </c>
      <c r="AS1083" s="133" t="str">
        <f t="shared" si="67"/>
        <v>décembre</v>
      </c>
    </row>
    <row r="1084" spans="1:45" hidden="1" x14ac:dyDescent="0.25">
      <c r="A1084" s="88" t="s">
        <v>1072</v>
      </c>
      <c r="B1084" s="90">
        <v>44176</v>
      </c>
      <c r="C1084" s="88">
        <v>1</v>
      </c>
      <c r="D1084" s="88" t="s">
        <v>101</v>
      </c>
      <c r="E1084" s="126">
        <v>220000</v>
      </c>
      <c r="F1084" s="88">
        <v>28</v>
      </c>
      <c r="H1084" s="88" t="s">
        <v>236</v>
      </c>
      <c r="I1084" s="88">
        <v>5710</v>
      </c>
      <c r="J1084" s="88">
        <v>35000</v>
      </c>
      <c r="K1084" s="88">
        <v>35238</v>
      </c>
      <c r="L1084" s="88" t="s">
        <v>123</v>
      </c>
      <c r="M1084" s="89">
        <v>35</v>
      </c>
      <c r="P1084" s="88" t="s">
        <v>1073</v>
      </c>
      <c r="S1084" s="88">
        <v>17</v>
      </c>
      <c r="T1084" s="88" t="s">
        <v>758</v>
      </c>
      <c r="AC1084" s="88">
        <v>1</v>
      </c>
      <c r="AD1084" s="88">
        <v>2</v>
      </c>
      <c r="AE1084" s="88" t="s">
        <v>108</v>
      </c>
      <c r="AF1084" s="88" t="s">
        <v>159</v>
      </c>
      <c r="AG1084" s="88">
        <v>2</v>
      </c>
      <c r="AM1084" s="88" t="s">
        <v>497</v>
      </c>
      <c r="AN1084" s="88" t="s">
        <v>1074</v>
      </c>
      <c r="AO1084" s="88" t="s">
        <v>106</v>
      </c>
      <c r="AP1084" s="133" t="str">
        <f t="shared" si="64"/>
        <v>11</v>
      </c>
      <c r="AQ1084" s="133" t="str">
        <f t="shared" si="65"/>
        <v>12</v>
      </c>
      <c r="AR1084" s="133">
        <f t="shared" si="66"/>
        <v>2020</v>
      </c>
      <c r="AS1084" s="133" t="str">
        <f t="shared" si="67"/>
        <v>décembre</v>
      </c>
    </row>
    <row r="1085" spans="1:45" hidden="1" x14ac:dyDescent="0.25">
      <c r="A1085" s="88" t="s">
        <v>1076</v>
      </c>
      <c r="B1085" s="90">
        <v>44183</v>
      </c>
      <c r="C1085" s="88">
        <v>1</v>
      </c>
      <c r="D1085" s="88" t="s">
        <v>101</v>
      </c>
      <c r="E1085" s="126">
        <v>125294</v>
      </c>
      <c r="F1085" s="88">
        <v>16</v>
      </c>
      <c r="H1085" s="88" t="s">
        <v>562</v>
      </c>
      <c r="I1085" s="88">
        <v>5070</v>
      </c>
      <c r="J1085" s="88">
        <v>35000</v>
      </c>
      <c r="K1085" s="88">
        <v>35238</v>
      </c>
      <c r="L1085" s="88" t="s">
        <v>123</v>
      </c>
      <c r="M1085" s="89">
        <v>35</v>
      </c>
      <c r="P1085" s="88" t="s">
        <v>563</v>
      </c>
      <c r="S1085" s="88">
        <v>15</v>
      </c>
      <c r="T1085" s="88" t="s">
        <v>564</v>
      </c>
      <c r="U1085" s="88">
        <v>16</v>
      </c>
      <c r="AC1085" s="88">
        <v>2</v>
      </c>
      <c r="AD1085" s="88">
        <v>2</v>
      </c>
      <c r="AE1085" s="88" t="s">
        <v>108</v>
      </c>
      <c r="AF1085" s="88" t="s">
        <v>220</v>
      </c>
      <c r="AG1085" s="88">
        <v>2</v>
      </c>
      <c r="AM1085" s="88" t="s">
        <v>565</v>
      </c>
      <c r="AN1085" s="88" t="s">
        <v>566</v>
      </c>
      <c r="AO1085" s="88" t="s">
        <v>106</v>
      </c>
      <c r="AP1085" s="133" t="str">
        <f t="shared" si="64"/>
        <v>18</v>
      </c>
      <c r="AQ1085" s="133" t="str">
        <f t="shared" si="65"/>
        <v>12</v>
      </c>
      <c r="AR1085" s="133">
        <f t="shared" si="66"/>
        <v>2020</v>
      </c>
      <c r="AS1085" s="133" t="str">
        <f t="shared" si="67"/>
        <v>décembre</v>
      </c>
    </row>
    <row r="1086" spans="1:45" hidden="1" x14ac:dyDescent="0.25">
      <c r="A1086" s="88" t="s">
        <v>1077</v>
      </c>
      <c r="B1086" s="90">
        <v>44181</v>
      </c>
      <c r="C1086" s="88">
        <v>1</v>
      </c>
      <c r="D1086" s="88" t="s">
        <v>101</v>
      </c>
      <c r="E1086" s="126">
        <v>261817</v>
      </c>
      <c r="F1086" s="88">
        <v>22</v>
      </c>
      <c r="H1086" s="88" t="s">
        <v>845</v>
      </c>
      <c r="I1086" s="88">
        <v>8790</v>
      </c>
      <c r="J1086" s="88">
        <v>35000</v>
      </c>
      <c r="K1086" s="88">
        <v>35238</v>
      </c>
      <c r="L1086" s="88" t="s">
        <v>123</v>
      </c>
      <c r="M1086" s="89">
        <v>35</v>
      </c>
      <c r="P1086" s="88" t="s">
        <v>1078</v>
      </c>
      <c r="S1086" s="88">
        <v>72</v>
      </c>
      <c r="AC1086" s="88">
        <v>1</v>
      </c>
      <c r="AD1086" s="88">
        <v>3</v>
      </c>
      <c r="AE1086" s="88" t="s">
        <v>107</v>
      </c>
      <c r="AG1086" s="88">
        <v>0</v>
      </c>
      <c r="AM1086" s="88" t="s">
        <v>1079</v>
      </c>
      <c r="AN1086" s="88" t="s">
        <v>1080</v>
      </c>
      <c r="AO1086" s="88" t="s">
        <v>106</v>
      </c>
      <c r="AP1086" s="133" t="str">
        <f t="shared" si="64"/>
        <v>16</v>
      </c>
      <c r="AQ1086" s="133" t="str">
        <f t="shared" si="65"/>
        <v>12</v>
      </c>
      <c r="AR1086" s="133">
        <f t="shared" si="66"/>
        <v>2020</v>
      </c>
      <c r="AS1086" s="133" t="str">
        <f t="shared" si="67"/>
        <v>décembre</v>
      </c>
    </row>
    <row r="1087" spans="1:45" hidden="1" x14ac:dyDescent="0.25">
      <c r="A1087" s="88" t="s">
        <v>1077</v>
      </c>
      <c r="B1087" s="90">
        <v>44181</v>
      </c>
      <c r="C1087" s="88">
        <v>1</v>
      </c>
      <c r="D1087" s="88" t="s">
        <v>101</v>
      </c>
      <c r="E1087" s="126">
        <v>261817</v>
      </c>
      <c r="F1087" s="88">
        <v>22</v>
      </c>
      <c r="H1087" s="88" t="s">
        <v>845</v>
      </c>
      <c r="I1087" s="88">
        <v>8790</v>
      </c>
      <c r="J1087" s="88">
        <v>35000</v>
      </c>
      <c r="K1087" s="88">
        <v>35238</v>
      </c>
      <c r="L1087" s="88" t="s">
        <v>123</v>
      </c>
      <c r="M1087" s="89">
        <v>35</v>
      </c>
      <c r="P1087" s="88" t="s">
        <v>1078</v>
      </c>
      <c r="S1087" s="88">
        <v>75</v>
      </c>
      <c r="AC1087" s="88">
        <v>1</v>
      </c>
      <c r="AD1087" s="88">
        <v>2</v>
      </c>
      <c r="AE1087" s="88" t="s">
        <v>108</v>
      </c>
      <c r="AF1087" s="88" t="s">
        <v>120</v>
      </c>
      <c r="AG1087" s="88">
        <v>2</v>
      </c>
      <c r="AM1087" s="88" t="s">
        <v>1079</v>
      </c>
      <c r="AN1087" s="88" t="s">
        <v>1080</v>
      </c>
      <c r="AO1087" s="88" t="s">
        <v>106</v>
      </c>
      <c r="AP1087" s="133" t="str">
        <f t="shared" si="64"/>
        <v>16</v>
      </c>
      <c r="AQ1087" s="133" t="str">
        <f t="shared" si="65"/>
        <v>12</v>
      </c>
      <c r="AR1087" s="133">
        <f t="shared" si="66"/>
        <v>2020</v>
      </c>
      <c r="AS1087" s="133" t="str">
        <f t="shared" si="67"/>
        <v>décembre</v>
      </c>
    </row>
    <row r="1088" spans="1:45" hidden="1" x14ac:dyDescent="0.25">
      <c r="A1088" s="88" t="s">
        <v>1081</v>
      </c>
      <c r="B1088" s="90">
        <v>44172</v>
      </c>
      <c r="C1088" s="88">
        <v>1</v>
      </c>
      <c r="D1088" s="88" t="s">
        <v>101</v>
      </c>
      <c r="E1088" s="126">
        <v>120008</v>
      </c>
      <c r="F1088" s="88">
        <v>5</v>
      </c>
      <c r="H1088" s="88" t="s">
        <v>845</v>
      </c>
      <c r="I1088" s="88">
        <v>8790</v>
      </c>
      <c r="J1088" s="88">
        <v>35000</v>
      </c>
      <c r="K1088" s="88">
        <v>35238</v>
      </c>
      <c r="L1088" s="88" t="s">
        <v>123</v>
      </c>
      <c r="M1088" s="89">
        <v>35</v>
      </c>
      <c r="P1088" s="88" t="s">
        <v>1082</v>
      </c>
      <c r="S1088" s="88">
        <v>127</v>
      </c>
      <c r="AC1088" s="88">
        <v>1</v>
      </c>
      <c r="AD1088" s="88">
        <v>2</v>
      </c>
      <c r="AE1088" s="88" t="s">
        <v>108</v>
      </c>
      <c r="AF1088" s="88" t="s">
        <v>247</v>
      </c>
      <c r="AG1088" s="88">
        <v>2</v>
      </c>
      <c r="AM1088" s="88" t="s">
        <v>1083</v>
      </c>
      <c r="AN1088" s="88" t="s">
        <v>916</v>
      </c>
      <c r="AO1088" s="88" t="s">
        <v>106</v>
      </c>
      <c r="AP1088" s="133" t="str">
        <f t="shared" si="64"/>
        <v>07</v>
      </c>
      <c r="AQ1088" s="133" t="str">
        <f t="shared" si="65"/>
        <v>12</v>
      </c>
      <c r="AR1088" s="133">
        <f t="shared" si="66"/>
        <v>2020</v>
      </c>
      <c r="AS1088" s="133" t="str">
        <f t="shared" si="67"/>
        <v>décembre</v>
      </c>
    </row>
    <row r="1089" spans="1:45" hidden="1" x14ac:dyDescent="0.25">
      <c r="A1089" s="88" t="s">
        <v>1081</v>
      </c>
      <c r="B1089" s="90">
        <v>44172</v>
      </c>
      <c r="C1089" s="88">
        <v>1</v>
      </c>
      <c r="D1089" s="88" t="s">
        <v>101</v>
      </c>
      <c r="E1089" s="126">
        <v>120008</v>
      </c>
      <c r="F1089" s="88">
        <v>5</v>
      </c>
      <c r="H1089" s="88" t="s">
        <v>845</v>
      </c>
      <c r="I1089" s="88">
        <v>8790</v>
      </c>
      <c r="J1089" s="88">
        <v>35000</v>
      </c>
      <c r="K1089" s="88">
        <v>35238</v>
      </c>
      <c r="L1089" s="88" t="s">
        <v>123</v>
      </c>
      <c r="M1089" s="89">
        <v>35</v>
      </c>
      <c r="P1089" s="88" t="s">
        <v>1082</v>
      </c>
      <c r="S1089" s="88">
        <v>118</v>
      </c>
      <c r="AC1089" s="88">
        <v>1</v>
      </c>
      <c r="AD1089" s="88">
        <v>4</v>
      </c>
      <c r="AE1089" s="88" t="s">
        <v>126</v>
      </c>
      <c r="AF1089" s="88" t="s">
        <v>218</v>
      </c>
      <c r="AG1089" s="88">
        <v>0</v>
      </c>
      <c r="AM1089" s="88" t="s">
        <v>1083</v>
      </c>
      <c r="AN1089" s="88" t="s">
        <v>916</v>
      </c>
      <c r="AO1089" s="88" t="s">
        <v>106</v>
      </c>
      <c r="AP1089" s="133" t="str">
        <f t="shared" si="64"/>
        <v>07</v>
      </c>
      <c r="AQ1089" s="133" t="str">
        <f t="shared" si="65"/>
        <v>12</v>
      </c>
      <c r="AR1089" s="133">
        <f t="shared" si="66"/>
        <v>2020</v>
      </c>
      <c r="AS1089" s="133" t="str">
        <f t="shared" si="67"/>
        <v>décembre</v>
      </c>
    </row>
    <row r="1090" spans="1:45" hidden="1" x14ac:dyDescent="0.25">
      <c r="A1090" s="88" t="s">
        <v>1084</v>
      </c>
      <c r="B1090" s="90">
        <v>44179</v>
      </c>
      <c r="C1090" s="88">
        <v>1</v>
      </c>
      <c r="D1090" s="88" t="s">
        <v>101</v>
      </c>
      <c r="E1090" s="126">
        <v>103000</v>
      </c>
      <c r="F1090" s="88">
        <v>21</v>
      </c>
      <c r="H1090" s="88" t="s">
        <v>447</v>
      </c>
      <c r="I1090" s="88">
        <v>6850</v>
      </c>
      <c r="J1090" s="88">
        <v>35000</v>
      </c>
      <c r="K1090" s="88">
        <v>35238</v>
      </c>
      <c r="L1090" s="88" t="s">
        <v>123</v>
      </c>
      <c r="M1090" s="89">
        <v>35</v>
      </c>
      <c r="P1090" s="88" t="s">
        <v>1085</v>
      </c>
      <c r="S1090" s="88">
        <v>63</v>
      </c>
      <c r="T1090" s="88" t="s">
        <v>1086</v>
      </c>
      <c r="AC1090" s="88">
        <v>1</v>
      </c>
      <c r="AD1090" s="88">
        <v>2</v>
      </c>
      <c r="AE1090" s="88" t="s">
        <v>108</v>
      </c>
      <c r="AF1090" s="88" t="s">
        <v>192</v>
      </c>
      <c r="AG1090" s="88">
        <v>1</v>
      </c>
      <c r="AM1090" s="88" t="s">
        <v>1087</v>
      </c>
      <c r="AN1090" s="88" t="s">
        <v>1088</v>
      </c>
      <c r="AO1090" s="88" t="s">
        <v>106</v>
      </c>
      <c r="AP1090" s="133" t="str">
        <f t="shared" si="64"/>
        <v>14</v>
      </c>
      <c r="AQ1090" s="133" t="str">
        <f t="shared" si="65"/>
        <v>12</v>
      </c>
      <c r="AR1090" s="133">
        <f t="shared" si="66"/>
        <v>2020</v>
      </c>
      <c r="AS1090" s="133" t="str">
        <f t="shared" si="67"/>
        <v>décembre</v>
      </c>
    </row>
    <row r="1091" spans="1:45" hidden="1" x14ac:dyDescent="0.25">
      <c r="A1091" s="88" t="s">
        <v>1092</v>
      </c>
      <c r="B1091" s="90">
        <v>44195</v>
      </c>
      <c r="C1091" s="88">
        <v>1</v>
      </c>
      <c r="D1091" s="88" t="s">
        <v>101</v>
      </c>
      <c r="E1091" s="126">
        <v>148950</v>
      </c>
      <c r="F1091" s="88">
        <v>5</v>
      </c>
      <c r="H1091" s="88" t="s">
        <v>161</v>
      </c>
      <c r="I1091" s="88">
        <v>5230</v>
      </c>
      <c r="J1091" s="88">
        <v>35000</v>
      </c>
      <c r="K1091" s="88">
        <v>35238</v>
      </c>
      <c r="L1091" s="88" t="s">
        <v>123</v>
      </c>
      <c r="M1091" s="89">
        <v>35</v>
      </c>
      <c r="P1091" s="88" t="s">
        <v>1093</v>
      </c>
      <c r="S1091" s="88">
        <v>125</v>
      </c>
      <c r="AC1091" s="88">
        <v>1</v>
      </c>
      <c r="AD1091" s="88">
        <v>2</v>
      </c>
      <c r="AE1091" s="88" t="s">
        <v>108</v>
      </c>
      <c r="AF1091" s="88" t="s">
        <v>335</v>
      </c>
      <c r="AG1091" s="88">
        <v>1</v>
      </c>
      <c r="AM1091" s="88" t="s">
        <v>1094</v>
      </c>
      <c r="AN1091" s="88" t="s">
        <v>1095</v>
      </c>
      <c r="AO1091" s="88" t="s">
        <v>106</v>
      </c>
      <c r="AP1091" s="133" t="str">
        <f t="shared" ref="AP1091:AP1154" si="68">TEXT(DAY(B1091),"jj")</f>
        <v>30</v>
      </c>
      <c r="AQ1091" s="133" t="str">
        <f t="shared" ref="AQ1091:AQ1154" si="69">TEXT(MONTH(B1091),"jj")</f>
        <v>12</v>
      </c>
      <c r="AR1091" s="133">
        <f t="shared" ref="AR1091:AR1154" si="70">YEAR(B1091)</f>
        <v>2020</v>
      </c>
      <c r="AS1091" s="133" t="str">
        <f t="shared" ref="AS1091:AS1154" si="71">TEXT(B1091, "mmmm")</f>
        <v>décembre</v>
      </c>
    </row>
    <row r="1092" spans="1:45" hidden="1" x14ac:dyDescent="0.25">
      <c r="A1092" s="88" t="s">
        <v>1092</v>
      </c>
      <c r="B1092" s="90">
        <v>44195</v>
      </c>
      <c r="C1092" s="88">
        <v>1</v>
      </c>
      <c r="D1092" s="88" t="s">
        <v>101</v>
      </c>
      <c r="E1092" s="126">
        <v>148950</v>
      </c>
      <c r="F1092" s="88">
        <v>5</v>
      </c>
      <c r="H1092" s="88" t="s">
        <v>161</v>
      </c>
      <c r="I1092" s="88">
        <v>5230</v>
      </c>
      <c r="J1092" s="88">
        <v>35000</v>
      </c>
      <c r="K1092" s="88">
        <v>35238</v>
      </c>
      <c r="L1092" s="88" t="s">
        <v>123</v>
      </c>
      <c r="M1092" s="89">
        <v>35</v>
      </c>
      <c r="P1092" s="88" t="s">
        <v>1093</v>
      </c>
      <c r="S1092" s="88">
        <v>124</v>
      </c>
      <c r="AC1092" s="88">
        <v>1</v>
      </c>
      <c r="AD1092" s="88">
        <v>2</v>
      </c>
      <c r="AE1092" s="88" t="s">
        <v>108</v>
      </c>
      <c r="AF1092" s="88" t="s">
        <v>278</v>
      </c>
      <c r="AG1092" s="88">
        <v>1</v>
      </c>
      <c r="AM1092" s="88" t="s">
        <v>1094</v>
      </c>
      <c r="AN1092" s="88" t="s">
        <v>1095</v>
      </c>
      <c r="AO1092" s="88" t="s">
        <v>106</v>
      </c>
      <c r="AP1092" s="133" t="str">
        <f t="shared" si="68"/>
        <v>30</v>
      </c>
      <c r="AQ1092" s="133" t="str">
        <f t="shared" si="69"/>
        <v>12</v>
      </c>
      <c r="AR1092" s="133">
        <f t="shared" si="70"/>
        <v>2020</v>
      </c>
      <c r="AS1092" s="133" t="str">
        <f t="shared" si="71"/>
        <v>décembre</v>
      </c>
    </row>
    <row r="1093" spans="1:45" hidden="1" x14ac:dyDescent="0.25">
      <c r="A1093" s="88" t="s">
        <v>1092</v>
      </c>
      <c r="B1093" s="90">
        <v>44195</v>
      </c>
      <c r="C1093" s="88">
        <v>1</v>
      </c>
      <c r="D1093" s="88" t="s">
        <v>101</v>
      </c>
      <c r="E1093" s="126">
        <v>148950</v>
      </c>
      <c r="H1093" s="88" t="s">
        <v>161</v>
      </c>
      <c r="I1093" s="88">
        <v>5230</v>
      </c>
      <c r="J1093" s="88">
        <v>35000</v>
      </c>
      <c r="K1093" s="88">
        <v>35238</v>
      </c>
      <c r="L1093" s="88" t="s">
        <v>123</v>
      </c>
      <c r="M1093" s="89">
        <v>35</v>
      </c>
      <c r="P1093" s="88" t="s">
        <v>1096</v>
      </c>
      <c r="AC1093" s="88">
        <v>0</v>
      </c>
      <c r="AH1093" s="88" t="s">
        <v>105</v>
      </c>
      <c r="AI1093" s="88" t="s">
        <v>11</v>
      </c>
      <c r="AL1093" s="88" t="s">
        <v>145</v>
      </c>
      <c r="AM1093" s="88" t="s">
        <v>1097</v>
      </c>
      <c r="AN1093" s="88" t="s">
        <v>1098</v>
      </c>
      <c r="AO1093" s="88" t="s">
        <v>106</v>
      </c>
      <c r="AP1093" s="133" t="str">
        <f t="shared" si="68"/>
        <v>30</v>
      </c>
      <c r="AQ1093" s="133" t="str">
        <f t="shared" si="69"/>
        <v>12</v>
      </c>
      <c r="AR1093" s="133">
        <f t="shared" si="70"/>
        <v>2020</v>
      </c>
      <c r="AS1093" s="133" t="str">
        <f t="shared" si="71"/>
        <v>décembre</v>
      </c>
    </row>
    <row r="1094" spans="1:45" hidden="1" x14ac:dyDescent="0.25">
      <c r="A1094" s="88" t="s">
        <v>1100</v>
      </c>
      <c r="B1094" s="90">
        <v>44180</v>
      </c>
      <c r="C1094" s="88">
        <v>1</v>
      </c>
      <c r="D1094" s="88" t="s">
        <v>101</v>
      </c>
      <c r="E1094" s="126">
        <v>535650</v>
      </c>
      <c r="F1094" s="88">
        <v>5</v>
      </c>
      <c r="H1094" s="88" t="s">
        <v>357</v>
      </c>
      <c r="I1094" s="88">
        <v>9290</v>
      </c>
      <c r="J1094" s="88">
        <v>35000</v>
      </c>
      <c r="K1094" s="88">
        <v>35238</v>
      </c>
      <c r="L1094" s="88" t="s">
        <v>123</v>
      </c>
      <c r="M1094" s="89">
        <v>35</v>
      </c>
      <c r="P1094" s="88" t="s">
        <v>1101</v>
      </c>
      <c r="S1094" s="88">
        <v>46</v>
      </c>
      <c r="U1094" s="88">
        <v>57</v>
      </c>
      <c r="V1094" s="88" t="s">
        <v>1102</v>
      </c>
      <c r="W1094" s="88">
        <v>60</v>
      </c>
      <c r="Y1094" s="88">
        <v>61</v>
      </c>
      <c r="AA1094" s="88">
        <v>68</v>
      </c>
      <c r="AC1094" s="88">
        <v>5</v>
      </c>
      <c r="AD1094" s="88">
        <v>2</v>
      </c>
      <c r="AE1094" s="88" t="s">
        <v>108</v>
      </c>
      <c r="AF1094" s="88" t="s">
        <v>297</v>
      </c>
      <c r="AG1094" s="88">
        <v>5</v>
      </c>
      <c r="AM1094" s="88" t="s">
        <v>1103</v>
      </c>
      <c r="AN1094" s="88" t="s">
        <v>1104</v>
      </c>
      <c r="AO1094" s="88" t="s">
        <v>106</v>
      </c>
      <c r="AP1094" s="133" t="str">
        <f t="shared" si="68"/>
        <v>15</v>
      </c>
      <c r="AQ1094" s="133" t="str">
        <f t="shared" si="69"/>
        <v>12</v>
      </c>
      <c r="AR1094" s="133">
        <f t="shared" si="70"/>
        <v>2020</v>
      </c>
      <c r="AS1094" s="133" t="str">
        <f t="shared" si="71"/>
        <v>décembre</v>
      </c>
    </row>
    <row r="1095" spans="1:45" hidden="1" x14ac:dyDescent="0.25">
      <c r="A1095" s="88" t="s">
        <v>1105</v>
      </c>
      <c r="B1095" s="90">
        <v>44181</v>
      </c>
      <c r="C1095" s="88">
        <v>1</v>
      </c>
      <c r="D1095" s="88" t="s">
        <v>101</v>
      </c>
      <c r="E1095" s="126">
        <v>6000</v>
      </c>
      <c r="F1095" s="88">
        <v>1</v>
      </c>
      <c r="H1095" s="88" t="s">
        <v>383</v>
      </c>
      <c r="I1095" s="88">
        <v>8140</v>
      </c>
      <c r="J1095" s="88">
        <v>35000</v>
      </c>
      <c r="K1095" s="88">
        <v>35238</v>
      </c>
      <c r="L1095" s="88" t="s">
        <v>123</v>
      </c>
      <c r="M1095" s="89">
        <v>35</v>
      </c>
      <c r="P1095" s="88" t="s">
        <v>384</v>
      </c>
      <c r="S1095" s="88">
        <v>113</v>
      </c>
      <c r="AC1095" s="88">
        <v>1</v>
      </c>
      <c r="AD1095" s="88">
        <v>2</v>
      </c>
      <c r="AE1095" s="88" t="s">
        <v>108</v>
      </c>
      <c r="AF1095" s="88" t="s">
        <v>156</v>
      </c>
      <c r="AG1095" s="88">
        <v>3</v>
      </c>
      <c r="AM1095" s="88" t="s">
        <v>385</v>
      </c>
      <c r="AN1095" s="88" t="s">
        <v>386</v>
      </c>
      <c r="AO1095" s="88" t="s">
        <v>106</v>
      </c>
      <c r="AP1095" s="133" t="str">
        <f t="shared" si="68"/>
        <v>16</v>
      </c>
      <c r="AQ1095" s="133" t="str">
        <f t="shared" si="69"/>
        <v>12</v>
      </c>
      <c r="AR1095" s="133">
        <f t="shared" si="70"/>
        <v>2020</v>
      </c>
      <c r="AS1095" s="133" t="str">
        <f t="shared" si="71"/>
        <v>décembre</v>
      </c>
    </row>
    <row r="1096" spans="1:45" hidden="1" x14ac:dyDescent="0.25">
      <c r="A1096" s="88" t="s">
        <v>1107</v>
      </c>
      <c r="B1096" s="90">
        <v>44193</v>
      </c>
      <c r="C1096" s="88">
        <v>1</v>
      </c>
      <c r="D1096" s="88" t="s">
        <v>101</v>
      </c>
      <c r="E1096" s="126">
        <v>1048000</v>
      </c>
      <c r="F1096" s="88">
        <v>34</v>
      </c>
      <c r="H1096" s="88" t="s">
        <v>236</v>
      </c>
      <c r="I1096" s="88">
        <v>5710</v>
      </c>
      <c r="J1096" s="88">
        <v>35000</v>
      </c>
      <c r="K1096" s="88">
        <v>35238</v>
      </c>
      <c r="L1096" s="88" t="s">
        <v>123</v>
      </c>
      <c r="M1096" s="89">
        <v>35</v>
      </c>
      <c r="P1096" s="88" t="s">
        <v>237</v>
      </c>
      <c r="S1096" s="88">
        <v>229</v>
      </c>
      <c r="T1096" s="88" t="s">
        <v>1108</v>
      </c>
      <c r="AC1096" s="88">
        <v>1</v>
      </c>
      <c r="AD1096" s="88">
        <v>2</v>
      </c>
      <c r="AE1096" s="88" t="s">
        <v>108</v>
      </c>
      <c r="AF1096" s="88" t="s">
        <v>379</v>
      </c>
      <c r="AG1096" s="88">
        <v>6</v>
      </c>
      <c r="AM1096" s="88" t="s">
        <v>239</v>
      </c>
      <c r="AN1096" s="88" t="s">
        <v>240</v>
      </c>
      <c r="AO1096" s="88" t="s">
        <v>106</v>
      </c>
      <c r="AP1096" s="133" t="str">
        <f t="shared" si="68"/>
        <v>28</v>
      </c>
      <c r="AQ1096" s="133" t="str">
        <f t="shared" si="69"/>
        <v>12</v>
      </c>
      <c r="AR1096" s="133">
        <f t="shared" si="70"/>
        <v>2020</v>
      </c>
      <c r="AS1096" s="133" t="str">
        <f t="shared" si="71"/>
        <v>décembre</v>
      </c>
    </row>
    <row r="1097" spans="1:45" hidden="1" x14ac:dyDescent="0.25">
      <c r="A1097" s="88" t="s">
        <v>1107</v>
      </c>
      <c r="B1097" s="90">
        <v>44193</v>
      </c>
      <c r="C1097" s="88">
        <v>1</v>
      </c>
      <c r="D1097" s="88" t="s">
        <v>101</v>
      </c>
      <c r="E1097" s="126">
        <v>1048000</v>
      </c>
      <c r="F1097" s="88">
        <v>34</v>
      </c>
      <c r="H1097" s="88" t="s">
        <v>236</v>
      </c>
      <c r="I1097" s="88">
        <v>5710</v>
      </c>
      <c r="J1097" s="88">
        <v>35000</v>
      </c>
      <c r="K1097" s="88">
        <v>35238</v>
      </c>
      <c r="L1097" s="88" t="s">
        <v>123</v>
      </c>
      <c r="M1097" s="89">
        <v>35</v>
      </c>
      <c r="P1097" s="88" t="s">
        <v>237</v>
      </c>
      <c r="S1097" s="88">
        <v>229</v>
      </c>
      <c r="T1097" s="88" t="s">
        <v>1108</v>
      </c>
      <c r="AC1097" s="88">
        <v>1</v>
      </c>
      <c r="AD1097" s="88">
        <v>4</v>
      </c>
      <c r="AE1097" s="88" t="s">
        <v>126</v>
      </c>
      <c r="AF1097" s="88" t="s">
        <v>268</v>
      </c>
      <c r="AG1097" s="88">
        <v>0</v>
      </c>
      <c r="AM1097" s="88" t="s">
        <v>239</v>
      </c>
      <c r="AN1097" s="88" t="s">
        <v>240</v>
      </c>
      <c r="AO1097" s="88" t="s">
        <v>106</v>
      </c>
      <c r="AP1097" s="133" t="str">
        <f t="shared" si="68"/>
        <v>28</v>
      </c>
      <c r="AQ1097" s="133" t="str">
        <f t="shared" si="69"/>
        <v>12</v>
      </c>
      <c r="AR1097" s="133">
        <f t="shared" si="70"/>
        <v>2020</v>
      </c>
      <c r="AS1097" s="133" t="str">
        <f t="shared" si="71"/>
        <v>décembre</v>
      </c>
    </row>
    <row r="1098" spans="1:45" hidden="1" x14ac:dyDescent="0.25">
      <c r="A1098" s="88" t="s">
        <v>2357</v>
      </c>
      <c r="B1098" s="90">
        <v>44202</v>
      </c>
      <c r="C1098" s="88">
        <v>1</v>
      </c>
      <c r="D1098" s="88" t="s">
        <v>101</v>
      </c>
      <c r="E1098" s="126">
        <v>115000</v>
      </c>
      <c r="F1098" s="88">
        <v>7</v>
      </c>
      <c r="H1098" s="88" t="s">
        <v>383</v>
      </c>
      <c r="I1098" s="88">
        <v>8140</v>
      </c>
      <c r="J1098" s="88">
        <v>35000</v>
      </c>
      <c r="K1098" s="88">
        <v>35238</v>
      </c>
      <c r="L1098" s="88" t="s">
        <v>123</v>
      </c>
      <c r="M1098" s="89">
        <v>35</v>
      </c>
      <c r="P1098" s="88" t="s">
        <v>2358</v>
      </c>
      <c r="S1098" s="88">
        <v>124</v>
      </c>
      <c r="T1098" s="88" t="s">
        <v>2359</v>
      </c>
      <c r="AC1098" s="88">
        <v>1</v>
      </c>
      <c r="AD1098" s="88">
        <v>2</v>
      </c>
      <c r="AE1098" s="88" t="s">
        <v>108</v>
      </c>
      <c r="AF1098" s="88" t="s">
        <v>135</v>
      </c>
      <c r="AG1098" s="88">
        <v>2</v>
      </c>
      <c r="AM1098" s="88" t="s">
        <v>2360</v>
      </c>
      <c r="AN1098" s="88" t="s">
        <v>2361</v>
      </c>
      <c r="AO1098" s="88" t="s">
        <v>106</v>
      </c>
      <c r="AP1098" s="133" t="str">
        <f t="shared" si="68"/>
        <v>06</v>
      </c>
      <c r="AQ1098" s="133" t="str">
        <f t="shared" si="69"/>
        <v>01</v>
      </c>
      <c r="AR1098" s="133">
        <f t="shared" si="70"/>
        <v>2021</v>
      </c>
      <c r="AS1098" s="133" t="str">
        <f t="shared" si="71"/>
        <v>janvier</v>
      </c>
    </row>
    <row r="1099" spans="1:45" hidden="1" x14ac:dyDescent="0.25">
      <c r="A1099" s="88" t="s">
        <v>2362</v>
      </c>
      <c r="B1099" s="90">
        <v>44207</v>
      </c>
      <c r="C1099" s="88">
        <v>1</v>
      </c>
      <c r="D1099" s="88" t="s">
        <v>101</v>
      </c>
      <c r="E1099" s="126">
        <v>370000</v>
      </c>
      <c r="K1099" s="88">
        <v>35238</v>
      </c>
      <c r="L1099" s="88" t="s">
        <v>123</v>
      </c>
      <c r="M1099" s="89">
        <v>35</v>
      </c>
      <c r="P1099" s="88" t="s">
        <v>2363</v>
      </c>
      <c r="R1099" s="88">
        <v>3</v>
      </c>
      <c r="AC1099" s="88">
        <v>0</v>
      </c>
      <c r="AM1099" s="88" t="s">
        <v>2364</v>
      </c>
      <c r="AN1099" s="88" t="s">
        <v>2365</v>
      </c>
      <c r="AO1099" s="88" t="s">
        <v>106</v>
      </c>
      <c r="AP1099" s="133" t="str">
        <f t="shared" si="68"/>
        <v>11</v>
      </c>
      <c r="AQ1099" s="133" t="str">
        <f t="shared" si="69"/>
        <v>01</v>
      </c>
      <c r="AR1099" s="133">
        <f t="shared" si="70"/>
        <v>2021</v>
      </c>
      <c r="AS1099" s="133" t="str">
        <f t="shared" si="71"/>
        <v>janvier</v>
      </c>
    </row>
    <row r="1100" spans="1:45" hidden="1" x14ac:dyDescent="0.25">
      <c r="A1100" s="88" t="s">
        <v>2366</v>
      </c>
      <c r="B1100" s="90">
        <v>44214</v>
      </c>
      <c r="C1100" s="88">
        <v>1</v>
      </c>
      <c r="D1100" s="88" t="s">
        <v>101</v>
      </c>
      <c r="E1100" s="126">
        <v>280780</v>
      </c>
      <c r="F1100" s="88">
        <v>7</v>
      </c>
      <c r="H1100" s="88" t="s">
        <v>432</v>
      </c>
      <c r="I1100" s="88">
        <v>1810</v>
      </c>
      <c r="J1100" s="88">
        <v>35000</v>
      </c>
      <c r="K1100" s="88">
        <v>35238</v>
      </c>
      <c r="L1100" s="88" t="s">
        <v>123</v>
      </c>
      <c r="M1100" s="89">
        <v>35</v>
      </c>
      <c r="P1100" s="88" t="s">
        <v>2367</v>
      </c>
      <c r="S1100" s="88">
        <v>108</v>
      </c>
      <c r="T1100" s="88" t="s">
        <v>2368</v>
      </c>
      <c r="U1100" s="88">
        <v>110</v>
      </c>
      <c r="W1100" s="88">
        <v>115</v>
      </c>
      <c r="Y1100" s="88">
        <v>123</v>
      </c>
      <c r="AC1100" s="88">
        <v>4</v>
      </c>
      <c r="AD1100" s="88">
        <v>2</v>
      </c>
      <c r="AE1100" s="88" t="s">
        <v>108</v>
      </c>
      <c r="AF1100" s="88" t="s">
        <v>190</v>
      </c>
      <c r="AG1100" s="88">
        <v>2</v>
      </c>
      <c r="AM1100" s="88" t="s">
        <v>2369</v>
      </c>
      <c r="AN1100" s="88" t="s">
        <v>1113</v>
      </c>
      <c r="AO1100" s="88" t="s">
        <v>106</v>
      </c>
      <c r="AP1100" s="133" t="str">
        <f t="shared" si="68"/>
        <v>18</v>
      </c>
      <c r="AQ1100" s="133" t="str">
        <f t="shared" si="69"/>
        <v>01</v>
      </c>
      <c r="AR1100" s="133">
        <f t="shared" si="70"/>
        <v>2021</v>
      </c>
      <c r="AS1100" s="133" t="str">
        <f t="shared" si="71"/>
        <v>janvier</v>
      </c>
    </row>
    <row r="1101" spans="1:45" hidden="1" x14ac:dyDescent="0.25">
      <c r="A1101" s="88" t="s">
        <v>2370</v>
      </c>
      <c r="B1101" s="90">
        <v>44230</v>
      </c>
      <c r="C1101" s="88">
        <v>1</v>
      </c>
      <c r="D1101" s="88" t="s">
        <v>101</v>
      </c>
      <c r="E1101" s="126">
        <v>111600</v>
      </c>
      <c r="F1101" s="88">
        <v>9</v>
      </c>
      <c r="H1101" s="88" t="s">
        <v>347</v>
      </c>
      <c r="I1101" s="88">
        <v>2720</v>
      </c>
      <c r="J1101" s="88">
        <v>35000</v>
      </c>
      <c r="K1101" s="88">
        <v>35238</v>
      </c>
      <c r="L1101" s="88" t="s">
        <v>123</v>
      </c>
      <c r="M1101" s="89">
        <v>35</v>
      </c>
      <c r="P1101" s="88" t="s">
        <v>779</v>
      </c>
      <c r="S1101" s="88">
        <v>43</v>
      </c>
      <c r="AC1101" s="88">
        <v>1</v>
      </c>
      <c r="AD1101" s="88">
        <v>2</v>
      </c>
      <c r="AE1101" s="88" t="s">
        <v>108</v>
      </c>
      <c r="AF1101" s="88" t="s">
        <v>208</v>
      </c>
      <c r="AG1101" s="88">
        <v>1</v>
      </c>
      <c r="AM1101" s="88" t="s">
        <v>781</v>
      </c>
      <c r="AN1101" s="88" t="s">
        <v>782</v>
      </c>
      <c r="AO1101" s="88" t="s">
        <v>106</v>
      </c>
      <c r="AP1101" s="133" t="str">
        <f t="shared" si="68"/>
        <v>03</v>
      </c>
      <c r="AQ1101" s="133" t="str">
        <f t="shared" si="69"/>
        <v>02</v>
      </c>
      <c r="AR1101" s="133">
        <f t="shared" si="70"/>
        <v>2021</v>
      </c>
      <c r="AS1101" s="133" t="str">
        <f t="shared" si="71"/>
        <v>février</v>
      </c>
    </row>
    <row r="1102" spans="1:45" hidden="1" x14ac:dyDescent="0.25">
      <c r="A1102" s="88" t="s">
        <v>2371</v>
      </c>
      <c r="B1102" s="90">
        <v>44228</v>
      </c>
      <c r="C1102" s="88">
        <v>1</v>
      </c>
      <c r="D1102" s="88" t="s">
        <v>101</v>
      </c>
      <c r="E1102" s="126">
        <v>35000</v>
      </c>
      <c r="F1102" s="88">
        <v>34</v>
      </c>
      <c r="H1102" s="88" t="s">
        <v>236</v>
      </c>
      <c r="I1102" s="88">
        <v>5710</v>
      </c>
      <c r="J1102" s="88">
        <v>35000</v>
      </c>
      <c r="K1102" s="88">
        <v>35238</v>
      </c>
      <c r="L1102" s="88" t="s">
        <v>123</v>
      </c>
      <c r="M1102" s="89">
        <v>35</v>
      </c>
      <c r="P1102" s="88" t="s">
        <v>237</v>
      </c>
      <c r="S1102" s="88">
        <v>217</v>
      </c>
      <c r="AC1102" s="88">
        <v>1</v>
      </c>
      <c r="AD1102" s="88">
        <v>3</v>
      </c>
      <c r="AE1102" s="88" t="s">
        <v>107</v>
      </c>
      <c r="AG1102" s="88">
        <v>0</v>
      </c>
      <c r="AM1102" s="88" t="s">
        <v>239</v>
      </c>
      <c r="AN1102" s="88" t="s">
        <v>240</v>
      </c>
      <c r="AO1102" s="88" t="s">
        <v>106</v>
      </c>
      <c r="AP1102" s="133" t="str">
        <f t="shared" si="68"/>
        <v>01</v>
      </c>
      <c r="AQ1102" s="133" t="str">
        <f t="shared" si="69"/>
        <v>02</v>
      </c>
      <c r="AR1102" s="133">
        <f t="shared" si="70"/>
        <v>2021</v>
      </c>
      <c r="AS1102" s="133" t="str">
        <f t="shared" si="71"/>
        <v>février</v>
      </c>
    </row>
    <row r="1103" spans="1:45" hidden="1" x14ac:dyDescent="0.25">
      <c r="A1103" s="88" t="s">
        <v>2371</v>
      </c>
      <c r="B1103" s="90">
        <v>44228</v>
      </c>
      <c r="C1103" s="88">
        <v>1</v>
      </c>
      <c r="D1103" s="88" t="s">
        <v>101</v>
      </c>
      <c r="E1103" s="126">
        <v>35000</v>
      </c>
      <c r="F1103" s="88">
        <v>34</v>
      </c>
      <c r="H1103" s="88" t="s">
        <v>236</v>
      </c>
      <c r="I1103" s="88">
        <v>5710</v>
      </c>
      <c r="J1103" s="88">
        <v>35000</v>
      </c>
      <c r="K1103" s="88">
        <v>35238</v>
      </c>
      <c r="L1103" s="88" t="s">
        <v>123</v>
      </c>
      <c r="M1103" s="89">
        <v>35</v>
      </c>
      <c r="P1103" s="88" t="s">
        <v>237</v>
      </c>
      <c r="S1103" s="88">
        <v>218</v>
      </c>
      <c r="AC1103" s="88">
        <v>1</v>
      </c>
      <c r="AD1103" s="88">
        <v>3</v>
      </c>
      <c r="AE1103" s="88" t="s">
        <v>107</v>
      </c>
      <c r="AG1103" s="88">
        <v>0</v>
      </c>
      <c r="AM1103" s="88" t="s">
        <v>239</v>
      </c>
      <c r="AN1103" s="88" t="s">
        <v>240</v>
      </c>
      <c r="AO1103" s="88" t="s">
        <v>106</v>
      </c>
      <c r="AP1103" s="133" t="str">
        <f t="shared" si="68"/>
        <v>01</v>
      </c>
      <c r="AQ1103" s="133" t="str">
        <f t="shared" si="69"/>
        <v>02</v>
      </c>
      <c r="AR1103" s="133">
        <f t="shared" si="70"/>
        <v>2021</v>
      </c>
      <c r="AS1103" s="133" t="str">
        <f t="shared" si="71"/>
        <v>février</v>
      </c>
    </row>
    <row r="1104" spans="1:45" hidden="1" x14ac:dyDescent="0.25">
      <c r="A1104" s="88" t="s">
        <v>2372</v>
      </c>
      <c r="B1104" s="90">
        <v>44218</v>
      </c>
      <c r="C1104" s="88">
        <v>1</v>
      </c>
      <c r="D1104" s="88" t="s">
        <v>101</v>
      </c>
      <c r="E1104" s="126">
        <v>180000</v>
      </c>
      <c r="F1104" s="88">
        <v>16</v>
      </c>
      <c r="H1104" s="88" t="s">
        <v>651</v>
      </c>
      <c r="I1104" s="88">
        <v>1640</v>
      </c>
      <c r="J1104" s="88">
        <v>35000</v>
      </c>
      <c r="K1104" s="88">
        <v>35238</v>
      </c>
      <c r="L1104" s="88" t="s">
        <v>123</v>
      </c>
      <c r="M1104" s="89">
        <v>35</v>
      </c>
      <c r="P1104" s="88" t="s">
        <v>2071</v>
      </c>
      <c r="S1104" s="88">
        <v>11</v>
      </c>
      <c r="T1104" s="88" t="s">
        <v>1570</v>
      </c>
      <c r="U1104" s="88">
        <v>12</v>
      </c>
      <c r="W1104" s="88">
        <v>13</v>
      </c>
      <c r="AC1104" s="88">
        <v>3</v>
      </c>
      <c r="AD1104" s="88">
        <v>2</v>
      </c>
      <c r="AE1104" s="88" t="s">
        <v>108</v>
      </c>
      <c r="AF1104" s="88" t="s">
        <v>147</v>
      </c>
      <c r="AG1104" s="88">
        <v>2</v>
      </c>
      <c r="AM1104" s="88" t="s">
        <v>1202</v>
      </c>
      <c r="AN1104" s="88" t="s">
        <v>2072</v>
      </c>
      <c r="AO1104" s="88" t="s">
        <v>106</v>
      </c>
      <c r="AP1104" s="133" t="str">
        <f t="shared" si="68"/>
        <v>22</v>
      </c>
      <c r="AQ1104" s="133" t="str">
        <f t="shared" si="69"/>
        <v>01</v>
      </c>
      <c r="AR1104" s="133">
        <f t="shared" si="70"/>
        <v>2021</v>
      </c>
      <c r="AS1104" s="133" t="str">
        <f t="shared" si="71"/>
        <v>janvier</v>
      </c>
    </row>
    <row r="1105" spans="1:45" hidden="1" x14ac:dyDescent="0.25">
      <c r="A1105" s="88" t="s">
        <v>2373</v>
      </c>
      <c r="B1105" s="90">
        <v>44218</v>
      </c>
      <c r="C1105" s="88">
        <v>1</v>
      </c>
      <c r="D1105" s="88" t="s">
        <v>101</v>
      </c>
      <c r="E1105" s="126">
        <v>340000</v>
      </c>
      <c r="F1105" s="88">
        <v>11</v>
      </c>
      <c r="H1105" s="88" t="s">
        <v>447</v>
      </c>
      <c r="I1105" s="88">
        <v>6850</v>
      </c>
      <c r="J1105" s="88">
        <v>35000</v>
      </c>
      <c r="K1105" s="88">
        <v>35238</v>
      </c>
      <c r="L1105" s="88" t="s">
        <v>123</v>
      </c>
      <c r="M1105" s="89">
        <v>35</v>
      </c>
      <c r="P1105" s="88" t="s">
        <v>1724</v>
      </c>
      <c r="S1105" s="88">
        <v>1</v>
      </c>
      <c r="T1105" s="88" t="s">
        <v>571</v>
      </c>
      <c r="AC1105" s="88">
        <v>1</v>
      </c>
      <c r="AD1105" s="88">
        <v>2</v>
      </c>
      <c r="AE1105" s="88" t="s">
        <v>108</v>
      </c>
      <c r="AF1105" s="88" t="s">
        <v>133</v>
      </c>
      <c r="AG1105" s="88">
        <v>3</v>
      </c>
      <c r="AM1105" s="88" t="s">
        <v>1726</v>
      </c>
      <c r="AN1105" s="88" t="s">
        <v>962</v>
      </c>
      <c r="AO1105" s="88" t="s">
        <v>106</v>
      </c>
      <c r="AP1105" s="133" t="str">
        <f t="shared" si="68"/>
        <v>22</v>
      </c>
      <c r="AQ1105" s="133" t="str">
        <f t="shared" si="69"/>
        <v>01</v>
      </c>
      <c r="AR1105" s="133">
        <f t="shared" si="70"/>
        <v>2021</v>
      </c>
      <c r="AS1105" s="133" t="str">
        <f t="shared" si="71"/>
        <v>janvier</v>
      </c>
    </row>
    <row r="1106" spans="1:45" hidden="1" x14ac:dyDescent="0.25">
      <c r="A1106" s="88" t="s">
        <v>2373</v>
      </c>
      <c r="B1106" s="90">
        <v>44218</v>
      </c>
      <c r="C1106" s="88">
        <v>1</v>
      </c>
      <c r="D1106" s="88" t="s">
        <v>101</v>
      </c>
      <c r="E1106" s="126">
        <v>340000</v>
      </c>
      <c r="F1106" s="88">
        <v>13</v>
      </c>
      <c r="H1106" s="88" t="s">
        <v>447</v>
      </c>
      <c r="I1106" s="88">
        <v>6850</v>
      </c>
      <c r="J1106" s="88">
        <v>35000</v>
      </c>
      <c r="K1106" s="88">
        <v>35238</v>
      </c>
      <c r="L1106" s="88" t="s">
        <v>123</v>
      </c>
      <c r="M1106" s="89">
        <v>35</v>
      </c>
      <c r="P1106" s="88" t="s">
        <v>1724</v>
      </c>
      <c r="S1106" s="88">
        <v>24</v>
      </c>
      <c r="AC1106" s="88">
        <v>1</v>
      </c>
      <c r="AD1106" s="88">
        <v>3</v>
      </c>
      <c r="AE1106" s="88" t="s">
        <v>107</v>
      </c>
      <c r="AG1106" s="88">
        <v>0</v>
      </c>
      <c r="AM1106" s="88" t="s">
        <v>1726</v>
      </c>
      <c r="AN1106" s="88" t="s">
        <v>962</v>
      </c>
      <c r="AO1106" s="88" t="s">
        <v>106</v>
      </c>
      <c r="AP1106" s="133" t="str">
        <f t="shared" si="68"/>
        <v>22</v>
      </c>
      <c r="AQ1106" s="133" t="str">
        <f t="shared" si="69"/>
        <v>01</v>
      </c>
      <c r="AR1106" s="133">
        <f t="shared" si="70"/>
        <v>2021</v>
      </c>
      <c r="AS1106" s="133" t="str">
        <f t="shared" si="71"/>
        <v>janvier</v>
      </c>
    </row>
    <row r="1107" spans="1:45" hidden="1" x14ac:dyDescent="0.25">
      <c r="A1107" s="88" t="s">
        <v>2374</v>
      </c>
      <c r="B1107" s="90">
        <v>44228</v>
      </c>
      <c r="C1107" s="88">
        <v>1</v>
      </c>
      <c r="D1107" s="88" t="s">
        <v>101</v>
      </c>
      <c r="E1107" s="126">
        <v>50000</v>
      </c>
      <c r="F1107" s="88">
        <v>4</v>
      </c>
      <c r="H1107" s="88" t="s">
        <v>543</v>
      </c>
      <c r="I1107" s="88">
        <v>4410</v>
      </c>
      <c r="J1107" s="88">
        <v>35000</v>
      </c>
      <c r="K1107" s="88">
        <v>35238</v>
      </c>
      <c r="L1107" s="88" t="s">
        <v>123</v>
      </c>
      <c r="M1107" s="89">
        <v>35</v>
      </c>
      <c r="P1107" s="88" t="s">
        <v>2375</v>
      </c>
      <c r="S1107" s="88">
        <v>60</v>
      </c>
      <c r="AC1107" s="88">
        <v>1</v>
      </c>
      <c r="AD1107" s="88">
        <v>2</v>
      </c>
      <c r="AE1107" s="88" t="s">
        <v>108</v>
      </c>
      <c r="AF1107" s="88" t="s">
        <v>187</v>
      </c>
      <c r="AG1107" s="88">
        <v>1</v>
      </c>
      <c r="AM1107" s="88" t="s">
        <v>2376</v>
      </c>
      <c r="AN1107" s="88" t="s">
        <v>1348</v>
      </c>
      <c r="AO1107" s="88" t="s">
        <v>106</v>
      </c>
      <c r="AP1107" s="133" t="str">
        <f t="shared" si="68"/>
        <v>01</v>
      </c>
      <c r="AQ1107" s="133" t="str">
        <f t="shared" si="69"/>
        <v>02</v>
      </c>
      <c r="AR1107" s="133">
        <f t="shared" si="70"/>
        <v>2021</v>
      </c>
      <c r="AS1107" s="133" t="str">
        <f t="shared" si="71"/>
        <v>février</v>
      </c>
    </row>
    <row r="1108" spans="1:45" hidden="1" x14ac:dyDescent="0.25">
      <c r="A1108" s="88" t="s">
        <v>2377</v>
      </c>
      <c r="B1108" s="90">
        <v>44243</v>
      </c>
      <c r="C1108" s="88">
        <v>1</v>
      </c>
      <c r="D1108" s="88" t="s">
        <v>101</v>
      </c>
      <c r="E1108" s="126">
        <v>2098802.2000000002</v>
      </c>
      <c r="K1108" s="88">
        <v>35238</v>
      </c>
      <c r="L1108" s="88" t="s">
        <v>123</v>
      </c>
      <c r="M1108" s="89">
        <v>35</v>
      </c>
      <c r="P1108" s="88" t="s">
        <v>2378</v>
      </c>
      <c r="R1108" s="88">
        <v>3</v>
      </c>
      <c r="AC1108" s="88">
        <v>0</v>
      </c>
      <c r="AM1108" s="88" t="s">
        <v>2379</v>
      </c>
      <c r="AN1108" s="88" t="s">
        <v>1579</v>
      </c>
      <c r="AO1108" s="88" t="s">
        <v>106</v>
      </c>
      <c r="AP1108" s="133" t="str">
        <f t="shared" si="68"/>
        <v>16</v>
      </c>
      <c r="AQ1108" s="133" t="str">
        <f t="shared" si="69"/>
        <v>02</v>
      </c>
      <c r="AR1108" s="133">
        <f t="shared" si="70"/>
        <v>2021</v>
      </c>
      <c r="AS1108" s="133" t="str">
        <f t="shared" si="71"/>
        <v>février</v>
      </c>
    </row>
    <row r="1109" spans="1:45" hidden="1" x14ac:dyDescent="0.25">
      <c r="A1109" s="88" t="s">
        <v>2377</v>
      </c>
      <c r="B1109" s="90">
        <v>44243</v>
      </c>
      <c r="C1109" s="88">
        <v>1</v>
      </c>
      <c r="D1109" s="88" t="s">
        <v>101</v>
      </c>
      <c r="E1109" s="126">
        <v>2098802.2000000002</v>
      </c>
      <c r="K1109" s="88">
        <v>35238</v>
      </c>
      <c r="L1109" s="88" t="s">
        <v>123</v>
      </c>
      <c r="M1109" s="89">
        <v>35</v>
      </c>
      <c r="P1109" s="88" t="s">
        <v>2380</v>
      </c>
      <c r="R1109" s="88">
        <v>6</v>
      </c>
      <c r="AC1109" s="88">
        <v>0</v>
      </c>
      <c r="AM1109" s="88" t="s">
        <v>2381</v>
      </c>
      <c r="AN1109" s="88" t="s">
        <v>981</v>
      </c>
      <c r="AO1109" s="88" t="s">
        <v>106</v>
      </c>
      <c r="AP1109" s="133" t="str">
        <f t="shared" si="68"/>
        <v>16</v>
      </c>
      <c r="AQ1109" s="133" t="str">
        <f t="shared" si="69"/>
        <v>02</v>
      </c>
      <c r="AR1109" s="133">
        <f t="shared" si="70"/>
        <v>2021</v>
      </c>
      <c r="AS1109" s="133" t="str">
        <f t="shared" si="71"/>
        <v>février</v>
      </c>
    </row>
    <row r="1110" spans="1:45" hidden="1" x14ac:dyDescent="0.25">
      <c r="A1110" s="88" t="s">
        <v>2382</v>
      </c>
      <c r="B1110" s="90">
        <v>44200</v>
      </c>
      <c r="C1110" s="88">
        <v>1</v>
      </c>
      <c r="D1110" s="88" t="s">
        <v>101</v>
      </c>
      <c r="E1110" s="126">
        <v>98140</v>
      </c>
      <c r="F1110" s="88">
        <v>1</v>
      </c>
      <c r="H1110" s="88" t="s">
        <v>493</v>
      </c>
      <c r="I1110" s="88">
        <v>1980</v>
      </c>
      <c r="J1110" s="88">
        <v>35000</v>
      </c>
      <c r="K1110" s="88">
        <v>35238</v>
      </c>
      <c r="L1110" s="88" t="s">
        <v>123</v>
      </c>
      <c r="M1110" s="89">
        <v>35</v>
      </c>
      <c r="P1110" s="88" t="s">
        <v>494</v>
      </c>
      <c r="S1110" s="88">
        <v>121</v>
      </c>
      <c r="T1110" s="88" t="s">
        <v>1110</v>
      </c>
      <c r="AC1110" s="88">
        <v>1</v>
      </c>
      <c r="AD1110" s="88">
        <v>2</v>
      </c>
      <c r="AE1110" s="88" t="s">
        <v>108</v>
      </c>
      <c r="AF1110" s="88" t="s">
        <v>152</v>
      </c>
      <c r="AG1110" s="88">
        <v>1</v>
      </c>
      <c r="AM1110" s="88" t="s">
        <v>495</v>
      </c>
      <c r="AN1110" s="88" t="s">
        <v>496</v>
      </c>
      <c r="AO1110" s="88" t="s">
        <v>106</v>
      </c>
      <c r="AP1110" s="133" t="str">
        <f t="shared" si="68"/>
        <v>04</v>
      </c>
      <c r="AQ1110" s="133" t="str">
        <f t="shared" si="69"/>
        <v>01</v>
      </c>
      <c r="AR1110" s="133">
        <f t="shared" si="70"/>
        <v>2021</v>
      </c>
      <c r="AS1110" s="133" t="str">
        <f t="shared" si="71"/>
        <v>janvier</v>
      </c>
    </row>
    <row r="1111" spans="1:45" hidden="1" x14ac:dyDescent="0.25">
      <c r="A1111" s="88" t="s">
        <v>2383</v>
      </c>
      <c r="B1111" s="90">
        <v>44237</v>
      </c>
      <c r="C1111" s="88">
        <v>1</v>
      </c>
      <c r="D1111" s="88" t="s">
        <v>101</v>
      </c>
      <c r="E1111" s="126">
        <v>680000</v>
      </c>
      <c r="F1111" s="88">
        <v>16</v>
      </c>
      <c r="H1111" s="88" t="s">
        <v>347</v>
      </c>
      <c r="I1111" s="88">
        <v>2720</v>
      </c>
      <c r="J1111" s="88">
        <v>35000</v>
      </c>
      <c r="K1111" s="88">
        <v>35238</v>
      </c>
      <c r="L1111" s="88" t="s">
        <v>123</v>
      </c>
      <c r="M1111" s="89">
        <v>35</v>
      </c>
      <c r="P1111" s="88" t="s">
        <v>2384</v>
      </c>
      <c r="AC1111" s="88">
        <v>0</v>
      </c>
      <c r="AD1111" s="88">
        <v>1</v>
      </c>
      <c r="AE1111" s="88" t="s">
        <v>10</v>
      </c>
      <c r="AF1111" s="88" t="s">
        <v>256</v>
      </c>
      <c r="AG1111" s="88">
        <v>8</v>
      </c>
      <c r="AH1111" s="88" t="s">
        <v>105</v>
      </c>
      <c r="AI1111" s="88" t="s">
        <v>11</v>
      </c>
      <c r="AL1111" s="88" t="s">
        <v>224</v>
      </c>
      <c r="AM1111" s="88" t="s">
        <v>2385</v>
      </c>
      <c r="AN1111" s="88" t="s">
        <v>2386</v>
      </c>
      <c r="AO1111" s="88" t="s">
        <v>106</v>
      </c>
      <c r="AP1111" s="133" t="str">
        <f t="shared" si="68"/>
        <v>10</v>
      </c>
      <c r="AQ1111" s="133" t="str">
        <f t="shared" si="69"/>
        <v>02</v>
      </c>
      <c r="AR1111" s="133">
        <f t="shared" si="70"/>
        <v>2021</v>
      </c>
      <c r="AS1111" s="133" t="str">
        <f t="shared" si="71"/>
        <v>février</v>
      </c>
    </row>
    <row r="1112" spans="1:45" hidden="1" x14ac:dyDescent="0.25">
      <c r="A1112" s="88" t="s">
        <v>2387</v>
      </c>
      <c r="B1112" s="90">
        <v>44225</v>
      </c>
      <c r="C1112" s="88">
        <v>1</v>
      </c>
      <c r="D1112" s="88" t="s">
        <v>101</v>
      </c>
      <c r="E1112" s="126">
        <v>403000</v>
      </c>
      <c r="F1112" s="88">
        <v>2</v>
      </c>
      <c r="H1112" s="88" t="s">
        <v>493</v>
      </c>
      <c r="I1112" s="88">
        <v>1980</v>
      </c>
      <c r="J1112" s="88">
        <v>35000</v>
      </c>
      <c r="K1112" s="88">
        <v>35238</v>
      </c>
      <c r="L1112" s="88" t="s">
        <v>123</v>
      </c>
      <c r="M1112" s="89">
        <v>35</v>
      </c>
      <c r="P1112" s="88" t="s">
        <v>626</v>
      </c>
      <c r="S1112" s="88">
        <v>112</v>
      </c>
      <c r="U1112" s="88">
        <v>113</v>
      </c>
      <c r="W1112" s="88">
        <v>114</v>
      </c>
      <c r="Y1112" s="88">
        <v>122</v>
      </c>
      <c r="Z1112" s="88" t="s">
        <v>2388</v>
      </c>
      <c r="AA1112" s="88">
        <v>139</v>
      </c>
      <c r="AC1112" s="88">
        <v>5</v>
      </c>
      <c r="AD1112" s="88">
        <v>2</v>
      </c>
      <c r="AE1112" s="88" t="s">
        <v>108</v>
      </c>
      <c r="AF1112" s="88" t="s">
        <v>209</v>
      </c>
      <c r="AG1112" s="88">
        <v>4</v>
      </c>
      <c r="AM1112" s="88" t="s">
        <v>628</v>
      </c>
      <c r="AN1112" s="88" t="s">
        <v>629</v>
      </c>
      <c r="AO1112" s="88" t="s">
        <v>106</v>
      </c>
      <c r="AP1112" s="133" t="str">
        <f t="shared" si="68"/>
        <v>29</v>
      </c>
      <c r="AQ1112" s="133" t="str">
        <f t="shared" si="69"/>
        <v>01</v>
      </c>
      <c r="AR1112" s="133">
        <f t="shared" si="70"/>
        <v>2021</v>
      </c>
      <c r="AS1112" s="133" t="str">
        <f t="shared" si="71"/>
        <v>janvier</v>
      </c>
    </row>
    <row r="1113" spans="1:45" hidden="1" x14ac:dyDescent="0.25">
      <c r="A1113" s="88" t="s">
        <v>2389</v>
      </c>
      <c r="B1113" s="90">
        <v>44242</v>
      </c>
      <c r="C1113" s="88">
        <v>1</v>
      </c>
      <c r="D1113" s="88" t="s">
        <v>101</v>
      </c>
      <c r="E1113" s="126">
        <v>95500</v>
      </c>
      <c r="F1113" s="88">
        <v>16</v>
      </c>
      <c r="H1113" s="88" t="s">
        <v>845</v>
      </c>
      <c r="I1113" s="88">
        <v>8790</v>
      </c>
      <c r="J1113" s="88">
        <v>35000</v>
      </c>
      <c r="K1113" s="88">
        <v>35238</v>
      </c>
      <c r="L1113" s="88" t="s">
        <v>123</v>
      </c>
      <c r="M1113" s="89">
        <v>35</v>
      </c>
      <c r="P1113" s="88" t="s">
        <v>2088</v>
      </c>
      <c r="S1113" s="88">
        <v>9</v>
      </c>
      <c r="T1113" s="88" t="s">
        <v>2390</v>
      </c>
      <c r="AC1113" s="88">
        <v>1</v>
      </c>
      <c r="AD1113" s="88">
        <v>2</v>
      </c>
      <c r="AE1113" s="88" t="s">
        <v>108</v>
      </c>
      <c r="AF1113" s="88" t="s">
        <v>291</v>
      </c>
      <c r="AG1113" s="88">
        <v>2</v>
      </c>
      <c r="AM1113" s="88" t="s">
        <v>2089</v>
      </c>
      <c r="AN1113" s="88" t="s">
        <v>2090</v>
      </c>
      <c r="AO1113" s="88" t="s">
        <v>106</v>
      </c>
      <c r="AP1113" s="133" t="str">
        <f t="shared" si="68"/>
        <v>15</v>
      </c>
      <c r="AQ1113" s="133" t="str">
        <f t="shared" si="69"/>
        <v>02</v>
      </c>
      <c r="AR1113" s="133">
        <f t="shared" si="70"/>
        <v>2021</v>
      </c>
      <c r="AS1113" s="133" t="str">
        <f t="shared" si="71"/>
        <v>février</v>
      </c>
    </row>
    <row r="1114" spans="1:45" hidden="1" x14ac:dyDescent="0.25">
      <c r="A1114" s="88" t="s">
        <v>2391</v>
      </c>
      <c r="B1114" s="90">
        <v>44239</v>
      </c>
      <c r="C1114" s="88">
        <v>1</v>
      </c>
      <c r="D1114" s="88" t="s">
        <v>101</v>
      </c>
      <c r="E1114" s="126">
        <v>110000</v>
      </c>
      <c r="F1114" s="88">
        <v>16</v>
      </c>
      <c r="H1114" s="88" t="s">
        <v>845</v>
      </c>
      <c r="I1114" s="88">
        <v>8790</v>
      </c>
      <c r="J1114" s="88">
        <v>35000</v>
      </c>
      <c r="K1114" s="88">
        <v>35238</v>
      </c>
      <c r="L1114" s="88" t="s">
        <v>123</v>
      </c>
      <c r="M1114" s="89">
        <v>35</v>
      </c>
      <c r="P1114" s="88" t="s">
        <v>2088</v>
      </c>
      <c r="S1114" s="88">
        <v>11</v>
      </c>
      <c r="T1114" s="88" t="s">
        <v>1592</v>
      </c>
      <c r="AC1114" s="88">
        <v>1</v>
      </c>
      <c r="AD1114" s="88">
        <v>2</v>
      </c>
      <c r="AE1114" s="88" t="s">
        <v>108</v>
      </c>
      <c r="AF1114" s="88" t="s">
        <v>231</v>
      </c>
      <c r="AG1114" s="88">
        <v>2</v>
      </c>
      <c r="AM1114" s="88" t="s">
        <v>2089</v>
      </c>
      <c r="AN1114" s="88" t="s">
        <v>2090</v>
      </c>
      <c r="AO1114" s="88" t="s">
        <v>106</v>
      </c>
      <c r="AP1114" s="133" t="str">
        <f t="shared" si="68"/>
        <v>12</v>
      </c>
      <c r="AQ1114" s="133" t="str">
        <f t="shared" si="69"/>
        <v>02</v>
      </c>
      <c r="AR1114" s="133">
        <f t="shared" si="70"/>
        <v>2021</v>
      </c>
      <c r="AS1114" s="133" t="str">
        <f t="shared" si="71"/>
        <v>février</v>
      </c>
    </row>
    <row r="1115" spans="1:45" hidden="1" x14ac:dyDescent="0.25">
      <c r="A1115" s="88" t="s">
        <v>2392</v>
      </c>
      <c r="B1115" s="90">
        <v>44228</v>
      </c>
      <c r="C1115" s="88">
        <v>1</v>
      </c>
      <c r="D1115" s="88" t="s">
        <v>101</v>
      </c>
      <c r="E1115" s="126">
        <v>1965000</v>
      </c>
      <c r="F1115" s="88">
        <v>34</v>
      </c>
      <c r="H1115" s="88" t="s">
        <v>236</v>
      </c>
      <c r="I1115" s="88">
        <v>5710</v>
      </c>
      <c r="J1115" s="88">
        <v>35000</v>
      </c>
      <c r="K1115" s="88">
        <v>35238</v>
      </c>
      <c r="L1115" s="88" t="s">
        <v>123</v>
      </c>
      <c r="M1115" s="89">
        <v>35</v>
      </c>
      <c r="P1115" s="88" t="s">
        <v>237</v>
      </c>
      <c r="S1115" s="88">
        <v>205</v>
      </c>
      <c r="U1115" s="88">
        <v>219</v>
      </c>
      <c r="W1115" s="88">
        <v>220</v>
      </c>
      <c r="Y1115" s="88">
        <v>221</v>
      </c>
      <c r="AA1115" s="88">
        <v>243</v>
      </c>
      <c r="AC1115" s="88">
        <v>5</v>
      </c>
      <c r="AD1115" s="88">
        <v>4</v>
      </c>
      <c r="AE1115" s="88" t="s">
        <v>126</v>
      </c>
      <c r="AF1115" s="88" t="s">
        <v>301</v>
      </c>
      <c r="AG1115" s="88">
        <v>0</v>
      </c>
      <c r="AM1115" s="88" t="s">
        <v>239</v>
      </c>
      <c r="AN1115" s="88" t="s">
        <v>240</v>
      </c>
      <c r="AO1115" s="88" t="s">
        <v>106</v>
      </c>
      <c r="AP1115" s="133" t="str">
        <f t="shared" si="68"/>
        <v>01</v>
      </c>
      <c r="AQ1115" s="133" t="str">
        <f t="shared" si="69"/>
        <v>02</v>
      </c>
      <c r="AR1115" s="133">
        <f t="shared" si="70"/>
        <v>2021</v>
      </c>
      <c r="AS1115" s="133" t="str">
        <f t="shared" si="71"/>
        <v>février</v>
      </c>
    </row>
    <row r="1116" spans="1:45" hidden="1" x14ac:dyDescent="0.25">
      <c r="A1116" s="88" t="s">
        <v>2393</v>
      </c>
      <c r="B1116" s="90">
        <v>44246</v>
      </c>
      <c r="C1116" s="88">
        <v>1</v>
      </c>
      <c r="D1116" s="88" t="s">
        <v>101</v>
      </c>
      <c r="E1116" s="126">
        <v>132500</v>
      </c>
      <c r="F1116" s="88">
        <v>20</v>
      </c>
      <c r="H1116" s="88" t="s">
        <v>512</v>
      </c>
      <c r="I1116" s="88">
        <v>1570</v>
      </c>
      <c r="J1116" s="88">
        <v>35000</v>
      </c>
      <c r="K1116" s="88">
        <v>35238</v>
      </c>
      <c r="L1116" s="88" t="s">
        <v>123</v>
      </c>
      <c r="M1116" s="89">
        <v>35</v>
      </c>
      <c r="P1116" s="88" t="s">
        <v>2394</v>
      </c>
      <c r="S1116" s="88">
        <v>11</v>
      </c>
      <c r="U1116" s="88">
        <v>14</v>
      </c>
      <c r="V1116" s="88" t="s">
        <v>2395</v>
      </c>
      <c r="AC1116" s="88">
        <v>2</v>
      </c>
      <c r="AD1116" s="88">
        <v>4</v>
      </c>
      <c r="AE1116" s="88" t="s">
        <v>126</v>
      </c>
      <c r="AF1116" s="88" t="s">
        <v>135</v>
      </c>
      <c r="AG1116" s="88">
        <v>0</v>
      </c>
      <c r="AM1116" s="88" t="s">
        <v>789</v>
      </c>
      <c r="AN1116" s="88" t="s">
        <v>2396</v>
      </c>
      <c r="AO1116" s="88" t="s">
        <v>106</v>
      </c>
      <c r="AP1116" s="133" t="str">
        <f t="shared" si="68"/>
        <v>19</v>
      </c>
      <c r="AQ1116" s="133" t="str">
        <f t="shared" si="69"/>
        <v>02</v>
      </c>
      <c r="AR1116" s="133">
        <f t="shared" si="70"/>
        <v>2021</v>
      </c>
      <c r="AS1116" s="133" t="str">
        <f t="shared" si="71"/>
        <v>février</v>
      </c>
    </row>
    <row r="1117" spans="1:45" hidden="1" x14ac:dyDescent="0.25">
      <c r="A1117" s="88" t="s">
        <v>2397</v>
      </c>
      <c r="B1117" s="90">
        <v>44250</v>
      </c>
      <c r="C1117" s="88">
        <v>1</v>
      </c>
      <c r="D1117" s="88" t="s">
        <v>101</v>
      </c>
      <c r="E1117" s="126">
        <v>103000</v>
      </c>
      <c r="F1117" s="88">
        <v>2</v>
      </c>
      <c r="H1117" s="88" t="s">
        <v>493</v>
      </c>
      <c r="I1117" s="88">
        <v>1980</v>
      </c>
      <c r="J1117" s="88">
        <v>35000</v>
      </c>
      <c r="K1117" s="88">
        <v>35238</v>
      </c>
      <c r="L1117" s="88" t="s">
        <v>123</v>
      </c>
      <c r="M1117" s="89">
        <v>35</v>
      </c>
      <c r="P1117" s="88" t="s">
        <v>626</v>
      </c>
      <c r="S1117" s="88">
        <v>133</v>
      </c>
      <c r="T1117" s="88" t="s">
        <v>2398</v>
      </c>
      <c r="AC1117" s="88">
        <v>1</v>
      </c>
      <c r="AD1117" s="88">
        <v>2</v>
      </c>
      <c r="AE1117" s="88" t="s">
        <v>108</v>
      </c>
      <c r="AF1117" s="88" t="s">
        <v>208</v>
      </c>
      <c r="AG1117" s="88">
        <v>1</v>
      </c>
      <c r="AM1117" s="88" t="s">
        <v>628</v>
      </c>
      <c r="AN1117" s="88" t="s">
        <v>629</v>
      </c>
      <c r="AO1117" s="88" t="s">
        <v>106</v>
      </c>
      <c r="AP1117" s="133" t="str">
        <f t="shared" si="68"/>
        <v>23</v>
      </c>
      <c r="AQ1117" s="133" t="str">
        <f t="shared" si="69"/>
        <v>02</v>
      </c>
      <c r="AR1117" s="133">
        <f t="shared" si="70"/>
        <v>2021</v>
      </c>
      <c r="AS1117" s="133" t="str">
        <f t="shared" si="71"/>
        <v>février</v>
      </c>
    </row>
    <row r="1118" spans="1:45" hidden="1" x14ac:dyDescent="0.25">
      <c r="A1118" s="88" t="s">
        <v>2397</v>
      </c>
      <c r="B1118" s="90">
        <v>44250</v>
      </c>
      <c r="C1118" s="88">
        <v>1</v>
      </c>
      <c r="D1118" s="88" t="s">
        <v>101</v>
      </c>
      <c r="E1118" s="126">
        <v>103000</v>
      </c>
      <c r="F1118" s="88">
        <v>2</v>
      </c>
      <c r="H1118" s="88" t="s">
        <v>493</v>
      </c>
      <c r="I1118" s="88">
        <v>1980</v>
      </c>
      <c r="J1118" s="88">
        <v>35000</v>
      </c>
      <c r="K1118" s="88">
        <v>35238</v>
      </c>
      <c r="L1118" s="88" t="s">
        <v>123</v>
      </c>
      <c r="M1118" s="89">
        <v>35</v>
      </c>
      <c r="P1118" s="88" t="s">
        <v>626</v>
      </c>
      <c r="S1118" s="88">
        <v>144</v>
      </c>
      <c r="AC1118" s="88">
        <v>1</v>
      </c>
      <c r="AD1118" s="88">
        <v>2</v>
      </c>
      <c r="AE1118" s="88" t="s">
        <v>108</v>
      </c>
      <c r="AF1118" s="88" t="s">
        <v>209</v>
      </c>
      <c r="AG1118" s="88">
        <v>4</v>
      </c>
      <c r="AM1118" s="88" t="s">
        <v>628</v>
      </c>
      <c r="AN1118" s="88" t="s">
        <v>629</v>
      </c>
      <c r="AO1118" s="88" t="s">
        <v>106</v>
      </c>
      <c r="AP1118" s="133" t="str">
        <f t="shared" si="68"/>
        <v>23</v>
      </c>
      <c r="AQ1118" s="133" t="str">
        <f t="shared" si="69"/>
        <v>02</v>
      </c>
      <c r="AR1118" s="133">
        <f t="shared" si="70"/>
        <v>2021</v>
      </c>
      <c r="AS1118" s="133" t="str">
        <f t="shared" si="71"/>
        <v>février</v>
      </c>
    </row>
    <row r="1119" spans="1:45" hidden="1" x14ac:dyDescent="0.25">
      <c r="A1119" s="88" t="s">
        <v>2399</v>
      </c>
      <c r="B1119" s="90">
        <v>44242</v>
      </c>
      <c r="C1119" s="88">
        <v>1</v>
      </c>
      <c r="D1119" s="88" t="s">
        <v>101</v>
      </c>
      <c r="E1119" s="126">
        <v>650000</v>
      </c>
      <c r="F1119" s="88">
        <v>6</v>
      </c>
      <c r="H1119" s="88" t="s">
        <v>195</v>
      </c>
      <c r="I1119" s="88">
        <v>7310</v>
      </c>
      <c r="J1119" s="88">
        <v>35000</v>
      </c>
      <c r="K1119" s="88">
        <v>35238</v>
      </c>
      <c r="L1119" s="88" t="s">
        <v>123</v>
      </c>
      <c r="M1119" s="89">
        <v>35</v>
      </c>
      <c r="P1119" s="88" t="s">
        <v>2400</v>
      </c>
      <c r="S1119" s="88">
        <v>5</v>
      </c>
      <c r="AC1119" s="88">
        <v>1</v>
      </c>
      <c r="AD1119" s="88">
        <v>4</v>
      </c>
      <c r="AE1119" s="88" t="s">
        <v>126</v>
      </c>
      <c r="AF1119" s="88" t="s">
        <v>258</v>
      </c>
      <c r="AG1119" s="88">
        <v>0</v>
      </c>
      <c r="AM1119" s="88" t="s">
        <v>377</v>
      </c>
      <c r="AN1119" s="88" t="s">
        <v>1059</v>
      </c>
      <c r="AO1119" s="88" t="s">
        <v>106</v>
      </c>
      <c r="AP1119" s="133" t="str">
        <f t="shared" si="68"/>
        <v>15</v>
      </c>
      <c r="AQ1119" s="133" t="str">
        <f t="shared" si="69"/>
        <v>02</v>
      </c>
      <c r="AR1119" s="133">
        <f t="shared" si="70"/>
        <v>2021</v>
      </c>
      <c r="AS1119" s="133" t="str">
        <f t="shared" si="71"/>
        <v>février</v>
      </c>
    </row>
    <row r="1120" spans="1:45" hidden="1" x14ac:dyDescent="0.25">
      <c r="A1120" s="88" t="s">
        <v>2399</v>
      </c>
      <c r="B1120" s="90">
        <v>44242</v>
      </c>
      <c r="C1120" s="88">
        <v>1</v>
      </c>
      <c r="D1120" s="88" t="s">
        <v>101</v>
      </c>
      <c r="E1120" s="126">
        <v>650000</v>
      </c>
      <c r="F1120" s="88">
        <v>4</v>
      </c>
      <c r="H1120" s="88" t="s">
        <v>195</v>
      </c>
      <c r="I1120" s="88">
        <v>7310</v>
      </c>
      <c r="J1120" s="88">
        <v>35000</v>
      </c>
      <c r="K1120" s="88">
        <v>35238</v>
      </c>
      <c r="L1120" s="88" t="s">
        <v>123</v>
      </c>
      <c r="M1120" s="89">
        <v>35</v>
      </c>
      <c r="P1120" s="88" t="s">
        <v>2400</v>
      </c>
      <c r="S1120" s="88">
        <v>1</v>
      </c>
      <c r="U1120" s="88">
        <v>2</v>
      </c>
      <c r="AC1120" s="88">
        <v>2</v>
      </c>
      <c r="AD1120" s="88">
        <v>4</v>
      </c>
      <c r="AE1120" s="88" t="s">
        <v>126</v>
      </c>
      <c r="AF1120" s="88" t="s">
        <v>152</v>
      </c>
      <c r="AG1120" s="88">
        <v>0</v>
      </c>
      <c r="AM1120" s="88" t="s">
        <v>377</v>
      </c>
      <c r="AN1120" s="88" t="s">
        <v>1059</v>
      </c>
      <c r="AO1120" s="88" t="s">
        <v>106</v>
      </c>
      <c r="AP1120" s="133" t="str">
        <f t="shared" si="68"/>
        <v>15</v>
      </c>
      <c r="AQ1120" s="133" t="str">
        <f t="shared" si="69"/>
        <v>02</v>
      </c>
      <c r="AR1120" s="133">
        <f t="shared" si="70"/>
        <v>2021</v>
      </c>
      <c r="AS1120" s="133" t="str">
        <f t="shared" si="71"/>
        <v>février</v>
      </c>
    </row>
    <row r="1121" spans="1:45" hidden="1" x14ac:dyDescent="0.25">
      <c r="A1121" s="88" t="s">
        <v>2399</v>
      </c>
      <c r="B1121" s="90">
        <v>44242</v>
      </c>
      <c r="C1121" s="88">
        <v>1</v>
      </c>
      <c r="D1121" s="88" t="s">
        <v>101</v>
      </c>
      <c r="E1121" s="126">
        <v>650000</v>
      </c>
      <c r="F1121" s="88">
        <v>6</v>
      </c>
      <c r="H1121" s="88" t="s">
        <v>195</v>
      </c>
      <c r="I1121" s="88">
        <v>7310</v>
      </c>
      <c r="J1121" s="88">
        <v>35000</v>
      </c>
      <c r="K1121" s="88">
        <v>35238</v>
      </c>
      <c r="L1121" s="88" t="s">
        <v>123</v>
      </c>
      <c r="M1121" s="89">
        <v>35</v>
      </c>
      <c r="P1121" s="88" t="s">
        <v>2400</v>
      </c>
      <c r="S1121" s="88">
        <v>3</v>
      </c>
      <c r="U1121" s="88">
        <v>4</v>
      </c>
      <c r="AC1121" s="88">
        <v>2</v>
      </c>
      <c r="AD1121" s="88">
        <v>2</v>
      </c>
      <c r="AE1121" s="88" t="s">
        <v>108</v>
      </c>
      <c r="AF1121" s="88" t="s">
        <v>221</v>
      </c>
      <c r="AG1121" s="88">
        <v>5</v>
      </c>
      <c r="AM1121" s="88" t="s">
        <v>377</v>
      </c>
      <c r="AN1121" s="88" t="s">
        <v>1059</v>
      </c>
      <c r="AO1121" s="88" t="s">
        <v>106</v>
      </c>
      <c r="AP1121" s="133" t="str">
        <f t="shared" si="68"/>
        <v>15</v>
      </c>
      <c r="AQ1121" s="133" t="str">
        <f t="shared" si="69"/>
        <v>02</v>
      </c>
      <c r="AR1121" s="133">
        <f t="shared" si="70"/>
        <v>2021</v>
      </c>
      <c r="AS1121" s="133" t="str">
        <f t="shared" si="71"/>
        <v>février</v>
      </c>
    </row>
    <row r="1122" spans="1:45" hidden="1" x14ac:dyDescent="0.25">
      <c r="A1122" s="88" t="s">
        <v>2399</v>
      </c>
      <c r="B1122" s="90">
        <v>44242</v>
      </c>
      <c r="C1122" s="88">
        <v>1</v>
      </c>
      <c r="D1122" s="88" t="s">
        <v>101</v>
      </c>
      <c r="E1122" s="126">
        <v>650000</v>
      </c>
      <c r="F1122" s="88">
        <v>6</v>
      </c>
      <c r="H1122" s="88" t="s">
        <v>195</v>
      </c>
      <c r="I1122" s="88">
        <v>7310</v>
      </c>
      <c r="J1122" s="88">
        <v>35000</v>
      </c>
      <c r="K1122" s="88">
        <v>35238</v>
      </c>
      <c r="L1122" s="88" t="s">
        <v>123</v>
      </c>
      <c r="M1122" s="89">
        <v>35</v>
      </c>
      <c r="P1122" s="88" t="s">
        <v>1210</v>
      </c>
      <c r="S1122" s="88">
        <v>24</v>
      </c>
      <c r="AC1122" s="88">
        <v>1</v>
      </c>
      <c r="AD1122" s="88">
        <v>4</v>
      </c>
      <c r="AE1122" s="88" t="s">
        <v>126</v>
      </c>
      <c r="AF1122" s="88" t="s">
        <v>221</v>
      </c>
      <c r="AG1122" s="88">
        <v>0</v>
      </c>
      <c r="AM1122" s="88" t="s">
        <v>1212</v>
      </c>
      <c r="AN1122" s="88" t="s">
        <v>1213</v>
      </c>
      <c r="AO1122" s="88" t="s">
        <v>106</v>
      </c>
      <c r="AP1122" s="133" t="str">
        <f t="shared" si="68"/>
        <v>15</v>
      </c>
      <c r="AQ1122" s="133" t="str">
        <f t="shared" si="69"/>
        <v>02</v>
      </c>
      <c r="AR1122" s="133">
        <f t="shared" si="70"/>
        <v>2021</v>
      </c>
      <c r="AS1122" s="133" t="str">
        <f t="shared" si="71"/>
        <v>février</v>
      </c>
    </row>
    <row r="1123" spans="1:45" hidden="1" x14ac:dyDescent="0.25">
      <c r="A1123" s="88" t="s">
        <v>2401</v>
      </c>
      <c r="B1123" s="90">
        <v>44245</v>
      </c>
      <c r="C1123" s="88">
        <v>1</v>
      </c>
      <c r="D1123" s="88" t="s">
        <v>101</v>
      </c>
      <c r="E1123" s="126">
        <v>85000</v>
      </c>
      <c r="F1123" s="88">
        <v>24</v>
      </c>
      <c r="H1123" s="88" t="s">
        <v>236</v>
      </c>
      <c r="I1123" s="88">
        <v>5710</v>
      </c>
      <c r="J1123" s="88">
        <v>35000</v>
      </c>
      <c r="K1123" s="88">
        <v>35238</v>
      </c>
      <c r="L1123" s="88" t="s">
        <v>123</v>
      </c>
      <c r="M1123" s="89">
        <v>35</v>
      </c>
      <c r="P1123" s="88" t="s">
        <v>1282</v>
      </c>
      <c r="S1123" s="88">
        <v>19</v>
      </c>
      <c r="T1123" s="88" t="s">
        <v>1671</v>
      </c>
      <c r="U1123" s="88">
        <v>26</v>
      </c>
      <c r="AC1123" s="88">
        <v>2</v>
      </c>
      <c r="AD1123" s="88">
        <v>2</v>
      </c>
      <c r="AE1123" s="88" t="s">
        <v>108</v>
      </c>
      <c r="AF1123" s="88" t="s">
        <v>187</v>
      </c>
      <c r="AG1123" s="88">
        <v>2</v>
      </c>
      <c r="AM1123" s="88" t="s">
        <v>1283</v>
      </c>
      <c r="AN1123" s="88" t="s">
        <v>1284</v>
      </c>
      <c r="AO1123" s="88" t="s">
        <v>106</v>
      </c>
      <c r="AP1123" s="133" t="str">
        <f t="shared" si="68"/>
        <v>18</v>
      </c>
      <c r="AQ1123" s="133" t="str">
        <f t="shared" si="69"/>
        <v>02</v>
      </c>
      <c r="AR1123" s="133">
        <f t="shared" si="70"/>
        <v>2021</v>
      </c>
      <c r="AS1123" s="133" t="str">
        <f t="shared" si="71"/>
        <v>février</v>
      </c>
    </row>
    <row r="1124" spans="1:45" hidden="1" x14ac:dyDescent="0.25">
      <c r="A1124" s="88" t="s">
        <v>2402</v>
      </c>
      <c r="B1124" s="90">
        <v>44229</v>
      </c>
      <c r="C1124" s="88">
        <v>1</v>
      </c>
      <c r="D1124" s="88" t="s">
        <v>101</v>
      </c>
      <c r="E1124" s="126">
        <v>72500</v>
      </c>
      <c r="F1124" s="88">
        <v>6</v>
      </c>
      <c r="H1124" s="88" t="s">
        <v>357</v>
      </c>
      <c r="I1124" s="88">
        <v>9290</v>
      </c>
      <c r="J1124" s="88">
        <v>35000</v>
      </c>
      <c r="K1124" s="88">
        <v>35238</v>
      </c>
      <c r="L1124" s="88" t="s">
        <v>123</v>
      </c>
      <c r="M1124" s="89">
        <v>35</v>
      </c>
      <c r="P1124" s="88" t="s">
        <v>922</v>
      </c>
      <c r="S1124" s="88">
        <v>40</v>
      </c>
      <c r="AC1124" s="88">
        <v>1</v>
      </c>
      <c r="AD1124" s="88">
        <v>2</v>
      </c>
      <c r="AE1124" s="88" t="s">
        <v>108</v>
      </c>
      <c r="AF1124" s="88" t="s">
        <v>143</v>
      </c>
      <c r="AG1124" s="88">
        <v>1</v>
      </c>
      <c r="AM1124" s="88" t="s">
        <v>923</v>
      </c>
      <c r="AN1124" s="88" t="s">
        <v>924</v>
      </c>
      <c r="AO1124" s="88" t="s">
        <v>106</v>
      </c>
      <c r="AP1124" s="133" t="str">
        <f t="shared" si="68"/>
        <v>02</v>
      </c>
      <c r="AQ1124" s="133" t="str">
        <f t="shared" si="69"/>
        <v>02</v>
      </c>
      <c r="AR1124" s="133">
        <f t="shared" si="70"/>
        <v>2021</v>
      </c>
      <c r="AS1124" s="133" t="str">
        <f t="shared" si="71"/>
        <v>février</v>
      </c>
    </row>
    <row r="1125" spans="1:45" hidden="1" x14ac:dyDescent="0.25">
      <c r="A1125" s="88" t="s">
        <v>2403</v>
      </c>
      <c r="B1125" s="90">
        <v>44245</v>
      </c>
      <c r="C1125" s="88">
        <v>1</v>
      </c>
      <c r="D1125" s="88" t="s">
        <v>101</v>
      </c>
      <c r="E1125" s="126">
        <v>155250</v>
      </c>
      <c r="F1125" s="88">
        <v>15</v>
      </c>
      <c r="H1125" s="88" t="s">
        <v>2404</v>
      </c>
      <c r="I1125" s="88">
        <v>6600</v>
      </c>
      <c r="J1125" s="88">
        <v>35000</v>
      </c>
      <c r="K1125" s="88">
        <v>35238</v>
      </c>
      <c r="L1125" s="88" t="s">
        <v>123</v>
      </c>
      <c r="M1125" s="89">
        <v>35</v>
      </c>
      <c r="P1125" s="88" t="s">
        <v>1865</v>
      </c>
      <c r="S1125" s="88">
        <v>30</v>
      </c>
      <c r="AC1125" s="88">
        <v>1</v>
      </c>
      <c r="AD1125" s="88">
        <v>3</v>
      </c>
      <c r="AE1125" s="88" t="s">
        <v>107</v>
      </c>
      <c r="AG1125" s="88">
        <v>0</v>
      </c>
      <c r="AM1125" s="88" t="s">
        <v>1866</v>
      </c>
      <c r="AN1125" s="88" t="s">
        <v>1008</v>
      </c>
      <c r="AO1125" s="88" t="s">
        <v>106</v>
      </c>
      <c r="AP1125" s="133" t="str">
        <f t="shared" si="68"/>
        <v>18</v>
      </c>
      <c r="AQ1125" s="133" t="str">
        <f t="shared" si="69"/>
        <v>02</v>
      </c>
      <c r="AR1125" s="133">
        <f t="shared" si="70"/>
        <v>2021</v>
      </c>
      <c r="AS1125" s="133" t="str">
        <f t="shared" si="71"/>
        <v>février</v>
      </c>
    </row>
    <row r="1126" spans="1:45" hidden="1" x14ac:dyDescent="0.25">
      <c r="A1126" s="88" t="s">
        <v>2403</v>
      </c>
      <c r="B1126" s="90">
        <v>44245</v>
      </c>
      <c r="C1126" s="88">
        <v>1</v>
      </c>
      <c r="D1126" s="88" t="s">
        <v>101</v>
      </c>
      <c r="E1126" s="126">
        <v>155250</v>
      </c>
      <c r="F1126" s="88">
        <v>15</v>
      </c>
      <c r="H1126" s="88" t="s">
        <v>2404</v>
      </c>
      <c r="I1126" s="88">
        <v>6600</v>
      </c>
      <c r="J1126" s="88">
        <v>35000</v>
      </c>
      <c r="K1126" s="88">
        <v>35238</v>
      </c>
      <c r="L1126" s="88" t="s">
        <v>123</v>
      </c>
      <c r="M1126" s="89">
        <v>35</v>
      </c>
      <c r="P1126" s="88" t="s">
        <v>1865</v>
      </c>
      <c r="S1126" s="88">
        <v>10</v>
      </c>
      <c r="U1126" s="88">
        <v>27</v>
      </c>
      <c r="V1126" s="88" t="s">
        <v>759</v>
      </c>
      <c r="AC1126" s="88">
        <v>2</v>
      </c>
      <c r="AD1126" s="88">
        <v>2</v>
      </c>
      <c r="AE1126" s="88" t="s">
        <v>108</v>
      </c>
      <c r="AF1126" s="88" t="s">
        <v>254</v>
      </c>
      <c r="AG1126" s="88">
        <v>2</v>
      </c>
      <c r="AM1126" s="88" t="s">
        <v>1866</v>
      </c>
      <c r="AN1126" s="88" t="s">
        <v>1008</v>
      </c>
      <c r="AO1126" s="88" t="s">
        <v>106</v>
      </c>
      <c r="AP1126" s="133" t="str">
        <f t="shared" si="68"/>
        <v>18</v>
      </c>
      <c r="AQ1126" s="133" t="str">
        <f t="shared" si="69"/>
        <v>02</v>
      </c>
      <c r="AR1126" s="133">
        <f t="shared" si="70"/>
        <v>2021</v>
      </c>
      <c r="AS1126" s="133" t="str">
        <f t="shared" si="71"/>
        <v>février</v>
      </c>
    </row>
    <row r="1127" spans="1:45" hidden="1" x14ac:dyDescent="0.25">
      <c r="A1127" s="88" t="s">
        <v>2405</v>
      </c>
      <c r="B1127" s="90">
        <v>44253</v>
      </c>
      <c r="C1127" s="88">
        <v>1</v>
      </c>
      <c r="D1127" s="88" t="s">
        <v>101</v>
      </c>
      <c r="E1127" s="126">
        <v>170000</v>
      </c>
      <c r="F1127" s="88">
        <v>4</v>
      </c>
      <c r="G1127" s="88" t="s">
        <v>122</v>
      </c>
      <c r="H1127" s="88" t="s">
        <v>975</v>
      </c>
      <c r="I1127" s="88">
        <v>5650</v>
      </c>
      <c r="J1127" s="88">
        <v>35000</v>
      </c>
      <c r="K1127" s="88">
        <v>35238</v>
      </c>
      <c r="L1127" s="88" t="s">
        <v>123</v>
      </c>
      <c r="M1127" s="89">
        <v>35</v>
      </c>
      <c r="P1127" s="88" t="s">
        <v>976</v>
      </c>
      <c r="S1127" s="88">
        <v>13</v>
      </c>
      <c r="AC1127" s="88">
        <v>1</v>
      </c>
      <c r="AD1127" s="88">
        <v>2</v>
      </c>
      <c r="AE1127" s="88" t="s">
        <v>108</v>
      </c>
      <c r="AF1127" s="88" t="s">
        <v>164</v>
      </c>
      <c r="AG1127" s="88">
        <v>2</v>
      </c>
      <c r="AM1127" s="88" t="s">
        <v>977</v>
      </c>
      <c r="AN1127" s="88" t="s">
        <v>978</v>
      </c>
      <c r="AO1127" s="88" t="s">
        <v>106</v>
      </c>
      <c r="AP1127" s="133" t="str">
        <f t="shared" si="68"/>
        <v>26</v>
      </c>
      <c r="AQ1127" s="133" t="str">
        <f t="shared" si="69"/>
        <v>02</v>
      </c>
      <c r="AR1127" s="133">
        <f t="shared" si="70"/>
        <v>2021</v>
      </c>
      <c r="AS1127" s="133" t="str">
        <f t="shared" si="71"/>
        <v>février</v>
      </c>
    </row>
    <row r="1128" spans="1:45" hidden="1" x14ac:dyDescent="0.25">
      <c r="A1128" s="88" t="s">
        <v>2406</v>
      </c>
      <c r="B1128" s="90">
        <v>44267</v>
      </c>
      <c r="C1128" s="88">
        <v>1</v>
      </c>
      <c r="D1128" s="88" t="s">
        <v>101</v>
      </c>
      <c r="E1128" s="126">
        <v>23700</v>
      </c>
      <c r="F1128" s="88">
        <v>13</v>
      </c>
      <c r="H1128" s="88" t="s">
        <v>840</v>
      </c>
      <c r="I1128" s="88">
        <v>7810</v>
      </c>
      <c r="J1128" s="88">
        <v>35000</v>
      </c>
      <c r="K1128" s="88">
        <v>35238</v>
      </c>
      <c r="L1128" s="88" t="s">
        <v>123</v>
      </c>
      <c r="M1128" s="89">
        <v>35</v>
      </c>
      <c r="P1128" s="88" t="s">
        <v>901</v>
      </c>
      <c r="S1128" s="88">
        <v>29</v>
      </c>
      <c r="T1128" s="88" t="s">
        <v>605</v>
      </c>
      <c r="U1128" s="88">
        <v>30</v>
      </c>
      <c r="AC1128" s="88">
        <v>2</v>
      </c>
      <c r="AD1128" s="88">
        <v>2</v>
      </c>
      <c r="AE1128" s="88" t="s">
        <v>108</v>
      </c>
      <c r="AF1128" s="88" t="s">
        <v>131</v>
      </c>
      <c r="AG1128" s="88">
        <v>2</v>
      </c>
      <c r="AM1128" s="88" t="s">
        <v>902</v>
      </c>
      <c r="AN1128" s="88" t="s">
        <v>903</v>
      </c>
      <c r="AO1128" s="88" t="s">
        <v>106</v>
      </c>
      <c r="AP1128" s="133" t="str">
        <f t="shared" si="68"/>
        <v>12</v>
      </c>
      <c r="AQ1128" s="133" t="str">
        <f t="shared" si="69"/>
        <v>03</v>
      </c>
      <c r="AR1128" s="133">
        <f t="shared" si="70"/>
        <v>2021</v>
      </c>
      <c r="AS1128" s="133" t="str">
        <f t="shared" si="71"/>
        <v>mars</v>
      </c>
    </row>
    <row r="1129" spans="1:45" hidden="1" x14ac:dyDescent="0.25">
      <c r="A1129" s="88" t="s">
        <v>2407</v>
      </c>
      <c r="B1129" s="90">
        <v>44264</v>
      </c>
      <c r="C1129" s="88">
        <v>1</v>
      </c>
      <c r="D1129" s="88" t="s">
        <v>101</v>
      </c>
      <c r="E1129" s="126">
        <v>259000</v>
      </c>
      <c r="F1129" s="88">
        <v>2</v>
      </c>
      <c r="H1129" s="88" t="s">
        <v>287</v>
      </c>
      <c r="I1129" s="88">
        <v>6640</v>
      </c>
      <c r="J1129" s="88">
        <v>35000</v>
      </c>
      <c r="K1129" s="88">
        <v>35238</v>
      </c>
      <c r="L1129" s="88" t="s">
        <v>123</v>
      </c>
      <c r="M1129" s="89">
        <v>35</v>
      </c>
      <c r="P1129" s="88" t="s">
        <v>1928</v>
      </c>
      <c r="S1129" s="88">
        <v>24</v>
      </c>
      <c r="T1129" s="88" t="s">
        <v>819</v>
      </c>
      <c r="U1129" s="88">
        <v>25</v>
      </c>
      <c r="W1129" s="88">
        <v>26</v>
      </c>
      <c r="Y1129" s="88">
        <v>27</v>
      </c>
      <c r="AC1129" s="88">
        <v>4</v>
      </c>
      <c r="AD1129" s="88">
        <v>2</v>
      </c>
      <c r="AE1129" s="88" t="s">
        <v>108</v>
      </c>
      <c r="AF1129" s="88" t="s">
        <v>120</v>
      </c>
      <c r="AG1129" s="88">
        <v>2</v>
      </c>
      <c r="AM1129" s="88" t="s">
        <v>1929</v>
      </c>
      <c r="AN1129" s="88" t="s">
        <v>1930</v>
      </c>
      <c r="AO1129" s="88" t="s">
        <v>106</v>
      </c>
      <c r="AP1129" s="133" t="str">
        <f t="shared" si="68"/>
        <v>09</v>
      </c>
      <c r="AQ1129" s="133" t="str">
        <f t="shared" si="69"/>
        <v>03</v>
      </c>
      <c r="AR1129" s="133">
        <f t="shared" si="70"/>
        <v>2021</v>
      </c>
      <c r="AS1129" s="133" t="str">
        <f t="shared" si="71"/>
        <v>mars</v>
      </c>
    </row>
    <row r="1130" spans="1:45" hidden="1" x14ac:dyDescent="0.25">
      <c r="A1130" s="88" t="s">
        <v>2407</v>
      </c>
      <c r="B1130" s="90">
        <v>44264</v>
      </c>
      <c r="C1130" s="88">
        <v>1</v>
      </c>
      <c r="D1130" s="88" t="s">
        <v>101</v>
      </c>
      <c r="E1130" s="126">
        <v>259000</v>
      </c>
      <c r="F1130" s="88">
        <v>2</v>
      </c>
      <c r="H1130" s="88" t="s">
        <v>287</v>
      </c>
      <c r="I1130" s="88">
        <v>6640</v>
      </c>
      <c r="J1130" s="88">
        <v>35000</v>
      </c>
      <c r="K1130" s="88">
        <v>35238</v>
      </c>
      <c r="L1130" s="88" t="s">
        <v>123</v>
      </c>
      <c r="M1130" s="89">
        <v>35</v>
      </c>
      <c r="P1130" s="88" t="s">
        <v>1928</v>
      </c>
      <c r="S1130" s="88">
        <v>27</v>
      </c>
      <c r="AC1130" s="88">
        <v>1</v>
      </c>
      <c r="AD1130" s="88">
        <v>3</v>
      </c>
      <c r="AE1130" s="88" t="s">
        <v>107</v>
      </c>
      <c r="AG1130" s="88">
        <v>0</v>
      </c>
      <c r="AM1130" s="88" t="s">
        <v>1929</v>
      </c>
      <c r="AN1130" s="88" t="s">
        <v>1930</v>
      </c>
      <c r="AO1130" s="88" t="s">
        <v>106</v>
      </c>
      <c r="AP1130" s="133" t="str">
        <f t="shared" si="68"/>
        <v>09</v>
      </c>
      <c r="AQ1130" s="133" t="str">
        <f t="shared" si="69"/>
        <v>03</v>
      </c>
      <c r="AR1130" s="133">
        <f t="shared" si="70"/>
        <v>2021</v>
      </c>
      <c r="AS1130" s="133" t="str">
        <f t="shared" si="71"/>
        <v>mars</v>
      </c>
    </row>
    <row r="1131" spans="1:45" hidden="1" x14ac:dyDescent="0.25">
      <c r="A1131" s="88" t="s">
        <v>2408</v>
      </c>
      <c r="B1131" s="90">
        <v>44265</v>
      </c>
      <c r="C1131" s="88">
        <v>1</v>
      </c>
      <c r="D1131" s="88" t="s">
        <v>101</v>
      </c>
      <c r="E1131" s="126">
        <v>10000</v>
      </c>
      <c r="F1131" s="88">
        <v>11</v>
      </c>
      <c r="H1131" s="88" t="s">
        <v>411</v>
      </c>
      <c r="I1131" s="88">
        <v>5410</v>
      </c>
      <c r="J1131" s="88">
        <v>35000</v>
      </c>
      <c r="K1131" s="88">
        <v>35238</v>
      </c>
      <c r="L1131" s="88" t="s">
        <v>123</v>
      </c>
      <c r="M1131" s="89">
        <v>35</v>
      </c>
      <c r="P1131" s="88" t="s">
        <v>956</v>
      </c>
      <c r="S1131" s="88">
        <v>46</v>
      </c>
      <c r="T1131" s="88" t="s">
        <v>225</v>
      </c>
      <c r="AC1131" s="88">
        <v>1</v>
      </c>
      <c r="AD1131" s="88">
        <v>2</v>
      </c>
      <c r="AE1131" s="88" t="s">
        <v>108</v>
      </c>
      <c r="AF1131" s="88" t="s">
        <v>198</v>
      </c>
      <c r="AG1131" s="88">
        <v>1</v>
      </c>
      <c r="AM1131" s="88" t="s">
        <v>958</v>
      </c>
      <c r="AN1131" s="88" t="s">
        <v>959</v>
      </c>
      <c r="AO1131" s="88" t="s">
        <v>106</v>
      </c>
      <c r="AP1131" s="133" t="str">
        <f t="shared" si="68"/>
        <v>10</v>
      </c>
      <c r="AQ1131" s="133" t="str">
        <f t="shared" si="69"/>
        <v>03</v>
      </c>
      <c r="AR1131" s="133">
        <f t="shared" si="70"/>
        <v>2021</v>
      </c>
      <c r="AS1131" s="133" t="str">
        <f t="shared" si="71"/>
        <v>mars</v>
      </c>
    </row>
    <row r="1132" spans="1:45" hidden="1" x14ac:dyDescent="0.25">
      <c r="A1132" s="88" t="s">
        <v>2409</v>
      </c>
      <c r="B1132" s="90">
        <v>44264</v>
      </c>
      <c r="C1132" s="88">
        <v>1</v>
      </c>
      <c r="D1132" s="88" t="s">
        <v>101</v>
      </c>
      <c r="E1132" s="126">
        <v>9100</v>
      </c>
      <c r="F1132" s="88">
        <v>13</v>
      </c>
      <c r="H1132" s="88" t="s">
        <v>195</v>
      </c>
      <c r="I1132" s="88">
        <v>7310</v>
      </c>
      <c r="J1132" s="88">
        <v>35000</v>
      </c>
      <c r="K1132" s="88">
        <v>35238</v>
      </c>
      <c r="L1132" s="88" t="s">
        <v>123</v>
      </c>
      <c r="M1132" s="89">
        <v>35</v>
      </c>
      <c r="P1132" s="88" t="s">
        <v>1457</v>
      </c>
      <c r="S1132" s="88">
        <v>7</v>
      </c>
      <c r="U1132" s="88">
        <v>8</v>
      </c>
      <c r="V1132" s="88" t="s">
        <v>2410</v>
      </c>
      <c r="AC1132" s="88">
        <v>2</v>
      </c>
      <c r="AD1132" s="88">
        <v>2</v>
      </c>
      <c r="AE1132" s="88" t="s">
        <v>108</v>
      </c>
      <c r="AF1132" s="88" t="s">
        <v>157</v>
      </c>
      <c r="AG1132" s="88">
        <v>1</v>
      </c>
      <c r="AM1132" s="88" t="s">
        <v>389</v>
      </c>
      <c r="AN1132" s="88" t="s">
        <v>1458</v>
      </c>
      <c r="AO1132" s="88" t="s">
        <v>106</v>
      </c>
      <c r="AP1132" s="133" t="str">
        <f t="shared" si="68"/>
        <v>09</v>
      </c>
      <c r="AQ1132" s="133" t="str">
        <f t="shared" si="69"/>
        <v>03</v>
      </c>
      <c r="AR1132" s="133">
        <f t="shared" si="70"/>
        <v>2021</v>
      </c>
      <c r="AS1132" s="133" t="str">
        <f t="shared" si="71"/>
        <v>mars</v>
      </c>
    </row>
    <row r="1133" spans="1:45" hidden="1" x14ac:dyDescent="0.25">
      <c r="A1133" s="88" t="s">
        <v>2411</v>
      </c>
      <c r="B1133" s="90">
        <v>44250</v>
      </c>
      <c r="C1133" s="88">
        <v>1</v>
      </c>
      <c r="D1133" s="88" t="s">
        <v>101</v>
      </c>
      <c r="E1133" s="126">
        <v>116000</v>
      </c>
      <c r="F1133" s="88">
        <v>1</v>
      </c>
      <c r="H1133" s="88" t="s">
        <v>432</v>
      </c>
      <c r="I1133" s="88">
        <v>1810</v>
      </c>
      <c r="J1133" s="88">
        <v>35000</v>
      </c>
      <c r="K1133" s="88">
        <v>35238</v>
      </c>
      <c r="L1133" s="88" t="s">
        <v>123</v>
      </c>
      <c r="M1133" s="89">
        <v>35</v>
      </c>
      <c r="P1133" s="88" t="s">
        <v>1714</v>
      </c>
      <c r="S1133" s="88">
        <v>31</v>
      </c>
      <c r="T1133" s="88" t="s">
        <v>656</v>
      </c>
      <c r="AC1133" s="88">
        <v>1</v>
      </c>
      <c r="AD1133" s="88">
        <v>2</v>
      </c>
      <c r="AE1133" s="88" t="s">
        <v>108</v>
      </c>
      <c r="AF1133" s="88" t="s">
        <v>308</v>
      </c>
      <c r="AG1133" s="88">
        <v>1</v>
      </c>
      <c r="AM1133" s="88" t="s">
        <v>1715</v>
      </c>
      <c r="AN1133" s="88" t="s">
        <v>1716</v>
      </c>
      <c r="AO1133" s="88" t="s">
        <v>106</v>
      </c>
      <c r="AP1133" s="133" t="str">
        <f t="shared" si="68"/>
        <v>23</v>
      </c>
      <c r="AQ1133" s="133" t="str">
        <f t="shared" si="69"/>
        <v>02</v>
      </c>
      <c r="AR1133" s="133">
        <f t="shared" si="70"/>
        <v>2021</v>
      </c>
      <c r="AS1133" s="133" t="str">
        <f t="shared" si="71"/>
        <v>février</v>
      </c>
    </row>
    <row r="1134" spans="1:45" hidden="1" x14ac:dyDescent="0.25">
      <c r="A1134" s="88" t="s">
        <v>2412</v>
      </c>
      <c r="B1134" s="90">
        <v>44249</v>
      </c>
      <c r="C1134" s="88">
        <v>1</v>
      </c>
      <c r="D1134" s="88" t="s">
        <v>101</v>
      </c>
      <c r="E1134" s="126">
        <v>79000</v>
      </c>
      <c r="F1134" s="88">
        <v>11</v>
      </c>
      <c r="H1134" s="88" t="s">
        <v>404</v>
      </c>
      <c r="I1134" s="88">
        <v>6031</v>
      </c>
      <c r="J1134" s="88">
        <v>35000</v>
      </c>
      <c r="K1134" s="88">
        <v>35238</v>
      </c>
      <c r="L1134" s="88" t="s">
        <v>123</v>
      </c>
      <c r="M1134" s="89">
        <v>35</v>
      </c>
      <c r="P1134" s="88" t="s">
        <v>427</v>
      </c>
      <c r="S1134" s="88">
        <v>10</v>
      </c>
      <c r="T1134" s="88" t="s">
        <v>2413</v>
      </c>
      <c r="AC1134" s="88">
        <v>1</v>
      </c>
      <c r="AD1134" s="88">
        <v>2</v>
      </c>
      <c r="AE1134" s="88" t="s">
        <v>108</v>
      </c>
      <c r="AF1134" s="88" t="s">
        <v>131</v>
      </c>
      <c r="AG1134" s="88">
        <v>1</v>
      </c>
      <c r="AM1134" s="88" t="s">
        <v>429</v>
      </c>
      <c r="AN1134" s="88" t="s">
        <v>430</v>
      </c>
      <c r="AO1134" s="88" t="s">
        <v>106</v>
      </c>
      <c r="AP1134" s="133" t="str">
        <f t="shared" si="68"/>
        <v>22</v>
      </c>
      <c r="AQ1134" s="133" t="str">
        <f t="shared" si="69"/>
        <v>02</v>
      </c>
      <c r="AR1134" s="133">
        <f t="shared" si="70"/>
        <v>2021</v>
      </c>
      <c r="AS1134" s="133" t="str">
        <f t="shared" si="71"/>
        <v>février</v>
      </c>
    </row>
    <row r="1135" spans="1:45" hidden="1" x14ac:dyDescent="0.25">
      <c r="A1135" s="88" t="s">
        <v>2414</v>
      </c>
      <c r="B1135" s="90">
        <v>44265</v>
      </c>
      <c r="C1135" s="88">
        <v>1</v>
      </c>
      <c r="D1135" s="88" t="s">
        <v>101</v>
      </c>
      <c r="E1135" s="126">
        <v>250000</v>
      </c>
      <c r="F1135" s="88">
        <v>12</v>
      </c>
      <c r="H1135" s="88" t="s">
        <v>522</v>
      </c>
      <c r="I1135" s="88">
        <v>8870</v>
      </c>
      <c r="J1135" s="88">
        <v>35000</v>
      </c>
      <c r="K1135" s="88">
        <v>35238</v>
      </c>
      <c r="L1135" s="88" t="s">
        <v>123</v>
      </c>
      <c r="M1135" s="89">
        <v>35</v>
      </c>
      <c r="P1135" s="88" t="s">
        <v>609</v>
      </c>
      <c r="S1135" s="88">
        <v>20</v>
      </c>
      <c r="U1135" s="88">
        <v>22</v>
      </c>
      <c r="AC1135" s="88">
        <v>2</v>
      </c>
      <c r="AD1135" s="88">
        <v>4</v>
      </c>
      <c r="AE1135" s="88" t="s">
        <v>126</v>
      </c>
      <c r="AF1135" s="88" t="s">
        <v>120</v>
      </c>
      <c r="AG1135" s="88">
        <v>0</v>
      </c>
      <c r="AM1135" s="88" t="s">
        <v>611</v>
      </c>
      <c r="AN1135" s="88" t="s">
        <v>612</v>
      </c>
      <c r="AO1135" s="88" t="s">
        <v>106</v>
      </c>
      <c r="AP1135" s="133" t="str">
        <f t="shared" si="68"/>
        <v>10</v>
      </c>
      <c r="AQ1135" s="133" t="str">
        <f t="shared" si="69"/>
        <v>03</v>
      </c>
      <c r="AR1135" s="133">
        <f t="shared" si="70"/>
        <v>2021</v>
      </c>
      <c r="AS1135" s="133" t="str">
        <f t="shared" si="71"/>
        <v>mars</v>
      </c>
    </row>
    <row r="1136" spans="1:45" hidden="1" x14ac:dyDescent="0.25">
      <c r="A1136" s="88" t="s">
        <v>2415</v>
      </c>
      <c r="B1136" s="90">
        <v>44246</v>
      </c>
      <c r="C1136" s="88">
        <v>1</v>
      </c>
      <c r="D1136" s="88" t="s">
        <v>101</v>
      </c>
      <c r="E1136" s="126">
        <v>125000</v>
      </c>
      <c r="F1136" s="88">
        <v>2</v>
      </c>
      <c r="H1136" s="88" t="s">
        <v>944</v>
      </c>
      <c r="I1136" s="88">
        <v>5090</v>
      </c>
      <c r="J1136" s="88">
        <v>35000</v>
      </c>
      <c r="K1136" s="88">
        <v>35238</v>
      </c>
      <c r="L1136" s="88" t="s">
        <v>123</v>
      </c>
      <c r="M1136" s="89">
        <v>35</v>
      </c>
      <c r="P1136" s="88" t="s">
        <v>1395</v>
      </c>
      <c r="S1136" s="88">
        <v>23</v>
      </c>
      <c r="AC1136" s="88">
        <v>1</v>
      </c>
      <c r="AD1136" s="88">
        <v>3</v>
      </c>
      <c r="AE1136" s="88" t="s">
        <v>107</v>
      </c>
      <c r="AG1136" s="88">
        <v>0</v>
      </c>
      <c r="AM1136" s="88" t="s">
        <v>376</v>
      </c>
      <c r="AN1136" s="88" t="s">
        <v>1385</v>
      </c>
      <c r="AO1136" s="88" t="s">
        <v>106</v>
      </c>
      <c r="AP1136" s="133" t="str">
        <f t="shared" si="68"/>
        <v>19</v>
      </c>
      <c r="AQ1136" s="133" t="str">
        <f t="shared" si="69"/>
        <v>02</v>
      </c>
      <c r="AR1136" s="133">
        <f t="shared" si="70"/>
        <v>2021</v>
      </c>
      <c r="AS1136" s="133" t="str">
        <f t="shared" si="71"/>
        <v>février</v>
      </c>
    </row>
    <row r="1137" spans="1:45" hidden="1" x14ac:dyDescent="0.25">
      <c r="A1137" s="88" t="s">
        <v>2415</v>
      </c>
      <c r="B1137" s="90">
        <v>44246</v>
      </c>
      <c r="C1137" s="88">
        <v>1</v>
      </c>
      <c r="D1137" s="88" t="s">
        <v>101</v>
      </c>
      <c r="E1137" s="126">
        <v>125000</v>
      </c>
      <c r="F1137" s="88">
        <v>2</v>
      </c>
      <c r="H1137" s="88" t="s">
        <v>944</v>
      </c>
      <c r="I1137" s="88">
        <v>5090</v>
      </c>
      <c r="J1137" s="88">
        <v>35000</v>
      </c>
      <c r="K1137" s="88">
        <v>35238</v>
      </c>
      <c r="L1137" s="88" t="s">
        <v>123</v>
      </c>
      <c r="M1137" s="89">
        <v>35</v>
      </c>
      <c r="P1137" s="88" t="s">
        <v>1395</v>
      </c>
      <c r="S1137" s="88">
        <v>37</v>
      </c>
      <c r="U1137" s="88">
        <v>51</v>
      </c>
      <c r="W1137" s="88">
        <v>9</v>
      </c>
      <c r="AC1137" s="88">
        <v>3</v>
      </c>
      <c r="AD1137" s="88">
        <v>2</v>
      </c>
      <c r="AE1137" s="88" t="s">
        <v>108</v>
      </c>
      <c r="AF1137" s="88" t="s">
        <v>227</v>
      </c>
      <c r="AG1137" s="88">
        <v>5</v>
      </c>
      <c r="AM1137" s="88" t="s">
        <v>376</v>
      </c>
      <c r="AN1137" s="88" t="s">
        <v>1385</v>
      </c>
      <c r="AO1137" s="88" t="s">
        <v>106</v>
      </c>
      <c r="AP1137" s="133" t="str">
        <f t="shared" si="68"/>
        <v>19</v>
      </c>
      <c r="AQ1137" s="133" t="str">
        <f t="shared" si="69"/>
        <v>02</v>
      </c>
      <c r="AR1137" s="133">
        <f t="shared" si="70"/>
        <v>2021</v>
      </c>
      <c r="AS1137" s="133" t="str">
        <f t="shared" si="71"/>
        <v>février</v>
      </c>
    </row>
    <row r="1138" spans="1:45" hidden="1" x14ac:dyDescent="0.25">
      <c r="A1138" s="88" t="s">
        <v>2416</v>
      </c>
      <c r="B1138" s="90">
        <v>44259</v>
      </c>
      <c r="C1138" s="88">
        <v>1</v>
      </c>
      <c r="D1138" s="88" t="s">
        <v>101</v>
      </c>
      <c r="E1138" s="126">
        <v>167000</v>
      </c>
      <c r="F1138" s="88">
        <v>11</v>
      </c>
      <c r="H1138" s="88" t="s">
        <v>347</v>
      </c>
      <c r="I1138" s="88">
        <v>2720</v>
      </c>
      <c r="J1138" s="88">
        <v>35000</v>
      </c>
      <c r="K1138" s="88">
        <v>35238</v>
      </c>
      <c r="L1138" s="88" t="s">
        <v>123</v>
      </c>
      <c r="M1138" s="89">
        <v>35</v>
      </c>
      <c r="P1138" s="88" t="s">
        <v>632</v>
      </c>
      <c r="S1138" s="88">
        <v>405</v>
      </c>
      <c r="T1138" s="88" t="s">
        <v>832</v>
      </c>
      <c r="AC1138" s="88">
        <v>1</v>
      </c>
      <c r="AD1138" s="88">
        <v>2</v>
      </c>
      <c r="AE1138" s="88" t="s">
        <v>108</v>
      </c>
      <c r="AF1138" s="88" t="s">
        <v>249</v>
      </c>
      <c r="AG1138" s="88">
        <v>2</v>
      </c>
      <c r="AM1138" s="88" t="s">
        <v>633</v>
      </c>
      <c r="AN1138" s="88" t="s">
        <v>634</v>
      </c>
      <c r="AO1138" s="88" t="s">
        <v>106</v>
      </c>
      <c r="AP1138" s="133" t="str">
        <f t="shared" si="68"/>
        <v>04</v>
      </c>
      <c r="AQ1138" s="133" t="str">
        <f t="shared" si="69"/>
        <v>03</v>
      </c>
      <c r="AR1138" s="133">
        <f t="shared" si="70"/>
        <v>2021</v>
      </c>
      <c r="AS1138" s="133" t="str">
        <f t="shared" si="71"/>
        <v>mars</v>
      </c>
    </row>
    <row r="1139" spans="1:45" hidden="1" x14ac:dyDescent="0.25">
      <c r="A1139" s="88" t="s">
        <v>2416</v>
      </c>
      <c r="B1139" s="90">
        <v>44259</v>
      </c>
      <c r="C1139" s="88">
        <v>1</v>
      </c>
      <c r="D1139" s="88" t="s">
        <v>101</v>
      </c>
      <c r="E1139" s="126">
        <v>167000</v>
      </c>
      <c r="F1139" s="88">
        <v>11</v>
      </c>
      <c r="H1139" s="88" t="s">
        <v>347</v>
      </c>
      <c r="I1139" s="88">
        <v>2720</v>
      </c>
      <c r="J1139" s="88">
        <v>35000</v>
      </c>
      <c r="K1139" s="88">
        <v>35238</v>
      </c>
      <c r="L1139" s="88" t="s">
        <v>123</v>
      </c>
      <c r="M1139" s="89">
        <v>35</v>
      </c>
      <c r="P1139" s="88" t="s">
        <v>632</v>
      </c>
      <c r="S1139" s="88">
        <v>52</v>
      </c>
      <c r="AC1139" s="88">
        <v>1</v>
      </c>
      <c r="AD1139" s="88">
        <v>3</v>
      </c>
      <c r="AE1139" s="88" t="s">
        <v>107</v>
      </c>
      <c r="AG1139" s="88">
        <v>0</v>
      </c>
      <c r="AM1139" s="88" t="s">
        <v>633</v>
      </c>
      <c r="AN1139" s="88" t="s">
        <v>634</v>
      </c>
      <c r="AO1139" s="88" t="s">
        <v>106</v>
      </c>
      <c r="AP1139" s="133" t="str">
        <f t="shared" si="68"/>
        <v>04</v>
      </c>
      <c r="AQ1139" s="133" t="str">
        <f t="shared" si="69"/>
        <v>03</v>
      </c>
      <c r="AR1139" s="133">
        <f t="shared" si="70"/>
        <v>2021</v>
      </c>
      <c r="AS1139" s="133" t="str">
        <f t="shared" si="71"/>
        <v>mars</v>
      </c>
    </row>
    <row r="1140" spans="1:45" hidden="1" x14ac:dyDescent="0.25">
      <c r="A1140" s="88" t="s">
        <v>2417</v>
      </c>
      <c r="B1140" s="90">
        <v>44265</v>
      </c>
      <c r="C1140" s="88">
        <v>1</v>
      </c>
      <c r="D1140" s="88" t="s">
        <v>101</v>
      </c>
      <c r="E1140" s="126">
        <v>280000</v>
      </c>
      <c r="F1140" s="88">
        <v>14</v>
      </c>
      <c r="H1140" s="88" t="s">
        <v>195</v>
      </c>
      <c r="I1140" s="88">
        <v>7310</v>
      </c>
      <c r="J1140" s="88">
        <v>35000</v>
      </c>
      <c r="K1140" s="88">
        <v>35238</v>
      </c>
      <c r="L1140" s="88" t="s">
        <v>123</v>
      </c>
      <c r="M1140" s="89">
        <v>35</v>
      </c>
      <c r="P1140" s="88" t="s">
        <v>1532</v>
      </c>
      <c r="S1140" s="88">
        <v>31</v>
      </c>
      <c r="U1140" s="88">
        <v>43</v>
      </c>
      <c r="W1140" s="88">
        <v>44</v>
      </c>
      <c r="AC1140" s="88">
        <v>3</v>
      </c>
      <c r="AD1140" s="88">
        <v>4</v>
      </c>
      <c r="AE1140" s="88" t="s">
        <v>126</v>
      </c>
      <c r="AF1140" s="88" t="s">
        <v>381</v>
      </c>
      <c r="AG1140" s="88">
        <v>0</v>
      </c>
      <c r="AM1140" s="88" t="s">
        <v>1534</v>
      </c>
      <c r="AN1140" s="88" t="s">
        <v>1535</v>
      </c>
      <c r="AO1140" s="88" t="s">
        <v>106</v>
      </c>
      <c r="AP1140" s="133" t="str">
        <f t="shared" si="68"/>
        <v>10</v>
      </c>
      <c r="AQ1140" s="133" t="str">
        <f t="shared" si="69"/>
        <v>03</v>
      </c>
      <c r="AR1140" s="133">
        <f t="shared" si="70"/>
        <v>2021</v>
      </c>
      <c r="AS1140" s="133" t="str">
        <f t="shared" si="71"/>
        <v>mars</v>
      </c>
    </row>
    <row r="1141" spans="1:45" hidden="1" x14ac:dyDescent="0.25">
      <c r="A1141" s="88" t="s">
        <v>2418</v>
      </c>
      <c r="B1141" s="90">
        <v>44270</v>
      </c>
      <c r="C1141" s="88">
        <v>1</v>
      </c>
      <c r="D1141" s="88" t="s">
        <v>101</v>
      </c>
      <c r="E1141" s="126">
        <v>340000</v>
      </c>
      <c r="F1141" s="88">
        <v>6</v>
      </c>
      <c r="H1141" s="88" t="s">
        <v>368</v>
      </c>
      <c r="I1141" s="88">
        <v>770</v>
      </c>
      <c r="J1141" s="88">
        <v>35000</v>
      </c>
      <c r="K1141" s="88">
        <v>35238</v>
      </c>
      <c r="L1141" s="88" t="s">
        <v>123</v>
      </c>
      <c r="M1141" s="89">
        <v>35</v>
      </c>
      <c r="P1141" s="88" t="s">
        <v>1307</v>
      </c>
      <c r="S1141" s="88">
        <v>4</v>
      </c>
      <c r="T1141" s="88" t="s">
        <v>1179</v>
      </c>
      <c r="AC1141" s="88">
        <v>1</v>
      </c>
      <c r="AD1141" s="88">
        <v>4</v>
      </c>
      <c r="AE1141" s="88" t="s">
        <v>126</v>
      </c>
      <c r="AF1141" s="88" t="s">
        <v>109</v>
      </c>
      <c r="AG1141" s="88">
        <v>0</v>
      </c>
      <c r="AM1141" s="88" t="s">
        <v>533</v>
      </c>
      <c r="AN1141" s="88" t="s">
        <v>1308</v>
      </c>
      <c r="AO1141" s="88" t="s">
        <v>106</v>
      </c>
      <c r="AP1141" s="133" t="str">
        <f t="shared" si="68"/>
        <v>15</v>
      </c>
      <c r="AQ1141" s="133" t="str">
        <f t="shared" si="69"/>
        <v>03</v>
      </c>
      <c r="AR1141" s="133">
        <f t="shared" si="70"/>
        <v>2021</v>
      </c>
      <c r="AS1141" s="133" t="str">
        <f t="shared" si="71"/>
        <v>mars</v>
      </c>
    </row>
    <row r="1142" spans="1:45" hidden="1" x14ac:dyDescent="0.25">
      <c r="A1142" s="88" t="s">
        <v>2418</v>
      </c>
      <c r="B1142" s="90">
        <v>44270</v>
      </c>
      <c r="C1142" s="88">
        <v>1</v>
      </c>
      <c r="D1142" s="88" t="s">
        <v>101</v>
      </c>
      <c r="E1142" s="126">
        <v>340000</v>
      </c>
      <c r="F1142" s="88">
        <v>6</v>
      </c>
      <c r="H1142" s="88" t="s">
        <v>368</v>
      </c>
      <c r="I1142" s="88">
        <v>770</v>
      </c>
      <c r="J1142" s="88">
        <v>35000</v>
      </c>
      <c r="K1142" s="88">
        <v>35238</v>
      </c>
      <c r="L1142" s="88" t="s">
        <v>123</v>
      </c>
      <c r="M1142" s="89">
        <v>35</v>
      </c>
      <c r="P1142" s="88" t="s">
        <v>1307</v>
      </c>
      <c r="S1142" s="88">
        <v>4</v>
      </c>
      <c r="T1142" s="88" t="s">
        <v>1179</v>
      </c>
      <c r="AC1142" s="88">
        <v>1</v>
      </c>
      <c r="AD1142" s="88">
        <v>4</v>
      </c>
      <c r="AE1142" s="88" t="s">
        <v>126</v>
      </c>
      <c r="AF1142" s="88" t="s">
        <v>251</v>
      </c>
      <c r="AG1142" s="88">
        <v>0</v>
      </c>
      <c r="AM1142" s="88" t="s">
        <v>533</v>
      </c>
      <c r="AN1142" s="88" t="s">
        <v>1308</v>
      </c>
      <c r="AO1142" s="88" t="s">
        <v>106</v>
      </c>
      <c r="AP1142" s="133" t="str">
        <f t="shared" si="68"/>
        <v>15</v>
      </c>
      <c r="AQ1142" s="133" t="str">
        <f t="shared" si="69"/>
        <v>03</v>
      </c>
      <c r="AR1142" s="133">
        <f t="shared" si="70"/>
        <v>2021</v>
      </c>
      <c r="AS1142" s="133" t="str">
        <f t="shared" si="71"/>
        <v>mars</v>
      </c>
    </row>
    <row r="1143" spans="1:45" hidden="1" x14ac:dyDescent="0.25">
      <c r="A1143" s="88" t="s">
        <v>2419</v>
      </c>
      <c r="B1143" s="90">
        <v>44271</v>
      </c>
      <c r="C1143" s="88">
        <v>1</v>
      </c>
      <c r="D1143" s="88" t="s">
        <v>101</v>
      </c>
      <c r="E1143" s="126">
        <v>224670</v>
      </c>
      <c r="F1143" s="88">
        <v>10</v>
      </c>
      <c r="H1143" s="88" t="s">
        <v>975</v>
      </c>
      <c r="I1143" s="88">
        <v>5650</v>
      </c>
      <c r="J1143" s="88">
        <v>35000</v>
      </c>
      <c r="K1143" s="88">
        <v>35238</v>
      </c>
      <c r="L1143" s="88" t="s">
        <v>123</v>
      </c>
      <c r="M1143" s="89">
        <v>35</v>
      </c>
      <c r="P1143" s="88" t="s">
        <v>1210</v>
      </c>
      <c r="S1143" s="88">
        <v>19</v>
      </c>
      <c r="T1143" s="88" t="s">
        <v>2420</v>
      </c>
      <c r="AC1143" s="88">
        <v>1</v>
      </c>
      <c r="AD1143" s="88">
        <v>2</v>
      </c>
      <c r="AE1143" s="88" t="s">
        <v>108</v>
      </c>
      <c r="AF1143" s="88" t="s">
        <v>309</v>
      </c>
      <c r="AG1143" s="88">
        <v>3</v>
      </c>
      <c r="AM1143" s="88" t="s">
        <v>1212</v>
      </c>
      <c r="AN1143" s="88" t="s">
        <v>1213</v>
      </c>
      <c r="AO1143" s="88" t="s">
        <v>106</v>
      </c>
      <c r="AP1143" s="133" t="str">
        <f t="shared" si="68"/>
        <v>16</v>
      </c>
      <c r="AQ1143" s="133" t="str">
        <f t="shared" si="69"/>
        <v>03</v>
      </c>
      <c r="AR1143" s="133">
        <f t="shared" si="70"/>
        <v>2021</v>
      </c>
      <c r="AS1143" s="133" t="str">
        <f t="shared" si="71"/>
        <v>mars</v>
      </c>
    </row>
    <row r="1144" spans="1:45" hidden="1" x14ac:dyDescent="0.25">
      <c r="A1144" s="88" t="s">
        <v>2421</v>
      </c>
      <c r="B1144" s="90">
        <v>44266</v>
      </c>
      <c r="C1144" s="88">
        <v>1</v>
      </c>
      <c r="D1144" s="88" t="s">
        <v>101</v>
      </c>
      <c r="E1144" s="126">
        <v>164500</v>
      </c>
      <c r="F1144" s="88">
        <v>1</v>
      </c>
      <c r="H1144" s="88" t="s">
        <v>493</v>
      </c>
      <c r="I1144" s="88">
        <v>1980</v>
      </c>
      <c r="J1144" s="88">
        <v>35000</v>
      </c>
      <c r="K1144" s="88">
        <v>35238</v>
      </c>
      <c r="L1144" s="88" t="s">
        <v>123</v>
      </c>
      <c r="M1144" s="89">
        <v>35</v>
      </c>
      <c r="P1144" s="88" t="s">
        <v>494</v>
      </c>
      <c r="S1144" s="88">
        <v>129</v>
      </c>
      <c r="AC1144" s="88">
        <v>1</v>
      </c>
      <c r="AD1144" s="88">
        <v>3</v>
      </c>
      <c r="AE1144" s="88" t="s">
        <v>107</v>
      </c>
      <c r="AG1144" s="88">
        <v>0</v>
      </c>
      <c r="AM1144" s="88" t="s">
        <v>495</v>
      </c>
      <c r="AN1144" s="88" t="s">
        <v>496</v>
      </c>
      <c r="AO1144" s="88" t="s">
        <v>106</v>
      </c>
      <c r="AP1144" s="133" t="str">
        <f t="shared" si="68"/>
        <v>11</v>
      </c>
      <c r="AQ1144" s="133" t="str">
        <f t="shared" si="69"/>
        <v>03</v>
      </c>
      <c r="AR1144" s="133">
        <f t="shared" si="70"/>
        <v>2021</v>
      </c>
      <c r="AS1144" s="133" t="str">
        <f t="shared" si="71"/>
        <v>mars</v>
      </c>
    </row>
    <row r="1145" spans="1:45" hidden="1" x14ac:dyDescent="0.25">
      <c r="A1145" s="88" t="s">
        <v>2421</v>
      </c>
      <c r="B1145" s="90">
        <v>44266</v>
      </c>
      <c r="C1145" s="88">
        <v>1</v>
      </c>
      <c r="D1145" s="88" t="s">
        <v>101</v>
      </c>
      <c r="E1145" s="126">
        <v>164500</v>
      </c>
      <c r="F1145" s="88">
        <v>1</v>
      </c>
      <c r="H1145" s="88" t="s">
        <v>493</v>
      </c>
      <c r="I1145" s="88">
        <v>1980</v>
      </c>
      <c r="J1145" s="88">
        <v>35000</v>
      </c>
      <c r="K1145" s="88">
        <v>35238</v>
      </c>
      <c r="L1145" s="88" t="s">
        <v>123</v>
      </c>
      <c r="M1145" s="89">
        <v>35</v>
      </c>
      <c r="P1145" s="88" t="s">
        <v>494</v>
      </c>
      <c r="S1145" s="88">
        <v>119</v>
      </c>
      <c r="T1145" s="88" t="s">
        <v>1605</v>
      </c>
      <c r="AC1145" s="88">
        <v>1</v>
      </c>
      <c r="AD1145" s="88">
        <v>2</v>
      </c>
      <c r="AE1145" s="88" t="s">
        <v>108</v>
      </c>
      <c r="AF1145" s="88" t="s">
        <v>109</v>
      </c>
      <c r="AG1145" s="88">
        <v>2</v>
      </c>
      <c r="AM1145" s="88" t="s">
        <v>495</v>
      </c>
      <c r="AN1145" s="88" t="s">
        <v>496</v>
      </c>
      <c r="AO1145" s="88" t="s">
        <v>106</v>
      </c>
      <c r="AP1145" s="133" t="str">
        <f t="shared" si="68"/>
        <v>11</v>
      </c>
      <c r="AQ1145" s="133" t="str">
        <f t="shared" si="69"/>
        <v>03</v>
      </c>
      <c r="AR1145" s="133">
        <f t="shared" si="70"/>
        <v>2021</v>
      </c>
      <c r="AS1145" s="133" t="str">
        <f t="shared" si="71"/>
        <v>mars</v>
      </c>
    </row>
    <row r="1146" spans="1:45" hidden="1" x14ac:dyDescent="0.25">
      <c r="A1146" s="88" t="s">
        <v>2422</v>
      </c>
      <c r="B1146" s="90">
        <v>44263</v>
      </c>
      <c r="C1146" s="88">
        <v>1</v>
      </c>
      <c r="D1146" s="88" t="s">
        <v>189</v>
      </c>
      <c r="E1146" s="126">
        <v>2000</v>
      </c>
      <c r="F1146" s="88">
        <v>5</v>
      </c>
      <c r="H1146" s="88" t="s">
        <v>493</v>
      </c>
      <c r="I1146" s="88">
        <v>1980</v>
      </c>
      <c r="J1146" s="88">
        <v>35000</v>
      </c>
      <c r="K1146" s="88">
        <v>35238</v>
      </c>
      <c r="L1146" s="88" t="s">
        <v>123</v>
      </c>
      <c r="M1146" s="89">
        <v>35</v>
      </c>
      <c r="P1146" s="88" t="s">
        <v>896</v>
      </c>
      <c r="S1146" s="88">
        <v>2</v>
      </c>
      <c r="AC1146" s="88">
        <v>1</v>
      </c>
      <c r="AD1146" s="88">
        <v>4</v>
      </c>
      <c r="AE1146" s="88" t="s">
        <v>126</v>
      </c>
      <c r="AF1146" s="88" t="s">
        <v>258</v>
      </c>
      <c r="AG1146" s="88">
        <v>0</v>
      </c>
      <c r="AM1146" s="88" t="s">
        <v>897</v>
      </c>
      <c r="AN1146" s="88" t="s">
        <v>898</v>
      </c>
      <c r="AO1146" s="88" t="s">
        <v>106</v>
      </c>
      <c r="AP1146" s="133" t="str">
        <f t="shared" si="68"/>
        <v>08</v>
      </c>
      <c r="AQ1146" s="133" t="str">
        <f t="shared" si="69"/>
        <v>03</v>
      </c>
      <c r="AR1146" s="133">
        <f t="shared" si="70"/>
        <v>2021</v>
      </c>
      <c r="AS1146" s="133" t="str">
        <f t="shared" si="71"/>
        <v>mars</v>
      </c>
    </row>
    <row r="1147" spans="1:45" hidden="1" x14ac:dyDescent="0.25">
      <c r="A1147" s="88" t="s">
        <v>2422</v>
      </c>
      <c r="B1147" s="90">
        <v>44263</v>
      </c>
      <c r="C1147" s="88">
        <v>2</v>
      </c>
      <c r="D1147" s="88" t="s">
        <v>189</v>
      </c>
      <c r="E1147" s="126">
        <v>2000</v>
      </c>
      <c r="F1147" s="88">
        <v>5</v>
      </c>
      <c r="H1147" s="88" t="s">
        <v>493</v>
      </c>
      <c r="I1147" s="88">
        <v>1980</v>
      </c>
      <c r="J1147" s="88">
        <v>35000</v>
      </c>
      <c r="K1147" s="88">
        <v>35238</v>
      </c>
      <c r="L1147" s="88" t="s">
        <v>123</v>
      </c>
      <c r="M1147" s="89">
        <v>35</v>
      </c>
      <c r="P1147" s="88" t="s">
        <v>896</v>
      </c>
      <c r="S1147" s="88">
        <v>9</v>
      </c>
      <c r="AC1147" s="88">
        <v>1</v>
      </c>
      <c r="AD1147" s="88">
        <v>4</v>
      </c>
      <c r="AE1147" s="88" t="s">
        <v>126</v>
      </c>
      <c r="AF1147" s="88" t="s">
        <v>148</v>
      </c>
      <c r="AG1147" s="88">
        <v>0</v>
      </c>
      <c r="AM1147" s="88" t="s">
        <v>897</v>
      </c>
      <c r="AN1147" s="88" t="s">
        <v>898</v>
      </c>
      <c r="AO1147" s="88" t="s">
        <v>106</v>
      </c>
      <c r="AP1147" s="133" t="str">
        <f t="shared" si="68"/>
        <v>08</v>
      </c>
      <c r="AQ1147" s="133" t="str">
        <f t="shared" si="69"/>
        <v>03</v>
      </c>
      <c r="AR1147" s="133">
        <f t="shared" si="70"/>
        <v>2021</v>
      </c>
      <c r="AS1147" s="133" t="str">
        <f t="shared" si="71"/>
        <v>mars</v>
      </c>
    </row>
    <row r="1148" spans="1:45" hidden="1" x14ac:dyDescent="0.25">
      <c r="A1148" s="88" t="s">
        <v>2423</v>
      </c>
      <c r="B1148" s="90">
        <v>44270</v>
      </c>
      <c r="C1148" s="88">
        <v>1</v>
      </c>
      <c r="D1148" s="88" t="s">
        <v>101</v>
      </c>
      <c r="E1148" s="126">
        <v>240615</v>
      </c>
      <c r="F1148" s="88">
        <v>1</v>
      </c>
      <c r="H1148" s="88" t="s">
        <v>651</v>
      </c>
      <c r="I1148" s="88">
        <v>1640</v>
      </c>
      <c r="J1148" s="88">
        <v>35000</v>
      </c>
      <c r="K1148" s="88">
        <v>35238</v>
      </c>
      <c r="L1148" s="88" t="s">
        <v>123</v>
      </c>
      <c r="M1148" s="89">
        <v>35</v>
      </c>
      <c r="P1148" s="88" t="s">
        <v>2424</v>
      </c>
      <c r="S1148" s="88">
        <v>24</v>
      </c>
      <c r="AC1148" s="88">
        <v>1</v>
      </c>
      <c r="AD1148" s="88">
        <v>2</v>
      </c>
      <c r="AE1148" s="88" t="s">
        <v>108</v>
      </c>
      <c r="AF1148" s="88" t="s">
        <v>159</v>
      </c>
      <c r="AG1148" s="88">
        <v>4</v>
      </c>
      <c r="AM1148" s="88" t="s">
        <v>2425</v>
      </c>
      <c r="AN1148" s="88" t="s">
        <v>2426</v>
      </c>
      <c r="AO1148" s="88" t="s">
        <v>106</v>
      </c>
      <c r="AP1148" s="133" t="str">
        <f t="shared" si="68"/>
        <v>15</v>
      </c>
      <c r="AQ1148" s="133" t="str">
        <f t="shared" si="69"/>
        <v>03</v>
      </c>
      <c r="AR1148" s="133">
        <f t="shared" si="70"/>
        <v>2021</v>
      </c>
      <c r="AS1148" s="133" t="str">
        <f t="shared" si="71"/>
        <v>mars</v>
      </c>
    </row>
    <row r="1149" spans="1:45" hidden="1" x14ac:dyDescent="0.25">
      <c r="A1149" s="88" t="s">
        <v>2423</v>
      </c>
      <c r="B1149" s="90">
        <v>44270</v>
      </c>
      <c r="C1149" s="88">
        <v>1</v>
      </c>
      <c r="D1149" s="88" t="s">
        <v>101</v>
      </c>
      <c r="E1149" s="126">
        <v>240615</v>
      </c>
      <c r="F1149" s="88">
        <v>1</v>
      </c>
      <c r="H1149" s="88" t="s">
        <v>651</v>
      </c>
      <c r="I1149" s="88">
        <v>1640</v>
      </c>
      <c r="J1149" s="88">
        <v>35000</v>
      </c>
      <c r="K1149" s="88">
        <v>35238</v>
      </c>
      <c r="L1149" s="88" t="s">
        <v>123</v>
      </c>
      <c r="M1149" s="89">
        <v>35</v>
      </c>
      <c r="P1149" s="88" t="s">
        <v>2424</v>
      </c>
      <c r="S1149" s="88">
        <v>24</v>
      </c>
      <c r="AC1149" s="88">
        <v>1</v>
      </c>
      <c r="AD1149" s="88">
        <v>2</v>
      </c>
      <c r="AE1149" s="88" t="s">
        <v>108</v>
      </c>
      <c r="AF1149" s="88" t="s">
        <v>186</v>
      </c>
      <c r="AG1149" s="88">
        <v>8</v>
      </c>
      <c r="AM1149" s="88" t="s">
        <v>2425</v>
      </c>
      <c r="AN1149" s="88" t="s">
        <v>2426</v>
      </c>
      <c r="AO1149" s="88" t="s">
        <v>106</v>
      </c>
      <c r="AP1149" s="133" t="str">
        <f t="shared" si="68"/>
        <v>15</v>
      </c>
      <c r="AQ1149" s="133" t="str">
        <f t="shared" si="69"/>
        <v>03</v>
      </c>
      <c r="AR1149" s="133">
        <f t="shared" si="70"/>
        <v>2021</v>
      </c>
      <c r="AS1149" s="133" t="str">
        <f t="shared" si="71"/>
        <v>mars</v>
      </c>
    </row>
    <row r="1150" spans="1:45" hidden="1" x14ac:dyDescent="0.25">
      <c r="A1150" s="88" t="s">
        <v>2427</v>
      </c>
      <c r="B1150" s="90">
        <v>44281</v>
      </c>
      <c r="C1150" s="88">
        <v>1</v>
      </c>
      <c r="D1150" s="88" t="s">
        <v>101</v>
      </c>
      <c r="E1150" s="126">
        <v>300000</v>
      </c>
      <c r="F1150" s="88">
        <v>14</v>
      </c>
      <c r="H1150" s="88" t="s">
        <v>236</v>
      </c>
      <c r="I1150" s="88">
        <v>5710</v>
      </c>
      <c r="J1150" s="88">
        <v>35000</v>
      </c>
      <c r="K1150" s="88">
        <v>35238</v>
      </c>
      <c r="L1150" s="88" t="s">
        <v>123</v>
      </c>
      <c r="M1150" s="89">
        <v>35</v>
      </c>
      <c r="P1150" s="88" t="s">
        <v>1697</v>
      </c>
      <c r="S1150" s="88">
        <v>43</v>
      </c>
      <c r="T1150" s="88" t="s">
        <v>1487</v>
      </c>
      <c r="U1150" s="88">
        <v>73</v>
      </c>
      <c r="AC1150" s="88">
        <v>2</v>
      </c>
      <c r="AD1150" s="88">
        <v>2</v>
      </c>
      <c r="AE1150" s="88" t="s">
        <v>108</v>
      </c>
      <c r="AF1150" s="88" t="s">
        <v>292</v>
      </c>
      <c r="AG1150" s="88">
        <v>3</v>
      </c>
      <c r="AM1150" s="88" t="s">
        <v>1692</v>
      </c>
      <c r="AN1150" s="88" t="s">
        <v>855</v>
      </c>
      <c r="AO1150" s="88" t="s">
        <v>106</v>
      </c>
      <c r="AP1150" s="133" t="str">
        <f t="shared" si="68"/>
        <v>26</v>
      </c>
      <c r="AQ1150" s="133" t="str">
        <f t="shared" si="69"/>
        <v>03</v>
      </c>
      <c r="AR1150" s="133">
        <f t="shared" si="70"/>
        <v>2021</v>
      </c>
      <c r="AS1150" s="133" t="str">
        <f t="shared" si="71"/>
        <v>mars</v>
      </c>
    </row>
    <row r="1151" spans="1:45" hidden="1" x14ac:dyDescent="0.25">
      <c r="A1151" s="88" t="s">
        <v>2427</v>
      </c>
      <c r="B1151" s="90">
        <v>44281</v>
      </c>
      <c r="C1151" s="88">
        <v>1</v>
      </c>
      <c r="D1151" s="88" t="s">
        <v>101</v>
      </c>
      <c r="E1151" s="126">
        <v>300000</v>
      </c>
      <c r="F1151" s="88">
        <v>14</v>
      </c>
      <c r="H1151" s="88" t="s">
        <v>236</v>
      </c>
      <c r="I1151" s="88">
        <v>5710</v>
      </c>
      <c r="J1151" s="88">
        <v>35000</v>
      </c>
      <c r="K1151" s="88">
        <v>35238</v>
      </c>
      <c r="L1151" s="88" t="s">
        <v>123</v>
      </c>
      <c r="M1151" s="89">
        <v>35</v>
      </c>
      <c r="P1151" s="88" t="s">
        <v>1697</v>
      </c>
      <c r="S1151" s="88">
        <v>43</v>
      </c>
      <c r="T1151" s="88" t="s">
        <v>1487</v>
      </c>
      <c r="AC1151" s="88">
        <v>1</v>
      </c>
      <c r="AD1151" s="88">
        <v>3</v>
      </c>
      <c r="AE1151" s="88" t="s">
        <v>107</v>
      </c>
      <c r="AG1151" s="88">
        <v>0</v>
      </c>
      <c r="AM1151" s="88" t="s">
        <v>1692</v>
      </c>
      <c r="AN1151" s="88" t="s">
        <v>855</v>
      </c>
      <c r="AO1151" s="88" t="s">
        <v>106</v>
      </c>
      <c r="AP1151" s="133" t="str">
        <f t="shared" si="68"/>
        <v>26</v>
      </c>
      <c r="AQ1151" s="133" t="str">
        <f t="shared" si="69"/>
        <v>03</v>
      </c>
      <c r="AR1151" s="133">
        <f t="shared" si="70"/>
        <v>2021</v>
      </c>
      <c r="AS1151" s="133" t="str">
        <f t="shared" si="71"/>
        <v>mars</v>
      </c>
    </row>
    <row r="1152" spans="1:45" hidden="1" x14ac:dyDescent="0.25">
      <c r="A1152" s="88" t="s">
        <v>2428</v>
      </c>
      <c r="B1152" s="90">
        <v>44285</v>
      </c>
      <c r="C1152" s="88">
        <v>1</v>
      </c>
      <c r="D1152" s="88" t="s">
        <v>101</v>
      </c>
      <c r="E1152" s="126">
        <v>265000</v>
      </c>
      <c r="F1152" s="88">
        <v>3</v>
      </c>
      <c r="H1152" s="88" t="s">
        <v>506</v>
      </c>
      <c r="I1152" s="88">
        <v>8710</v>
      </c>
      <c r="J1152" s="88">
        <v>35000</v>
      </c>
      <c r="K1152" s="88">
        <v>35238</v>
      </c>
      <c r="L1152" s="88" t="s">
        <v>123</v>
      </c>
      <c r="M1152" s="89">
        <v>35</v>
      </c>
      <c r="P1152" s="88" t="s">
        <v>2338</v>
      </c>
      <c r="S1152" s="88">
        <v>3</v>
      </c>
      <c r="AC1152" s="88">
        <v>1</v>
      </c>
      <c r="AD1152" s="88">
        <v>2</v>
      </c>
      <c r="AE1152" s="88" t="s">
        <v>108</v>
      </c>
      <c r="AF1152" s="88" t="s">
        <v>206</v>
      </c>
      <c r="AG1152" s="88">
        <v>5</v>
      </c>
      <c r="AM1152" s="88" t="s">
        <v>2340</v>
      </c>
      <c r="AN1152" s="88" t="s">
        <v>2341</v>
      </c>
      <c r="AO1152" s="88" t="s">
        <v>106</v>
      </c>
      <c r="AP1152" s="133" t="str">
        <f t="shared" si="68"/>
        <v>30</v>
      </c>
      <c r="AQ1152" s="133" t="str">
        <f t="shared" si="69"/>
        <v>03</v>
      </c>
      <c r="AR1152" s="133">
        <f t="shared" si="70"/>
        <v>2021</v>
      </c>
      <c r="AS1152" s="133" t="str">
        <f t="shared" si="71"/>
        <v>mars</v>
      </c>
    </row>
    <row r="1153" spans="1:45" hidden="1" x14ac:dyDescent="0.25">
      <c r="A1153" s="88" t="s">
        <v>2429</v>
      </c>
      <c r="B1153" s="90">
        <v>44286</v>
      </c>
      <c r="C1153" s="88">
        <v>1</v>
      </c>
      <c r="D1153" s="88" t="s">
        <v>101</v>
      </c>
      <c r="E1153" s="126">
        <v>9500</v>
      </c>
      <c r="F1153" s="88">
        <v>2</v>
      </c>
      <c r="H1153" s="88" t="s">
        <v>421</v>
      </c>
      <c r="I1153" s="88">
        <v>8490</v>
      </c>
      <c r="J1153" s="88">
        <v>35000</v>
      </c>
      <c r="K1153" s="88">
        <v>35238</v>
      </c>
      <c r="L1153" s="88" t="s">
        <v>123</v>
      </c>
      <c r="M1153" s="89">
        <v>35</v>
      </c>
      <c r="P1153" s="88" t="s">
        <v>422</v>
      </c>
      <c r="S1153" s="88">
        <v>155</v>
      </c>
      <c r="AC1153" s="88">
        <v>1</v>
      </c>
      <c r="AD1153" s="88">
        <v>2</v>
      </c>
      <c r="AE1153" s="88" t="s">
        <v>108</v>
      </c>
      <c r="AF1153" s="88" t="s">
        <v>278</v>
      </c>
      <c r="AG1153" s="88">
        <v>1</v>
      </c>
      <c r="AM1153" s="88" t="s">
        <v>424</v>
      </c>
      <c r="AN1153" s="88" t="s">
        <v>425</v>
      </c>
      <c r="AO1153" s="88" t="s">
        <v>106</v>
      </c>
      <c r="AP1153" s="133" t="str">
        <f t="shared" si="68"/>
        <v>31</v>
      </c>
      <c r="AQ1153" s="133" t="str">
        <f t="shared" si="69"/>
        <v>03</v>
      </c>
      <c r="AR1153" s="133">
        <f t="shared" si="70"/>
        <v>2021</v>
      </c>
      <c r="AS1153" s="133" t="str">
        <f t="shared" si="71"/>
        <v>mars</v>
      </c>
    </row>
    <row r="1154" spans="1:45" hidden="1" x14ac:dyDescent="0.25">
      <c r="A1154" s="88" t="s">
        <v>2430</v>
      </c>
      <c r="B1154" s="90">
        <v>44295</v>
      </c>
      <c r="C1154" s="88">
        <v>1</v>
      </c>
      <c r="D1154" s="88" t="s">
        <v>101</v>
      </c>
      <c r="E1154" s="126">
        <v>35000</v>
      </c>
      <c r="F1154" s="88">
        <v>6</v>
      </c>
      <c r="H1154" s="88" t="s">
        <v>371</v>
      </c>
      <c r="I1154" s="88">
        <v>8030</v>
      </c>
      <c r="J1154" s="88">
        <v>35000</v>
      </c>
      <c r="K1154" s="88">
        <v>35238</v>
      </c>
      <c r="L1154" s="88" t="s">
        <v>123</v>
      </c>
      <c r="M1154" s="89">
        <v>35</v>
      </c>
      <c r="P1154" s="88" t="s">
        <v>952</v>
      </c>
      <c r="S1154" s="88">
        <v>9</v>
      </c>
      <c r="AC1154" s="88">
        <v>1</v>
      </c>
      <c r="AD1154" s="88">
        <v>2</v>
      </c>
      <c r="AE1154" s="88" t="s">
        <v>108</v>
      </c>
      <c r="AF1154" s="88" t="s">
        <v>134</v>
      </c>
      <c r="AG1154" s="88">
        <v>1</v>
      </c>
      <c r="AM1154" s="88" t="s">
        <v>453</v>
      </c>
      <c r="AN1154" s="88" t="s">
        <v>953</v>
      </c>
      <c r="AO1154" s="88" t="s">
        <v>106</v>
      </c>
      <c r="AP1154" s="133" t="str">
        <f t="shared" si="68"/>
        <v>09</v>
      </c>
      <c r="AQ1154" s="133" t="str">
        <f t="shared" si="69"/>
        <v>04</v>
      </c>
      <c r="AR1154" s="133">
        <f t="shared" si="70"/>
        <v>2021</v>
      </c>
      <c r="AS1154" s="133" t="str">
        <f t="shared" si="71"/>
        <v>avril</v>
      </c>
    </row>
    <row r="1155" spans="1:45" hidden="1" x14ac:dyDescent="0.25">
      <c r="A1155" s="88" t="s">
        <v>2431</v>
      </c>
      <c r="B1155" s="90">
        <v>44286</v>
      </c>
      <c r="C1155" s="88">
        <v>1</v>
      </c>
      <c r="D1155" s="88" t="s">
        <v>101</v>
      </c>
      <c r="E1155" s="126">
        <v>26000</v>
      </c>
      <c r="F1155" s="88">
        <v>5</v>
      </c>
      <c r="H1155" s="88" t="s">
        <v>845</v>
      </c>
      <c r="I1155" s="88">
        <v>8790</v>
      </c>
      <c r="J1155" s="88">
        <v>35000</v>
      </c>
      <c r="K1155" s="88">
        <v>35238</v>
      </c>
      <c r="L1155" s="88" t="s">
        <v>123</v>
      </c>
      <c r="M1155" s="89">
        <v>35</v>
      </c>
      <c r="P1155" s="88" t="s">
        <v>1082</v>
      </c>
      <c r="S1155" s="88">
        <v>128</v>
      </c>
      <c r="AC1155" s="88">
        <v>1</v>
      </c>
      <c r="AD1155" s="88">
        <v>2</v>
      </c>
      <c r="AE1155" s="88" t="s">
        <v>108</v>
      </c>
      <c r="AF1155" s="88" t="s">
        <v>247</v>
      </c>
      <c r="AG1155" s="88">
        <v>2</v>
      </c>
      <c r="AM1155" s="88" t="s">
        <v>1083</v>
      </c>
      <c r="AN1155" s="88" t="s">
        <v>916</v>
      </c>
      <c r="AO1155" s="88" t="s">
        <v>106</v>
      </c>
      <c r="AP1155" s="133" t="str">
        <f t="shared" ref="AP1155:AP1218" si="72">TEXT(DAY(B1155),"jj")</f>
        <v>31</v>
      </c>
      <c r="AQ1155" s="133" t="str">
        <f t="shared" ref="AQ1155:AQ1218" si="73">TEXT(MONTH(B1155),"jj")</f>
        <v>03</v>
      </c>
      <c r="AR1155" s="133">
        <f t="shared" ref="AR1155:AR1218" si="74">YEAR(B1155)</f>
        <v>2021</v>
      </c>
      <c r="AS1155" s="133" t="str">
        <f t="shared" ref="AS1155:AS1218" si="75">TEXT(B1155, "mmmm")</f>
        <v>mars</v>
      </c>
    </row>
    <row r="1156" spans="1:45" hidden="1" x14ac:dyDescent="0.25">
      <c r="A1156" s="88" t="s">
        <v>2431</v>
      </c>
      <c r="B1156" s="90">
        <v>44286</v>
      </c>
      <c r="C1156" s="88">
        <v>1</v>
      </c>
      <c r="D1156" s="88" t="s">
        <v>101</v>
      </c>
      <c r="E1156" s="126">
        <v>26000</v>
      </c>
      <c r="F1156" s="88">
        <v>5</v>
      </c>
      <c r="H1156" s="88" t="s">
        <v>845</v>
      </c>
      <c r="I1156" s="88">
        <v>8790</v>
      </c>
      <c r="J1156" s="88">
        <v>35000</v>
      </c>
      <c r="K1156" s="88">
        <v>35238</v>
      </c>
      <c r="L1156" s="88" t="s">
        <v>123</v>
      </c>
      <c r="M1156" s="89">
        <v>35</v>
      </c>
      <c r="P1156" s="88" t="s">
        <v>1082</v>
      </c>
      <c r="S1156" s="88">
        <v>108</v>
      </c>
      <c r="U1156" s="88">
        <v>130</v>
      </c>
      <c r="V1156" s="88" t="s">
        <v>2432</v>
      </c>
      <c r="AC1156" s="88">
        <v>2</v>
      </c>
      <c r="AD1156" s="88">
        <v>2</v>
      </c>
      <c r="AE1156" s="88" t="s">
        <v>108</v>
      </c>
      <c r="AF1156" s="88" t="s">
        <v>137</v>
      </c>
      <c r="AG1156" s="88">
        <v>1</v>
      </c>
      <c r="AM1156" s="88" t="s">
        <v>1083</v>
      </c>
      <c r="AN1156" s="88" t="s">
        <v>916</v>
      </c>
      <c r="AO1156" s="88" t="s">
        <v>106</v>
      </c>
      <c r="AP1156" s="133" t="str">
        <f t="shared" si="72"/>
        <v>31</v>
      </c>
      <c r="AQ1156" s="133" t="str">
        <f t="shared" si="73"/>
        <v>03</v>
      </c>
      <c r="AR1156" s="133">
        <f t="shared" si="74"/>
        <v>2021</v>
      </c>
      <c r="AS1156" s="133" t="str">
        <f t="shared" si="75"/>
        <v>mars</v>
      </c>
    </row>
    <row r="1157" spans="1:45" hidden="1" x14ac:dyDescent="0.25">
      <c r="A1157" s="88" t="s">
        <v>2431</v>
      </c>
      <c r="B1157" s="90">
        <v>44286</v>
      </c>
      <c r="C1157" s="88">
        <v>1</v>
      </c>
      <c r="D1157" s="88" t="s">
        <v>101</v>
      </c>
      <c r="E1157" s="126">
        <v>26000</v>
      </c>
      <c r="F1157" s="88">
        <v>5</v>
      </c>
      <c r="H1157" s="88" t="s">
        <v>845</v>
      </c>
      <c r="I1157" s="88">
        <v>8790</v>
      </c>
      <c r="J1157" s="88">
        <v>35000</v>
      </c>
      <c r="K1157" s="88">
        <v>35238</v>
      </c>
      <c r="L1157" s="88" t="s">
        <v>123</v>
      </c>
      <c r="M1157" s="89">
        <v>35</v>
      </c>
      <c r="P1157" s="88" t="s">
        <v>1082</v>
      </c>
      <c r="S1157" s="88">
        <v>121</v>
      </c>
      <c r="T1157" s="88" t="s">
        <v>679</v>
      </c>
      <c r="U1157" s="88">
        <v>124</v>
      </c>
      <c r="AC1157" s="88">
        <v>2</v>
      </c>
      <c r="AD1157" s="88">
        <v>2</v>
      </c>
      <c r="AE1157" s="88" t="s">
        <v>108</v>
      </c>
      <c r="AF1157" s="88" t="s">
        <v>137</v>
      </c>
      <c r="AG1157" s="88">
        <v>1</v>
      </c>
      <c r="AM1157" s="88" t="s">
        <v>1083</v>
      </c>
      <c r="AN1157" s="88" t="s">
        <v>916</v>
      </c>
      <c r="AO1157" s="88" t="s">
        <v>106</v>
      </c>
      <c r="AP1157" s="133" t="str">
        <f t="shared" si="72"/>
        <v>31</v>
      </c>
      <c r="AQ1157" s="133" t="str">
        <f t="shared" si="73"/>
        <v>03</v>
      </c>
      <c r="AR1157" s="133">
        <f t="shared" si="74"/>
        <v>2021</v>
      </c>
      <c r="AS1157" s="133" t="str">
        <f t="shared" si="75"/>
        <v>mars</v>
      </c>
    </row>
    <row r="1158" spans="1:45" hidden="1" x14ac:dyDescent="0.25">
      <c r="A1158" s="88" t="s">
        <v>2433</v>
      </c>
      <c r="B1158" s="90">
        <v>44287</v>
      </c>
      <c r="C1158" s="88">
        <v>1</v>
      </c>
      <c r="D1158" s="88" t="s">
        <v>101</v>
      </c>
      <c r="E1158" s="126">
        <v>1</v>
      </c>
      <c r="F1158" s="88">
        <v>20</v>
      </c>
      <c r="H1158" s="88" t="s">
        <v>236</v>
      </c>
      <c r="I1158" s="88">
        <v>5710</v>
      </c>
      <c r="J1158" s="88">
        <v>35000</v>
      </c>
      <c r="K1158" s="88">
        <v>35238</v>
      </c>
      <c r="L1158" s="88" t="s">
        <v>123</v>
      </c>
      <c r="M1158" s="89">
        <v>35</v>
      </c>
      <c r="P1158" s="88" t="s">
        <v>2288</v>
      </c>
      <c r="S1158" s="88">
        <v>57</v>
      </c>
      <c r="AC1158" s="88">
        <v>1</v>
      </c>
      <c r="AD1158" s="88">
        <v>2</v>
      </c>
      <c r="AE1158" s="88" t="s">
        <v>108</v>
      </c>
      <c r="AF1158" s="88" t="s">
        <v>250</v>
      </c>
      <c r="AG1158" s="88">
        <v>2</v>
      </c>
      <c r="AM1158" s="88" t="s">
        <v>2289</v>
      </c>
      <c r="AN1158" s="88" t="s">
        <v>2290</v>
      </c>
      <c r="AO1158" s="88" t="s">
        <v>106</v>
      </c>
      <c r="AP1158" s="133" t="str">
        <f t="shared" si="72"/>
        <v>01</v>
      </c>
      <c r="AQ1158" s="133" t="str">
        <f t="shared" si="73"/>
        <v>04</v>
      </c>
      <c r="AR1158" s="133">
        <f t="shared" si="74"/>
        <v>2021</v>
      </c>
      <c r="AS1158" s="133" t="str">
        <f t="shared" si="75"/>
        <v>avril</v>
      </c>
    </row>
    <row r="1159" spans="1:45" hidden="1" x14ac:dyDescent="0.25">
      <c r="A1159" s="88" t="s">
        <v>2434</v>
      </c>
      <c r="B1159" s="90">
        <v>44286</v>
      </c>
      <c r="C1159" s="88">
        <v>1</v>
      </c>
      <c r="D1159" s="88" t="s">
        <v>101</v>
      </c>
      <c r="E1159" s="126">
        <v>76000</v>
      </c>
      <c r="F1159" s="88">
        <v>12</v>
      </c>
      <c r="H1159" s="88" t="s">
        <v>469</v>
      </c>
      <c r="I1159" s="88">
        <v>2651</v>
      </c>
      <c r="J1159" s="88">
        <v>35000</v>
      </c>
      <c r="K1159" s="88">
        <v>35238</v>
      </c>
      <c r="L1159" s="88" t="s">
        <v>123</v>
      </c>
      <c r="M1159" s="89">
        <v>35</v>
      </c>
      <c r="P1159" s="88" t="s">
        <v>994</v>
      </c>
      <c r="S1159" s="88">
        <v>40</v>
      </c>
      <c r="T1159" s="88" t="s">
        <v>444</v>
      </c>
      <c r="AC1159" s="88">
        <v>1</v>
      </c>
      <c r="AD1159" s="88">
        <v>4</v>
      </c>
      <c r="AE1159" s="88" t="s">
        <v>126</v>
      </c>
      <c r="AF1159" s="88" t="s">
        <v>263</v>
      </c>
      <c r="AG1159" s="88">
        <v>0</v>
      </c>
      <c r="AM1159" s="88" t="s">
        <v>995</v>
      </c>
      <c r="AN1159" s="88" t="s">
        <v>996</v>
      </c>
      <c r="AO1159" s="88" t="s">
        <v>106</v>
      </c>
      <c r="AP1159" s="133" t="str">
        <f t="shared" si="72"/>
        <v>31</v>
      </c>
      <c r="AQ1159" s="133" t="str">
        <f t="shared" si="73"/>
        <v>03</v>
      </c>
      <c r="AR1159" s="133">
        <f t="shared" si="74"/>
        <v>2021</v>
      </c>
      <c r="AS1159" s="133" t="str">
        <f t="shared" si="75"/>
        <v>mars</v>
      </c>
    </row>
    <row r="1160" spans="1:45" hidden="1" x14ac:dyDescent="0.25">
      <c r="A1160" s="88" t="s">
        <v>2435</v>
      </c>
      <c r="B1160" s="90">
        <v>44300</v>
      </c>
      <c r="C1160" s="88">
        <v>1</v>
      </c>
      <c r="D1160" s="88" t="s">
        <v>101</v>
      </c>
      <c r="E1160" s="126">
        <v>580000</v>
      </c>
      <c r="F1160" s="88">
        <v>7</v>
      </c>
      <c r="H1160" s="88" t="s">
        <v>404</v>
      </c>
      <c r="I1160" s="88">
        <v>6031</v>
      </c>
      <c r="J1160" s="88">
        <v>35000</v>
      </c>
      <c r="K1160" s="88">
        <v>35238</v>
      </c>
      <c r="L1160" s="88" t="s">
        <v>123</v>
      </c>
      <c r="M1160" s="89">
        <v>35</v>
      </c>
      <c r="P1160" s="88" t="s">
        <v>405</v>
      </c>
      <c r="S1160" s="88">
        <v>53</v>
      </c>
      <c r="AC1160" s="88">
        <v>1</v>
      </c>
      <c r="AD1160" s="88">
        <v>3</v>
      </c>
      <c r="AE1160" s="88" t="s">
        <v>107</v>
      </c>
      <c r="AG1160" s="88">
        <v>0</v>
      </c>
      <c r="AM1160" s="88" t="s">
        <v>406</v>
      </c>
      <c r="AN1160" s="88" t="s">
        <v>407</v>
      </c>
      <c r="AO1160" s="88" t="s">
        <v>106</v>
      </c>
      <c r="AP1160" s="133" t="str">
        <f t="shared" si="72"/>
        <v>14</v>
      </c>
      <c r="AQ1160" s="133" t="str">
        <f t="shared" si="73"/>
        <v>04</v>
      </c>
      <c r="AR1160" s="133">
        <f t="shared" si="74"/>
        <v>2021</v>
      </c>
      <c r="AS1160" s="133" t="str">
        <f t="shared" si="75"/>
        <v>avril</v>
      </c>
    </row>
    <row r="1161" spans="1:45" hidden="1" x14ac:dyDescent="0.25">
      <c r="A1161" s="88" t="s">
        <v>2435</v>
      </c>
      <c r="B1161" s="90">
        <v>44300</v>
      </c>
      <c r="C1161" s="88">
        <v>1</v>
      </c>
      <c r="D1161" s="88" t="s">
        <v>101</v>
      </c>
      <c r="E1161" s="126">
        <v>580000</v>
      </c>
      <c r="F1161" s="88">
        <v>1</v>
      </c>
      <c r="H1161" s="88" t="s">
        <v>404</v>
      </c>
      <c r="I1161" s="88">
        <v>6031</v>
      </c>
      <c r="J1161" s="88">
        <v>35000</v>
      </c>
      <c r="K1161" s="88">
        <v>35238</v>
      </c>
      <c r="L1161" s="88" t="s">
        <v>123</v>
      </c>
      <c r="M1161" s="89">
        <v>35</v>
      </c>
      <c r="P1161" s="88" t="s">
        <v>405</v>
      </c>
      <c r="S1161" s="88">
        <v>64</v>
      </c>
      <c r="AC1161" s="88">
        <v>1</v>
      </c>
      <c r="AD1161" s="88">
        <v>2</v>
      </c>
      <c r="AE1161" s="88" t="s">
        <v>108</v>
      </c>
      <c r="AF1161" s="88" t="s">
        <v>179</v>
      </c>
      <c r="AG1161" s="88">
        <v>5</v>
      </c>
      <c r="AM1161" s="88" t="s">
        <v>406</v>
      </c>
      <c r="AN1161" s="88" t="s">
        <v>407</v>
      </c>
      <c r="AO1161" s="88" t="s">
        <v>106</v>
      </c>
      <c r="AP1161" s="133" t="str">
        <f t="shared" si="72"/>
        <v>14</v>
      </c>
      <c r="AQ1161" s="133" t="str">
        <f t="shared" si="73"/>
        <v>04</v>
      </c>
      <c r="AR1161" s="133">
        <f t="shared" si="74"/>
        <v>2021</v>
      </c>
      <c r="AS1161" s="133" t="str">
        <f t="shared" si="75"/>
        <v>avril</v>
      </c>
    </row>
    <row r="1162" spans="1:45" hidden="1" x14ac:dyDescent="0.25">
      <c r="A1162" s="88" t="s">
        <v>2436</v>
      </c>
      <c r="B1162" s="90">
        <v>44287</v>
      </c>
      <c r="C1162" s="88">
        <v>1</v>
      </c>
      <c r="D1162" s="88" t="s">
        <v>189</v>
      </c>
      <c r="E1162" s="126">
        <v>2000</v>
      </c>
      <c r="F1162" s="88">
        <v>20</v>
      </c>
      <c r="H1162" s="88" t="s">
        <v>236</v>
      </c>
      <c r="I1162" s="88">
        <v>5710</v>
      </c>
      <c r="J1162" s="88">
        <v>35000</v>
      </c>
      <c r="K1162" s="88">
        <v>35238</v>
      </c>
      <c r="L1162" s="88" t="s">
        <v>123</v>
      </c>
      <c r="M1162" s="89">
        <v>35</v>
      </c>
      <c r="P1162" s="88" t="s">
        <v>2288</v>
      </c>
      <c r="S1162" s="88">
        <v>74</v>
      </c>
      <c r="AC1162" s="88">
        <v>1</v>
      </c>
      <c r="AD1162" s="88">
        <v>2</v>
      </c>
      <c r="AE1162" s="88" t="s">
        <v>108</v>
      </c>
      <c r="AF1162" s="88" t="s">
        <v>181</v>
      </c>
      <c r="AG1162" s="88">
        <v>2</v>
      </c>
      <c r="AM1162" s="88" t="s">
        <v>2289</v>
      </c>
      <c r="AN1162" s="88" t="s">
        <v>2290</v>
      </c>
      <c r="AO1162" s="88" t="s">
        <v>106</v>
      </c>
      <c r="AP1162" s="133" t="str">
        <f t="shared" si="72"/>
        <v>01</v>
      </c>
      <c r="AQ1162" s="133" t="str">
        <f t="shared" si="73"/>
        <v>04</v>
      </c>
      <c r="AR1162" s="133">
        <f t="shared" si="74"/>
        <v>2021</v>
      </c>
      <c r="AS1162" s="133" t="str">
        <f t="shared" si="75"/>
        <v>avril</v>
      </c>
    </row>
    <row r="1163" spans="1:45" hidden="1" x14ac:dyDescent="0.25">
      <c r="A1163" s="88" t="s">
        <v>2436</v>
      </c>
      <c r="B1163" s="90">
        <v>44287</v>
      </c>
      <c r="C1163" s="88">
        <v>1</v>
      </c>
      <c r="D1163" s="88" t="s">
        <v>189</v>
      </c>
      <c r="E1163" s="126">
        <v>2000</v>
      </c>
      <c r="F1163" s="88">
        <v>20</v>
      </c>
      <c r="H1163" s="88" t="s">
        <v>236</v>
      </c>
      <c r="I1163" s="88">
        <v>5710</v>
      </c>
      <c r="J1163" s="88">
        <v>35000</v>
      </c>
      <c r="K1163" s="88">
        <v>35238</v>
      </c>
      <c r="L1163" s="88" t="s">
        <v>123</v>
      </c>
      <c r="M1163" s="89">
        <v>35</v>
      </c>
      <c r="P1163" s="88" t="s">
        <v>2288</v>
      </c>
      <c r="S1163" s="88">
        <v>70</v>
      </c>
      <c r="AC1163" s="88">
        <v>1</v>
      </c>
      <c r="AD1163" s="88">
        <v>4</v>
      </c>
      <c r="AE1163" s="88" t="s">
        <v>126</v>
      </c>
      <c r="AF1163" s="88" t="s">
        <v>297</v>
      </c>
      <c r="AG1163" s="88">
        <v>0</v>
      </c>
      <c r="AM1163" s="88" t="s">
        <v>2289</v>
      </c>
      <c r="AN1163" s="88" t="s">
        <v>2290</v>
      </c>
      <c r="AO1163" s="88" t="s">
        <v>106</v>
      </c>
      <c r="AP1163" s="133" t="str">
        <f t="shared" si="72"/>
        <v>01</v>
      </c>
      <c r="AQ1163" s="133" t="str">
        <f t="shared" si="73"/>
        <v>04</v>
      </c>
      <c r="AR1163" s="133">
        <f t="shared" si="74"/>
        <v>2021</v>
      </c>
      <c r="AS1163" s="133" t="str">
        <f t="shared" si="75"/>
        <v>avril</v>
      </c>
    </row>
    <row r="1164" spans="1:45" hidden="1" x14ac:dyDescent="0.25">
      <c r="A1164" s="88" t="s">
        <v>2437</v>
      </c>
      <c r="B1164" s="90">
        <v>44301</v>
      </c>
      <c r="C1164" s="88">
        <v>1</v>
      </c>
      <c r="D1164" s="88" t="s">
        <v>101</v>
      </c>
      <c r="E1164" s="126">
        <v>7000</v>
      </c>
      <c r="F1164" s="88">
        <v>14</v>
      </c>
      <c r="H1164" s="88" t="s">
        <v>506</v>
      </c>
      <c r="I1164" s="88">
        <v>8710</v>
      </c>
      <c r="J1164" s="88">
        <v>35000</v>
      </c>
      <c r="K1164" s="88">
        <v>35238</v>
      </c>
      <c r="L1164" s="88" t="s">
        <v>123</v>
      </c>
      <c r="M1164" s="89">
        <v>35</v>
      </c>
      <c r="P1164" s="88" t="s">
        <v>2243</v>
      </c>
      <c r="S1164" s="88">
        <v>25</v>
      </c>
      <c r="AC1164" s="88">
        <v>1</v>
      </c>
      <c r="AD1164" s="88">
        <v>2</v>
      </c>
      <c r="AE1164" s="88" t="s">
        <v>108</v>
      </c>
      <c r="AF1164" s="88" t="s">
        <v>308</v>
      </c>
      <c r="AG1164" s="88">
        <v>1</v>
      </c>
      <c r="AM1164" s="88" t="s">
        <v>2244</v>
      </c>
      <c r="AN1164" s="88" t="s">
        <v>2245</v>
      </c>
      <c r="AO1164" s="88" t="s">
        <v>106</v>
      </c>
      <c r="AP1164" s="133" t="str">
        <f t="shared" si="72"/>
        <v>15</v>
      </c>
      <c r="AQ1164" s="133" t="str">
        <f t="shared" si="73"/>
        <v>04</v>
      </c>
      <c r="AR1164" s="133">
        <f t="shared" si="74"/>
        <v>2021</v>
      </c>
      <c r="AS1164" s="133" t="str">
        <f t="shared" si="75"/>
        <v>avril</v>
      </c>
    </row>
    <row r="1165" spans="1:45" hidden="1" x14ac:dyDescent="0.25">
      <c r="A1165" s="88" t="s">
        <v>2438</v>
      </c>
      <c r="B1165" s="90">
        <v>44313</v>
      </c>
      <c r="C1165" s="88">
        <v>1</v>
      </c>
      <c r="D1165" s="88" t="s">
        <v>101</v>
      </c>
      <c r="E1165" s="126">
        <v>105000</v>
      </c>
      <c r="F1165" s="88">
        <v>11</v>
      </c>
      <c r="H1165" s="88" t="s">
        <v>404</v>
      </c>
      <c r="I1165" s="88">
        <v>6031</v>
      </c>
      <c r="J1165" s="88">
        <v>35000</v>
      </c>
      <c r="K1165" s="88">
        <v>35238</v>
      </c>
      <c r="L1165" s="88" t="s">
        <v>123</v>
      </c>
      <c r="M1165" s="89">
        <v>35</v>
      </c>
      <c r="P1165" s="88" t="s">
        <v>427</v>
      </c>
      <c r="S1165" s="88">
        <v>12</v>
      </c>
      <c r="T1165" s="88" t="s">
        <v>373</v>
      </c>
      <c r="AC1165" s="88">
        <v>1</v>
      </c>
      <c r="AD1165" s="88">
        <v>2</v>
      </c>
      <c r="AE1165" s="88" t="s">
        <v>108</v>
      </c>
      <c r="AF1165" s="88" t="s">
        <v>132</v>
      </c>
      <c r="AG1165" s="88">
        <v>2</v>
      </c>
      <c r="AM1165" s="88" t="s">
        <v>429</v>
      </c>
      <c r="AN1165" s="88" t="s">
        <v>430</v>
      </c>
      <c r="AO1165" s="88" t="s">
        <v>106</v>
      </c>
      <c r="AP1165" s="133" t="str">
        <f t="shared" si="72"/>
        <v>27</v>
      </c>
      <c r="AQ1165" s="133" t="str">
        <f t="shared" si="73"/>
        <v>04</v>
      </c>
      <c r="AR1165" s="133">
        <f t="shared" si="74"/>
        <v>2021</v>
      </c>
      <c r="AS1165" s="133" t="str">
        <f t="shared" si="75"/>
        <v>avril</v>
      </c>
    </row>
    <row r="1166" spans="1:45" hidden="1" x14ac:dyDescent="0.25">
      <c r="A1166" s="88" t="s">
        <v>2439</v>
      </c>
      <c r="B1166" s="90">
        <v>44288</v>
      </c>
      <c r="C1166" s="88">
        <v>1</v>
      </c>
      <c r="D1166" s="88" t="s">
        <v>101</v>
      </c>
      <c r="E1166" s="126">
        <v>470000</v>
      </c>
      <c r="F1166" s="88">
        <v>20</v>
      </c>
      <c r="H1166" s="88" t="s">
        <v>358</v>
      </c>
      <c r="I1166" s="88">
        <v>1880</v>
      </c>
      <c r="J1166" s="88">
        <v>35000</v>
      </c>
      <c r="K1166" s="88">
        <v>35238</v>
      </c>
      <c r="L1166" s="88" t="s">
        <v>123</v>
      </c>
      <c r="M1166" s="89">
        <v>35</v>
      </c>
      <c r="P1166" s="88" t="s">
        <v>665</v>
      </c>
      <c r="S1166" s="88">
        <v>31</v>
      </c>
      <c r="U1166" s="88">
        <v>46</v>
      </c>
      <c r="AC1166" s="88">
        <v>2</v>
      </c>
      <c r="AD1166" s="88">
        <v>2</v>
      </c>
      <c r="AE1166" s="88" t="s">
        <v>108</v>
      </c>
      <c r="AF1166" s="88" t="s">
        <v>175</v>
      </c>
      <c r="AG1166" s="88">
        <v>7</v>
      </c>
      <c r="AM1166" s="88" t="s">
        <v>667</v>
      </c>
      <c r="AN1166" s="88" t="s">
        <v>668</v>
      </c>
      <c r="AO1166" s="88" t="s">
        <v>106</v>
      </c>
      <c r="AP1166" s="133" t="str">
        <f t="shared" si="72"/>
        <v>02</v>
      </c>
      <c r="AQ1166" s="133" t="str">
        <f t="shared" si="73"/>
        <v>04</v>
      </c>
      <c r="AR1166" s="133">
        <f t="shared" si="74"/>
        <v>2021</v>
      </c>
      <c r="AS1166" s="133" t="str">
        <f t="shared" si="75"/>
        <v>avril</v>
      </c>
    </row>
    <row r="1167" spans="1:45" hidden="1" x14ac:dyDescent="0.25">
      <c r="A1167" s="88" t="s">
        <v>2439</v>
      </c>
      <c r="B1167" s="90">
        <v>44288</v>
      </c>
      <c r="C1167" s="88">
        <v>1</v>
      </c>
      <c r="D1167" s="88" t="s">
        <v>101</v>
      </c>
      <c r="E1167" s="126">
        <v>470000</v>
      </c>
      <c r="F1167" s="88">
        <v>26</v>
      </c>
      <c r="H1167" s="88" t="s">
        <v>553</v>
      </c>
      <c r="I1167" s="88">
        <v>7520</v>
      </c>
      <c r="J1167" s="88">
        <v>35000</v>
      </c>
      <c r="K1167" s="88">
        <v>35238</v>
      </c>
      <c r="L1167" s="88" t="s">
        <v>123</v>
      </c>
      <c r="M1167" s="89">
        <v>35</v>
      </c>
      <c r="P1167" s="88" t="s">
        <v>665</v>
      </c>
      <c r="S1167" s="88">
        <v>8</v>
      </c>
      <c r="AC1167" s="88">
        <v>1</v>
      </c>
      <c r="AD1167" s="88">
        <v>3</v>
      </c>
      <c r="AE1167" s="88" t="s">
        <v>107</v>
      </c>
      <c r="AG1167" s="88">
        <v>0</v>
      </c>
      <c r="AM1167" s="88" t="s">
        <v>667</v>
      </c>
      <c r="AN1167" s="88" t="s">
        <v>668</v>
      </c>
      <c r="AO1167" s="88" t="s">
        <v>106</v>
      </c>
      <c r="AP1167" s="133" t="str">
        <f t="shared" si="72"/>
        <v>02</v>
      </c>
      <c r="AQ1167" s="133" t="str">
        <f t="shared" si="73"/>
        <v>04</v>
      </c>
      <c r="AR1167" s="133">
        <f t="shared" si="74"/>
        <v>2021</v>
      </c>
      <c r="AS1167" s="133" t="str">
        <f t="shared" si="75"/>
        <v>avril</v>
      </c>
    </row>
    <row r="1168" spans="1:45" hidden="1" x14ac:dyDescent="0.25">
      <c r="A1168" s="88" t="s">
        <v>2440</v>
      </c>
      <c r="B1168" s="90">
        <v>44302</v>
      </c>
      <c r="C1168" s="88">
        <v>1</v>
      </c>
      <c r="D1168" s="88" t="s">
        <v>101</v>
      </c>
      <c r="E1168" s="126">
        <v>188000</v>
      </c>
      <c r="F1168" s="88">
        <v>2</v>
      </c>
      <c r="H1168" s="88" t="s">
        <v>392</v>
      </c>
      <c r="I1168" s="88">
        <v>4610</v>
      </c>
      <c r="J1168" s="88">
        <v>35000</v>
      </c>
      <c r="K1168" s="88">
        <v>35238</v>
      </c>
      <c r="L1168" s="88" t="s">
        <v>123</v>
      </c>
      <c r="M1168" s="89">
        <v>35</v>
      </c>
      <c r="P1168" s="88" t="s">
        <v>672</v>
      </c>
      <c r="S1168" s="88">
        <v>90</v>
      </c>
      <c r="T1168" s="88" t="s">
        <v>697</v>
      </c>
      <c r="U1168" s="88">
        <v>91</v>
      </c>
      <c r="AC1168" s="88">
        <v>2</v>
      </c>
      <c r="AD1168" s="88">
        <v>2</v>
      </c>
      <c r="AE1168" s="88" t="s">
        <v>108</v>
      </c>
      <c r="AF1168" s="88" t="s">
        <v>156</v>
      </c>
      <c r="AG1168" s="88">
        <v>3</v>
      </c>
      <c r="AM1168" s="88" t="s">
        <v>673</v>
      </c>
      <c r="AN1168" s="88" t="s">
        <v>579</v>
      </c>
      <c r="AO1168" s="88" t="s">
        <v>106</v>
      </c>
      <c r="AP1168" s="133" t="str">
        <f t="shared" si="72"/>
        <v>16</v>
      </c>
      <c r="AQ1168" s="133" t="str">
        <f t="shared" si="73"/>
        <v>04</v>
      </c>
      <c r="AR1168" s="133">
        <f t="shared" si="74"/>
        <v>2021</v>
      </c>
      <c r="AS1168" s="133" t="str">
        <f t="shared" si="75"/>
        <v>avril</v>
      </c>
    </row>
    <row r="1169" spans="1:45" hidden="1" x14ac:dyDescent="0.25">
      <c r="A1169" s="88" t="s">
        <v>2441</v>
      </c>
      <c r="B1169" s="90">
        <v>44315</v>
      </c>
      <c r="C1169" s="88">
        <v>1</v>
      </c>
      <c r="D1169" s="88" t="s">
        <v>101</v>
      </c>
      <c r="E1169" s="126">
        <v>160000</v>
      </c>
      <c r="F1169" s="88">
        <v>1</v>
      </c>
      <c r="H1169" s="88" t="s">
        <v>691</v>
      </c>
      <c r="I1169" s="88">
        <v>2340</v>
      </c>
      <c r="J1169" s="88">
        <v>35000</v>
      </c>
      <c r="K1169" s="88">
        <v>35238</v>
      </c>
      <c r="L1169" s="88" t="s">
        <v>123</v>
      </c>
      <c r="M1169" s="89">
        <v>35</v>
      </c>
      <c r="P1169" s="88" t="s">
        <v>2442</v>
      </c>
      <c r="S1169" s="88">
        <v>3</v>
      </c>
      <c r="T1169" s="88" t="s">
        <v>1365</v>
      </c>
      <c r="U1169" s="88">
        <v>4</v>
      </c>
      <c r="AC1169" s="88">
        <v>2</v>
      </c>
      <c r="AD1169" s="88">
        <v>2</v>
      </c>
      <c r="AE1169" s="88" t="s">
        <v>108</v>
      </c>
      <c r="AF1169" s="88" t="s">
        <v>258</v>
      </c>
      <c r="AG1169" s="88">
        <v>2</v>
      </c>
      <c r="AM1169" s="88" t="s">
        <v>2443</v>
      </c>
      <c r="AN1169" s="88" t="s">
        <v>1498</v>
      </c>
      <c r="AO1169" s="88" t="s">
        <v>106</v>
      </c>
      <c r="AP1169" s="133" t="str">
        <f t="shared" si="72"/>
        <v>29</v>
      </c>
      <c r="AQ1169" s="133" t="str">
        <f t="shared" si="73"/>
        <v>04</v>
      </c>
      <c r="AR1169" s="133">
        <f t="shared" si="74"/>
        <v>2021</v>
      </c>
      <c r="AS1169" s="133" t="str">
        <f t="shared" si="75"/>
        <v>avril</v>
      </c>
    </row>
    <row r="1170" spans="1:45" hidden="1" x14ac:dyDescent="0.25">
      <c r="A1170" s="88" t="s">
        <v>2444</v>
      </c>
      <c r="B1170" s="90">
        <v>44315</v>
      </c>
      <c r="C1170" s="88">
        <v>1</v>
      </c>
      <c r="D1170" s="88" t="s">
        <v>101</v>
      </c>
      <c r="E1170" s="126">
        <v>165000</v>
      </c>
      <c r="F1170" s="88">
        <v>5</v>
      </c>
      <c r="H1170" s="88" t="s">
        <v>295</v>
      </c>
      <c r="I1170" s="88">
        <v>2980</v>
      </c>
      <c r="J1170" s="88">
        <v>35000</v>
      </c>
      <c r="K1170" s="88">
        <v>35238</v>
      </c>
      <c r="L1170" s="88" t="s">
        <v>123</v>
      </c>
      <c r="M1170" s="89">
        <v>35</v>
      </c>
      <c r="P1170" s="88" t="s">
        <v>852</v>
      </c>
      <c r="S1170" s="88">
        <v>66</v>
      </c>
      <c r="AC1170" s="88">
        <v>1</v>
      </c>
      <c r="AD1170" s="88">
        <v>2</v>
      </c>
      <c r="AE1170" s="88" t="s">
        <v>108</v>
      </c>
      <c r="AF1170" s="88" t="s">
        <v>181</v>
      </c>
      <c r="AG1170" s="88">
        <v>2</v>
      </c>
      <c r="AM1170" s="88" t="s">
        <v>853</v>
      </c>
      <c r="AN1170" s="88" t="s">
        <v>854</v>
      </c>
      <c r="AO1170" s="88" t="s">
        <v>106</v>
      </c>
      <c r="AP1170" s="133" t="str">
        <f t="shared" si="72"/>
        <v>29</v>
      </c>
      <c r="AQ1170" s="133" t="str">
        <f t="shared" si="73"/>
        <v>04</v>
      </c>
      <c r="AR1170" s="133">
        <f t="shared" si="74"/>
        <v>2021</v>
      </c>
      <c r="AS1170" s="133" t="str">
        <f t="shared" si="75"/>
        <v>avril</v>
      </c>
    </row>
    <row r="1171" spans="1:45" hidden="1" x14ac:dyDescent="0.25">
      <c r="A1171" s="88" t="s">
        <v>2445</v>
      </c>
      <c r="B1171" s="90">
        <v>44320</v>
      </c>
      <c r="C1171" s="88">
        <v>1</v>
      </c>
      <c r="D1171" s="88" t="s">
        <v>101</v>
      </c>
      <c r="E1171" s="126">
        <v>33000</v>
      </c>
      <c r="F1171" s="88">
        <v>17</v>
      </c>
      <c r="H1171" s="88" t="s">
        <v>522</v>
      </c>
      <c r="I1171" s="88">
        <v>8870</v>
      </c>
      <c r="J1171" s="88">
        <v>35000</v>
      </c>
      <c r="K1171" s="88">
        <v>35238</v>
      </c>
      <c r="L1171" s="88" t="s">
        <v>123</v>
      </c>
      <c r="M1171" s="89">
        <v>35</v>
      </c>
      <c r="P1171" s="88" t="s">
        <v>2446</v>
      </c>
      <c r="S1171" s="88">
        <v>4</v>
      </c>
      <c r="T1171" s="88" t="s">
        <v>616</v>
      </c>
      <c r="U1171" s="88">
        <v>7</v>
      </c>
      <c r="AC1171" s="88">
        <v>2</v>
      </c>
      <c r="AD1171" s="88">
        <v>2</v>
      </c>
      <c r="AE1171" s="88" t="s">
        <v>108</v>
      </c>
      <c r="AF1171" s="88" t="s">
        <v>291</v>
      </c>
      <c r="AG1171" s="88">
        <v>2</v>
      </c>
      <c r="AM1171" s="88" t="s">
        <v>2447</v>
      </c>
      <c r="AN1171" s="88" t="s">
        <v>2448</v>
      </c>
      <c r="AO1171" s="88" t="s">
        <v>106</v>
      </c>
      <c r="AP1171" s="133" t="str">
        <f t="shared" si="72"/>
        <v>04</v>
      </c>
      <c r="AQ1171" s="133" t="str">
        <f t="shared" si="73"/>
        <v>05</v>
      </c>
      <c r="AR1171" s="133">
        <f t="shared" si="74"/>
        <v>2021</v>
      </c>
      <c r="AS1171" s="133" t="str">
        <f t="shared" si="75"/>
        <v>mai</v>
      </c>
    </row>
    <row r="1172" spans="1:45" hidden="1" x14ac:dyDescent="0.25">
      <c r="A1172" s="88" t="s">
        <v>2449</v>
      </c>
      <c r="B1172" s="90">
        <v>44322</v>
      </c>
      <c r="C1172" s="88">
        <v>1</v>
      </c>
      <c r="D1172" s="88" t="s">
        <v>101</v>
      </c>
      <c r="E1172" s="126">
        <v>180500</v>
      </c>
      <c r="F1172" s="88">
        <v>3</v>
      </c>
      <c r="H1172" s="88" t="s">
        <v>357</v>
      </c>
      <c r="I1172" s="88">
        <v>9290</v>
      </c>
      <c r="J1172" s="88">
        <v>35000</v>
      </c>
      <c r="K1172" s="88">
        <v>35238</v>
      </c>
      <c r="L1172" s="88" t="s">
        <v>123</v>
      </c>
      <c r="M1172" s="89">
        <v>35</v>
      </c>
      <c r="P1172" s="88" t="s">
        <v>740</v>
      </c>
      <c r="S1172" s="88">
        <v>150</v>
      </c>
      <c r="U1172" s="88">
        <v>164</v>
      </c>
      <c r="AC1172" s="88">
        <v>2</v>
      </c>
      <c r="AD1172" s="88">
        <v>2</v>
      </c>
      <c r="AE1172" s="88" t="s">
        <v>108</v>
      </c>
      <c r="AF1172" s="88" t="s">
        <v>231</v>
      </c>
      <c r="AG1172" s="88">
        <v>2</v>
      </c>
      <c r="AM1172" s="88" t="s">
        <v>742</v>
      </c>
      <c r="AN1172" s="88" t="s">
        <v>743</v>
      </c>
      <c r="AO1172" s="88" t="s">
        <v>106</v>
      </c>
      <c r="AP1172" s="133" t="str">
        <f t="shared" si="72"/>
        <v>06</v>
      </c>
      <c r="AQ1172" s="133" t="str">
        <f t="shared" si="73"/>
        <v>05</v>
      </c>
      <c r="AR1172" s="133">
        <f t="shared" si="74"/>
        <v>2021</v>
      </c>
      <c r="AS1172" s="133" t="str">
        <f t="shared" si="75"/>
        <v>mai</v>
      </c>
    </row>
    <row r="1173" spans="1:45" hidden="1" x14ac:dyDescent="0.25">
      <c r="A1173" s="88" t="s">
        <v>2450</v>
      </c>
      <c r="B1173" s="90">
        <v>44320</v>
      </c>
      <c r="C1173" s="88">
        <v>1</v>
      </c>
      <c r="D1173" s="88" t="s">
        <v>101</v>
      </c>
      <c r="E1173" s="126">
        <v>16455</v>
      </c>
      <c r="F1173" s="88">
        <v>13</v>
      </c>
      <c r="H1173" s="88" t="s">
        <v>195</v>
      </c>
      <c r="I1173" s="88">
        <v>7310</v>
      </c>
      <c r="J1173" s="88">
        <v>35000</v>
      </c>
      <c r="K1173" s="88">
        <v>35238</v>
      </c>
      <c r="L1173" s="88" t="s">
        <v>123</v>
      </c>
      <c r="M1173" s="89">
        <v>35</v>
      </c>
      <c r="P1173" s="88" t="s">
        <v>1457</v>
      </c>
      <c r="S1173" s="88">
        <v>6</v>
      </c>
      <c r="T1173" s="88" t="s">
        <v>2451</v>
      </c>
      <c r="AC1173" s="88">
        <v>1</v>
      </c>
      <c r="AD1173" s="88">
        <v>2</v>
      </c>
      <c r="AE1173" s="88" t="s">
        <v>108</v>
      </c>
      <c r="AF1173" s="88" t="s">
        <v>157</v>
      </c>
      <c r="AG1173" s="88">
        <v>1</v>
      </c>
      <c r="AM1173" s="88" t="s">
        <v>389</v>
      </c>
      <c r="AN1173" s="88" t="s">
        <v>1458</v>
      </c>
      <c r="AO1173" s="88" t="s">
        <v>106</v>
      </c>
      <c r="AP1173" s="133" t="str">
        <f t="shared" si="72"/>
        <v>04</v>
      </c>
      <c r="AQ1173" s="133" t="str">
        <f t="shared" si="73"/>
        <v>05</v>
      </c>
      <c r="AR1173" s="133">
        <f t="shared" si="74"/>
        <v>2021</v>
      </c>
      <c r="AS1173" s="133" t="str">
        <f t="shared" si="75"/>
        <v>mai</v>
      </c>
    </row>
    <row r="1174" spans="1:45" hidden="1" x14ac:dyDescent="0.25">
      <c r="A1174" s="88" t="s">
        <v>2452</v>
      </c>
      <c r="B1174" s="90">
        <v>44306</v>
      </c>
      <c r="C1174" s="88">
        <v>1</v>
      </c>
      <c r="D1174" s="88" t="s">
        <v>101</v>
      </c>
      <c r="E1174" s="126">
        <v>579633</v>
      </c>
      <c r="F1174" s="88">
        <v>3</v>
      </c>
      <c r="H1174" s="88" t="s">
        <v>432</v>
      </c>
      <c r="I1174" s="88">
        <v>1810</v>
      </c>
      <c r="J1174" s="88">
        <v>35000</v>
      </c>
      <c r="K1174" s="88">
        <v>35238</v>
      </c>
      <c r="L1174" s="88" t="s">
        <v>123</v>
      </c>
      <c r="M1174" s="89">
        <v>35</v>
      </c>
      <c r="P1174" s="88" t="s">
        <v>433</v>
      </c>
      <c r="S1174" s="88">
        <v>37</v>
      </c>
      <c r="U1174" s="88">
        <v>38</v>
      </c>
      <c r="W1174" s="88">
        <v>39</v>
      </c>
      <c r="X1174" s="88" t="s">
        <v>2453</v>
      </c>
      <c r="Y1174" s="88">
        <v>44</v>
      </c>
      <c r="AA1174" s="88">
        <v>45</v>
      </c>
      <c r="AC1174" s="88">
        <v>5</v>
      </c>
      <c r="AD1174" s="88">
        <v>2</v>
      </c>
      <c r="AE1174" s="88" t="s">
        <v>108</v>
      </c>
      <c r="AF1174" s="88" t="s">
        <v>264</v>
      </c>
      <c r="AG1174" s="88">
        <v>3</v>
      </c>
      <c r="AM1174" s="88" t="s">
        <v>435</v>
      </c>
      <c r="AN1174" s="88" t="s">
        <v>436</v>
      </c>
      <c r="AO1174" s="88" t="s">
        <v>106</v>
      </c>
      <c r="AP1174" s="133" t="str">
        <f t="shared" si="72"/>
        <v>20</v>
      </c>
      <c r="AQ1174" s="133" t="str">
        <f t="shared" si="73"/>
        <v>04</v>
      </c>
      <c r="AR1174" s="133">
        <f t="shared" si="74"/>
        <v>2021</v>
      </c>
      <c r="AS1174" s="133" t="str">
        <f t="shared" si="75"/>
        <v>avril</v>
      </c>
    </row>
    <row r="1175" spans="1:45" hidden="1" x14ac:dyDescent="0.25">
      <c r="A1175" s="88" t="s">
        <v>2452</v>
      </c>
      <c r="B1175" s="90">
        <v>44306</v>
      </c>
      <c r="C1175" s="88">
        <v>1</v>
      </c>
      <c r="D1175" s="88" t="s">
        <v>101</v>
      </c>
      <c r="E1175" s="126">
        <v>579633</v>
      </c>
      <c r="F1175" s="88">
        <v>3</v>
      </c>
      <c r="H1175" s="88" t="s">
        <v>432</v>
      </c>
      <c r="I1175" s="88">
        <v>1810</v>
      </c>
      <c r="J1175" s="88">
        <v>35000</v>
      </c>
      <c r="K1175" s="88">
        <v>35238</v>
      </c>
      <c r="L1175" s="88" t="s">
        <v>123</v>
      </c>
      <c r="M1175" s="89">
        <v>35</v>
      </c>
      <c r="P1175" s="88" t="s">
        <v>433</v>
      </c>
      <c r="S1175" s="88">
        <v>26</v>
      </c>
      <c r="U1175" s="88">
        <v>51</v>
      </c>
      <c r="AC1175" s="88">
        <v>2</v>
      </c>
      <c r="AD1175" s="88">
        <v>3</v>
      </c>
      <c r="AE1175" s="88" t="s">
        <v>107</v>
      </c>
      <c r="AG1175" s="88">
        <v>0</v>
      </c>
      <c r="AM1175" s="88" t="s">
        <v>435</v>
      </c>
      <c r="AN1175" s="88" t="s">
        <v>436</v>
      </c>
      <c r="AO1175" s="88" t="s">
        <v>106</v>
      </c>
      <c r="AP1175" s="133" t="str">
        <f t="shared" si="72"/>
        <v>20</v>
      </c>
      <c r="AQ1175" s="133" t="str">
        <f t="shared" si="73"/>
        <v>04</v>
      </c>
      <c r="AR1175" s="133">
        <f t="shared" si="74"/>
        <v>2021</v>
      </c>
      <c r="AS1175" s="133" t="str">
        <f t="shared" si="75"/>
        <v>avril</v>
      </c>
    </row>
    <row r="1176" spans="1:45" hidden="1" x14ac:dyDescent="0.25">
      <c r="A1176" s="88" t="s">
        <v>2452</v>
      </c>
      <c r="B1176" s="90">
        <v>44306</v>
      </c>
      <c r="C1176" s="88">
        <v>1</v>
      </c>
      <c r="D1176" s="88" t="s">
        <v>101</v>
      </c>
      <c r="E1176" s="126">
        <v>579633</v>
      </c>
      <c r="F1176" s="88">
        <v>3</v>
      </c>
      <c r="H1176" s="88" t="s">
        <v>432</v>
      </c>
      <c r="I1176" s="88">
        <v>1810</v>
      </c>
      <c r="J1176" s="88">
        <v>35000</v>
      </c>
      <c r="K1176" s="88">
        <v>35238</v>
      </c>
      <c r="L1176" s="88" t="s">
        <v>123</v>
      </c>
      <c r="M1176" s="89">
        <v>35</v>
      </c>
      <c r="P1176" s="88" t="s">
        <v>433</v>
      </c>
      <c r="S1176" s="88">
        <v>43</v>
      </c>
      <c r="AC1176" s="88">
        <v>1</v>
      </c>
      <c r="AD1176" s="88">
        <v>2</v>
      </c>
      <c r="AE1176" s="88" t="s">
        <v>108</v>
      </c>
      <c r="AF1176" s="88" t="s">
        <v>131</v>
      </c>
      <c r="AG1176" s="88">
        <v>1</v>
      </c>
      <c r="AM1176" s="88" t="s">
        <v>435</v>
      </c>
      <c r="AN1176" s="88" t="s">
        <v>436</v>
      </c>
      <c r="AO1176" s="88" t="s">
        <v>106</v>
      </c>
      <c r="AP1176" s="133" t="str">
        <f t="shared" si="72"/>
        <v>20</v>
      </c>
      <c r="AQ1176" s="133" t="str">
        <f t="shared" si="73"/>
        <v>04</v>
      </c>
      <c r="AR1176" s="133">
        <f t="shared" si="74"/>
        <v>2021</v>
      </c>
      <c r="AS1176" s="133" t="str">
        <f t="shared" si="75"/>
        <v>avril</v>
      </c>
    </row>
    <row r="1177" spans="1:45" hidden="1" x14ac:dyDescent="0.25">
      <c r="A1177" s="88" t="s">
        <v>2454</v>
      </c>
      <c r="B1177" s="90">
        <v>44341</v>
      </c>
      <c r="C1177" s="88">
        <v>1</v>
      </c>
      <c r="D1177" s="88" t="s">
        <v>101</v>
      </c>
      <c r="E1177" s="126">
        <v>333000</v>
      </c>
      <c r="F1177" s="88">
        <v>18</v>
      </c>
      <c r="H1177" s="88" t="s">
        <v>805</v>
      </c>
      <c r="I1177" s="88">
        <v>4717</v>
      </c>
      <c r="J1177" s="88">
        <v>35000</v>
      </c>
      <c r="K1177" s="88">
        <v>35238</v>
      </c>
      <c r="L1177" s="88" t="s">
        <v>123</v>
      </c>
      <c r="M1177" s="89">
        <v>35</v>
      </c>
      <c r="P1177" s="88" t="s">
        <v>1871</v>
      </c>
      <c r="S1177" s="88">
        <v>38</v>
      </c>
      <c r="U1177" s="88">
        <v>42</v>
      </c>
      <c r="AC1177" s="88">
        <v>2</v>
      </c>
      <c r="AD1177" s="88">
        <v>2</v>
      </c>
      <c r="AE1177" s="88" t="s">
        <v>108</v>
      </c>
      <c r="AF1177" s="88" t="s">
        <v>213</v>
      </c>
      <c r="AG1177" s="88">
        <v>4</v>
      </c>
      <c r="AM1177" s="88" t="s">
        <v>1872</v>
      </c>
      <c r="AN1177" s="88" t="s">
        <v>1873</v>
      </c>
      <c r="AO1177" s="88" t="s">
        <v>106</v>
      </c>
      <c r="AP1177" s="133" t="str">
        <f t="shared" si="72"/>
        <v>25</v>
      </c>
      <c r="AQ1177" s="133" t="str">
        <f t="shared" si="73"/>
        <v>05</v>
      </c>
      <c r="AR1177" s="133">
        <f t="shared" si="74"/>
        <v>2021</v>
      </c>
      <c r="AS1177" s="133" t="str">
        <f t="shared" si="75"/>
        <v>mai</v>
      </c>
    </row>
    <row r="1178" spans="1:45" hidden="1" x14ac:dyDescent="0.25">
      <c r="A1178" s="88" t="s">
        <v>2454</v>
      </c>
      <c r="B1178" s="90">
        <v>44341</v>
      </c>
      <c r="C1178" s="88">
        <v>1</v>
      </c>
      <c r="D1178" s="88" t="s">
        <v>101</v>
      </c>
      <c r="E1178" s="126">
        <v>333000</v>
      </c>
      <c r="F1178" s="88">
        <v>23</v>
      </c>
      <c r="H1178" s="88" t="s">
        <v>553</v>
      </c>
      <c r="I1178" s="88">
        <v>7520</v>
      </c>
      <c r="J1178" s="88">
        <v>35000</v>
      </c>
      <c r="K1178" s="88">
        <v>35238</v>
      </c>
      <c r="L1178" s="88" t="s">
        <v>123</v>
      </c>
      <c r="M1178" s="89">
        <v>35</v>
      </c>
      <c r="P1178" s="88" t="s">
        <v>1871</v>
      </c>
      <c r="S1178" s="88">
        <v>3</v>
      </c>
      <c r="AC1178" s="88">
        <v>1</v>
      </c>
      <c r="AD1178" s="88">
        <v>3</v>
      </c>
      <c r="AE1178" s="88" t="s">
        <v>107</v>
      </c>
      <c r="AG1178" s="88">
        <v>0</v>
      </c>
      <c r="AM1178" s="88" t="s">
        <v>1872</v>
      </c>
      <c r="AN1178" s="88" t="s">
        <v>1873</v>
      </c>
      <c r="AO1178" s="88" t="s">
        <v>106</v>
      </c>
      <c r="AP1178" s="133" t="str">
        <f t="shared" si="72"/>
        <v>25</v>
      </c>
      <c r="AQ1178" s="133" t="str">
        <f t="shared" si="73"/>
        <v>05</v>
      </c>
      <c r="AR1178" s="133">
        <f t="shared" si="74"/>
        <v>2021</v>
      </c>
      <c r="AS1178" s="133" t="str">
        <f t="shared" si="75"/>
        <v>mai</v>
      </c>
    </row>
    <row r="1179" spans="1:45" hidden="1" x14ac:dyDescent="0.25">
      <c r="A1179" s="88" t="s">
        <v>2455</v>
      </c>
      <c r="B1179" s="90">
        <v>44342</v>
      </c>
      <c r="C1179" s="88">
        <v>1</v>
      </c>
      <c r="D1179" s="88" t="s">
        <v>101</v>
      </c>
      <c r="E1179" s="126">
        <v>438000</v>
      </c>
      <c r="F1179" s="88">
        <v>11</v>
      </c>
      <c r="H1179" s="88" t="s">
        <v>347</v>
      </c>
      <c r="I1179" s="88">
        <v>2720</v>
      </c>
      <c r="J1179" s="88">
        <v>35000</v>
      </c>
      <c r="K1179" s="88">
        <v>35238</v>
      </c>
      <c r="L1179" s="88" t="s">
        <v>123</v>
      </c>
      <c r="M1179" s="89">
        <v>35</v>
      </c>
      <c r="P1179" s="88" t="s">
        <v>632</v>
      </c>
      <c r="S1179" s="88">
        <v>705</v>
      </c>
      <c r="U1179" s="88">
        <v>74</v>
      </c>
      <c r="AC1179" s="88">
        <v>2</v>
      </c>
      <c r="AD1179" s="88">
        <v>2</v>
      </c>
      <c r="AE1179" s="88" t="s">
        <v>108</v>
      </c>
      <c r="AF1179" s="88" t="s">
        <v>206</v>
      </c>
      <c r="AG1179" s="88">
        <v>3</v>
      </c>
      <c r="AM1179" s="88" t="s">
        <v>633</v>
      </c>
      <c r="AN1179" s="88" t="s">
        <v>634</v>
      </c>
      <c r="AO1179" s="88" t="s">
        <v>106</v>
      </c>
      <c r="AP1179" s="133" t="str">
        <f t="shared" si="72"/>
        <v>26</v>
      </c>
      <c r="AQ1179" s="133" t="str">
        <f t="shared" si="73"/>
        <v>05</v>
      </c>
      <c r="AR1179" s="133">
        <f t="shared" si="74"/>
        <v>2021</v>
      </c>
      <c r="AS1179" s="133" t="str">
        <f t="shared" si="75"/>
        <v>mai</v>
      </c>
    </row>
    <row r="1180" spans="1:45" hidden="1" x14ac:dyDescent="0.25">
      <c r="A1180" s="88" t="s">
        <v>2455</v>
      </c>
      <c r="B1180" s="90">
        <v>44342</v>
      </c>
      <c r="C1180" s="88">
        <v>1</v>
      </c>
      <c r="D1180" s="88" t="s">
        <v>101</v>
      </c>
      <c r="E1180" s="126">
        <v>438000</v>
      </c>
      <c r="F1180" s="88">
        <v>11</v>
      </c>
      <c r="H1180" s="88" t="s">
        <v>347</v>
      </c>
      <c r="I1180" s="88">
        <v>2720</v>
      </c>
      <c r="J1180" s="88">
        <v>35000</v>
      </c>
      <c r="K1180" s="88">
        <v>35238</v>
      </c>
      <c r="L1180" s="88" t="s">
        <v>123</v>
      </c>
      <c r="M1180" s="89">
        <v>35</v>
      </c>
      <c r="P1180" s="88" t="s">
        <v>632</v>
      </c>
      <c r="S1180" s="88">
        <v>94</v>
      </c>
      <c r="AC1180" s="88">
        <v>1</v>
      </c>
      <c r="AD1180" s="88">
        <v>3</v>
      </c>
      <c r="AE1180" s="88" t="s">
        <v>107</v>
      </c>
      <c r="AG1180" s="88">
        <v>0</v>
      </c>
      <c r="AM1180" s="88" t="s">
        <v>633</v>
      </c>
      <c r="AN1180" s="88" t="s">
        <v>634</v>
      </c>
      <c r="AO1180" s="88" t="s">
        <v>106</v>
      </c>
      <c r="AP1180" s="133" t="str">
        <f t="shared" si="72"/>
        <v>26</v>
      </c>
      <c r="AQ1180" s="133" t="str">
        <f t="shared" si="73"/>
        <v>05</v>
      </c>
      <c r="AR1180" s="133">
        <f t="shared" si="74"/>
        <v>2021</v>
      </c>
      <c r="AS1180" s="133" t="str">
        <f t="shared" si="75"/>
        <v>mai</v>
      </c>
    </row>
    <row r="1181" spans="1:45" hidden="1" x14ac:dyDescent="0.25">
      <c r="A1181" s="88" t="s">
        <v>2456</v>
      </c>
      <c r="B1181" s="90">
        <v>44335</v>
      </c>
      <c r="C1181" s="88">
        <v>1</v>
      </c>
      <c r="D1181" s="88" t="s">
        <v>101</v>
      </c>
      <c r="E1181" s="126">
        <v>157219</v>
      </c>
      <c r="F1181" s="88">
        <v>9</v>
      </c>
      <c r="H1181" s="88" t="s">
        <v>347</v>
      </c>
      <c r="I1181" s="88">
        <v>2720</v>
      </c>
      <c r="J1181" s="88">
        <v>35000</v>
      </c>
      <c r="K1181" s="88">
        <v>35238</v>
      </c>
      <c r="L1181" s="88" t="s">
        <v>123</v>
      </c>
      <c r="M1181" s="89">
        <v>35</v>
      </c>
      <c r="P1181" s="88" t="s">
        <v>779</v>
      </c>
      <c r="S1181" s="88">
        <v>86</v>
      </c>
      <c r="T1181" s="88" t="s">
        <v>2457</v>
      </c>
      <c r="AC1181" s="88">
        <v>1</v>
      </c>
      <c r="AD1181" s="88">
        <v>2</v>
      </c>
      <c r="AE1181" s="88" t="s">
        <v>108</v>
      </c>
      <c r="AF1181" s="88" t="s">
        <v>254</v>
      </c>
      <c r="AG1181" s="88">
        <v>3</v>
      </c>
      <c r="AM1181" s="88" t="s">
        <v>781</v>
      </c>
      <c r="AN1181" s="88" t="s">
        <v>782</v>
      </c>
      <c r="AO1181" s="88" t="s">
        <v>106</v>
      </c>
      <c r="AP1181" s="133" t="str">
        <f t="shared" si="72"/>
        <v>19</v>
      </c>
      <c r="AQ1181" s="133" t="str">
        <f t="shared" si="73"/>
        <v>05</v>
      </c>
      <c r="AR1181" s="133">
        <f t="shared" si="74"/>
        <v>2021</v>
      </c>
      <c r="AS1181" s="133" t="str">
        <f t="shared" si="75"/>
        <v>mai</v>
      </c>
    </row>
    <row r="1182" spans="1:45" hidden="1" x14ac:dyDescent="0.25">
      <c r="A1182" s="88" t="s">
        <v>2458</v>
      </c>
      <c r="B1182" s="90">
        <v>44342</v>
      </c>
      <c r="C1182" s="88">
        <v>1</v>
      </c>
      <c r="D1182" s="88" t="s">
        <v>101</v>
      </c>
      <c r="E1182" s="126">
        <v>625000</v>
      </c>
      <c r="F1182" s="88">
        <v>13</v>
      </c>
      <c r="H1182" s="88" t="s">
        <v>691</v>
      </c>
      <c r="I1182" s="88">
        <v>2340</v>
      </c>
      <c r="J1182" s="88">
        <v>35000</v>
      </c>
      <c r="K1182" s="88">
        <v>35238</v>
      </c>
      <c r="L1182" s="88" t="s">
        <v>123</v>
      </c>
      <c r="M1182" s="89">
        <v>35</v>
      </c>
      <c r="P1182" s="88" t="s">
        <v>2459</v>
      </c>
      <c r="S1182" s="88">
        <v>510</v>
      </c>
      <c r="AC1182" s="88">
        <v>1</v>
      </c>
      <c r="AD1182" s="88">
        <v>4</v>
      </c>
      <c r="AE1182" s="88" t="s">
        <v>126</v>
      </c>
      <c r="AF1182" s="88" t="s">
        <v>158</v>
      </c>
      <c r="AG1182" s="88">
        <v>0</v>
      </c>
      <c r="AM1182" s="88" t="s">
        <v>2460</v>
      </c>
      <c r="AN1182" s="88" t="s">
        <v>2461</v>
      </c>
      <c r="AO1182" s="88" t="s">
        <v>106</v>
      </c>
      <c r="AP1182" s="133" t="str">
        <f t="shared" si="72"/>
        <v>26</v>
      </c>
      <c r="AQ1182" s="133" t="str">
        <f t="shared" si="73"/>
        <v>05</v>
      </c>
      <c r="AR1182" s="133">
        <f t="shared" si="74"/>
        <v>2021</v>
      </c>
      <c r="AS1182" s="133" t="str">
        <f t="shared" si="75"/>
        <v>mai</v>
      </c>
    </row>
    <row r="1183" spans="1:45" hidden="1" x14ac:dyDescent="0.25">
      <c r="A1183" s="88" t="s">
        <v>2458</v>
      </c>
      <c r="B1183" s="90">
        <v>44342</v>
      </c>
      <c r="C1183" s="88">
        <v>1</v>
      </c>
      <c r="D1183" s="88" t="s">
        <v>101</v>
      </c>
      <c r="E1183" s="126">
        <v>625000</v>
      </c>
      <c r="F1183" s="88">
        <v>13</v>
      </c>
      <c r="H1183" s="88" t="s">
        <v>691</v>
      </c>
      <c r="I1183" s="88">
        <v>2340</v>
      </c>
      <c r="J1183" s="88">
        <v>35000</v>
      </c>
      <c r="K1183" s="88">
        <v>35238</v>
      </c>
      <c r="L1183" s="88" t="s">
        <v>123</v>
      </c>
      <c r="M1183" s="89">
        <v>35</v>
      </c>
      <c r="P1183" s="88" t="s">
        <v>2459</v>
      </c>
      <c r="S1183" s="88">
        <v>510</v>
      </c>
      <c r="AC1183" s="88">
        <v>1</v>
      </c>
      <c r="AD1183" s="88">
        <v>2</v>
      </c>
      <c r="AE1183" s="88" t="s">
        <v>108</v>
      </c>
      <c r="AF1183" s="88" t="s">
        <v>130</v>
      </c>
      <c r="AG1183" s="88">
        <v>3</v>
      </c>
      <c r="AM1183" s="88" t="s">
        <v>2460</v>
      </c>
      <c r="AN1183" s="88" t="s">
        <v>2461</v>
      </c>
      <c r="AO1183" s="88" t="s">
        <v>106</v>
      </c>
      <c r="AP1183" s="133" t="str">
        <f t="shared" si="72"/>
        <v>26</v>
      </c>
      <c r="AQ1183" s="133" t="str">
        <f t="shared" si="73"/>
        <v>05</v>
      </c>
      <c r="AR1183" s="133">
        <f t="shared" si="74"/>
        <v>2021</v>
      </c>
      <c r="AS1183" s="133" t="str">
        <f t="shared" si="75"/>
        <v>mai</v>
      </c>
    </row>
    <row r="1184" spans="1:45" hidden="1" x14ac:dyDescent="0.25">
      <c r="A1184" s="88" t="s">
        <v>2458</v>
      </c>
      <c r="B1184" s="90">
        <v>44342</v>
      </c>
      <c r="C1184" s="88">
        <v>1</v>
      </c>
      <c r="D1184" s="88" t="s">
        <v>101</v>
      </c>
      <c r="E1184" s="126">
        <v>625000</v>
      </c>
      <c r="F1184" s="88">
        <v>13</v>
      </c>
      <c r="H1184" s="88" t="s">
        <v>691</v>
      </c>
      <c r="I1184" s="88">
        <v>2340</v>
      </c>
      <c r="J1184" s="88">
        <v>35000</v>
      </c>
      <c r="K1184" s="88">
        <v>35238</v>
      </c>
      <c r="L1184" s="88" t="s">
        <v>123</v>
      </c>
      <c r="M1184" s="89">
        <v>35</v>
      </c>
      <c r="P1184" s="88" t="s">
        <v>2459</v>
      </c>
      <c r="S1184" s="88">
        <v>101</v>
      </c>
      <c r="AC1184" s="88">
        <v>1</v>
      </c>
      <c r="AD1184" s="88">
        <v>3</v>
      </c>
      <c r="AE1184" s="88" t="s">
        <v>107</v>
      </c>
      <c r="AG1184" s="88">
        <v>0</v>
      </c>
      <c r="AM1184" s="88" t="s">
        <v>2460</v>
      </c>
      <c r="AN1184" s="88" t="s">
        <v>2461</v>
      </c>
      <c r="AO1184" s="88" t="s">
        <v>106</v>
      </c>
      <c r="AP1184" s="133" t="str">
        <f t="shared" si="72"/>
        <v>26</v>
      </c>
      <c r="AQ1184" s="133" t="str">
        <f t="shared" si="73"/>
        <v>05</v>
      </c>
      <c r="AR1184" s="133">
        <f t="shared" si="74"/>
        <v>2021</v>
      </c>
      <c r="AS1184" s="133" t="str">
        <f t="shared" si="75"/>
        <v>mai</v>
      </c>
    </row>
    <row r="1185" spans="1:45" hidden="1" x14ac:dyDescent="0.25">
      <c r="A1185" s="88" t="s">
        <v>2462</v>
      </c>
      <c r="B1185" s="90">
        <v>44342</v>
      </c>
      <c r="C1185" s="88">
        <v>1</v>
      </c>
      <c r="D1185" s="88" t="s">
        <v>101</v>
      </c>
      <c r="E1185" s="126">
        <v>25000</v>
      </c>
      <c r="F1185" s="88">
        <v>13</v>
      </c>
      <c r="H1185" s="88" t="s">
        <v>691</v>
      </c>
      <c r="I1185" s="88">
        <v>2340</v>
      </c>
      <c r="J1185" s="88">
        <v>35000</v>
      </c>
      <c r="K1185" s="88">
        <v>35238</v>
      </c>
      <c r="L1185" s="88" t="s">
        <v>123</v>
      </c>
      <c r="M1185" s="89">
        <v>35</v>
      </c>
      <c r="P1185" s="88" t="s">
        <v>2459</v>
      </c>
      <c r="S1185" s="88">
        <v>501</v>
      </c>
      <c r="AC1185" s="88">
        <v>1</v>
      </c>
      <c r="AD1185" s="88">
        <v>4</v>
      </c>
      <c r="AE1185" s="88" t="s">
        <v>126</v>
      </c>
      <c r="AF1185" s="88" t="s">
        <v>158</v>
      </c>
      <c r="AG1185" s="88">
        <v>0</v>
      </c>
      <c r="AM1185" s="88" t="s">
        <v>2460</v>
      </c>
      <c r="AN1185" s="88" t="s">
        <v>2461</v>
      </c>
      <c r="AO1185" s="88" t="s">
        <v>106</v>
      </c>
      <c r="AP1185" s="133" t="str">
        <f t="shared" si="72"/>
        <v>26</v>
      </c>
      <c r="AQ1185" s="133" t="str">
        <f t="shared" si="73"/>
        <v>05</v>
      </c>
      <c r="AR1185" s="133">
        <f t="shared" si="74"/>
        <v>2021</v>
      </c>
      <c r="AS1185" s="133" t="str">
        <f t="shared" si="75"/>
        <v>mai</v>
      </c>
    </row>
    <row r="1186" spans="1:45" hidden="1" x14ac:dyDescent="0.25">
      <c r="A1186" s="88" t="s">
        <v>2462</v>
      </c>
      <c r="B1186" s="90">
        <v>44342</v>
      </c>
      <c r="C1186" s="88">
        <v>1</v>
      </c>
      <c r="D1186" s="88" t="s">
        <v>101</v>
      </c>
      <c r="E1186" s="126">
        <v>25000</v>
      </c>
      <c r="F1186" s="88">
        <v>13</v>
      </c>
      <c r="H1186" s="88" t="s">
        <v>691</v>
      </c>
      <c r="I1186" s="88">
        <v>2340</v>
      </c>
      <c r="J1186" s="88">
        <v>35000</v>
      </c>
      <c r="K1186" s="88">
        <v>35238</v>
      </c>
      <c r="L1186" s="88" t="s">
        <v>123</v>
      </c>
      <c r="M1186" s="89">
        <v>35</v>
      </c>
      <c r="P1186" s="88" t="s">
        <v>2459</v>
      </c>
      <c r="S1186" s="88">
        <v>501</v>
      </c>
      <c r="AC1186" s="88">
        <v>1</v>
      </c>
      <c r="AD1186" s="88">
        <v>2</v>
      </c>
      <c r="AE1186" s="88" t="s">
        <v>108</v>
      </c>
      <c r="AF1186" s="88" t="s">
        <v>130</v>
      </c>
      <c r="AG1186" s="88">
        <v>3</v>
      </c>
      <c r="AM1186" s="88" t="s">
        <v>2460</v>
      </c>
      <c r="AN1186" s="88" t="s">
        <v>2461</v>
      </c>
      <c r="AO1186" s="88" t="s">
        <v>106</v>
      </c>
      <c r="AP1186" s="133" t="str">
        <f t="shared" si="72"/>
        <v>26</v>
      </c>
      <c r="AQ1186" s="133" t="str">
        <f t="shared" si="73"/>
        <v>05</v>
      </c>
      <c r="AR1186" s="133">
        <f t="shared" si="74"/>
        <v>2021</v>
      </c>
      <c r="AS1186" s="133" t="str">
        <f t="shared" si="75"/>
        <v>mai</v>
      </c>
    </row>
    <row r="1187" spans="1:45" hidden="1" x14ac:dyDescent="0.25">
      <c r="A1187" s="88" t="s">
        <v>2463</v>
      </c>
      <c r="B1187" s="90">
        <v>44337</v>
      </c>
      <c r="C1187" s="88">
        <v>1</v>
      </c>
      <c r="D1187" s="88" t="s">
        <v>101</v>
      </c>
      <c r="E1187" s="126">
        <v>180000</v>
      </c>
      <c r="F1187" s="88">
        <v>11</v>
      </c>
      <c r="H1187" s="88" t="s">
        <v>347</v>
      </c>
      <c r="I1187" s="88">
        <v>2720</v>
      </c>
      <c r="J1187" s="88">
        <v>35000</v>
      </c>
      <c r="K1187" s="88">
        <v>35238</v>
      </c>
      <c r="L1187" s="88" t="s">
        <v>123</v>
      </c>
      <c r="M1187" s="89">
        <v>35</v>
      </c>
      <c r="P1187" s="88" t="s">
        <v>632</v>
      </c>
      <c r="S1187" s="88">
        <v>421</v>
      </c>
      <c r="AC1187" s="88">
        <v>1</v>
      </c>
      <c r="AD1187" s="88">
        <v>2</v>
      </c>
      <c r="AE1187" s="88" t="s">
        <v>108</v>
      </c>
      <c r="AF1187" s="88" t="s">
        <v>258</v>
      </c>
      <c r="AG1187" s="88">
        <v>2</v>
      </c>
      <c r="AM1187" s="88" t="s">
        <v>633</v>
      </c>
      <c r="AN1187" s="88" t="s">
        <v>634</v>
      </c>
      <c r="AO1187" s="88" t="s">
        <v>106</v>
      </c>
      <c r="AP1187" s="133" t="str">
        <f t="shared" si="72"/>
        <v>21</v>
      </c>
      <c r="AQ1187" s="133" t="str">
        <f t="shared" si="73"/>
        <v>05</v>
      </c>
      <c r="AR1187" s="133">
        <f t="shared" si="74"/>
        <v>2021</v>
      </c>
      <c r="AS1187" s="133" t="str">
        <f t="shared" si="75"/>
        <v>mai</v>
      </c>
    </row>
    <row r="1188" spans="1:45" hidden="1" x14ac:dyDescent="0.25">
      <c r="A1188" s="88" t="s">
        <v>2464</v>
      </c>
      <c r="B1188" s="90">
        <v>44347</v>
      </c>
      <c r="C1188" s="88">
        <v>1</v>
      </c>
      <c r="D1188" s="88" t="s">
        <v>101</v>
      </c>
      <c r="E1188" s="126">
        <v>470000</v>
      </c>
      <c r="F1188" s="88">
        <v>11</v>
      </c>
      <c r="H1188" s="88" t="s">
        <v>347</v>
      </c>
      <c r="I1188" s="88">
        <v>2720</v>
      </c>
      <c r="J1188" s="88">
        <v>35000</v>
      </c>
      <c r="K1188" s="88">
        <v>35238</v>
      </c>
      <c r="L1188" s="88" t="s">
        <v>123</v>
      </c>
      <c r="M1188" s="89">
        <v>35</v>
      </c>
      <c r="P1188" s="88" t="s">
        <v>632</v>
      </c>
      <c r="S1188" s="88">
        <v>53</v>
      </c>
      <c r="AC1188" s="88">
        <v>1</v>
      </c>
      <c r="AD1188" s="88">
        <v>3</v>
      </c>
      <c r="AE1188" s="88" t="s">
        <v>107</v>
      </c>
      <c r="AG1188" s="88">
        <v>0</v>
      </c>
      <c r="AM1188" s="88" t="s">
        <v>633</v>
      </c>
      <c r="AN1188" s="88" t="s">
        <v>634</v>
      </c>
      <c r="AO1188" s="88" t="s">
        <v>106</v>
      </c>
      <c r="AP1188" s="133" t="str">
        <f t="shared" si="72"/>
        <v>31</v>
      </c>
      <c r="AQ1188" s="133" t="str">
        <f t="shared" si="73"/>
        <v>05</v>
      </c>
      <c r="AR1188" s="133">
        <f t="shared" si="74"/>
        <v>2021</v>
      </c>
      <c r="AS1188" s="133" t="str">
        <f t="shared" si="75"/>
        <v>mai</v>
      </c>
    </row>
    <row r="1189" spans="1:45" hidden="1" x14ac:dyDescent="0.25">
      <c r="A1189" s="88" t="s">
        <v>2464</v>
      </c>
      <c r="B1189" s="90">
        <v>44347</v>
      </c>
      <c r="C1189" s="88">
        <v>1</v>
      </c>
      <c r="D1189" s="88" t="s">
        <v>101</v>
      </c>
      <c r="E1189" s="126">
        <v>470000</v>
      </c>
      <c r="F1189" s="88">
        <v>11</v>
      </c>
      <c r="H1189" s="88" t="s">
        <v>347</v>
      </c>
      <c r="I1189" s="88">
        <v>2720</v>
      </c>
      <c r="J1189" s="88">
        <v>35000</v>
      </c>
      <c r="K1189" s="88">
        <v>35238</v>
      </c>
      <c r="L1189" s="88" t="s">
        <v>123</v>
      </c>
      <c r="M1189" s="89">
        <v>35</v>
      </c>
      <c r="P1189" s="88" t="s">
        <v>632</v>
      </c>
      <c r="S1189" s="88">
        <v>311</v>
      </c>
      <c r="T1189" s="88" t="s">
        <v>248</v>
      </c>
      <c r="AC1189" s="88">
        <v>1</v>
      </c>
      <c r="AD1189" s="88">
        <v>2</v>
      </c>
      <c r="AE1189" s="88" t="s">
        <v>108</v>
      </c>
      <c r="AF1189" s="88" t="s">
        <v>248</v>
      </c>
      <c r="AG1189" s="88">
        <v>3</v>
      </c>
      <c r="AM1189" s="88" t="s">
        <v>633</v>
      </c>
      <c r="AN1189" s="88" t="s">
        <v>634</v>
      </c>
      <c r="AO1189" s="88" t="s">
        <v>106</v>
      </c>
      <c r="AP1189" s="133" t="str">
        <f t="shared" si="72"/>
        <v>31</v>
      </c>
      <c r="AQ1189" s="133" t="str">
        <f t="shared" si="73"/>
        <v>05</v>
      </c>
      <c r="AR1189" s="133">
        <f t="shared" si="74"/>
        <v>2021</v>
      </c>
      <c r="AS1189" s="133" t="str">
        <f t="shared" si="75"/>
        <v>mai</v>
      </c>
    </row>
    <row r="1190" spans="1:45" hidden="1" x14ac:dyDescent="0.25">
      <c r="A1190" s="88" t="s">
        <v>2465</v>
      </c>
      <c r="B1190" s="90">
        <v>44336</v>
      </c>
      <c r="C1190" s="88">
        <v>1</v>
      </c>
      <c r="D1190" s="88" t="s">
        <v>101</v>
      </c>
      <c r="E1190" s="126">
        <v>255000</v>
      </c>
      <c r="F1190" s="88">
        <v>13</v>
      </c>
      <c r="H1190" s="88" t="s">
        <v>691</v>
      </c>
      <c r="I1190" s="88">
        <v>2340</v>
      </c>
      <c r="J1190" s="88">
        <v>35000</v>
      </c>
      <c r="K1190" s="88">
        <v>35238</v>
      </c>
      <c r="L1190" s="88" t="s">
        <v>123</v>
      </c>
      <c r="M1190" s="89">
        <v>35</v>
      </c>
      <c r="P1190" s="88" t="s">
        <v>2459</v>
      </c>
      <c r="S1190" s="88">
        <v>110</v>
      </c>
      <c r="U1190" s="88">
        <v>516</v>
      </c>
      <c r="AC1190" s="88">
        <v>2</v>
      </c>
      <c r="AD1190" s="88">
        <v>2</v>
      </c>
      <c r="AE1190" s="88" t="s">
        <v>108</v>
      </c>
      <c r="AF1190" s="88" t="s">
        <v>116</v>
      </c>
      <c r="AG1190" s="88">
        <v>2</v>
      </c>
      <c r="AM1190" s="88" t="s">
        <v>2460</v>
      </c>
      <c r="AN1190" s="88" t="s">
        <v>2461</v>
      </c>
      <c r="AO1190" s="88" t="s">
        <v>106</v>
      </c>
      <c r="AP1190" s="133" t="str">
        <f t="shared" si="72"/>
        <v>20</v>
      </c>
      <c r="AQ1190" s="133" t="str">
        <f t="shared" si="73"/>
        <v>05</v>
      </c>
      <c r="AR1190" s="133">
        <f t="shared" si="74"/>
        <v>2021</v>
      </c>
      <c r="AS1190" s="133" t="str">
        <f t="shared" si="75"/>
        <v>mai</v>
      </c>
    </row>
    <row r="1191" spans="1:45" hidden="1" x14ac:dyDescent="0.25">
      <c r="A1191" s="88" t="s">
        <v>2466</v>
      </c>
      <c r="B1191" s="90">
        <v>44328</v>
      </c>
      <c r="C1191" s="88">
        <v>1</v>
      </c>
      <c r="D1191" s="88" t="s">
        <v>101</v>
      </c>
      <c r="E1191" s="126">
        <v>227000</v>
      </c>
      <c r="F1191" s="88">
        <v>16</v>
      </c>
      <c r="H1191" s="88" t="s">
        <v>522</v>
      </c>
      <c r="I1191" s="88">
        <v>8870</v>
      </c>
      <c r="J1191" s="88">
        <v>35000</v>
      </c>
      <c r="K1191" s="88">
        <v>35238</v>
      </c>
      <c r="L1191" s="88" t="s">
        <v>123</v>
      </c>
      <c r="M1191" s="89">
        <v>35</v>
      </c>
      <c r="P1191" s="88" t="s">
        <v>2467</v>
      </c>
      <c r="S1191" s="88">
        <v>24</v>
      </c>
      <c r="T1191" s="88" t="s">
        <v>332</v>
      </c>
      <c r="AC1191" s="88">
        <v>1</v>
      </c>
      <c r="AD1191" s="88">
        <v>3</v>
      </c>
      <c r="AE1191" s="88" t="s">
        <v>107</v>
      </c>
      <c r="AG1191" s="88">
        <v>0</v>
      </c>
      <c r="AM1191" s="88" t="s">
        <v>2468</v>
      </c>
      <c r="AN1191" s="88" t="s">
        <v>2469</v>
      </c>
      <c r="AO1191" s="88" t="s">
        <v>106</v>
      </c>
      <c r="AP1191" s="133" t="str">
        <f t="shared" si="72"/>
        <v>12</v>
      </c>
      <c r="AQ1191" s="133" t="str">
        <f t="shared" si="73"/>
        <v>05</v>
      </c>
      <c r="AR1191" s="133">
        <f t="shared" si="74"/>
        <v>2021</v>
      </c>
      <c r="AS1191" s="133" t="str">
        <f t="shared" si="75"/>
        <v>mai</v>
      </c>
    </row>
    <row r="1192" spans="1:45" hidden="1" x14ac:dyDescent="0.25">
      <c r="A1192" s="88" t="s">
        <v>2466</v>
      </c>
      <c r="B1192" s="90">
        <v>44328</v>
      </c>
      <c r="C1192" s="88">
        <v>1</v>
      </c>
      <c r="D1192" s="88" t="s">
        <v>101</v>
      </c>
      <c r="E1192" s="126">
        <v>227000</v>
      </c>
      <c r="F1192" s="88">
        <v>16</v>
      </c>
      <c r="H1192" s="88" t="s">
        <v>522</v>
      </c>
      <c r="I1192" s="88">
        <v>8870</v>
      </c>
      <c r="J1192" s="88">
        <v>35000</v>
      </c>
      <c r="K1192" s="88">
        <v>35238</v>
      </c>
      <c r="L1192" s="88" t="s">
        <v>123</v>
      </c>
      <c r="M1192" s="89">
        <v>35</v>
      </c>
      <c r="P1192" s="88" t="s">
        <v>2467</v>
      </c>
      <c r="S1192" s="88">
        <v>24</v>
      </c>
      <c r="T1192" s="88" t="s">
        <v>332</v>
      </c>
      <c r="AC1192" s="88">
        <v>1</v>
      </c>
      <c r="AD1192" s="88">
        <v>2</v>
      </c>
      <c r="AE1192" s="88" t="s">
        <v>108</v>
      </c>
      <c r="AF1192" s="88" t="s">
        <v>198</v>
      </c>
      <c r="AG1192" s="88">
        <v>2</v>
      </c>
      <c r="AM1192" s="88" t="s">
        <v>2468</v>
      </c>
      <c r="AN1192" s="88" t="s">
        <v>2469</v>
      </c>
      <c r="AO1192" s="88" t="s">
        <v>106</v>
      </c>
      <c r="AP1192" s="133" t="str">
        <f t="shared" si="72"/>
        <v>12</v>
      </c>
      <c r="AQ1192" s="133" t="str">
        <f t="shared" si="73"/>
        <v>05</v>
      </c>
      <c r="AR1192" s="133">
        <f t="shared" si="74"/>
        <v>2021</v>
      </c>
      <c r="AS1192" s="133" t="str">
        <f t="shared" si="75"/>
        <v>mai</v>
      </c>
    </row>
    <row r="1193" spans="1:45" hidden="1" x14ac:dyDescent="0.25">
      <c r="A1193" s="88" t="s">
        <v>2466</v>
      </c>
      <c r="B1193" s="90">
        <v>44328</v>
      </c>
      <c r="C1193" s="88">
        <v>1</v>
      </c>
      <c r="D1193" s="88" t="s">
        <v>101</v>
      </c>
      <c r="E1193" s="126">
        <v>227000</v>
      </c>
      <c r="F1193" s="88">
        <v>16</v>
      </c>
      <c r="H1193" s="88" t="s">
        <v>522</v>
      </c>
      <c r="I1193" s="88">
        <v>8870</v>
      </c>
      <c r="J1193" s="88">
        <v>35000</v>
      </c>
      <c r="K1193" s="88">
        <v>35238</v>
      </c>
      <c r="L1193" s="88" t="s">
        <v>123</v>
      </c>
      <c r="M1193" s="89">
        <v>35</v>
      </c>
      <c r="P1193" s="88" t="s">
        <v>2467</v>
      </c>
      <c r="S1193" s="88">
        <v>24</v>
      </c>
      <c r="T1193" s="88" t="s">
        <v>332</v>
      </c>
      <c r="AC1193" s="88">
        <v>1</v>
      </c>
      <c r="AD1193" s="88">
        <v>2</v>
      </c>
      <c r="AE1193" s="88" t="s">
        <v>108</v>
      </c>
      <c r="AF1193" s="88" t="s">
        <v>291</v>
      </c>
      <c r="AG1193" s="88">
        <v>3</v>
      </c>
      <c r="AM1193" s="88" t="s">
        <v>2468</v>
      </c>
      <c r="AN1193" s="88" t="s">
        <v>2469</v>
      </c>
      <c r="AO1193" s="88" t="s">
        <v>106</v>
      </c>
      <c r="AP1193" s="133" t="str">
        <f t="shared" si="72"/>
        <v>12</v>
      </c>
      <c r="AQ1193" s="133" t="str">
        <f t="shared" si="73"/>
        <v>05</v>
      </c>
      <c r="AR1193" s="133">
        <f t="shared" si="74"/>
        <v>2021</v>
      </c>
      <c r="AS1193" s="133" t="str">
        <f t="shared" si="75"/>
        <v>mai</v>
      </c>
    </row>
    <row r="1194" spans="1:45" hidden="1" x14ac:dyDescent="0.25">
      <c r="A1194" s="88" t="s">
        <v>2470</v>
      </c>
      <c r="B1194" s="90">
        <v>44337</v>
      </c>
      <c r="C1194" s="88">
        <v>1</v>
      </c>
      <c r="D1194" s="88" t="s">
        <v>101</v>
      </c>
      <c r="E1194" s="126">
        <v>420000</v>
      </c>
      <c r="F1194" s="88">
        <v>1</v>
      </c>
      <c r="H1194" s="88" t="s">
        <v>529</v>
      </c>
      <c r="I1194" s="88">
        <v>1040</v>
      </c>
      <c r="J1194" s="88">
        <v>35000</v>
      </c>
      <c r="K1194" s="88">
        <v>35238</v>
      </c>
      <c r="L1194" s="88" t="s">
        <v>123</v>
      </c>
      <c r="M1194" s="89">
        <v>35</v>
      </c>
      <c r="P1194" s="88" t="s">
        <v>530</v>
      </c>
      <c r="S1194" s="88">
        <v>104</v>
      </c>
      <c r="T1194" s="88" t="s">
        <v>2471</v>
      </c>
      <c r="U1194" s="88">
        <v>118</v>
      </c>
      <c r="AC1194" s="88">
        <v>2</v>
      </c>
      <c r="AD1194" s="88">
        <v>3</v>
      </c>
      <c r="AE1194" s="88" t="s">
        <v>107</v>
      </c>
      <c r="AG1194" s="88">
        <v>0</v>
      </c>
      <c r="AM1194" s="88" t="s">
        <v>531</v>
      </c>
      <c r="AN1194" s="88" t="s">
        <v>532</v>
      </c>
      <c r="AO1194" s="88" t="s">
        <v>106</v>
      </c>
      <c r="AP1194" s="133" t="str">
        <f t="shared" si="72"/>
        <v>21</v>
      </c>
      <c r="AQ1194" s="133" t="str">
        <f t="shared" si="73"/>
        <v>05</v>
      </c>
      <c r="AR1194" s="133">
        <f t="shared" si="74"/>
        <v>2021</v>
      </c>
      <c r="AS1194" s="133" t="str">
        <f t="shared" si="75"/>
        <v>mai</v>
      </c>
    </row>
    <row r="1195" spans="1:45" hidden="1" x14ac:dyDescent="0.25">
      <c r="A1195" s="88" t="s">
        <v>2470</v>
      </c>
      <c r="B1195" s="90">
        <v>44337</v>
      </c>
      <c r="C1195" s="88">
        <v>1</v>
      </c>
      <c r="D1195" s="88" t="s">
        <v>101</v>
      </c>
      <c r="E1195" s="126">
        <v>420000</v>
      </c>
      <c r="F1195" s="88">
        <v>1</v>
      </c>
      <c r="H1195" s="88" t="s">
        <v>529</v>
      </c>
      <c r="I1195" s="88">
        <v>1040</v>
      </c>
      <c r="J1195" s="88">
        <v>35000</v>
      </c>
      <c r="K1195" s="88">
        <v>35238</v>
      </c>
      <c r="L1195" s="88" t="s">
        <v>123</v>
      </c>
      <c r="M1195" s="89">
        <v>35</v>
      </c>
      <c r="P1195" s="88" t="s">
        <v>530</v>
      </c>
      <c r="S1195" s="88">
        <v>104</v>
      </c>
      <c r="T1195" s="88" t="s">
        <v>2471</v>
      </c>
      <c r="U1195" s="88">
        <v>118</v>
      </c>
      <c r="AC1195" s="88">
        <v>2</v>
      </c>
      <c r="AD1195" s="88">
        <v>2</v>
      </c>
      <c r="AE1195" s="88" t="s">
        <v>108</v>
      </c>
      <c r="AF1195" s="88" t="s">
        <v>115</v>
      </c>
      <c r="AG1195" s="88">
        <v>5</v>
      </c>
      <c r="AM1195" s="88" t="s">
        <v>531</v>
      </c>
      <c r="AN1195" s="88" t="s">
        <v>532</v>
      </c>
      <c r="AO1195" s="88" t="s">
        <v>106</v>
      </c>
      <c r="AP1195" s="133" t="str">
        <f t="shared" si="72"/>
        <v>21</v>
      </c>
      <c r="AQ1195" s="133" t="str">
        <f t="shared" si="73"/>
        <v>05</v>
      </c>
      <c r="AR1195" s="133">
        <f t="shared" si="74"/>
        <v>2021</v>
      </c>
      <c r="AS1195" s="133" t="str">
        <f t="shared" si="75"/>
        <v>mai</v>
      </c>
    </row>
    <row r="1196" spans="1:45" hidden="1" x14ac:dyDescent="0.25">
      <c r="A1196" s="88" t="s">
        <v>2472</v>
      </c>
      <c r="B1196" s="90">
        <v>44356</v>
      </c>
      <c r="C1196" s="88">
        <v>1</v>
      </c>
      <c r="D1196" s="88" t="s">
        <v>101</v>
      </c>
      <c r="E1196" s="126">
        <v>820000</v>
      </c>
      <c r="F1196" s="88">
        <v>22</v>
      </c>
      <c r="H1196" s="88" t="s">
        <v>469</v>
      </c>
      <c r="I1196" s="88">
        <v>2651</v>
      </c>
      <c r="J1196" s="88">
        <v>35000</v>
      </c>
      <c r="K1196" s="88">
        <v>35238</v>
      </c>
      <c r="L1196" s="88" t="s">
        <v>123</v>
      </c>
      <c r="M1196" s="89">
        <v>35</v>
      </c>
      <c r="P1196" s="88" t="s">
        <v>2002</v>
      </c>
      <c r="S1196" s="88">
        <v>15</v>
      </c>
      <c r="T1196" s="88" t="s">
        <v>2473</v>
      </c>
      <c r="U1196" s="88">
        <v>2</v>
      </c>
      <c r="W1196" s="88">
        <v>22</v>
      </c>
      <c r="AC1196" s="88">
        <v>3</v>
      </c>
      <c r="AD1196" s="88">
        <v>3</v>
      </c>
      <c r="AE1196" s="88" t="s">
        <v>107</v>
      </c>
      <c r="AG1196" s="88">
        <v>0</v>
      </c>
      <c r="AM1196" s="88" t="s">
        <v>696</v>
      </c>
      <c r="AN1196" s="88" t="s">
        <v>2003</v>
      </c>
      <c r="AO1196" s="88" t="s">
        <v>106</v>
      </c>
      <c r="AP1196" s="133" t="str">
        <f t="shared" si="72"/>
        <v>09</v>
      </c>
      <c r="AQ1196" s="133" t="str">
        <f t="shared" si="73"/>
        <v>06</v>
      </c>
      <c r="AR1196" s="133">
        <f t="shared" si="74"/>
        <v>2021</v>
      </c>
      <c r="AS1196" s="133" t="str">
        <f t="shared" si="75"/>
        <v>juin</v>
      </c>
    </row>
    <row r="1197" spans="1:45" hidden="1" x14ac:dyDescent="0.25">
      <c r="A1197" s="88" t="s">
        <v>2472</v>
      </c>
      <c r="B1197" s="90">
        <v>44356</v>
      </c>
      <c r="C1197" s="88">
        <v>1</v>
      </c>
      <c r="D1197" s="88" t="s">
        <v>101</v>
      </c>
      <c r="E1197" s="126">
        <v>820000</v>
      </c>
      <c r="F1197" s="88">
        <v>22</v>
      </c>
      <c r="H1197" s="88" t="s">
        <v>469</v>
      </c>
      <c r="I1197" s="88">
        <v>2651</v>
      </c>
      <c r="J1197" s="88">
        <v>35000</v>
      </c>
      <c r="K1197" s="88">
        <v>35238</v>
      </c>
      <c r="L1197" s="88" t="s">
        <v>123</v>
      </c>
      <c r="M1197" s="89">
        <v>35</v>
      </c>
      <c r="P1197" s="88" t="s">
        <v>2002</v>
      </c>
      <c r="S1197" s="88">
        <v>15</v>
      </c>
      <c r="T1197" s="88" t="s">
        <v>2473</v>
      </c>
      <c r="U1197" s="88">
        <v>2</v>
      </c>
      <c r="W1197" s="88">
        <v>22</v>
      </c>
      <c r="AC1197" s="88">
        <v>3</v>
      </c>
      <c r="AD1197" s="88">
        <v>2</v>
      </c>
      <c r="AE1197" s="88" t="s">
        <v>108</v>
      </c>
      <c r="AF1197" s="88" t="s">
        <v>124</v>
      </c>
      <c r="AG1197" s="88">
        <v>6</v>
      </c>
      <c r="AM1197" s="88" t="s">
        <v>696</v>
      </c>
      <c r="AN1197" s="88" t="s">
        <v>2003</v>
      </c>
      <c r="AO1197" s="88" t="s">
        <v>106</v>
      </c>
      <c r="AP1197" s="133" t="str">
        <f t="shared" si="72"/>
        <v>09</v>
      </c>
      <c r="AQ1197" s="133" t="str">
        <f t="shared" si="73"/>
        <v>06</v>
      </c>
      <c r="AR1197" s="133">
        <f t="shared" si="74"/>
        <v>2021</v>
      </c>
      <c r="AS1197" s="133" t="str">
        <f t="shared" si="75"/>
        <v>juin</v>
      </c>
    </row>
    <row r="1198" spans="1:45" hidden="1" x14ac:dyDescent="0.25">
      <c r="A1198" s="88" t="s">
        <v>2472</v>
      </c>
      <c r="B1198" s="90">
        <v>44356</v>
      </c>
      <c r="C1198" s="88">
        <v>1</v>
      </c>
      <c r="D1198" s="88" t="s">
        <v>101</v>
      </c>
      <c r="E1198" s="126">
        <v>820000</v>
      </c>
      <c r="F1198" s="88">
        <v>22</v>
      </c>
      <c r="H1198" s="88" t="s">
        <v>469</v>
      </c>
      <c r="I1198" s="88">
        <v>2651</v>
      </c>
      <c r="J1198" s="88">
        <v>35000</v>
      </c>
      <c r="K1198" s="88">
        <v>35238</v>
      </c>
      <c r="L1198" s="88" t="s">
        <v>123</v>
      </c>
      <c r="M1198" s="89">
        <v>35</v>
      </c>
      <c r="P1198" s="88" t="s">
        <v>2002</v>
      </c>
      <c r="S1198" s="88">
        <v>24</v>
      </c>
      <c r="AC1198" s="88">
        <v>1</v>
      </c>
      <c r="AD1198" s="88">
        <v>3</v>
      </c>
      <c r="AE1198" s="88" t="s">
        <v>107</v>
      </c>
      <c r="AG1198" s="88">
        <v>0</v>
      </c>
      <c r="AM1198" s="88" t="s">
        <v>696</v>
      </c>
      <c r="AN1198" s="88" t="s">
        <v>2003</v>
      </c>
      <c r="AO1198" s="88" t="s">
        <v>106</v>
      </c>
      <c r="AP1198" s="133" t="str">
        <f t="shared" si="72"/>
        <v>09</v>
      </c>
      <c r="AQ1198" s="133" t="str">
        <f t="shared" si="73"/>
        <v>06</v>
      </c>
      <c r="AR1198" s="133">
        <f t="shared" si="74"/>
        <v>2021</v>
      </c>
      <c r="AS1198" s="133" t="str">
        <f t="shared" si="75"/>
        <v>juin</v>
      </c>
    </row>
    <row r="1199" spans="1:45" hidden="1" x14ac:dyDescent="0.25">
      <c r="A1199" s="88" t="s">
        <v>2472</v>
      </c>
      <c r="B1199" s="90">
        <v>44356</v>
      </c>
      <c r="C1199" s="88">
        <v>1</v>
      </c>
      <c r="D1199" s="88" t="s">
        <v>101</v>
      </c>
      <c r="E1199" s="126">
        <v>820000</v>
      </c>
      <c r="F1199" s="88">
        <v>22</v>
      </c>
      <c r="H1199" s="88" t="s">
        <v>469</v>
      </c>
      <c r="I1199" s="88">
        <v>2651</v>
      </c>
      <c r="J1199" s="88">
        <v>35000</v>
      </c>
      <c r="K1199" s="88">
        <v>35238</v>
      </c>
      <c r="L1199" s="88" t="s">
        <v>123</v>
      </c>
      <c r="M1199" s="89">
        <v>35</v>
      </c>
      <c r="P1199" s="88" t="s">
        <v>2002</v>
      </c>
      <c r="S1199" s="88">
        <v>15</v>
      </c>
      <c r="T1199" s="88" t="s">
        <v>2473</v>
      </c>
      <c r="U1199" s="88">
        <v>2</v>
      </c>
      <c r="W1199" s="88">
        <v>22</v>
      </c>
      <c r="AC1199" s="88">
        <v>3</v>
      </c>
      <c r="AD1199" s="88">
        <v>3</v>
      </c>
      <c r="AE1199" s="88" t="s">
        <v>107</v>
      </c>
      <c r="AG1199" s="88">
        <v>0</v>
      </c>
      <c r="AM1199" s="88" t="s">
        <v>696</v>
      </c>
      <c r="AN1199" s="88" t="s">
        <v>2003</v>
      </c>
      <c r="AO1199" s="88" t="s">
        <v>106</v>
      </c>
      <c r="AP1199" s="133" t="str">
        <f t="shared" si="72"/>
        <v>09</v>
      </c>
      <c r="AQ1199" s="133" t="str">
        <f t="shared" si="73"/>
        <v>06</v>
      </c>
      <c r="AR1199" s="133">
        <f t="shared" si="74"/>
        <v>2021</v>
      </c>
      <c r="AS1199" s="133" t="str">
        <f t="shared" si="75"/>
        <v>juin</v>
      </c>
    </row>
    <row r="1200" spans="1:45" hidden="1" x14ac:dyDescent="0.25">
      <c r="A1200" s="88" t="s">
        <v>2474</v>
      </c>
      <c r="B1200" s="90">
        <v>44347</v>
      </c>
      <c r="C1200" s="88">
        <v>1</v>
      </c>
      <c r="D1200" s="88" t="s">
        <v>101</v>
      </c>
      <c r="E1200" s="126">
        <v>525000</v>
      </c>
      <c r="F1200" s="88">
        <v>17</v>
      </c>
      <c r="H1200" s="88" t="s">
        <v>287</v>
      </c>
      <c r="I1200" s="88">
        <v>6640</v>
      </c>
      <c r="J1200" s="88">
        <v>35000</v>
      </c>
      <c r="K1200" s="88">
        <v>35238</v>
      </c>
      <c r="L1200" s="88" t="s">
        <v>123</v>
      </c>
      <c r="M1200" s="89">
        <v>35</v>
      </c>
      <c r="P1200" s="88" t="s">
        <v>1391</v>
      </c>
      <c r="S1200" s="88">
        <v>24</v>
      </c>
      <c r="T1200" s="88" t="s">
        <v>2475</v>
      </c>
      <c r="AC1200" s="88">
        <v>1</v>
      </c>
      <c r="AD1200" s="88">
        <v>3</v>
      </c>
      <c r="AE1200" s="88" t="s">
        <v>107</v>
      </c>
      <c r="AG1200" s="88">
        <v>0</v>
      </c>
      <c r="AM1200" s="88" t="s">
        <v>1243</v>
      </c>
      <c r="AN1200" s="88" t="s">
        <v>1392</v>
      </c>
      <c r="AO1200" s="88" t="s">
        <v>106</v>
      </c>
      <c r="AP1200" s="133" t="str">
        <f t="shared" si="72"/>
        <v>31</v>
      </c>
      <c r="AQ1200" s="133" t="str">
        <f t="shared" si="73"/>
        <v>05</v>
      </c>
      <c r="AR1200" s="133">
        <f t="shared" si="74"/>
        <v>2021</v>
      </c>
      <c r="AS1200" s="133" t="str">
        <f t="shared" si="75"/>
        <v>mai</v>
      </c>
    </row>
    <row r="1201" spans="1:45" hidden="1" x14ac:dyDescent="0.25">
      <c r="A1201" s="88" t="s">
        <v>2474</v>
      </c>
      <c r="B1201" s="90">
        <v>44347</v>
      </c>
      <c r="C1201" s="88">
        <v>1</v>
      </c>
      <c r="D1201" s="88" t="s">
        <v>101</v>
      </c>
      <c r="E1201" s="126">
        <v>525000</v>
      </c>
      <c r="F1201" s="88">
        <v>17</v>
      </c>
      <c r="H1201" s="88" t="s">
        <v>287</v>
      </c>
      <c r="I1201" s="88">
        <v>6640</v>
      </c>
      <c r="J1201" s="88">
        <v>35000</v>
      </c>
      <c r="K1201" s="88">
        <v>35238</v>
      </c>
      <c r="L1201" s="88" t="s">
        <v>123</v>
      </c>
      <c r="M1201" s="89">
        <v>35</v>
      </c>
      <c r="P1201" s="88" t="s">
        <v>1391</v>
      </c>
      <c r="S1201" s="88">
        <v>24</v>
      </c>
      <c r="T1201" s="88" t="s">
        <v>2475</v>
      </c>
      <c r="AC1201" s="88">
        <v>1</v>
      </c>
      <c r="AD1201" s="88">
        <v>3</v>
      </c>
      <c r="AE1201" s="88" t="s">
        <v>107</v>
      </c>
      <c r="AG1201" s="88">
        <v>0</v>
      </c>
      <c r="AM1201" s="88" t="s">
        <v>1243</v>
      </c>
      <c r="AN1201" s="88" t="s">
        <v>1392</v>
      </c>
      <c r="AO1201" s="88" t="s">
        <v>106</v>
      </c>
      <c r="AP1201" s="133" t="str">
        <f t="shared" si="72"/>
        <v>31</v>
      </c>
      <c r="AQ1201" s="133" t="str">
        <f t="shared" si="73"/>
        <v>05</v>
      </c>
      <c r="AR1201" s="133">
        <f t="shared" si="74"/>
        <v>2021</v>
      </c>
      <c r="AS1201" s="133" t="str">
        <f t="shared" si="75"/>
        <v>mai</v>
      </c>
    </row>
    <row r="1202" spans="1:45" hidden="1" x14ac:dyDescent="0.25">
      <c r="A1202" s="88" t="s">
        <v>2474</v>
      </c>
      <c r="B1202" s="90">
        <v>44347</v>
      </c>
      <c r="C1202" s="88">
        <v>1</v>
      </c>
      <c r="D1202" s="88" t="s">
        <v>101</v>
      </c>
      <c r="E1202" s="126">
        <v>525000</v>
      </c>
      <c r="F1202" s="88">
        <v>17</v>
      </c>
      <c r="H1202" s="88" t="s">
        <v>287</v>
      </c>
      <c r="I1202" s="88">
        <v>6640</v>
      </c>
      <c r="J1202" s="88">
        <v>35000</v>
      </c>
      <c r="K1202" s="88">
        <v>35238</v>
      </c>
      <c r="L1202" s="88" t="s">
        <v>123</v>
      </c>
      <c r="M1202" s="89">
        <v>35</v>
      </c>
      <c r="P1202" s="88" t="s">
        <v>1391</v>
      </c>
      <c r="S1202" s="88">
        <v>24</v>
      </c>
      <c r="T1202" s="88" t="s">
        <v>2475</v>
      </c>
      <c r="AC1202" s="88">
        <v>1</v>
      </c>
      <c r="AD1202" s="88">
        <v>2</v>
      </c>
      <c r="AE1202" s="88" t="s">
        <v>108</v>
      </c>
      <c r="AF1202" s="88" t="s">
        <v>224</v>
      </c>
      <c r="AG1202" s="88">
        <v>4</v>
      </c>
      <c r="AM1202" s="88" t="s">
        <v>1243</v>
      </c>
      <c r="AN1202" s="88" t="s">
        <v>1392</v>
      </c>
      <c r="AO1202" s="88" t="s">
        <v>106</v>
      </c>
      <c r="AP1202" s="133" t="str">
        <f t="shared" si="72"/>
        <v>31</v>
      </c>
      <c r="AQ1202" s="133" t="str">
        <f t="shared" si="73"/>
        <v>05</v>
      </c>
      <c r="AR1202" s="133">
        <f t="shared" si="74"/>
        <v>2021</v>
      </c>
      <c r="AS1202" s="133" t="str">
        <f t="shared" si="75"/>
        <v>mai</v>
      </c>
    </row>
    <row r="1203" spans="1:45" hidden="1" x14ac:dyDescent="0.25">
      <c r="A1203" s="88" t="s">
        <v>2476</v>
      </c>
      <c r="B1203" s="90">
        <v>44363</v>
      </c>
      <c r="C1203" s="88">
        <v>1</v>
      </c>
      <c r="D1203" s="88" t="s">
        <v>101</v>
      </c>
      <c r="E1203" s="126">
        <v>249046</v>
      </c>
      <c r="F1203" s="88">
        <v>6</v>
      </c>
      <c r="H1203" s="88" t="s">
        <v>1116</v>
      </c>
      <c r="I1203" s="88">
        <v>8860</v>
      </c>
      <c r="J1203" s="88">
        <v>35000</v>
      </c>
      <c r="K1203" s="88">
        <v>35238</v>
      </c>
      <c r="L1203" s="88" t="s">
        <v>123</v>
      </c>
      <c r="M1203" s="89">
        <v>35</v>
      </c>
      <c r="P1203" s="88" t="s">
        <v>2477</v>
      </c>
      <c r="S1203" s="88">
        <v>11</v>
      </c>
      <c r="U1203" s="88">
        <v>7</v>
      </c>
      <c r="V1203" s="88" t="s">
        <v>935</v>
      </c>
      <c r="AC1203" s="88">
        <v>2</v>
      </c>
      <c r="AD1203" s="88">
        <v>3</v>
      </c>
      <c r="AE1203" s="88" t="s">
        <v>107</v>
      </c>
      <c r="AG1203" s="88">
        <v>0</v>
      </c>
      <c r="AM1203" s="88" t="s">
        <v>2478</v>
      </c>
      <c r="AN1203" s="88" t="s">
        <v>2479</v>
      </c>
      <c r="AO1203" s="88" t="s">
        <v>106</v>
      </c>
      <c r="AP1203" s="133" t="str">
        <f t="shared" si="72"/>
        <v>16</v>
      </c>
      <c r="AQ1203" s="133" t="str">
        <f t="shared" si="73"/>
        <v>06</v>
      </c>
      <c r="AR1203" s="133">
        <f t="shared" si="74"/>
        <v>2021</v>
      </c>
      <c r="AS1203" s="133" t="str">
        <f t="shared" si="75"/>
        <v>juin</v>
      </c>
    </row>
    <row r="1204" spans="1:45" hidden="1" x14ac:dyDescent="0.25">
      <c r="A1204" s="88" t="s">
        <v>2476</v>
      </c>
      <c r="B1204" s="90">
        <v>44363</v>
      </c>
      <c r="C1204" s="88">
        <v>1</v>
      </c>
      <c r="D1204" s="88" t="s">
        <v>101</v>
      </c>
      <c r="E1204" s="126">
        <v>249046</v>
      </c>
      <c r="F1204" s="88">
        <v>6</v>
      </c>
      <c r="H1204" s="88" t="s">
        <v>1116</v>
      </c>
      <c r="I1204" s="88">
        <v>8860</v>
      </c>
      <c r="J1204" s="88">
        <v>35000</v>
      </c>
      <c r="K1204" s="88">
        <v>35238</v>
      </c>
      <c r="L1204" s="88" t="s">
        <v>123</v>
      </c>
      <c r="M1204" s="89">
        <v>35</v>
      </c>
      <c r="P1204" s="88" t="s">
        <v>2477</v>
      </c>
      <c r="S1204" s="88">
        <v>11</v>
      </c>
      <c r="U1204" s="88">
        <v>7</v>
      </c>
      <c r="V1204" s="88" t="s">
        <v>935</v>
      </c>
      <c r="AC1204" s="88">
        <v>2</v>
      </c>
      <c r="AD1204" s="88">
        <v>2</v>
      </c>
      <c r="AE1204" s="88" t="s">
        <v>108</v>
      </c>
      <c r="AF1204" s="88" t="s">
        <v>154</v>
      </c>
      <c r="AG1204" s="88">
        <v>3</v>
      </c>
      <c r="AM1204" s="88" t="s">
        <v>2478</v>
      </c>
      <c r="AN1204" s="88" t="s">
        <v>2479</v>
      </c>
      <c r="AO1204" s="88" t="s">
        <v>106</v>
      </c>
      <c r="AP1204" s="133" t="str">
        <f t="shared" si="72"/>
        <v>16</v>
      </c>
      <c r="AQ1204" s="133" t="str">
        <f t="shared" si="73"/>
        <v>06</v>
      </c>
      <c r="AR1204" s="133">
        <f t="shared" si="74"/>
        <v>2021</v>
      </c>
      <c r="AS1204" s="133" t="str">
        <f t="shared" si="75"/>
        <v>juin</v>
      </c>
    </row>
    <row r="1205" spans="1:45" hidden="1" x14ac:dyDescent="0.25">
      <c r="A1205" s="88" t="s">
        <v>2476</v>
      </c>
      <c r="B1205" s="90">
        <v>44363</v>
      </c>
      <c r="C1205" s="88">
        <v>1</v>
      </c>
      <c r="D1205" s="88" t="s">
        <v>101</v>
      </c>
      <c r="E1205" s="126">
        <v>249046</v>
      </c>
      <c r="F1205" s="88">
        <v>6</v>
      </c>
      <c r="H1205" s="88" t="s">
        <v>1116</v>
      </c>
      <c r="I1205" s="88">
        <v>8860</v>
      </c>
      <c r="J1205" s="88">
        <v>35000</v>
      </c>
      <c r="K1205" s="88">
        <v>35238</v>
      </c>
      <c r="L1205" s="88" t="s">
        <v>123</v>
      </c>
      <c r="M1205" s="89">
        <v>35</v>
      </c>
      <c r="P1205" s="88" t="s">
        <v>2477</v>
      </c>
      <c r="S1205" s="88">
        <v>11</v>
      </c>
      <c r="U1205" s="88">
        <v>7</v>
      </c>
      <c r="V1205" s="88" t="s">
        <v>935</v>
      </c>
      <c r="AC1205" s="88">
        <v>2</v>
      </c>
      <c r="AD1205" s="88">
        <v>3</v>
      </c>
      <c r="AE1205" s="88" t="s">
        <v>107</v>
      </c>
      <c r="AG1205" s="88">
        <v>0</v>
      </c>
      <c r="AM1205" s="88" t="s">
        <v>2478</v>
      </c>
      <c r="AN1205" s="88" t="s">
        <v>2479</v>
      </c>
      <c r="AO1205" s="88" t="s">
        <v>106</v>
      </c>
      <c r="AP1205" s="133" t="str">
        <f t="shared" si="72"/>
        <v>16</v>
      </c>
      <c r="AQ1205" s="133" t="str">
        <f t="shared" si="73"/>
        <v>06</v>
      </c>
      <c r="AR1205" s="133">
        <f t="shared" si="74"/>
        <v>2021</v>
      </c>
      <c r="AS1205" s="133" t="str">
        <f t="shared" si="75"/>
        <v>juin</v>
      </c>
    </row>
    <row r="1206" spans="1:45" hidden="1" x14ac:dyDescent="0.25">
      <c r="A1206" s="88" t="s">
        <v>2480</v>
      </c>
      <c r="B1206" s="90">
        <v>44344</v>
      </c>
      <c r="C1206" s="88">
        <v>1</v>
      </c>
      <c r="D1206" s="88" t="s">
        <v>101</v>
      </c>
      <c r="E1206" s="126">
        <v>446340</v>
      </c>
      <c r="F1206" s="88">
        <v>6</v>
      </c>
      <c r="H1206" s="88" t="s">
        <v>797</v>
      </c>
      <c r="I1206" s="88">
        <v>8780</v>
      </c>
      <c r="J1206" s="88">
        <v>35000</v>
      </c>
      <c r="K1206" s="88">
        <v>35238</v>
      </c>
      <c r="L1206" s="88" t="s">
        <v>123</v>
      </c>
      <c r="M1206" s="89">
        <v>35</v>
      </c>
      <c r="P1206" s="88" t="s">
        <v>765</v>
      </c>
      <c r="AC1206" s="88">
        <v>0</v>
      </c>
      <c r="AH1206" s="88" t="s">
        <v>105</v>
      </c>
      <c r="AI1206" s="88" t="s">
        <v>11</v>
      </c>
      <c r="AL1206" s="88" t="s">
        <v>254</v>
      </c>
      <c r="AM1206" s="88" t="s">
        <v>766</v>
      </c>
      <c r="AN1206" s="88" t="s">
        <v>767</v>
      </c>
      <c r="AO1206" s="88" t="s">
        <v>106</v>
      </c>
      <c r="AP1206" s="133" t="str">
        <f t="shared" si="72"/>
        <v>28</v>
      </c>
      <c r="AQ1206" s="133" t="str">
        <f t="shared" si="73"/>
        <v>05</v>
      </c>
      <c r="AR1206" s="133">
        <f t="shared" si="74"/>
        <v>2021</v>
      </c>
      <c r="AS1206" s="133" t="str">
        <f t="shared" si="75"/>
        <v>mai</v>
      </c>
    </row>
    <row r="1207" spans="1:45" hidden="1" x14ac:dyDescent="0.25">
      <c r="A1207" s="88" t="s">
        <v>2480</v>
      </c>
      <c r="B1207" s="90">
        <v>44344</v>
      </c>
      <c r="C1207" s="88">
        <v>1</v>
      </c>
      <c r="D1207" s="88" t="s">
        <v>101</v>
      </c>
      <c r="E1207" s="126">
        <v>446340</v>
      </c>
      <c r="F1207" s="88">
        <v>5</v>
      </c>
      <c r="H1207" s="88" t="s">
        <v>797</v>
      </c>
      <c r="I1207" s="88">
        <v>8780</v>
      </c>
      <c r="J1207" s="88">
        <v>35000</v>
      </c>
      <c r="K1207" s="88">
        <v>35238</v>
      </c>
      <c r="L1207" s="88" t="s">
        <v>123</v>
      </c>
      <c r="M1207" s="89">
        <v>35</v>
      </c>
      <c r="P1207" s="88" t="s">
        <v>2481</v>
      </c>
      <c r="AC1207" s="88">
        <v>0</v>
      </c>
      <c r="AH1207" s="88" t="s">
        <v>102</v>
      </c>
      <c r="AI1207" s="88" t="s">
        <v>103</v>
      </c>
      <c r="AL1207" s="88" t="s">
        <v>220</v>
      </c>
      <c r="AM1207" s="88" t="s">
        <v>345</v>
      </c>
      <c r="AN1207" s="88" t="s">
        <v>2482</v>
      </c>
      <c r="AO1207" s="88" t="s">
        <v>106</v>
      </c>
      <c r="AP1207" s="133" t="str">
        <f t="shared" si="72"/>
        <v>28</v>
      </c>
      <c r="AQ1207" s="133" t="str">
        <f t="shared" si="73"/>
        <v>05</v>
      </c>
      <c r="AR1207" s="133">
        <f t="shared" si="74"/>
        <v>2021</v>
      </c>
      <c r="AS1207" s="133" t="str">
        <f t="shared" si="75"/>
        <v>mai</v>
      </c>
    </row>
    <row r="1208" spans="1:45" hidden="1" x14ac:dyDescent="0.25">
      <c r="A1208" s="88" t="s">
        <v>2480</v>
      </c>
      <c r="B1208" s="90">
        <v>44344</v>
      </c>
      <c r="C1208" s="88">
        <v>1</v>
      </c>
      <c r="D1208" s="88" t="s">
        <v>101</v>
      </c>
      <c r="E1208" s="126">
        <v>446340</v>
      </c>
      <c r="F1208" s="88">
        <v>11</v>
      </c>
      <c r="H1208" s="88" t="s">
        <v>506</v>
      </c>
      <c r="I1208" s="88">
        <v>8710</v>
      </c>
      <c r="J1208" s="88">
        <v>35000</v>
      </c>
      <c r="K1208" s="88">
        <v>35238</v>
      </c>
      <c r="L1208" s="88" t="s">
        <v>123</v>
      </c>
      <c r="M1208" s="89">
        <v>35</v>
      </c>
      <c r="P1208" s="88" t="s">
        <v>2483</v>
      </c>
      <c r="AC1208" s="88">
        <v>0</v>
      </c>
      <c r="AH1208" s="88" t="s">
        <v>102</v>
      </c>
      <c r="AI1208" s="88" t="s">
        <v>103</v>
      </c>
      <c r="AL1208" s="88" t="s">
        <v>203</v>
      </c>
      <c r="AM1208" s="88" t="s">
        <v>2484</v>
      </c>
      <c r="AN1208" s="88" t="s">
        <v>991</v>
      </c>
      <c r="AO1208" s="88" t="s">
        <v>106</v>
      </c>
      <c r="AP1208" s="133" t="str">
        <f t="shared" si="72"/>
        <v>28</v>
      </c>
      <c r="AQ1208" s="133" t="str">
        <f t="shared" si="73"/>
        <v>05</v>
      </c>
      <c r="AR1208" s="133">
        <f t="shared" si="74"/>
        <v>2021</v>
      </c>
      <c r="AS1208" s="133" t="str">
        <f t="shared" si="75"/>
        <v>mai</v>
      </c>
    </row>
    <row r="1209" spans="1:45" hidden="1" x14ac:dyDescent="0.25">
      <c r="A1209" s="88" t="s">
        <v>2480</v>
      </c>
      <c r="B1209" s="90">
        <v>44344</v>
      </c>
      <c r="C1209" s="88">
        <v>1</v>
      </c>
      <c r="D1209" s="88" t="s">
        <v>101</v>
      </c>
      <c r="E1209" s="126">
        <v>446340</v>
      </c>
      <c r="F1209" s="88">
        <v>11</v>
      </c>
      <c r="H1209" s="88" t="s">
        <v>506</v>
      </c>
      <c r="I1209" s="88">
        <v>8710</v>
      </c>
      <c r="J1209" s="88">
        <v>35000</v>
      </c>
      <c r="K1209" s="88">
        <v>35238</v>
      </c>
      <c r="L1209" s="88" t="s">
        <v>123</v>
      </c>
      <c r="M1209" s="89">
        <v>35</v>
      </c>
      <c r="P1209" s="88" t="s">
        <v>2485</v>
      </c>
      <c r="AC1209" s="88">
        <v>0</v>
      </c>
      <c r="AH1209" s="88" t="s">
        <v>105</v>
      </c>
      <c r="AI1209" s="88" t="s">
        <v>11</v>
      </c>
      <c r="AL1209" s="88" t="s">
        <v>135</v>
      </c>
      <c r="AM1209" s="88" t="s">
        <v>2486</v>
      </c>
      <c r="AN1209" s="88" t="s">
        <v>2487</v>
      </c>
      <c r="AO1209" s="88" t="s">
        <v>106</v>
      </c>
      <c r="AP1209" s="133" t="str">
        <f t="shared" si="72"/>
        <v>28</v>
      </c>
      <c r="AQ1209" s="133" t="str">
        <f t="shared" si="73"/>
        <v>05</v>
      </c>
      <c r="AR1209" s="133">
        <f t="shared" si="74"/>
        <v>2021</v>
      </c>
      <c r="AS1209" s="133" t="str">
        <f t="shared" si="75"/>
        <v>mai</v>
      </c>
    </row>
    <row r="1210" spans="1:45" hidden="1" x14ac:dyDescent="0.25">
      <c r="A1210" s="88" t="s">
        <v>2480</v>
      </c>
      <c r="B1210" s="90">
        <v>44344</v>
      </c>
      <c r="C1210" s="88">
        <v>1</v>
      </c>
      <c r="D1210" s="88" t="s">
        <v>101</v>
      </c>
      <c r="E1210" s="126">
        <v>446340</v>
      </c>
      <c r="F1210" s="88">
        <v>3</v>
      </c>
      <c r="H1210" s="88" t="s">
        <v>845</v>
      </c>
      <c r="I1210" s="88">
        <v>8790</v>
      </c>
      <c r="J1210" s="88">
        <v>35000</v>
      </c>
      <c r="K1210" s="88">
        <v>35238</v>
      </c>
      <c r="L1210" s="88" t="s">
        <v>123</v>
      </c>
      <c r="M1210" s="89">
        <v>35</v>
      </c>
      <c r="P1210" s="88" t="s">
        <v>2488</v>
      </c>
      <c r="AC1210" s="88">
        <v>0</v>
      </c>
      <c r="AH1210" s="88" t="s">
        <v>105</v>
      </c>
      <c r="AI1210" s="88" t="s">
        <v>11</v>
      </c>
      <c r="AL1210" s="88" t="s">
        <v>307</v>
      </c>
      <c r="AM1210" s="88" t="s">
        <v>2489</v>
      </c>
      <c r="AN1210" s="88" t="s">
        <v>1109</v>
      </c>
      <c r="AO1210" s="88" t="s">
        <v>106</v>
      </c>
      <c r="AP1210" s="133" t="str">
        <f t="shared" si="72"/>
        <v>28</v>
      </c>
      <c r="AQ1210" s="133" t="str">
        <f t="shared" si="73"/>
        <v>05</v>
      </c>
      <c r="AR1210" s="133">
        <f t="shared" si="74"/>
        <v>2021</v>
      </c>
      <c r="AS1210" s="133" t="str">
        <f t="shared" si="75"/>
        <v>mai</v>
      </c>
    </row>
    <row r="1211" spans="1:45" hidden="1" x14ac:dyDescent="0.25">
      <c r="A1211" s="88" t="s">
        <v>2480</v>
      </c>
      <c r="B1211" s="90">
        <v>44344</v>
      </c>
      <c r="C1211" s="88">
        <v>1</v>
      </c>
      <c r="D1211" s="88" t="s">
        <v>101</v>
      </c>
      <c r="E1211" s="126">
        <v>446340</v>
      </c>
      <c r="F1211" s="88">
        <v>3</v>
      </c>
      <c r="H1211" s="88" t="s">
        <v>845</v>
      </c>
      <c r="I1211" s="88">
        <v>8790</v>
      </c>
      <c r="J1211" s="88">
        <v>35000</v>
      </c>
      <c r="K1211" s="88">
        <v>35238</v>
      </c>
      <c r="L1211" s="88" t="s">
        <v>123</v>
      </c>
      <c r="M1211" s="89">
        <v>35</v>
      </c>
      <c r="P1211" s="88" t="s">
        <v>2490</v>
      </c>
      <c r="AC1211" s="88">
        <v>0</v>
      </c>
      <c r="AH1211" s="88" t="s">
        <v>102</v>
      </c>
      <c r="AI1211" s="88" t="s">
        <v>103</v>
      </c>
      <c r="AL1211" s="88" t="s">
        <v>180</v>
      </c>
      <c r="AM1211" s="88" t="s">
        <v>2491</v>
      </c>
      <c r="AN1211" s="88" t="s">
        <v>2492</v>
      </c>
      <c r="AO1211" s="88" t="s">
        <v>106</v>
      </c>
      <c r="AP1211" s="133" t="str">
        <f t="shared" si="72"/>
        <v>28</v>
      </c>
      <c r="AQ1211" s="133" t="str">
        <f t="shared" si="73"/>
        <v>05</v>
      </c>
      <c r="AR1211" s="133">
        <f t="shared" si="74"/>
        <v>2021</v>
      </c>
      <c r="AS1211" s="133" t="str">
        <f t="shared" si="75"/>
        <v>mai</v>
      </c>
    </row>
    <row r="1212" spans="1:45" hidden="1" x14ac:dyDescent="0.25">
      <c r="A1212" s="88" t="s">
        <v>2480</v>
      </c>
      <c r="B1212" s="90">
        <v>44344</v>
      </c>
      <c r="C1212" s="88">
        <v>1</v>
      </c>
      <c r="D1212" s="88" t="s">
        <v>101</v>
      </c>
      <c r="E1212" s="126">
        <v>446340</v>
      </c>
      <c r="F1212" s="88">
        <v>4</v>
      </c>
      <c r="H1212" s="88" t="s">
        <v>797</v>
      </c>
      <c r="I1212" s="88">
        <v>8780</v>
      </c>
      <c r="J1212" s="88">
        <v>35000</v>
      </c>
      <c r="K1212" s="88">
        <v>35238</v>
      </c>
      <c r="L1212" s="88" t="s">
        <v>123</v>
      </c>
      <c r="M1212" s="89">
        <v>35</v>
      </c>
      <c r="P1212" s="88" t="s">
        <v>2493</v>
      </c>
      <c r="AC1212" s="88">
        <v>0</v>
      </c>
      <c r="AH1212" s="88" t="s">
        <v>102</v>
      </c>
      <c r="AI1212" s="88" t="s">
        <v>103</v>
      </c>
      <c r="AL1212" s="88" t="s">
        <v>117</v>
      </c>
      <c r="AM1212" s="88" t="s">
        <v>2494</v>
      </c>
      <c r="AN1212" s="88" t="s">
        <v>1593</v>
      </c>
      <c r="AO1212" s="88" t="s">
        <v>106</v>
      </c>
      <c r="AP1212" s="133" t="str">
        <f t="shared" si="72"/>
        <v>28</v>
      </c>
      <c r="AQ1212" s="133" t="str">
        <f t="shared" si="73"/>
        <v>05</v>
      </c>
      <c r="AR1212" s="133">
        <f t="shared" si="74"/>
        <v>2021</v>
      </c>
      <c r="AS1212" s="133" t="str">
        <f t="shared" si="75"/>
        <v>mai</v>
      </c>
    </row>
    <row r="1213" spans="1:45" hidden="1" x14ac:dyDescent="0.25">
      <c r="A1213" s="88" t="s">
        <v>2495</v>
      </c>
      <c r="B1213" s="90">
        <v>44363</v>
      </c>
      <c r="C1213" s="88">
        <v>1</v>
      </c>
      <c r="D1213" s="88" t="s">
        <v>101</v>
      </c>
      <c r="E1213" s="126">
        <v>350000</v>
      </c>
      <c r="F1213" s="88">
        <v>5</v>
      </c>
      <c r="H1213" s="88" t="s">
        <v>396</v>
      </c>
      <c r="I1213" s="88">
        <v>8350</v>
      </c>
      <c r="J1213" s="88">
        <v>35000</v>
      </c>
      <c r="K1213" s="88">
        <v>35238</v>
      </c>
      <c r="L1213" s="88" t="s">
        <v>123</v>
      </c>
      <c r="M1213" s="89">
        <v>35</v>
      </c>
      <c r="P1213" s="88" t="s">
        <v>1334</v>
      </c>
      <c r="S1213" s="88">
        <v>15</v>
      </c>
      <c r="U1213" s="88">
        <v>24</v>
      </c>
      <c r="W1213" s="88">
        <v>9</v>
      </c>
      <c r="AC1213" s="88">
        <v>3</v>
      </c>
      <c r="AD1213" s="88">
        <v>2</v>
      </c>
      <c r="AE1213" s="88" t="s">
        <v>108</v>
      </c>
      <c r="AF1213" s="88" t="s">
        <v>188</v>
      </c>
      <c r="AG1213" s="88">
        <v>4</v>
      </c>
      <c r="AM1213" s="88" t="s">
        <v>1336</v>
      </c>
      <c r="AN1213" s="88" t="s">
        <v>1337</v>
      </c>
      <c r="AO1213" s="88" t="s">
        <v>106</v>
      </c>
      <c r="AP1213" s="133" t="str">
        <f t="shared" si="72"/>
        <v>16</v>
      </c>
      <c r="AQ1213" s="133" t="str">
        <f t="shared" si="73"/>
        <v>06</v>
      </c>
      <c r="AR1213" s="133">
        <f t="shared" si="74"/>
        <v>2021</v>
      </c>
      <c r="AS1213" s="133" t="str">
        <f t="shared" si="75"/>
        <v>juin</v>
      </c>
    </row>
    <row r="1214" spans="1:45" hidden="1" x14ac:dyDescent="0.25">
      <c r="A1214" s="88" t="s">
        <v>2495</v>
      </c>
      <c r="B1214" s="90">
        <v>44363</v>
      </c>
      <c r="C1214" s="88">
        <v>1</v>
      </c>
      <c r="D1214" s="88" t="s">
        <v>101</v>
      </c>
      <c r="E1214" s="126">
        <v>350000</v>
      </c>
      <c r="F1214" s="88">
        <v>5</v>
      </c>
      <c r="H1214" s="88" t="s">
        <v>396</v>
      </c>
      <c r="I1214" s="88">
        <v>8350</v>
      </c>
      <c r="J1214" s="88">
        <v>35000</v>
      </c>
      <c r="K1214" s="88">
        <v>35238</v>
      </c>
      <c r="L1214" s="88" t="s">
        <v>123</v>
      </c>
      <c r="M1214" s="89">
        <v>35</v>
      </c>
      <c r="P1214" s="88" t="s">
        <v>1334</v>
      </c>
      <c r="S1214" s="88">
        <v>15</v>
      </c>
      <c r="U1214" s="88">
        <v>24</v>
      </c>
      <c r="W1214" s="88">
        <v>9</v>
      </c>
      <c r="AC1214" s="88">
        <v>3</v>
      </c>
      <c r="AD1214" s="88">
        <v>3</v>
      </c>
      <c r="AE1214" s="88" t="s">
        <v>107</v>
      </c>
      <c r="AG1214" s="88">
        <v>0</v>
      </c>
      <c r="AM1214" s="88" t="s">
        <v>1336</v>
      </c>
      <c r="AN1214" s="88" t="s">
        <v>1337</v>
      </c>
      <c r="AO1214" s="88" t="s">
        <v>106</v>
      </c>
      <c r="AP1214" s="133" t="str">
        <f t="shared" si="72"/>
        <v>16</v>
      </c>
      <c r="AQ1214" s="133" t="str">
        <f t="shared" si="73"/>
        <v>06</v>
      </c>
      <c r="AR1214" s="133">
        <f t="shared" si="74"/>
        <v>2021</v>
      </c>
      <c r="AS1214" s="133" t="str">
        <f t="shared" si="75"/>
        <v>juin</v>
      </c>
    </row>
    <row r="1215" spans="1:45" hidden="1" x14ac:dyDescent="0.25">
      <c r="A1215" s="88" t="s">
        <v>2495</v>
      </c>
      <c r="B1215" s="90">
        <v>44363</v>
      </c>
      <c r="C1215" s="88">
        <v>1</v>
      </c>
      <c r="D1215" s="88" t="s">
        <v>101</v>
      </c>
      <c r="E1215" s="126">
        <v>350000</v>
      </c>
      <c r="F1215" s="88">
        <v>5</v>
      </c>
      <c r="H1215" s="88" t="s">
        <v>396</v>
      </c>
      <c r="I1215" s="88">
        <v>8350</v>
      </c>
      <c r="J1215" s="88">
        <v>35000</v>
      </c>
      <c r="K1215" s="88">
        <v>35238</v>
      </c>
      <c r="L1215" s="88" t="s">
        <v>123</v>
      </c>
      <c r="M1215" s="89">
        <v>35</v>
      </c>
      <c r="P1215" s="88" t="s">
        <v>1334</v>
      </c>
      <c r="S1215" s="88">
        <v>15</v>
      </c>
      <c r="U1215" s="88">
        <v>24</v>
      </c>
      <c r="W1215" s="88">
        <v>9</v>
      </c>
      <c r="AC1215" s="88">
        <v>3</v>
      </c>
      <c r="AD1215" s="88">
        <v>3</v>
      </c>
      <c r="AE1215" s="88" t="s">
        <v>107</v>
      </c>
      <c r="AG1215" s="88">
        <v>0</v>
      </c>
      <c r="AM1215" s="88" t="s">
        <v>1336</v>
      </c>
      <c r="AN1215" s="88" t="s">
        <v>1337</v>
      </c>
      <c r="AO1215" s="88" t="s">
        <v>106</v>
      </c>
      <c r="AP1215" s="133" t="str">
        <f t="shared" si="72"/>
        <v>16</v>
      </c>
      <c r="AQ1215" s="133" t="str">
        <f t="shared" si="73"/>
        <v>06</v>
      </c>
      <c r="AR1215" s="133">
        <f t="shared" si="74"/>
        <v>2021</v>
      </c>
      <c r="AS1215" s="133" t="str">
        <f t="shared" si="75"/>
        <v>juin</v>
      </c>
    </row>
    <row r="1216" spans="1:45" hidden="1" x14ac:dyDescent="0.25">
      <c r="A1216" s="88" t="s">
        <v>2495</v>
      </c>
      <c r="B1216" s="90">
        <v>44363</v>
      </c>
      <c r="C1216" s="88">
        <v>1</v>
      </c>
      <c r="D1216" s="88" t="s">
        <v>101</v>
      </c>
      <c r="E1216" s="126">
        <v>350000</v>
      </c>
      <c r="F1216" s="88">
        <v>5</v>
      </c>
      <c r="H1216" s="88" t="s">
        <v>396</v>
      </c>
      <c r="I1216" s="88">
        <v>8350</v>
      </c>
      <c r="J1216" s="88">
        <v>35000</v>
      </c>
      <c r="K1216" s="88">
        <v>35238</v>
      </c>
      <c r="L1216" s="88" t="s">
        <v>123</v>
      </c>
      <c r="M1216" s="89">
        <v>35</v>
      </c>
      <c r="P1216" s="88" t="s">
        <v>1334</v>
      </c>
      <c r="S1216" s="88">
        <v>33</v>
      </c>
      <c r="AC1216" s="88">
        <v>1</v>
      </c>
      <c r="AD1216" s="88">
        <v>3</v>
      </c>
      <c r="AE1216" s="88" t="s">
        <v>107</v>
      </c>
      <c r="AG1216" s="88">
        <v>0</v>
      </c>
      <c r="AM1216" s="88" t="s">
        <v>1336</v>
      </c>
      <c r="AN1216" s="88" t="s">
        <v>1337</v>
      </c>
      <c r="AO1216" s="88" t="s">
        <v>106</v>
      </c>
      <c r="AP1216" s="133" t="str">
        <f t="shared" si="72"/>
        <v>16</v>
      </c>
      <c r="AQ1216" s="133" t="str">
        <f t="shared" si="73"/>
        <v>06</v>
      </c>
      <c r="AR1216" s="133">
        <f t="shared" si="74"/>
        <v>2021</v>
      </c>
      <c r="AS1216" s="133" t="str">
        <f t="shared" si="75"/>
        <v>juin</v>
      </c>
    </row>
    <row r="1217" spans="1:45" hidden="1" x14ac:dyDescent="0.25">
      <c r="A1217" s="88" t="s">
        <v>2496</v>
      </c>
      <c r="B1217" s="90">
        <v>44343</v>
      </c>
      <c r="C1217" s="88">
        <v>1</v>
      </c>
      <c r="D1217" s="88" t="s">
        <v>101</v>
      </c>
      <c r="E1217" s="126">
        <v>175000</v>
      </c>
      <c r="F1217" s="88">
        <v>4</v>
      </c>
      <c r="G1217" s="88" t="s">
        <v>139</v>
      </c>
      <c r="H1217" s="88" t="s">
        <v>975</v>
      </c>
      <c r="I1217" s="88">
        <v>5650</v>
      </c>
      <c r="J1217" s="88">
        <v>35000</v>
      </c>
      <c r="K1217" s="88">
        <v>35238</v>
      </c>
      <c r="L1217" s="88" t="s">
        <v>123</v>
      </c>
      <c r="M1217" s="89">
        <v>35</v>
      </c>
      <c r="P1217" s="88" t="s">
        <v>1519</v>
      </c>
      <c r="S1217" s="88">
        <v>8</v>
      </c>
      <c r="T1217" s="88" t="s">
        <v>1401</v>
      </c>
      <c r="AC1217" s="88">
        <v>1</v>
      </c>
      <c r="AD1217" s="88">
        <v>3</v>
      </c>
      <c r="AE1217" s="88" t="s">
        <v>107</v>
      </c>
      <c r="AG1217" s="88">
        <v>0</v>
      </c>
      <c r="AM1217" s="88" t="s">
        <v>1520</v>
      </c>
      <c r="AN1217" s="88" t="s">
        <v>1521</v>
      </c>
      <c r="AO1217" s="88" t="s">
        <v>106</v>
      </c>
      <c r="AP1217" s="133" t="str">
        <f t="shared" si="72"/>
        <v>27</v>
      </c>
      <c r="AQ1217" s="133" t="str">
        <f t="shared" si="73"/>
        <v>05</v>
      </c>
      <c r="AR1217" s="133">
        <f t="shared" si="74"/>
        <v>2021</v>
      </c>
      <c r="AS1217" s="133" t="str">
        <f t="shared" si="75"/>
        <v>mai</v>
      </c>
    </row>
    <row r="1218" spans="1:45" hidden="1" x14ac:dyDescent="0.25">
      <c r="A1218" s="88" t="s">
        <v>2496</v>
      </c>
      <c r="B1218" s="90">
        <v>44343</v>
      </c>
      <c r="C1218" s="88">
        <v>1</v>
      </c>
      <c r="D1218" s="88" t="s">
        <v>101</v>
      </c>
      <c r="E1218" s="126">
        <v>175000</v>
      </c>
      <c r="F1218" s="88">
        <v>4</v>
      </c>
      <c r="G1218" s="88" t="s">
        <v>139</v>
      </c>
      <c r="H1218" s="88" t="s">
        <v>975</v>
      </c>
      <c r="I1218" s="88">
        <v>5650</v>
      </c>
      <c r="J1218" s="88">
        <v>35000</v>
      </c>
      <c r="K1218" s="88">
        <v>35238</v>
      </c>
      <c r="L1218" s="88" t="s">
        <v>123</v>
      </c>
      <c r="M1218" s="89">
        <v>35</v>
      </c>
      <c r="P1218" s="88" t="s">
        <v>1519</v>
      </c>
      <c r="S1218" s="88">
        <v>29</v>
      </c>
      <c r="AC1218" s="88">
        <v>1</v>
      </c>
      <c r="AD1218" s="88">
        <v>3</v>
      </c>
      <c r="AE1218" s="88" t="s">
        <v>107</v>
      </c>
      <c r="AG1218" s="88">
        <v>0</v>
      </c>
      <c r="AM1218" s="88" t="s">
        <v>1520</v>
      </c>
      <c r="AN1218" s="88" t="s">
        <v>1521</v>
      </c>
      <c r="AO1218" s="88" t="s">
        <v>106</v>
      </c>
      <c r="AP1218" s="133" t="str">
        <f t="shared" si="72"/>
        <v>27</v>
      </c>
      <c r="AQ1218" s="133" t="str">
        <f t="shared" si="73"/>
        <v>05</v>
      </c>
      <c r="AR1218" s="133">
        <f t="shared" si="74"/>
        <v>2021</v>
      </c>
      <c r="AS1218" s="133" t="str">
        <f t="shared" si="75"/>
        <v>mai</v>
      </c>
    </row>
    <row r="1219" spans="1:45" hidden="1" x14ac:dyDescent="0.25">
      <c r="A1219" s="88" t="s">
        <v>2496</v>
      </c>
      <c r="B1219" s="90">
        <v>44343</v>
      </c>
      <c r="C1219" s="88">
        <v>1</v>
      </c>
      <c r="D1219" s="88" t="s">
        <v>101</v>
      </c>
      <c r="E1219" s="126">
        <v>175000</v>
      </c>
      <c r="F1219" s="88">
        <v>4</v>
      </c>
      <c r="G1219" s="88" t="s">
        <v>139</v>
      </c>
      <c r="H1219" s="88" t="s">
        <v>975</v>
      </c>
      <c r="I1219" s="88">
        <v>5650</v>
      </c>
      <c r="J1219" s="88">
        <v>35000</v>
      </c>
      <c r="K1219" s="88">
        <v>35238</v>
      </c>
      <c r="L1219" s="88" t="s">
        <v>123</v>
      </c>
      <c r="M1219" s="89">
        <v>35</v>
      </c>
      <c r="P1219" s="88" t="s">
        <v>1519</v>
      </c>
      <c r="S1219" s="88">
        <v>8</v>
      </c>
      <c r="T1219" s="88" t="s">
        <v>1401</v>
      </c>
      <c r="AC1219" s="88">
        <v>1</v>
      </c>
      <c r="AD1219" s="88">
        <v>2</v>
      </c>
      <c r="AE1219" s="88" t="s">
        <v>108</v>
      </c>
      <c r="AF1219" s="88" t="s">
        <v>113</v>
      </c>
      <c r="AG1219" s="88">
        <v>2</v>
      </c>
      <c r="AM1219" s="88" t="s">
        <v>1520</v>
      </c>
      <c r="AN1219" s="88" t="s">
        <v>1521</v>
      </c>
      <c r="AO1219" s="88" t="s">
        <v>106</v>
      </c>
      <c r="AP1219" s="133" t="str">
        <f t="shared" ref="AP1219:AP1282" si="76">TEXT(DAY(B1219),"jj")</f>
        <v>27</v>
      </c>
      <c r="AQ1219" s="133" t="str">
        <f t="shared" ref="AQ1219:AQ1282" si="77">TEXT(MONTH(B1219),"jj")</f>
        <v>05</v>
      </c>
      <c r="AR1219" s="133">
        <f t="shared" ref="AR1219:AR1282" si="78">YEAR(B1219)</f>
        <v>2021</v>
      </c>
      <c r="AS1219" s="133" t="str">
        <f t="shared" ref="AS1219:AS1282" si="79">TEXT(B1219, "mmmm")</f>
        <v>mai</v>
      </c>
    </row>
    <row r="1220" spans="1:45" hidden="1" x14ac:dyDescent="0.25">
      <c r="A1220" s="88" t="s">
        <v>2497</v>
      </c>
      <c r="B1220" s="90">
        <v>44343</v>
      </c>
      <c r="C1220" s="88">
        <v>1</v>
      </c>
      <c r="D1220" s="88" t="s">
        <v>101</v>
      </c>
      <c r="E1220" s="126">
        <v>1300000</v>
      </c>
      <c r="F1220" s="88">
        <v>6</v>
      </c>
      <c r="H1220" s="88" t="s">
        <v>161</v>
      </c>
      <c r="I1220" s="88">
        <v>5230</v>
      </c>
      <c r="J1220" s="88">
        <v>35000</v>
      </c>
      <c r="K1220" s="88">
        <v>35238</v>
      </c>
      <c r="L1220" s="88" t="s">
        <v>123</v>
      </c>
      <c r="M1220" s="89">
        <v>35</v>
      </c>
      <c r="P1220" s="88" t="s">
        <v>325</v>
      </c>
      <c r="S1220" s="88">
        <v>18</v>
      </c>
      <c r="U1220" s="88">
        <v>19</v>
      </c>
      <c r="W1220" s="88">
        <v>20</v>
      </c>
      <c r="Y1220" s="88">
        <v>22</v>
      </c>
      <c r="AA1220" s="88">
        <v>23</v>
      </c>
      <c r="AB1220" s="88" t="s">
        <v>1795</v>
      </c>
      <c r="AC1220" s="88">
        <v>6</v>
      </c>
      <c r="AD1220" s="88">
        <v>4</v>
      </c>
      <c r="AE1220" s="88" t="s">
        <v>126</v>
      </c>
      <c r="AF1220" s="88" t="s">
        <v>252</v>
      </c>
      <c r="AG1220" s="88">
        <v>0</v>
      </c>
      <c r="AM1220" s="88" t="s">
        <v>326</v>
      </c>
      <c r="AN1220" s="88" t="s">
        <v>327</v>
      </c>
      <c r="AO1220" s="88" t="s">
        <v>106</v>
      </c>
      <c r="AP1220" s="133" t="str">
        <f t="shared" si="76"/>
        <v>27</v>
      </c>
      <c r="AQ1220" s="133" t="str">
        <f t="shared" si="77"/>
        <v>05</v>
      </c>
      <c r="AR1220" s="133">
        <f t="shared" si="78"/>
        <v>2021</v>
      </c>
      <c r="AS1220" s="133" t="str">
        <f t="shared" si="79"/>
        <v>mai</v>
      </c>
    </row>
    <row r="1221" spans="1:45" hidden="1" x14ac:dyDescent="0.25">
      <c r="A1221" s="88" t="s">
        <v>2498</v>
      </c>
      <c r="B1221" s="90">
        <v>44357</v>
      </c>
      <c r="C1221" s="88">
        <v>1</v>
      </c>
      <c r="D1221" s="88" t="s">
        <v>101</v>
      </c>
      <c r="E1221" s="126">
        <v>78500</v>
      </c>
      <c r="F1221" s="88">
        <v>2</v>
      </c>
      <c r="H1221" s="88" t="s">
        <v>287</v>
      </c>
      <c r="I1221" s="88">
        <v>6640</v>
      </c>
      <c r="J1221" s="88">
        <v>35000</v>
      </c>
      <c r="K1221" s="88">
        <v>35238</v>
      </c>
      <c r="L1221" s="88" t="s">
        <v>123</v>
      </c>
      <c r="M1221" s="89">
        <v>35</v>
      </c>
      <c r="P1221" s="88" t="s">
        <v>1928</v>
      </c>
      <c r="S1221" s="88">
        <v>31</v>
      </c>
      <c r="T1221" s="88" t="s">
        <v>760</v>
      </c>
      <c r="AC1221" s="88">
        <v>1</v>
      </c>
      <c r="AD1221" s="88">
        <v>2</v>
      </c>
      <c r="AE1221" s="88" t="s">
        <v>108</v>
      </c>
      <c r="AF1221" s="88" t="s">
        <v>135</v>
      </c>
      <c r="AG1221" s="88">
        <v>1</v>
      </c>
      <c r="AM1221" s="88" t="s">
        <v>1929</v>
      </c>
      <c r="AN1221" s="88" t="s">
        <v>1930</v>
      </c>
      <c r="AO1221" s="88" t="s">
        <v>106</v>
      </c>
      <c r="AP1221" s="133" t="str">
        <f t="shared" si="76"/>
        <v>10</v>
      </c>
      <c r="AQ1221" s="133" t="str">
        <f t="shared" si="77"/>
        <v>06</v>
      </c>
      <c r="AR1221" s="133">
        <f t="shared" si="78"/>
        <v>2021</v>
      </c>
      <c r="AS1221" s="133" t="str">
        <f t="shared" si="79"/>
        <v>juin</v>
      </c>
    </row>
    <row r="1222" spans="1:45" hidden="1" x14ac:dyDescent="0.25">
      <c r="A1222" s="88" t="s">
        <v>2499</v>
      </c>
      <c r="B1222" s="90">
        <v>44355</v>
      </c>
      <c r="C1222" s="88">
        <v>1</v>
      </c>
      <c r="D1222" s="88" t="s">
        <v>101</v>
      </c>
      <c r="E1222" s="126">
        <v>226000</v>
      </c>
      <c r="F1222" s="88">
        <v>11</v>
      </c>
      <c r="H1222" s="88" t="s">
        <v>347</v>
      </c>
      <c r="I1222" s="88">
        <v>2720</v>
      </c>
      <c r="J1222" s="88">
        <v>35000</v>
      </c>
      <c r="K1222" s="88">
        <v>35238</v>
      </c>
      <c r="L1222" s="88" t="s">
        <v>123</v>
      </c>
      <c r="M1222" s="89">
        <v>35</v>
      </c>
      <c r="P1222" s="88" t="s">
        <v>632</v>
      </c>
      <c r="S1222" s="88">
        <v>67</v>
      </c>
      <c r="AC1222" s="88">
        <v>1</v>
      </c>
      <c r="AD1222" s="88">
        <v>3</v>
      </c>
      <c r="AE1222" s="88" t="s">
        <v>107</v>
      </c>
      <c r="AG1222" s="88">
        <v>0</v>
      </c>
      <c r="AM1222" s="88" t="s">
        <v>633</v>
      </c>
      <c r="AN1222" s="88" t="s">
        <v>634</v>
      </c>
      <c r="AO1222" s="88" t="s">
        <v>106</v>
      </c>
      <c r="AP1222" s="133" t="str">
        <f t="shared" si="76"/>
        <v>08</v>
      </c>
      <c r="AQ1222" s="133" t="str">
        <f t="shared" si="77"/>
        <v>06</v>
      </c>
      <c r="AR1222" s="133">
        <f t="shared" si="78"/>
        <v>2021</v>
      </c>
      <c r="AS1222" s="133" t="str">
        <f t="shared" si="79"/>
        <v>juin</v>
      </c>
    </row>
    <row r="1223" spans="1:45" hidden="1" x14ac:dyDescent="0.25">
      <c r="A1223" s="88" t="s">
        <v>2499</v>
      </c>
      <c r="B1223" s="90">
        <v>44355</v>
      </c>
      <c r="C1223" s="88">
        <v>1</v>
      </c>
      <c r="D1223" s="88" t="s">
        <v>101</v>
      </c>
      <c r="E1223" s="126">
        <v>226000</v>
      </c>
      <c r="F1223" s="88">
        <v>11</v>
      </c>
      <c r="H1223" s="88" t="s">
        <v>347</v>
      </c>
      <c r="I1223" s="88">
        <v>2720</v>
      </c>
      <c r="J1223" s="88">
        <v>35000</v>
      </c>
      <c r="K1223" s="88">
        <v>35238</v>
      </c>
      <c r="L1223" s="88" t="s">
        <v>123</v>
      </c>
      <c r="M1223" s="89">
        <v>35</v>
      </c>
      <c r="P1223" s="88" t="s">
        <v>632</v>
      </c>
      <c r="S1223" s="88">
        <v>306</v>
      </c>
      <c r="T1223" s="88" t="s">
        <v>158</v>
      </c>
      <c r="AC1223" s="88">
        <v>1</v>
      </c>
      <c r="AD1223" s="88">
        <v>2</v>
      </c>
      <c r="AE1223" s="88" t="s">
        <v>108</v>
      </c>
      <c r="AF1223" s="88" t="s">
        <v>158</v>
      </c>
      <c r="AG1223" s="88">
        <v>2</v>
      </c>
      <c r="AM1223" s="88" t="s">
        <v>633</v>
      </c>
      <c r="AN1223" s="88" t="s">
        <v>634</v>
      </c>
      <c r="AO1223" s="88" t="s">
        <v>106</v>
      </c>
      <c r="AP1223" s="133" t="str">
        <f t="shared" si="76"/>
        <v>08</v>
      </c>
      <c r="AQ1223" s="133" t="str">
        <f t="shared" si="77"/>
        <v>06</v>
      </c>
      <c r="AR1223" s="133">
        <f t="shared" si="78"/>
        <v>2021</v>
      </c>
      <c r="AS1223" s="133" t="str">
        <f t="shared" si="79"/>
        <v>juin</v>
      </c>
    </row>
    <row r="1224" spans="1:45" hidden="1" x14ac:dyDescent="0.25">
      <c r="A1224" s="88" t="s">
        <v>2500</v>
      </c>
      <c r="B1224" s="90">
        <v>44361</v>
      </c>
      <c r="C1224" s="88">
        <v>1</v>
      </c>
      <c r="D1224" s="88" t="s">
        <v>101</v>
      </c>
      <c r="E1224" s="126">
        <v>627700</v>
      </c>
      <c r="F1224" s="88">
        <v>4</v>
      </c>
      <c r="H1224" s="88" t="s">
        <v>368</v>
      </c>
      <c r="I1224" s="88">
        <v>770</v>
      </c>
      <c r="J1224" s="88">
        <v>35000</v>
      </c>
      <c r="K1224" s="88">
        <v>35238</v>
      </c>
      <c r="L1224" s="88" t="s">
        <v>123</v>
      </c>
      <c r="M1224" s="89">
        <v>35</v>
      </c>
      <c r="P1224" s="88" t="s">
        <v>1276</v>
      </c>
      <c r="S1224" s="88">
        <v>122</v>
      </c>
      <c r="AC1224" s="88">
        <v>1</v>
      </c>
      <c r="AD1224" s="88">
        <v>3</v>
      </c>
      <c r="AE1224" s="88" t="s">
        <v>107</v>
      </c>
      <c r="AG1224" s="88">
        <v>0</v>
      </c>
      <c r="AM1224" s="88" t="s">
        <v>1277</v>
      </c>
      <c r="AN1224" s="88" t="s">
        <v>1278</v>
      </c>
      <c r="AO1224" s="88" t="s">
        <v>106</v>
      </c>
      <c r="AP1224" s="133" t="str">
        <f t="shared" si="76"/>
        <v>14</v>
      </c>
      <c r="AQ1224" s="133" t="str">
        <f t="shared" si="77"/>
        <v>06</v>
      </c>
      <c r="AR1224" s="133">
        <f t="shared" si="78"/>
        <v>2021</v>
      </c>
      <c r="AS1224" s="133" t="str">
        <f t="shared" si="79"/>
        <v>juin</v>
      </c>
    </row>
    <row r="1225" spans="1:45" hidden="1" x14ac:dyDescent="0.25">
      <c r="A1225" s="88" t="s">
        <v>2500</v>
      </c>
      <c r="B1225" s="90">
        <v>44361</v>
      </c>
      <c r="C1225" s="88">
        <v>1</v>
      </c>
      <c r="D1225" s="88" t="s">
        <v>101</v>
      </c>
      <c r="E1225" s="126">
        <v>627700</v>
      </c>
      <c r="F1225" s="88">
        <v>4</v>
      </c>
      <c r="H1225" s="88" t="s">
        <v>368</v>
      </c>
      <c r="I1225" s="88">
        <v>770</v>
      </c>
      <c r="J1225" s="88">
        <v>35000</v>
      </c>
      <c r="K1225" s="88">
        <v>35238</v>
      </c>
      <c r="L1225" s="88" t="s">
        <v>123</v>
      </c>
      <c r="M1225" s="89">
        <v>35</v>
      </c>
      <c r="P1225" s="88" t="s">
        <v>1276</v>
      </c>
      <c r="S1225" s="88">
        <v>107</v>
      </c>
      <c r="U1225" s="88">
        <v>116</v>
      </c>
      <c r="V1225" s="88" t="s">
        <v>2501</v>
      </c>
      <c r="AC1225" s="88">
        <v>2</v>
      </c>
      <c r="AD1225" s="88">
        <v>2</v>
      </c>
      <c r="AE1225" s="88" t="s">
        <v>108</v>
      </c>
      <c r="AF1225" s="88" t="s">
        <v>234</v>
      </c>
      <c r="AG1225" s="88">
        <v>5</v>
      </c>
      <c r="AM1225" s="88" t="s">
        <v>1277</v>
      </c>
      <c r="AN1225" s="88" t="s">
        <v>1278</v>
      </c>
      <c r="AO1225" s="88" t="s">
        <v>106</v>
      </c>
      <c r="AP1225" s="133" t="str">
        <f t="shared" si="76"/>
        <v>14</v>
      </c>
      <c r="AQ1225" s="133" t="str">
        <f t="shared" si="77"/>
        <v>06</v>
      </c>
      <c r="AR1225" s="133">
        <f t="shared" si="78"/>
        <v>2021</v>
      </c>
      <c r="AS1225" s="133" t="str">
        <f t="shared" si="79"/>
        <v>juin</v>
      </c>
    </row>
    <row r="1226" spans="1:45" hidden="1" x14ac:dyDescent="0.25">
      <c r="A1226" s="88" t="s">
        <v>2500</v>
      </c>
      <c r="B1226" s="90">
        <v>44361</v>
      </c>
      <c r="C1226" s="88">
        <v>1</v>
      </c>
      <c r="D1226" s="88" t="s">
        <v>101</v>
      </c>
      <c r="E1226" s="126">
        <v>627700</v>
      </c>
      <c r="F1226" s="88">
        <v>4</v>
      </c>
      <c r="H1226" s="88" t="s">
        <v>368</v>
      </c>
      <c r="I1226" s="88">
        <v>770</v>
      </c>
      <c r="J1226" s="88">
        <v>35000</v>
      </c>
      <c r="K1226" s="88">
        <v>35238</v>
      </c>
      <c r="L1226" s="88" t="s">
        <v>123</v>
      </c>
      <c r="M1226" s="89">
        <v>35</v>
      </c>
      <c r="P1226" s="88" t="s">
        <v>1276</v>
      </c>
      <c r="S1226" s="88">
        <v>126</v>
      </c>
      <c r="AC1226" s="88">
        <v>1</v>
      </c>
      <c r="AD1226" s="88">
        <v>3</v>
      </c>
      <c r="AE1226" s="88" t="s">
        <v>107</v>
      </c>
      <c r="AG1226" s="88">
        <v>0</v>
      </c>
      <c r="AM1226" s="88" t="s">
        <v>1277</v>
      </c>
      <c r="AN1226" s="88" t="s">
        <v>1278</v>
      </c>
      <c r="AO1226" s="88" t="s">
        <v>106</v>
      </c>
      <c r="AP1226" s="133" t="str">
        <f t="shared" si="76"/>
        <v>14</v>
      </c>
      <c r="AQ1226" s="133" t="str">
        <f t="shared" si="77"/>
        <v>06</v>
      </c>
      <c r="AR1226" s="133">
        <f t="shared" si="78"/>
        <v>2021</v>
      </c>
      <c r="AS1226" s="133" t="str">
        <f t="shared" si="79"/>
        <v>juin</v>
      </c>
    </row>
    <row r="1227" spans="1:45" hidden="1" x14ac:dyDescent="0.25">
      <c r="A1227" s="88" t="s">
        <v>2500</v>
      </c>
      <c r="B1227" s="90">
        <v>44361</v>
      </c>
      <c r="C1227" s="88">
        <v>1</v>
      </c>
      <c r="D1227" s="88" t="s">
        <v>101</v>
      </c>
      <c r="E1227" s="126">
        <v>627700</v>
      </c>
      <c r="F1227" s="88">
        <v>4</v>
      </c>
      <c r="H1227" s="88" t="s">
        <v>368</v>
      </c>
      <c r="I1227" s="88">
        <v>770</v>
      </c>
      <c r="J1227" s="88">
        <v>35000</v>
      </c>
      <c r="K1227" s="88">
        <v>35238</v>
      </c>
      <c r="L1227" s="88" t="s">
        <v>123</v>
      </c>
      <c r="M1227" s="89">
        <v>35</v>
      </c>
      <c r="P1227" s="88" t="s">
        <v>1276</v>
      </c>
      <c r="S1227" s="88">
        <v>125</v>
      </c>
      <c r="AC1227" s="88">
        <v>1</v>
      </c>
      <c r="AD1227" s="88">
        <v>3</v>
      </c>
      <c r="AE1227" s="88" t="s">
        <v>107</v>
      </c>
      <c r="AG1227" s="88">
        <v>0</v>
      </c>
      <c r="AM1227" s="88" t="s">
        <v>1277</v>
      </c>
      <c r="AN1227" s="88" t="s">
        <v>1278</v>
      </c>
      <c r="AO1227" s="88" t="s">
        <v>106</v>
      </c>
      <c r="AP1227" s="133" t="str">
        <f t="shared" si="76"/>
        <v>14</v>
      </c>
      <c r="AQ1227" s="133" t="str">
        <f t="shared" si="77"/>
        <v>06</v>
      </c>
      <c r="AR1227" s="133">
        <f t="shared" si="78"/>
        <v>2021</v>
      </c>
      <c r="AS1227" s="133" t="str">
        <f t="shared" si="79"/>
        <v>juin</v>
      </c>
    </row>
    <row r="1228" spans="1:45" hidden="1" x14ac:dyDescent="0.25">
      <c r="A1228" s="88" t="s">
        <v>2500</v>
      </c>
      <c r="B1228" s="90">
        <v>44361</v>
      </c>
      <c r="C1228" s="88">
        <v>1</v>
      </c>
      <c r="D1228" s="88" t="s">
        <v>101</v>
      </c>
      <c r="E1228" s="126">
        <v>627700</v>
      </c>
      <c r="F1228" s="88">
        <v>4</v>
      </c>
      <c r="H1228" s="88" t="s">
        <v>368</v>
      </c>
      <c r="I1228" s="88">
        <v>770</v>
      </c>
      <c r="J1228" s="88">
        <v>35000</v>
      </c>
      <c r="K1228" s="88">
        <v>35238</v>
      </c>
      <c r="L1228" s="88" t="s">
        <v>123</v>
      </c>
      <c r="M1228" s="89">
        <v>35</v>
      </c>
      <c r="P1228" s="88" t="s">
        <v>1276</v>
      </c>
      <c r="S1228" s="88">
        <v>107</v>
      </c>
      <c r="U1228" s="88">
        <v>116</v>
      </c>
      <c r="V1228" s="88" t="s">
        <v>2501</v>
      </c>
      <c r="AC1228" s="88">
        <v>2</v>
      </c>
      <c r="AD1228" s="88">
        <v>3</v>
      </c>
      <c r="AE1228" s="88" t="s">
        <v>107</v>
      </c>
      <c r="AG1228" s="88">
        <v>0</v>
      </c>
      <c r="AM1228" s="88" t="s">
        <v>1277</v>
      </c>
      <c r="AN1228" s="88" t="s">
        <v>1278</v>
      </c>
      <c r="AO1228" s="88" t="s">
        <v>106</v>
      </c>
      <c r="AP1228" s="133" t="str">
        <f t="shared" si="76"/>
        <v>14</v>
      </c>
      <c r="AQ1228" s="133" t="str">
        <f t="shared" si="77"/>
        <v>06</v>
      </c>
      <c r="AR1228" s="133">
        <f t="shared" si="78"/>
        <v>2021</v>
      </c>
      <c r="AS1228" s="133" t="str">
        <f t="shared" si="79"/>
        <v>juin</v>
      </c>
    </row>
    <row r="1229" spans="1:45" hidden="1" x14ac:dyDescent="0.25">
      <c r="A1229" s="88" t="s">
        <v>2502</v>
      </c>
      <c r="B1229" s="90">
        <v>44364</v>
      </c>
      <c r="C1229" s="88">
        <v>1</v>
      </c>
      <c r="D1229" s="88" t="s">
        <v>101</v>
      </c>
      <c r="E1229" s="126">
        <v>136450</v>
      </c>
      <c r="F1229" s="88">
        <v>29</v>
      </c>
      <c r="H1229" s="88" t="s">
        <v>195</v>
      </c>
      <c r="I1229" s="88">
        <v>7310</v>
      </c>
      <c r="J1229" s="88">
        <v>35000</v>
      </c>
      <c r="K1229" s="88">
        <v>35238</v>
      </c>
      <c r="L1229" s="88" t="s">
        <v>123</v>
      </c>
      <c r="M1229" s="89">
        <v>35</v>
      </c>
      <c r="P1229" s="88" t="s">
        <v>1859</v>
      </c>
      <c r="S1229" s="88">
        <v>6</v>
      </c>
      <c r="T1229" s="88" t="s">
        <v>718</v>
      </c>
      <c r="AC1229" s="88">
        <v>1</v>
      </c>
      <c r="AD1229" s="88">
        <v>2</v>
      </c>
      <c r="AE1229" s="88" t="s">
        <v>108</v>
      </c>
      <c r="AF1229" s="88" t="s">
        <v>117</v>
      </c>
      <c r="AG1229" s="88">
        <v>2</v>
      </c>
      <c r="AM1229" s="88" t="s">
        <v>1860</v>
      </c>
      <c r="AN1229" s="88" t="s">
        <v>1861</v>
      </c>
      <c r="AO1229" s="88" t="s">
        <v>106</v>
      </c>
      <c r="AP1229" s="133" t="str">
        <f t="shared" si="76"/>
        <v>17</v>
      </c>
      <c r="AQ1229" s="133" t="str">
        <f t="shared" si="77"/>
        <v>06</v>
      </c>
      <c r="AR1229" s="133">
        <f t="shared" si="78"/>
        <v>2021</v>
      </c>
      <c r="AS1229" s="133" t="str">
        <f t="shared" si="79"/>
        <v>juin</v>
      </c>
    </row>
    <row r="1230" spans="1:45" hidden="1" x14ac:dyDescent="0.25">
      <c r="A1230" s="88" t="s">
        <v>2503</v>
      </c>
      <c r="B1230" s="90">
        <v>44362</v>
      </c>
      <c r="C1230" s="88">
        <v>1</v>
      </c>
      <c r="D1230" s="88" t="s">
        <v>101</v>
      </c>
      <c r="E1230" s="126">
        <v>332000</v>
      </c>
      <c r="F1230" s="88">
        <v>11</v>
      </c>
      <c r="H1230" s="88" t="s">
        <v>402</v>
      </c>
      <c r="I1230" s="88">
        <v>8112</v>
      </c>
      <c r="J1230" s="88">
        <v>35000</v>
      </c>
      <c r="K1230" s="88">
        <v>35238</v>
      </c>
      <c r="L1230" s="88" t="s">
        <v>123</v>
      </c>
      <c r="M1230" s="89">
        <v>35</v>
      </c>
      <c r="P1230" s="88" t="s">
        <v>1189</v>
      </c>
      <c r="S1230" s="88">
        <v>85</v>
      </c>
      <c r="T1230" s="88" t="s">
        <v>648</v>
      </c>
      <c r="U1230" s="88">
        <v>91</v>
      </c>
      <c r="AC1230" s="88">
        <v>2</v>
      </c>
      <c r="AD1230" s="88">
        <v>3</v>
      </c>
      <c r="AE1230" s="88" t="s">
        <v>107</v>
      </c>
      <c r="AG1230" s="88">
        <v>0</v>
      </c>
      <c r="AM1230" s="88" t="s">
        <v>1191</v>
      </c>
      <c r="AN1230" s="88" t="s">
        <v>1192</v>
      </c>
      <c r="AO1230" s="88" t="s">
        <v>106</v>
      </c>
      <c r="AP1230" s="133" t="str">
        <f t="shared" si="76"/>
        <v>15</v>
      </c>
      <c r="AQ1230" s="133" t="str">
        <f t="shared" si="77"/>
        <v>06</v>
      </c>
      <c r="AR1230" s="133">
        <f t="shared" si="78"/>
        <v>2021</v>
      </c>
      <c r="AS1230" s="133" t="str">
        <f t="shared" si="79"/>
        <v>juin</v>
      </c>
    </row>
    <row r="1231" spans="1:45" hidden="1" x14ac:dyDescent="0.25">
      <c r="A1231" s="88" t="s">
        <v>2503</v>
      </c>
      <c r="B1231" s="90">
        <v>44362</v>
      </c>
      <c r="C1231" s="88">
        <v>1</v>
      </c>
      <c r="D1231" s="88" t="s">
        <v>101</v>
      </c>
      <c r="E1231" s="126">
        <v>332000</v>
      </c>
      <c r="F1231" s="88">
        <v>9</v>
      </c>
      <c r="H1231" s="88" t="s">
        <v>402</v>
      </c>
      <c r="I1231" s="88">
        <v>8112</v>
      </c>
      <c r="J1231" s="88">
        <v>35000</v>
      </c>
      <c r="K1231" s="88">
        <v>35238</v>
      </c>
      <c r="L1231" s="88" t="s">
        <v>123</v>
      </c>
      <c r="M1231" s="89">
        <v>35</v>
      </c>
      <c r="P1231" s="88" t="s">
        <v>1189</v>
      </c>
      <c r="S1231" s="88">
        <v>73</v>
      </c>
      <c r="AC1231" s="88">
        <v>1</v>
      </c>
      <c r="AD1231" s="88">
        <v>3</v>
      </c>
      <c r="AE1231" s="88" t="s">
        <v>107</v>
      </c>
      <c r="AG1231" s="88">
        <v>0</v>
      </c>
      <c r="AM1231" s="88" t="s">
        <v>1191</v>
      </c>
      <c r="AN1231" s="88" t="s">
        <v>1192</v>
      </c>
      <c r="AO1231" s="88" t="s">
        <v>106</v>
      </c>
      <c r="AP1231" s="133" t="str">
        <f t="shared" si="76"/>
        <v>15</v>
      </c>
      <c r="AQ1231" s="133" t="str">
        <f t="shared" si="77"/>
        <v>06</v>
      </c>
      <c r="AR1231" s="133">
        <f t="shared" si="78"/>
        <v>2021</v>
      </c>
      <c r="AS1231" s="133" t="str">
        <f t="shared" si="79"/>
        <v>juin</v>
      </c>
    </row>
    <row r="1232" spans="1:45" hidden="1" x14ac:dyDescent="0.25">
      <c r="A1232" s="88" t="s">
        <v>2503</v>
      </c>
      <c r="B1232" s="90">
        <v>44362</v>
      </c>
      <c r="C1232" s="88">
        <v>1</v>
      </c>
      <c r="D1232" s="88" t="s">
        <v>101</v>
      </c>
      <c r="E1232" s="126">
        <v>332000</v>
      </c>
      <c r="F1232" s="88">
        <v>11</v>
      </c>
      <c r="H1232" s="88" t="s">
        <v>402</v>
      </c>
      <c r="I1232" s="88">
        <v>8112</v>
      </c>
      <c r="J1232" s="88">
        <v>35000</v>
      </c>
      <c r="K1232" s="88">
        <v>35238</v>
      </c>
      <c r="L1232" s="88" t="s">
        <v>123</v>
      </c>
      <c r="M1232" s="89">
        <v>35</v>
      </c>
      <c r="P1232" s="88" t="s">
        <v>1189</v>
      </c>
      <c r="S1232" s="88">
        <v>85</v>
      </c>
      <c r="T1232" s="88" t="s">
        <v>648</v>
      </c>
      <c r="U1232" s="88">
        <v>91</v>
      </c>
      <c r="AC1232" s="88">
        <v>2</v>
      </c>
      <c r="AD1232" s="88">
        <v>2</v>
      </c>
      <c r="AE1232" s="88" t="s">
        <v>108</v>
      </c>
      <c r="AF1232" s="88" t="s">
        <v>150</v>
      </c>
      <c r="AG1232" s="88">
        <v>3</v>
      </c>
      <c r="AM1232" s="88" t="s">
        <v>1191</v>
      </c>
      <c r="AN1232" s="88" t="s">
        <v>1192</v>
      </c>
      <c r="AO1232" s="88" t="s">
        <v>106</v>
      </c>
      <c r="AP1232" s="133" t="str">
        <f t="shared" si="76"/>
        <v>15</v>
      </c>
      <c r="AQ1232" s="133" t="str">
        <f t="shared" si="77"/>
        <v>06</v>
      </c>
      <c r="AR1232" s="133">
        <f t="shared" si="78"/>
        <v>2021</v>
      </c>
      <c r="AS1232" s="133" t="str">
        <f t="shared" si="79"/>
        <v>juin</v>
      </c>
    </row>
    <row r="1233" spans="1:45" hidden="1" x14ac:dyDescent="0.25">
      <c r="A1233" s="88" t="s">
        <v>2504</v>
      </c>
      <c r="B1233" s="90">
        <v>44358</v>
      </c>
      <c r="C1233" s="88">
        <v>1</v>
      </c>
      <c r="D1233" s="88" t="s">
        <v>101</v>
      </c>
      <c r="E1233" s="126">
        <v>151718</v>
      </c>
      <c r="F1233" s="88">
        <v>9</v>
      </c>
      <c r="H1233" s="88" t="s">
        <v>347</v>
      </c>
      <c r="I1233" s="88">
        <v>2720</v>
      </c>
      <c r="J1233" s="88">
        <v>35000</v>
      </c>
      <c r="K1233" s="88">
        <v>35238</v>
      </c>
      <c r="L1233" s="88" t="s">
        <v>123</v>
      </c>
      <c r="M1233" s="89">
        <v>35</v>
      </c>
      <c r="P1233" s="88" t="s">
        <v>779</v>
      </c>
      <c r="S1233" s="88">
        <v>54</v>
      </c>
      <c r="AC1233" s="88">
        <v>1</v>
      </c>
      <c r="AD1233" s="88">
        <v>2</v>
      </c>
      <c r="AE1233" s="88" t="s">
        <v>108</v>
      </c>
      <c r="AF1233" s="88" t="s">
        <v>131</v>
      </c>
      <c r="AG1233" s="88">
        <v>2</v>
      </c>
      <c r="AM1233" s="88" t="s">
        <v>781</v>
      </c>
      <c r="AN1233" s="88" t="s">
        <v>782</v>
      </c>
      <c r="AO1233" s="88" t="s">
        <v>106</v>
      </c>
      <c r="AP1233" s="133" t="str">
        <f t="shared" si="76"/>
        <v>11</v>
      </c>
      <c r="AQ1233" s="133" t="str">
        <f t="shared" si="77"/>
        <v>06</v>
      </c>
      <c r="AR1233" s="133">
        <f t="shared" si="78"/>
        <v>2021</v>
      </c>
      <c r="AS1233" s="133" t="str">
        <f t="shared" si="79"/>
        <v>juin</v>
      </c>
    </row>
    <row r="1234" spans="1:45" hidden="1" x14ac:dyDescent="0.25">
      <c r="A1234" s="88" t="s">
        <v>2505</v>
      </c>
      <c r="B1234" s="90">
        <v>44372</v>
      </c>
      <c r="C1234" s="88">
        <v>1</v>
      </c>
      <c r="D1234" s="88" t="s">
        <v>101</v>
      </c>
      <c r="E1234" s="126">
        <v>560000</v>
      </c>
      <c r="F1234" s="88">
        <v>4</v>
      </c>
      <c r="H1234" s="88" t="s">
        <v>543</v>
      </c>
      <c r="I1234" s="88">
        <v>4410</v>
      </c>
      <c r="J1234" s="88">
        <v>35000</v>
      </c>
      <c r="K1234" s="88">
        <v>35238</v>
      </c>
      <c r="L1234" s="88" t="s">
        <v>123</v>
      </c>
      <c r="M1234" s="89">
        <v>35</v>
      </c>
      <c r="P1234" s="88" t="s">
        <v>2375</v>
      </c>
      <c r="S1234" s="88">
        <v>36</v>
      </c>
      <c r="U1234" s="88">
        <v>72</v>
      </c>
      <c r="AC1234" s="88">
        <v>2</v>
      </c>
      <c r="AD1234" s="88">
        <v>3</v>
      </c>
      <c r="AE1234" s="88" t="s">
        <v>107</v>
      </c>
      <c r="AG1234" s="88">
        <v>0</v>
      </c>
      <c r="AM1234" s="88" t="s">
        <v>2376</v>
      </c>
      <c r="AN1234" s="88" t="s">
        <v>1348</v>
      </c>
      <c r="AO1234" s="88" t="s">
        <v>106</v>
      </c>
      <c r="AP1234" s="133" t="str">
        <f t="shared" si="76"/>
        <v>25</v>
      </c>
      <c r="AQ1234" s="133" t="str">
        <f t="shared" si="77"/>
        <v>06</v>
      </c>
      <c r="AR1234" s="133">
        <f t="shared" si="78"/>
        <v>2021</v>
      </c>
      <c r="AS1234" s="133" t="str">
        <f t="shared" si="79"/>
        <v>juin</v>
      </c>
    </row>
    <row r="1235" spans="1:45" hidden="1" x14ac:dyDescent="0.25">
      <c r="A1235" s="88" t="s">
        <v>2505</v>
      </c>
      <c r="B1235" s="90">
        <v>44372</v>
      </c>
      <c r="C1235" s="88">
        <v>1</v>
      </c>
      <c r="D1235" s="88" t="s">
        <v>101</v>
      </c>
      <c r="E1235" s="126">
        <v>560000</v>
      </c>
      <c r="F1235" s="88">
        <v>4</v>
      </c>
      <c r="H1235" s="88" t="s">
        <v>543</v>
      </c>
      <c r="I1235" s="88">
        <v>4410</v>
      </c>
      <c r="J1235" s="88">
        <v>35000</v>
      </c>
      <c r="K1235" s="88">
        <v>35238</v>
      </c>
      <c r="L1235" s="88" t="s">
        <v>123</v>
      </c>
      <c r="M1235" s="89">
        <v>35</v>
      </c>
      <c r="P1235" s="88" t="s">
        <v>2375</v>
      </c>
      <c r="S1235" s="88">
        <v>36</v>
      </c>
      <c r="U1235" s="88">
        <v>72</v>
      </c>
      <c r="AC1235" s="88">
        <v>2</v>
      </c>
      <c r="AD1235" s="88">
        <v>2</v>
      </c>
      <c r="AE1235" s="88" t="s">
        <v>108</v>
      </c>
      <c r="AF1235" s="88" t="s">
        <v>170</v>
      </c>
      <c r="AG1235" s="88">
        <v>5</v>
      </c>
      <c r="AM1235" s="88" t="s">
        <v>2376</v>
      </c>
      <c r="AN1235" s="88" t="s">
        <v>1348</v>
      </c>
      <c r="AO1235" s="88" t="s">
        <v>106</v>
      </c>
      <c r="AP1235" s="133" t="str">
        <f t="shared" si="76"/>
        <v>25</v>
      </c>
      <c r="AQ1235" s="133" t="str">
        <f t="shared" si="77"/>
        <v>06</v>
      </c>
      <c r="AR1235" s="133">
        <f t="shared" si="78"/>
        <v>2021</v>
      </c>
      <c r="AS1235" s="133" t="str">
        <f t="shared" si="79"/>
        <v>juin</v>
      </c>
    </row>
    <row r="1236" spans="1:45" hidden="1" x14ac:dyDescent="0.25">
      <c r="A1236" s="88" t="s">
        <v>2505</v>
      </c>
      <c r="B1236" s="90">
        <v>44372</v>
      </c>
      <c r="C1236" s="88">
        <v>1</v>
      </c>
      <c r="D1236" s="88" t="s">
        <v>101</v>
      </c>
      <c r="E1236" s="126">
        <v>560000</v>
      </c>
      <c r="F1236" s="88">
        <v>4</v>
      </c>
      <c r="H1236" s="88" t="s">
        <v>543</v>
      </c>
      <c r="I1236" s="88">
        <v>4410</v>
      </c>
      <c r="J1236" s="88">
        <v>35000</v>
      </c>
      <c r="K1236" s="88">
        <v>35238</v>
      </c>
      <c r="L1236" s="88" t="s">
        <v>123</v>
      </c>
      <c r="M1236" s="89">
        <v>35</v>
      </c>
      <c r="P1236" s="88" t="s">
        <v>2375</v>
      </c>
      <c r="S1236" s="88">
        <v>45</v>
      </c>
      <c r="AC1236" s="88">
        <v>1</v>
      </c>
      <c r="AD1236" s="88">
        <v>2</v>
      </c>
      <c r="AE1236" s="88" t="s">
        <v>108</v>
      </c>
      <c r="AF1236" s="88" t="s">
        <v>310</v>
      </c>
      <c r="AG1236" s="88">
        <v>1</v>
      </c>
      <c r="AM1236" s="88" t="s">
        <v>2376</v>
      </c>
      <c r="AN1236" s="88" t="s">
        <v>1348</v>
      </c>
      <c r="AO1236" s="88" t="s">
        <v>106</v>
      </c>
      <c r="AP1236" s="133" t="str">
        <f t="shared" si="76"/>
        <v>25</v>
      </c>
      <c r="AQ1236" s="133" t="str">
        <f t="shared" si="77"/>
        <v>06</v>
      </c>
      <c r="AR1236" s="133">
        <f t="shared" si="78"/>
        <v>2021</v>
      </c>
      <c r="AS1236" s="133" t="str">
        <f t="shared" si="79"/>
        <v>juin</v>
      </c>
    </row>
    <row r="1237" spans="1:45" hidden="1" x14ac:dyDescent="0.25">
      <c r="A1237" s="88" t="s">
        <v>2506</v>
      </c>
      <c r="B1237" s="90">
        <v>44372</v>
      </c>
      <c r="C1237" s="88">
        <v>1</v>
      </c>
      <c r="D1237" s="88" t="s">
        <v>101</v>
      </c>
      <c r="E1237" s="126">
        <v>320000</v>
      </c>
      <c r="F1237" s="88">
        <v>34</v>
      </c>
      <c r="H1237" s="88" t="s">
        <v>347</v>
      </c>
      <c r="I1237" s="88">
        <v>2720</v>
      </c>
      <c r="J1237" s="88">
        <v>35000</v>
      </c>
      <c r="K1237" s="88">
        <v>35238</v>
      </c>
      <c r="L1237" s="88" t="s">
        <v>123</v>
      </c>
      <c r="M1237" s="89">
        <v>35</v>
      </c>
      <c r="P1237" s="88" t="s">
        <v>970</v>
      </c>
      <c r="S1237" s="88">
        <v>5</v>
      </c>
      <c r="T1237" s="88" t="s">
        <v>787</v>
      </c>
      <c r="AC1237" s="88">
        <v>1</v>
      </c>
      <c r="AD1237" s="88">
        <v>3</v>
      </c>
      <c r="AE1237" s="88" t="s">
        <v>107</v>
      </c>
      <c r="AG1237" s="88">
        <v>0</v>
      </c>
      <c r="AM1237" s="88" t="s">
        <v>971</v>
      </c>
      <c r="AN1237" s="88" t="s">
        <v>972</v>
      </c>
      <c r="AO1237" s="88" t="s">
        <v>106</v>
      </c>
      <c r="AP1237" s="133" t="str">
        <f t="shared" si="76"/>
        <v>25</v>
      </c>
      <c r="AQ1237" s="133" t="str">
        <f t="shared" si="77"/>
        <v>06</v>
      </c>
      <c r="AR1237" s="133">
        <f t="shared" si="78"/>
        <v>2021</v>
      </c>
      <c r="AS1237" s="133" t="str">
        <f t="shared" si="79"/>
        <v>juin</v>
      </c>
    </row>
    <row r="1238" spans="1:45" hidden="1" x14ac:dyDescent="0.25">
      <c r="A1238" s="88" t="s">
        <v>2506</v>
      </c>
      <c r="B1238" s="90">
        <v>44372</v>
      </c>
      <c r="C1238" s="88">
        <v>1</v>
      </c>
      <c r="D1238" s="88" t="s">
        <v>101</v>
      </c>
      <c r="E1238" s="126">
        <v>320000</v>
      </c>
      <c r="F1238" s="88">
        <v>34</v>
      </c>
      <c r="H1238" s="88" t="s">
        <v>347</v>
      </c>
      <c r="I1238" s="88">
        <v>2720</v>
      </c>
      <c r="J1238" s="88">
        <v>35000</v>
      </c>
      <c r="K1238" s="88">
        <v>35238</v>
      </c>
      <c r="L1238" s="88" t="s">
        <v>123</v>
      </c>
      <c r="M1238" s="89">
        <v>35</v>
      </c>
      <c r="P1238" s="88" t="s">
        <v>970</v>
      </c>
      <c r="S1238" s="88">
        <v>5</v>
      </c>
      <c r="T1238" s="88" t="s">
        <v>787</v>
      </c>
      <c r="AC1238" s="88">
        <v>1</v>
      </c>
      <c r="AD1238" s="88">
        <v>2</v>
      </c>
      <c r="AE1238" s="88" t="s">
        <v>108</v>
      </c>
      <c r="AF1238" s="88" t="s">
        <v>191</v>
      </c>
      <c r="AG1238" s="88">
        <v>3</v>
      </c>
      <c r="AM1238" s="88" t="s">
        <v>971</v>
      </c>
      <c r="AN1238" s="88" t="s">
        <v>972</v>
      </c>
      <c r="AO1238" s="88" t="s">
        <v>106</v>
      </c>
      <c r="AP1238" s="133" t="str">
        <f t="shared" si="76"/>
        <v>25</v>
      </c>
      <c r="AQ1238" s="133" t="str">
        <f t="shared" si="77"/>
        <v>06</v>
      </c>
      <c r="AR1238" s="133">
        <f t="shared" si="78"/>
        <v>2021</v>
      </c>
      <c r="AS1238" s="133" t="str">
        <f t="shared" si="79"/>
        <v>juin</v>
      </c>
    </row>
    <row r="1239" spans="1:45" hidden="1" x14ac:dyDescent="0.25">
      <c r="A1239" s="88" t="s">
        <v>2507</v>
      </c>
      <c r="B1239" s="90">
        <v>44376</v>
      </c>
      <c r="C1239" s="88">
        <v>1</v>
      </c>
      <c r="D1239" s="88" t="s">
        <v>101</v>
      </c>
      <c r="E1239" s="126">
        <v>131000</v>
      </c>
      <c r="F1239" s="88">
        <v>4</v>
      </c>
      <c r="H1239" s="88" t="s">
        <v>371</v>
      </c>
      <c r="I1239" s="88">
        <v>8030</v>
      </c>
      <c r="J1239" s="88">
        <v>35000</v>
      </c>
      <c r="K1239" s="88">
        <v>35238</v>
      </c>
      <c r="L1239" s="88" t="s">
        <v>123</v>
      </c>
      <c r="M1239" s="89">
        <v>35</v>
      </c>
      <c r="P1239" s="88" t="s">
        <v>1634</v>
      </c>
      <c r="S1239" s="88">
        <v>21</v>
      </c>
      <c r="T1239" s="88" t="s">
        <v>1571</v>
      </c>
      <c r="AC1239" s="88">
        <v>1</v>
      </c>
      <c r="AD1239" s="88">
        <v>2</v>
      </c>
      <c r="AE1239" s="88" t="s">
        <v>108</v>
      </c>
      <c r="AF1239" s="88" t="s">
        <v>187</v>
      </c>
      <c r="AG1239" s="88">
        <v>2</v>
      </c>
      <c r="AM1239" s="88" t="s">
        <v>1635</v>
      </c>
      <c r="AN1239" s="88" t="s">
        <v>1636</v>
      </c>
      <c r="AO1239" s="88" t="s">
        <v>106</v>
      </c>
      <c r="AP1239" s="133" t="str">
        <f t="shared" si="76"/>
        <v>29</v>
      </c>
      <c r="AQ1239" s="133" t="str">
        <f t="shared" si="77"/>
        <v>06</v>
      </c>
      <c r="AR1239" s="133">
        <f t="shared" si="78"/>
        <v>2021</v>
      </c>
      <c r="AS1239" s="133" t="str">
        <f t="shared" si="79"/>
        <v>juin</v>
      </c>
    </row>
    <row r="1240" spans="1:45" hidden="1" x14ac:dyDescent="0.25">
      <c r="A1240" s="88" t="s">
        <v>2508</v>
      </c>
      <c r="B1240" s="90">
        <v>44371</v>
      </c>
      <c r="C1240" s="88">
        <v>1</v>
      </c>
      <c r="D1240" s="88" t="s">
        <v>101</v>
      </c>
      <c r="E1240" s="126">
        <v>118860</v>
      </c>
      <c r="F1240" s="88">
        <v>34</v>
      </c>
      <c r="H1240" s="88" t="s">
        <v>236</v>
      </c>
      <c r="I1240" s="88">
        <v>5710</v>
      </c>
      <c r="J1240" s="88">
        <v>35000</v>
      </c>
      <c r="K1240" s="88">
        <v>35238</v>
      </c>
      <c r="L1240" s="88" t="s">
        <v>123</v>
      </c>
      <c r="M1240" s="89">
        <v>35</v>
      </c>
      <c r="P1240" s="88" t="s">
        <v>237</v>
      </c>
      <c r="S1240" s="88">
        <v>202</v>
      </c>
      <c r="U1240" s="88">
        <v>211</v>
      </c>
      <c r="W1240" s="88">
        <v>215</v>
      </c>
      <c r="AC1240" s="88">
        <v>3</v>
      </c>
      <c r="AD1240" s="88">
        <v>2</v>
      </c>
      <c r="AE1240" s="88" t="s">
        <v>108</v>
      </c>
      <c r="AF1240" s="88" t="s">
        <v>138</v>
      </c>
      <c r="AG1240" s="88">
        <v>1</v>
      </c>
      <c r="AM1240" s="88" t="s">
        <v>239</v>
      </c>
      <c r="AN1240" s="88" t="s">
        <v>240</v>
      </c>
      <c r="AO1240" s="88" t="s">
        <v>106</v>
      </c>
      <c r="AP1240" s="133" t="str">
        <f t="shared" si="76"/>
        <v>24</v>
      </c>
      <c r="AQ1240" s="133" t="str">
        <f t="shared" si="77"/>
        <v>06</v>
      </c>
      <c r="AR1240" s="133">
        <f t="shared" si="78"/>
        <v>2021</v>
      </c>
      <c r="AS1240" s="133" t="str">
        <f t="shared" si="79"/>
        <v>juin</v>
      </c>
    </row>
    <row r="1241" spans="1:45" hidden="1" x14ac:dyDescent="0.25">
      <c r="A1241" s="88" t="s">
        <v>2508</v>
      </c>
      <c r="B1241" s="90">
        <v>44371</v>
      </c>
      <c r="C1241" s="88">
        <v>1</v>
      </c>
      <c r="D1241" s="88" t="s">
        <v>101</v>
      </c>
      <c r="E1241" s="126">
        <v>118860</v>
      </c>
      <c r="F1241" s="88">
        <v>34</v>
      </c>
      <c r="H1241" s="88" t="s">
        <v>236</v>
      </c>
      <c r="I1241" s="88">
        <v>5710</v>
      </c>
      <c r="J1241" s="88">
        <v>35000</v>
      </c>
      <c r="K1241" s="88">
        <v>35238</v>
      </c>
      <c r="L1241" s="88" t="s">
        <v>123</v>
      </c>
      <c r="M1241" s="89">
        <v>35</v>
      </c>
      <c r="P1241" s="88" t="s">
        <v>237</v>
      </c>
      <c r="S1241" s="88">
        <v>202</v>
      </c>
      <c r="U1241" s="88">
        <v>211</v>
      </c>
      <c r="W1241" s="88">
        <v>215</v>
      </c>
      <c r="AC1241" s="88">
        <v>3</v>
      </c>
      <c r="AD1241" s="88">
        <v>3</v>
      </c>
      <c r="AE1241" s="88" t="s">
        <v>107</v>
      </c>
      <c r="AG1241" s="88">
        <v>0</v>
      </c>
      <c r="AM1241" s="88" t="s">
        <v>239</v>
      </c>
      <c r="AN1241" s="88" t="s">
        <v>240</v>
      </c>
      <c r="AO1241" s="88" t="s">
        <v>106</v>
      </c>
      <c r="AP1241" s="133" t="str">
        <f t="shared" si="76"/>
        <v>24</v>
      </c>
      <c r="AQ1241" s="133" t="str">
        <f t="shared" si="77"/>
        <v>06</v>
      </c>
      <c r="AR1241" s="133">
        <f t="shared" si="78"/>
        <v>2021</v>
      </c>
      <c r="AS1241" s="133" t="str">
        <f t="shared" si="79"/>
        <v>juin</v>
      </c>
    </row>
    <row r="1242" spans="1:45" hidden="1" x14ac:dyDescent="0.25">
      <c r="A1242" s="88" t="s">
        <v>2509</v>
      </c>
      <c r="B1242" s="90">
        <v>44351</v>
      </c>
      <c r="C1242" s="88">
        <v>1</v>
      </c>
      <c r="D1242" s="88" t="s">
        <v>101</v>
      </c>
      <c r="E1242" s="126">
        <v>93000</v>
      </c>
      <c r="F1242" s="88">
        <v>23</v>
      </c>
      <c r="H1242" s="88" t="s">
        <v>195</v>
      </c>
      <c r="I1242" s="88">
        <v>7310</v>
      </c>
      <c r="J1242" s="88">
        <v>35000</v>
      </c>
      <c r="K1242" s="88">
        <v>35238</v>
      </c>
      <c r="L1242" s="88" t="s">
        <v>123</v>
      </c>
      <c r="M1242" s="89">
        <v>35</v>
      </c>
      <c r="P1242" s="88" t="s">
        <v>568</v>
      </c>
      <c r="S1242" s="88">
        <v>5</v>
      </c>
      <c r="U1242" s="88">
        <v>7</v>
      </c>
      <c r="AC1242" s="88">
        <v>2</v>
      </c>
      <c r="AD1242" s="88">
        <v>3</v>
      </c>
      <c r="AE1242" s="88" t="s">
        <v>107</v>
      </c>
      <c r="AG1242" s="88">
        <v>0</v>
      </c>
      <c r="AM1242" s="88" t="s">
        <v>569</v>
      </c>
      <c r="AN1242" s="88" t="s">
        <v>570</v>
      </c>
      <c r="AO1242" s="88" t="s">
        <v>106</v>
      </c>
      <c r="AP1242" s="133" t="str">
        <f t="shared" si="76"/>
        <v>04</v>
      </c>
      <c r="AQ1242" s="133" t="str">
        <f t="shared" si="77"/>
        <v>06</v>
      </c>
      <c r="AR1242" s="133">
        <f t="shared" si="78"/>
        <v>2021</v>
      </c>
      <c r="AS1242" s="133" t="str">
        <f t="shared" si="79"/>
        <v>juin</v>
      </c>
    </row>
    <row r="1243" spans="1:45" hidden="1" x14ac:dyDescent="0.25">
      <c r="A1243" s="88" t="s">
        <v>2509</v>
      </c>
      <c r="B1243" s="90">
        <v>44351</v>
      </c>
      <c r="C1243" s="88">
        <v>1</v>
      </c>
      <c r="D1243" s="88" t="s">
        <v>101</v>
      </c>
      <c r="E1243" s="126">
        <v>93000</v>
      </c>
      <c r="F1243" s="88">
        <v>23</v>
      </c>
      <c r="H1243" s="88" t="s">
        <v>195</v>
      </c>
      <c r="I1243" s="88">
        <v>7310</v>
      </c>
      <c r="J1243" s="88">
        <v>35000</v>
      </c>
      <c r="K1243" s="88">
        <v>35238</v>
      </c>
      <c r="L1243" s="88" t="s">
        <v>123</v>
      </c>
      <c r="M1243" s="89">
        <v>35</v>
      </c>
      <c r="P1243" s="88" t="s">
        <v>568</v>
      </c>
      <c r="S1243" s="88">
        <v>5</v>
      </c>
      <c r="U1243" s="88">
        <v>7</v>
      </c>
      <c r="AC1243" s="88">
        <v>2</v>
      </c>
      <c r="AD1243" s="88">
        <v>2</v>
      </c>
      <c r="AE1243" s="88" t="s">
        <v>108</v>
      </c>
      <c r="AF1243" s="88" t="s">
        <v>201</v>
      </c>
      <c r="AG1243" s="88">
        <v>3</v>
      </c>
      <c r="AM1243" s="88" t="s">
        <v>569</v>
      </c>
      <c r="AN1243" s="88" t="s">
        <v>570</v>
      </c>
      <c r="AO1243" s="88" t="s">
        <v>106</v>
      </c>
      <c r="AP1243" s="133" t="str">
        <f t="shared" si="76"/>
        <v>04</v>
      </c>
      <c r="AQ1243" s="133" t="str">
        <f t="shared" si="77"/>
        <v>06</v>
      </c>
      <c r="AR1243" s="133">
        <f t="shared" si="78"/>
        <v>2021</v>
      </c>
      <c r="AS1243" s="133" t="str">
        <f t="shared" si="79"/>
        <v>juin</v>
      </c>
    </row>
    <row r="1244" spans="1:45" hidden="1" x14ac:dyDescent="0.25">
      <c r="A1244" s="88" t="s">
        <v>2509</v>
      </c>
      <c r="B1244" s="90">
        <v>44351</v>
      </c>
      <c r="C1244" s="88">
        <v>1</v>
      </c>
      <c r="D1244" s="88" t="s">
        <v>101</v>
      </c>
      <c r="E1244" s="126">
        <v>93000</v>
      </c>
      <c r="F1244" s="88">
        <v>23</v>
      </c>
      <c r="H1244" s="88" t="s">
        <v>195</v>
      </c>
      <c r="I1244" s="88">
        <v>7310</v>
      </c>
      <c r="J1244" s="88">
        <v>35000</v>
      </c>
      <c r="K1244" s="88">
        <v>35238</v>
      </c>
      <c r="L1244" s="88" t="s">
        <v>123</v>
      </c>
      <c r="M1244" s="89">
        <v>35</v>
      </c>
      <c r="P1244" s="88" t="s">
        <v>568</v>
      </c>
      <c r="S1244" s="88">
        <v>5</v>
      </c>
      <c r="U1244" s="88">
        <v>7</v>
      </c>
      <c r="AC1244" s="88">
        <v>2</v>
      </c>
      <c r="AD1244" s="88">
        <v>3</v>
      </c>
      <c r="AE1244" s="88" t="s">
        <v>107</v>
      </c>
      <c r="AG1244" s="88">
        <v>0</v>
      </c>
      <c r="AM1244" s="88" t="s">
        <v>569</v>
      </c>
      <c r="AN1244" s="88" t="s">
        <v>570</v>
      </c>
      <c r="AO1244" s="88" t="s">
        <v>106</v>
      </c>
      <c r="AP1244" s="133" t="str">
        <f t="shared" si="76"/>
        <v>04</v>
      </c>
      <c r="AQ1244" s="133" t="str">
        <f t="shared" si="77"/>
        <v>06</v>
      </c>
      <c r="AR1244" s="133">
        <f t="shared" si="78"/>
        <v>2021</v>
      </c>
      <c r="AS1244" s="133" t="str">
        <f t="shared" si="79"/>
        <v>juin</v>
      </c>
    </row>
    <row r="1245" spans="1:45" hidden="1" x14ac:dyDescent="0.25">
      <c r="A1245" s="88" t="s">
        <v>2510</v>
      </c>
      <c r="B1245" s="90">
        <v>44378</v>
      </c>
      <c r="C1245" s="88">
        <v>1</v>
      </c>
      <c r="D1245" s="88" t="s">
        <v>101</v>
      </c>
      <c r="E1245" s="126">
        <v>90000</v>
      </c>
      <c r="F1245" s="88">
        <v>17</v>
      </c>
      <c r="H1245" s="88" t="s">
        <v>553</v>
      </c>
      <c r="I1245" s="88">
        <v>7520</v>
      </c>
      <c r="J1245" s="88">
        <v>35000</v>
      </c>
      <c r="K1245" s="88">
        <v>35238</v>
      </c>
      <c r="L1245" s="88" t="s">
        <v>123</v>
      </c>
      <c r="M1245" s="89">
        <v>35</v>
      </c>
      <c r="P1245" s="88" t="s">
        <v>1184</v>
      </c>
      <c r="S1245" s="88">
        <v>1</v>
      </c>
      <c r="T1245" s="88" t="s">
        <v>1503</v>
      </c>
      <c r="AC1245" s="88">
        <v>1</v>
      </c>
      <c r="AD1245" s="88">
        <v>2</v>
      </c>
      <c r="AE1245" s="88" t="s">
        <v>108</v>
      </c>
      <c r="AF1245" s="88" t="s">
        <v>135</v>
      </c>
      <c r="AG1245" s="88">
        <v>1</v>
      </c>
      <c r="AM1245" s="88" t="s">
        <v>558</v>
      </c>
      <c r="AN1245" s="88" t="s">
        <v>1186</v>
      </c>
      <c r="AO1245" s="88" t="s">
        <v>106</v>
      </c>
      <c r="AP1245" s="133" t="str">
        <f t="shared" si="76"/>
        <v>01</v>
      </c>
      <c r="AQ1245" s="133" t="str">
        <f t="shared" si="77"/>
        <v>07</v>
      </c>
      <c r="AR1245" s="133">
        <f t="shared" si="78"/>
        <v>2021</v>
      </c>
      <c r="AS1245" s="133" t="str">
        <f t="shared" si="79"/>
        <v>juillet</v>
      </c>
    </row>
    <row r="1246" spans="1:45" hidden="1" x14ac:dyDescent="0.25">
      <c r="A1246" s="88" t="s">
        <v>2511</v>
      </c>
      <c r="B1246" s="90">
        <v>44372</v>
      </c>
      <c r="C1246" s="88">
        <v>1</v>
      </c>
      <c r="D1246" s="88" t="s">
        <v>101</v>
      </c>
      <c r="E1246" s="126">
        <v>114000</v>
      </c>
      <c r="F1246" s="88">
        <v>4</v>
      </c>
      <c r="H1246" s="88" t="s">
        <v>371</v>
      </c>
      <c r="I1246" s="88">
        <v>8030</v>
      </c>
      <c r="J1246" s="88">
        <v>35000</v>
      </c>
      <c r="K1246" s="88">
        <v>35238</v>
      </c>
      <c r="L1246" s="88" t="s">
        <v>123</v>
      </c>
      <c r="M1246" s="89">
        <v>35</v>
      </c>
      <c r="P1246" s="88" t="s">
        <v>1634</v>
      </c>
      <c r="S1246" s="88">
        <v>16</v>
      </c>
      <c r="T1246" s="88" t="s">
        <v>1152</v>
      </c>
      <c r="AC1246" s="88">
        <v>1</v>
      </c>
      <c r="AD1246" s="88">
        <v>2</v>
      </c>
      <c r="AE1246" s="88" t="s">
        <v>108</v>
      </c>
      <c r="AF1246" s="88" t="s">
        <v>135</v>
      </c>
      <c r="AG1246" s="88">
        <v>1</v>
      </c>
      <c r="AM1246" s="88" t="s">
        <v>1635</v>
      </c>
      <c r="AN1246" s="88" t="s">
        <v>1636</v>
      </c>
      <c r="AO1246" s="88" t="s">
        <v>106</v>
      </c>
      <c r="AP1246" s="133" t="str">
        <f t="shared" si="76"/>
        <v>25</v>
      </c>
      <c r="AQ1246" s="133" t="str">
        <f t="shared" si="77"/>
        <v>06</v>
      </c>
      <c r="AR1246" s="133">
        <f t="shared" si="78"/>
        <v>2021</v>
      </c>
      <c r="AS1246" s="133" t="str">
        <f t="shared" si="79"/>
        <v>juin</v>
      </c>
    </row>
    <row r="1247" spans="1:45" hidden="1" x14ac:dyDescent="0.25">
      <c r="A1247" s="88" t="s">
        <v>2512</v>
      </c>
      <c r="B1247" s="90">
        <v>44390</v>
      </c>
      <c r="C1247" s="88">
        <v>1</v>
      </c>
      <c r="D1247" s="88" t="s">
        <v>101</v>
      </c>
      <c r="E1247" s="126">
        <v>50000</v>
      </c>
      <c r="F1247" s="88">
        <v>25</v>
      </c>
      <c r="H1247" s="88" t="s">
        <v>347</v>
      </c>
      <c r="I1247" s="88">
        <v>2720</v>
      </c>
      <c r="J1247" s="88">
        <v>35000</v>
      </c>
      <c r="K1247" s="88">
        <v>35238</v>
      </c>
      <c r="L1247" s="88" t="s">
        <v>123</v>
      </c>
      <c r="M1247" s="89">
        <v>35</v>
      </c>
      <c r="P1247" s="88" t="s">
        <v>2513</v>
      </c>
      <c r="S1247" s="88">
        <v>17</v>
      </c>
      <c r="AC1247" s="88">
        <v>1</v>
      </c>
      <c r="AD1247" s="88">
        <v>2</v>
      </c>
      <c r="AE1247" s="88" t="s">
        <v>108</v>
      </c>
      <c r="AF1247" s="88" t="s">
        <v>158</v>
      </c>
      <c r="AG1247" s="88">
        <v>1</v>
      </c>
      <c r="AM1247" s="88" t="s">
        <v>2514</v>
      </c>
      <c r="AN1247" s="88" t="s">
        <v>2515</v>
      </c>
      <c r="AO1247" s="88" t="s">
        <v>106</v>
      </c>
      <c r="AP1247" s="133" t="str">
        <f t="shared" si="76"/>
        <v>13</v>
      </c>
      <c r="AQ1247" s="133" t="str">
        <f t="shared" si="77"/>
        <v>07</v>
      </c>
      <c r="AR1247" s="133">
        <f t="shared" si="78"/>
        <v>2021</v>
      </c>
      <c r="AS1247" s="133" t="str">
        <f t="shared" si="79"/>
        <v>juillet</v>
      </c>
    </row>
    <row r="1248" spans="1:45" hidden="1" x14ac:dyDescent="0.25">
      <c r="A1248" s="88" t="s">
        <v>2512</v>
      </c>
      <c r="B1248" s="90">
        <v>44390</v>
      </c>
      <c r="C1248" s="88">
        <v>1</v>
      </c>
      <c r="D1248" s="88" t="s">
        <v>101</v>
      </c>
      <c r="E1248" s="126">
        <v>50000</v>
      </c>
      <c r="F1248" s="88">
        <v>18</v>
      </c>
      <c r="H1248" s="88" t="s">
        <v>553</v>
      </c>
      <c r="I1248" s="88">
        <v>7520</v>
      </c>
      <c r="J1248" s="88">
        <v>35000</v>
      </c>
      <c r="K1248" s="88">
        <v>35238</v>
      </c>
      <c r="L1248" s="88" t="s">
        <v>123</v>
      </c>
      <c r="M1248" s="89">
        <v>35</v>
      </c>
      <c r="P1248" s="88" t="s">
        <v>2513</v>
      </c>
      <c r="S1248" s="88">
        <v>5</v>
      </c>
      <c r="AC1248" s="88">
        <v>1</v>
      </c>
      <c r="AD1248" s="88">
        <v>3</v>
      </c>
      <c r="AE1248" s="88" t="s">
        <v>107</v>
      </c>
      <c r="AG1248" s="88">
        <v>0</v>
      </c>
      <c r="AM1248" s="88" t="s">
        <v>2514</v>
      </c>
      <c r="AN1248" s="88" t="s">
        <v>2515</v>
      </c>
      <c r="AO1248" s="88" t="s">
        <v>106</v>
      </c>
      <c r="AP1248" s="133" t="str">
        <f t="shared" si="76"/>
        <v>13</v>
      </c>
      <c r="AQ1248" s="133" t="str">
        <f t="shared" si="77"/>
        <v>07</v>
      </c>
      <c r="AR1248" s="133">
        <f t="shared" si="78"/>
        <v>2021</v>
      </c>
      <c r="AS1248" s="133" t="str">
        <f t="shared" si="79"/>
        <v>juillet</v>
      </c>
    </row>
    <row r="1249" spans="1:45" hidden="1" x14ac:dyDescent="0.25">
      <c r="A1249" s="88" t="s">
        <v>2516</v>
      </c>
      <c r="B1249" s="90">
        <v>44365</v>
      </c>
      <c r="C1249" s="88">
        <v>1</v>
      </c>
      <c r="D1249" s="88" t="s">
        <v>101</v>
      </c>
      <c r="E1249" s="126">
        <v>357000</v>
      </c>
      <c r="F1249" s="88">
        <v>16</v>
      </c>
      <c r="G1249" s="88" t="s">
        <v>139</v>
      </c>
      <c r="H1249" s="88" t="s">
        <v>506</v>
      </c>
      <c r="I1249" s="88">
        <v>8710</v>
      </c>
      <c r="J1249" s="88">
        <v>35000</v>
      </c>
      <c r="K1249" s="88">
        <v>35238</v>
      </c>
      <c r="L1249" s="88" t="s">
        <v>123</v>
      </c>
      <c r="M1249" s="89">
        <v>35</v>
      </c>
      <c r="P1249" s="88" t="s">
        <v>814</v>
      </c>
      <c r="S1249" s="88">
        <v>6</v>
      </c>
      <c r="AC1249" s="88">
        <v>1</v>
      </c>
      <c r="AD1249" s="88">
        <v>2</v>
      </c>
      <c r="AE1249" s="88" t="s">
        <v>108</v>
      </c>
      <c r="AF1249" s="88" t="s">
        <v>125</v>
      </c>
      <c r="AG1249" s="88">
        <v>3</v>
      </c>
      <c r="AM1249" s="88" t="s">
        <v>815</v>
      </c>
      <c r="AN1249" s="88" t="s">
        <v>816</v>
      </c>
      <c r="AO1249" s="88" t="s">
        <v>106</v>
      </c>
      <c r="AP1249" s="133" t="str">
        <f t="shared" si="76"/>
        <v>18</v>
      </c>
      <c r="AQ1249" s="133" t="str">
        <f t="shared" si="77"/>
        <v>06</v>
      </c>
      <c r="AR1249" s="133">
        <f t="shared" si="78"/>
        <v>2021</v>
      </c>
      <c r="AS1249" s="133" t="str">
        <f t="shared" si="79"/>
        <v>juin</v>
      </c>
    </row>
    <row r="1250" spans="1:45" hidden="1" x14ac:dyDescent="0.25">
      <c r="A1250" s="88" t="s">
        <v>2516</v>
      </c>
      <c r="B1250" s="90">
        <v>44365</v>
      </c>
      <c r="C1250" s="88">
        <v>1</v>
      </c>
      <c r="D1250" s="88" t="s">
        <v>101</v>
      </c>
      <c r="E1250" s="126">
        <v>357000</v>
      </c>
      <c r="F1250" s="88">
        <v>16</v>
      </c>
      <c r="G1250" s="88" t="s">
        <v>139</v>
      </c>
      <c r="H1250" s="88" t="s">
        <v>506</v>
      </c>
      <c r="I1250" s="88">
        <v>8710</v>
      </c>
      <c r="J1250" s="88">
        <v>35000</v>
      </c>
      <c r="K1250" s="88">
        <v>35238</v>
      </c>
      <c r="L1250" s="88" t="s">
        <v>123</v>
      </c>
      <c r="M1250" s="89">
        <v>35</v>
      </c>
      <c r="P1250" s="88" t="s">
        <v>814</v>
      </c>
      <c r="S1250" s="88">
        <v>42</v>
      </c>
      <c r="AC1250" s="88">
        <v>1</v>
      </c>
      <c r="AD1250" s="88">
        <v>3</v>
      </c>
      <c r="AE1250" s="88" t="s">
        <v>107</v>
      </c>
      <c r="AG1250" s="88">
        <v>0</v>
      </c>
      <c r="AM1250" s="88" t="s">
        <v>815</v>
      </c>
      <c r="AN1250" s="88" t="s">
        <v>816</v>
      </c>
      <c r="AO1250" s="88" t="s">
        <v>106</v>
      </c>
      <c r="AP1250" s="133" t="str">
        <f t="shared" si="76"/>
        <v>18</v>
      </c>
      <c r="AQ1250" s="133" t="str">
        <f t="shared" si="77"/>
        <v>06</v>
      </c>
      <c r="AR1250" s="133">
        <f t="shared" si="78"/>
        <v>2021</v>
      </c>
      <c r="AS1250" s="133" t="str">
        <f t="shared" si="79"/>
        <v>juin</v>
      </c>
    </row>
    <row r="1251" spans="1:45" hidden="1" x14ac:dyDescent="0.25">
      <c r="A1251" s="88" t="s">
        <v>2517</v>
      </c>
      <c r="B1251" s="90">
        <v>44378</v>
      </c>
      <c r="C1251" s="88">
        <v>1</v>
      </c>
      <c r="D1251" s="88" t="s">
        <v>101</v>
      </c>
      <c r="E1251" s="126">
        <v>264678</v>
      </c>
      <c r="F1251" s="88">
        <v>6</v>
      </c>
      <c r="H1251" s="88" t="s">
        <v>368</v>
      </c>
      <c r="I1251" s="88">
        <v>770</v>
      </c>
      <c r="J1251" s="88">
        <v>35000</v>
      </c>
      <c r="K1251" s="88">
        <v>35238</v>
      </c>
      <c r="L1251" s="88" t="s">
        <v>123</v>
      </c>
      <c r="M1251" s="89">
        <v>35</v>
      </c>
      <c r="P1251" s="88" t="s">
        <v>1307</v>
      </c>
      <c r="S1251" s="88">
        <v>19</v>
      </c>
      <c r="T1251" s="88" t="s">
        <v>133</v>
      </c>
      <c r="AC1251" s="88">
        <v>1</v>
      </c>
      <c r="AD1251" s="88">
        <v>4</v>
      </c>
      <c r="AE1251" s="88" t="s">
        <v>126</v>
      </c>
      <c r="AF1251" s="88" t="s">
        <v>132</v>
      </c>
      <c r="AG1251" s="88">
        <v>0</v>
      </c>
      <c r="AM1251" s="88" t="s">
        <v>533</v>
      </c>
      <c r="AN1251" s="88" t="s">
        <v>1308</v>
      </c>
      <c r="AO1251" s="88" t="s">
        <v>106</v>
      </c>
      <c r="AP1251" s="133" t="str">
        <f t="shared" si="76"/>
        <v>01</v>
      </c>
      <c r="AQ1251" s="133" t="str">
        <f t="shared" si="77"/>
        <v>07</v>
      </c>
      <c r="AR1251" s="133">
        <f t="shared" si="78"/>
        <v>2021</v>
      </c>
      <c r="AS1251" s="133" t="str">
        <f t="shared" si="79"/>
        <v>juillet</v>
      </c>
    </row>
    <row r="1252" spans="1:45" hidden="1" x14ac:dyDescent="0.25">
      <c r="A1252" s="88" t="s">
        <v>2517</v>
      </c>
      <c r="B1252" s="90">
        <v>44378</v>
      </c>
      <c r="C1252" s="88">
        <v>1</v>
      </c>
      <c r="D1252" s="88" t="s">
        <v>101</v>
      </c>
      <c r="E1252" s="126">
        <v>264678</v>
      </c>
      <c r="F1252" s="88">
        <v>6</v>
      </c>
      <c r="H1252" s="88" t="s">
        <v>368</v>
      </c>
      <c r="I1252" s="88">
        <v>770</v>
      </c>
      <c r="J1252" s="88">
        <v>35000</v>
      </c>
      <c r="K1252" s="88">
        <v>35238</v>
      </c>
      <c r="L1252" s="88" t="s">
        <v>123</v>
      </c>
      <c r="M1252" s="89">
        <v>35</v>
      </c>
      <c r="P1252" s="88" t="s">
        <v>1307</v>
      </c>
      <c r="S1252" s="88">
        <v>19</v>
      </c>
      <c r="T1252" s="88" t="s">
        <v>133</v>
      </c>
      <c r="AC1252" s="88">
        <v>1</v>
      </c>
      <c r="AD1252" s="88">
        <v>2</v>
      </c>
      <c r="AE1252" s="88" t="s">
        <v>108</v>
      </c>
      <c r="AF1252" s="88" t="s">
        <v>222</v>
      </c>
      <c r="AG1252" s="88">
        <v>1</v>
      </c>
      <c r="AM1252" s="88" t="s">
        <v>533</v>
      </c>
      <c r="AN1252" s="88" t="s">
        <v>1308</v>
      </c>
      <c r="AO1252" s="88" t="s">
        <v>106</v>
      </c>
      <c r="AP1252" s="133" t="str">
        <f t="shared" si="76"/>
        <v>01</v>
      </c>
      <c r="AQ1252" s="133" t="str">
        <f t="shared" si="77"/>
        <v>07</v>
      </c>
      <c r="AR1252" s="133">
        <f t="shared" si="78"/>
        <v>2021</v>
      </c>
      <c r="AS1252" s="133" t="str">
        <f t="shared" si="79"/>
        <v>juillet</v>
      </c>
    </row>
    <row r="1253" spans="1:45" hidden="1" x14ac:dyDescent="0.25">
      <c r="A1253" s="88" t="s">
        <v>2518</v>
      </c>
      <c r="B1253" s="90">
        <v>44384</v>
      </c>
      <c r="C1253" s="88">
        <v>1</v>
      </c>
      <c r="D1253" s="88" t="s">
        <v>101</v>
      </c>
      <c r="E1253" s="126">
        <v>425000</v>
      </c>
      <c r="F1253" s="88">
        <v>15</v>
      </c>
      <c r="H1253" s="88" t="s">
        <v>287</v>
      </c>
      <c r="I1253" s="88">
        <v>6640</v>
      </c>
      <c r="J1253" s="88">
        <v>35000</v>
      </c>
      <c r="K1253" s="88">
        <v>35238</v>
      </c>
      <c r="L1253" s="88" t="s">
        <v>123</v>
      </c>
      <c r="M1253" s="89">
        <v>35</v>
      </c>
      <c r="P1253" s="88" t="s">
        <v>288</v>
      </c>
      <c r="S1253" s="88">
        <v>122</v>
      </c>
      <c r="T1253" s="88" t="s">
        <v>1139</v>
      </c>
      <c r="AC1253" s="88">
        <v>1</v>
      </c>
      <c r="AD1253" s="88">
        <v>1</v>
      </c>
      <c r="AE1253" s="88" t="s">
        <v>10</v>
      </c>
      <c r="AF1253" s="88" t="s">
        <v>188</v>
      </c>
      <c r="AG1253" s="88">
        <v>5</v>
      </c>
      <c r="AM1253" s="88" t="s">
        <v>289</v>
      </c>
      <c r="AN1253" s="88" t="s">
        <v>290</v>
      </c>
      <c r="AO1253" s="88" t="s">
        <v>106</v>
      </c>
      <c r="AP1253" s="133" t="str">
        <f t="shared" si="76"/>
        <v>07</v>
      </c>
      <c r="AQ1253" s="133" t="str">
        <f t="shared" si="77"/>
        <v>07</v>
      </c>
      <c r="AR1253" s="133">
        <f t="shared" si="78"/>
        <v>2021</v>
      </c>
      <c r="AS1253" s="133" t="str">
        <f t="shared" si="79"/>
        <v>juillet</v>
      </c>
    </row>
    <row r="1254" spans="1:45" hidden="1" x14ac:dyDescent="0.25">
      <c r="A1254" s="88" t="s">
        <v>2519</v>
      </c>
      <c r="B1254" s="90">
        <v>44358</v>
      </c>
      <c r="C1254" s="88">
        <v>1</v>
      </c>
      <c r="D1254" s="88" t="s">
        <v>101</v>
      </c>
      <c r="E1254" s="126">
        <v>10500</v>
      </c>
      <c r="F1254" s="88">
        <v>9</v>
      </c>
      <c r="H1254" s="88" t="s">
        <v>522</v>
      </c>
      <c r="I1254" s="88">
        <v>8870</v>
      </c>
      <c r="J1254" s="88">
        <v>35000</v>
      </c>
      <c r="K1254" s="88">
        <v>35238</v>
      </c>
      <c r="L1254" s="88" t="s">
        <v>123</v>
      </c>
      <c r="M1254" s="89">
        <v>35</v>
      </c>
      <c r="P1254" s="88" t="s">
        <v>523</v>
      </c>
      <c r="S1254" s="88">
        <v>11</v>
      </c>
      <c r="U1254" s="88">
        <v>13</v>
      </c>
      <c r="W1254" s="88">
        <v>15</v>
      </c>
      <c r="AC1254" s="88">
        <v>3</v>
      </c>
      <c r="AD1254" s="88">
        <v>2</v>
      </c>
      <c r="AE1254" s="88" t="s">
        <v>108</v>
      </c>
      <c r="AF1254" s="88" t="s">
        <v>157</v>
      </c>
      <c r="AG1254" s="88">
        <v>1</v>
      </c>
      <c r="AM1254" s="88" t="s">
        <v>525</v>
      </c>
      <c r="AN1254" s="88" t="s">
        <v>526</v>
      </c>
      <c r="AO1254" s="88" t="s">
        <v>106</v>
      </c>
      <c r="AP1254" s="133" t="str">
        <f t="shared" si="76"/>
        <v>11</v>
      </c>
      <c r="AQ1254" s="133" t="str">
        <f t="shared" si="77"/>
        <v>06</v>
      </c>
      <c r="AR1254" s="133">
        <f t="shared" si="78"/>
        <v>2021</v>
      </c>
      <c r="AS1254" s="133" t="str">
        <f t="shared" si="79"/>
        <v>juin</v>
      </c>
    </row>
    <row r="1255" spans="1:45" hidden="1" x14ac:dyDescent="0.25">
      <c r="A1255" s="88" t="s">
        <v>2520</v>
      </c>
      <c r="B1255" s="90">
        <v>44397</v>
      </c>
      <c r="C1255" s="88">
        <v>1</v>
      </c>
      <c r="D1255" s="88" t="s">
        <v>101</v>
      </c>
      <c r="E1255" s="126">
        <v>720000</v>
      </c>
      <c r="F1255" s="88">
        <v>1</v>
      </c>
      <c r="H1255" s="88" t="s">
        <v>311</v>
      </c>
      <c r="I1255" s="88">
        <v>2660</v>
      </c>
      <c r="J1255" s="88">
        <v>35000</v>
      </c>
      <c r="K1255" s="88">
        <v>35238</v>
      </c>
      <c r="L1255" s="88" t="s">
        <v>123</v>
      </c>
      <c r="M1255" s="89">
        <v>35</v>
      </c>
      <c r="P1255" s="88" t="s">
        <v>1267</v>
      </c>
      <c r="S1255" s="88">
        <v>214</v>
      </c>
      <c r="U1255" s="88">
        <v>227</v>
      </c>
      <c r="AC1255" s="88">
        <v>2</v>
      </c>
      <c r="AD1255" s="88">
        <v>2</v>
      </c>
      <c r="AE1255" s="88" t="s">
        <v>108</v>
      </c>
      <c r="AF1255" s="88" t="s">
        <v>381</v>
      </c>
      <c r="AG1255" s="88">
        <v>6</v>
      </c>
      <c r="AM1255" s="88" t="s">
        <v>1268</v>
      </c>
      <c r="AN1255" s="88" t="s">
        <v>1269</v>
      </c>
      <c r="AO1255" s="88" t="s">
        <v>106</v>
      </c>
      <c r="AP1255" s="133" t="str">
        <f t="shared" si="76"/>
        <v>20</v>
      </c>
      <c r="AQ1255" s="133" t="str">
        <f t="shared" si="77"/>
        <v>07</v>
      </c>
      <c r="AR1255" s="133">
        <f t="shared" si="78"/>
        <v>2021</v>
      </c>
      <c r="AS1255" s="133" t="str">
        <f t="shared" si="79"/>
        <v>juillet</v>
      </c>
    </row>
    <row r="1256" spans="1:45" hidden="1" x14ac:dyDescent="0.25">
      <c r="A1256" s="88" t="s">
        <v>2520</v>
      </c>
      <c r="B1256" s="90">
        <v>44397</v>
      </c>
      <c r="C1256" s="88">
        <v>1</v>
      </c>
      <c r="D1256" s="88" t="s">
        <v>101</v>
      </c>
      <c r="E1256" s="126">
        <v>720000</v>
      </c>
      <c r="F1256" s="88">
        <v>1</v>
      </c>
      <c r="H1256" s="88" t="s">
        <v>311</v>
      </c>
      <c r="I1256" s="88">
        <v>2660</v>
      </c>
      <c r="J1256" s="88">
        <v>35000</v>
      </c>
      <c r="K1256" s="88">
        <v>35238</v>
      </c>
      <c r="L1256" s="88" t="s">
        <v>123</v>
      </c>
      <c r="M1256" s="89">
        <v>35</v>
      </c>
      <c r="P1256" s="88" t="s">
        <v>1267</v>
      </c>
      <c r="S1256" s="88">
        <v>214</v>
      </c>
      <c r="U1256" s="88">
        <v>227</v>
      </c>
      <c r="AC1256" s="88">
        <v>2</v>
      </c>
      <c r="AD1256" s="88">
        <v>3</v>
      </c>
      <c r="AE1256" s="88" t="s">
        <v>107</v>
      </c>
      <c r="AG1256" s="88">
        <v>0</v>
      </c>
      <c r="AM1256" s="88" t="s">
        <v>1268</v>
      </c>
      <c r="AN1256" s="88" t="s">
        <v>1269</v>
      </c>
      <c r="AO1256" s="88" t="s">
        <v>106</v>
      </c>
      <c r="AP1256" s="133" t="str">
        <f t="shared" si="76"/>
        <v>20</v>
      </c>
      <c r="AQ1256" s="133" t="str">
        <f t="shared" si="77"/>
        <v>07</v>
      </c>
      <c r="AR1256" s="133">
        <f t="shared" si="78"/>
        <v>2021</v>
      </c>
      <c r="AS1256" s="133" t="str">
        <f t="shared" si="79"/>
        <v>juillet</v>
      </c>
    </row>
    <row r="1257" spans="1:45" hidden="1" x14ac:dyDescent="0.25">
      <c r="A1257" s="88" t="s">
        <v>2520</v>
      </c>
      <c r="B1257" s="90">
        <v>44397</v>
      </c>
      <c r="C1257" s="88">
        <v>1</v>
      </c>
      <c r="D1257" s="88" t="s">
        <v>101</v>
      </c>
      <c r="E1257" s="126">
        <v>720000</v>
      </c>
      <c r="F1257" s="88">
        <v>1</v>
      </c>
      <c r="H1257" s="88" t="s">
        <v>311</v>
      </c>
      <c r="I1257" s="88">
        <v>2660</v>
      </c>
      <c r="J1257" s="88">
        <v>35000</v>
      </c>
      <c r="K1257" s="88">
        <v>35238</v>
      </c>
      <c r="L1257" s="88" t="s">
        <v>123</v>
      </c>
      <c r="M1257" s="89">
        <v>35</v>
      </c>
      <c r="P1257" s="88" t="s">
        <v>1267</v>
      </c>
      <c r="S1257" s="88">
        <v>214</v>
      </c>
      <c r="U1257" s="88">
        <v>227</v>
      </c>
      <c r="AC1257" s="88">
        <v>2</v>
      </c>
      <c r="AD1257" s="88">
        <v>3</v>
      </c>
      <c r="AE1257" s="88" t="s">
        <v>107</v>
      </c>
      <c r="AG1257" s="88">
        <v>0</v>
      </c>
      <c r="AM1257" s="88" t="s">
        <v>1268</v>
      </c>
      <c r="AN1257" s="88" t="s">
        <v>1269</v>
      </c>
      <c r="AO1257" s="88" t="s">
        <v>106</v>
      </c>
      <c r="AP1257" s="133" t="str">
        <f t="shared" si="76"/>
        <v>20</v>
      </c>
      <c r="AQ1257" s="133" t="str">
        <f t="shared" si="77"/>
        <v>07</v>
      </c>
      <c r="AR1257" s="133">
        <f t="shared" si="78"/>
        <v>2021</v>
      </c>
      <c r="AS1257" s="133" t="str">
        <f t="shared" si="79"/>
        <v>juillet</v>
      </c>
    </row>
    <row r="1258" spans="1:45" hidden="1" x14ac:dyDescent="0.25">
      <c r="A1258" s="88" t="s">
        <v>2521</v>
      </c>
      <c r="B1258" s="90">
        <v>44386</v>
      </c>
      <c r="C1258" s="88">
        <v>1</v>
      </c>
      <c r="D1258" s="88" t="s">
        <v>101</v>
      </c>
      <c r="E1258" s="126">
        <v>471000</v>
      </c>
      <c r="F1258" s="88">
        <v>6</v>
      </c>
      <c r="H1258" s="88" t="s">
        <v>357</v>
      </c>
      <c r="I1258" s="88">
        <v>9290</v>
      </c>
      <c r="J1258" s="88">
        <v>35000</v>
      </c>
      <c r="K1258" s="88">
        <v>35238</v>
      </c>
      <c r="L1258" s="88" t="s">
        <v>123</v>
      </c>
      <c r="M1258" s="89">
        <v>35</v>
      </c>
      <c r="P1258" s="88" t="s">
        <v>922</v>
      </c>
      <c r="S1258" s="88">
        <v>35</v>
      </c>
      <c r="T1258" s="88" t="s">
        <v>1305</v>
      </c>
      <c r="U1258" s="88">
        <v>36</v>
      </c>
      <c r="V1258" s="88" t="s">
        <v>1305</v>
      </c>
      <c r="W1258" s="88">
        <v>37</v>
      </c>
      <c r="Y1258" s="88">
        <v>38</v>
      </c>
      <c r="AC1258" s="88">
        <v>4</v>
      </c>
      <c r="AD1258" s="88">
        <v>2</v>
      </c>
      <c r="AE1258" s="88" t="s">
        <v>108</v>
      </c>
      <c r="AF1258" s="88" t="s">
        <v>206</v>
      </c>
      <c r="AG1258" s="88">
        <v>3</v>
      </c>
      <c r="AM1258" s="88" t="s">
        <v>923</v>
      </c>
      <c r="AN1258" s="88" t="s">
        <v>924</v>
      </c>
      <c r="AO1258" s="88" t="s">
        <v>106</v>
      </c>
      <c r="AP1258" s="133" t="str">
        <f t="shared" si="76"/>
        <v>09</v>
      </c>
      <c r="AQ1258" s="133" t="str">
        <f t="shared" si="77"/>
        <v>07</v>
      </c>
      <c r="AR1258" s="133">
        <f t="shared" si="78"/>
        <v>2021</v>
      </c>
      <c r="AS1258" s="133" t="str">
        <f t="shared" si="79"/>
        <v>juillet</v>
      </c>
    </row>
    <row r="1259" spans="1:45" hidden="1" x14ac:dyDescent="0.25">
      <c r="A1259" s="88" t="s">
        <v>2521</v>
      </c>
      <c r="B1259" s="90">
        <v>44386</v>
      </c>
      <c r="C1259" s="88">
        <v>1</v>
      </c>
      <c r="D1259" s="88" t="s">
        <v>101</v>
      </c>
      <c r="E1259" s="126">
        <v>471000</v>
      </c>
      <c r="F1259" s="88">
        <v>6</v>
      </c>
      <c r="H1259" s="88" t="s">
        <v>357</v>
      </c>
      <c r="I1259" s="88">
        <v>9290</v>
      </c>
      <c r="J1259" s="88">
        <v>35000</v>
      </c>
      <c r="K1259" s="88">
        <v>35238</v>
      </c>
      <c r="L1259" s="88" t="s">
        <v>123</v>
      </c>
      <c r="M1259" s="89">
        <v>35</v>
      </c>
      <c r="P1259" s="88" t="s">
        <v>922</v>
      </c>
      <c r="S1259" s="88">
        <v>39</v>
      </c>
      <c r="U1259" s="88">
        <v>44</v>
      </c>
      <c r="AC1259" s="88">
        <v>2</v>
      </c>
      <c r="AD1259" s="88">
        <v>2</v>
      </c>
      <c r="AE1259" s="88" t="s">
        <v>108</v>
      </c>
      <c r="AF1259" s="88" t="s">
        <v>143</v>
      </c>
      <c r="AG1259" s="88">
        <v>1</v>
      </c>
      <c r="AM1259" s="88" t="s">
        <v>923</v>
      </c>
      <c r="AN1259" s="88" t="s">
        <v>924</v>
      </c>
      <c r="AO1259" s="88" t="s">
        <v>106</v>
      </c>
      <c r="AP1259" s="133" t="str">
        <f t="shared" si="76"/>
        <v>09</v>
      </c>
      <c r="AQ1259" s="133" t="str">
        <f t="shared" si="77"/>
        <v>07</v>
      </c>
      <c r="AR1259" s="133">
        <f t="shared" si="78"/>
        <v>2021</v>
      </c>
      <c r="AS1259" s="133" t="str">
        <f t="shared" si="79"/>
        <v>juillet</v>
      </c>
    </row>
    <row r="1260" spans="1:45" hidden="1" x14ac:dyDescent="0.25">
      <c r="A1260" s="88" t="s">
        <v>2522</v>
      </c>
      <c r="B1260" s="90">
        <v>44382</v>
      </c>
      <c r="C1260" s="88">
        <v>1</v>
      </c>
      <c r="D1260" s="88" t="s">
        <v>101</v>
      </c>
      <c r="E1260" s="126">
        <v>70000</v>
      </c>
      <c r="F1260" s="88">
        <v>20</v>
      </c>
      <c r="H1260" s="88" t="s">
        <v>347</v>
      </c>
      <c r="I1260" s="88">
        <v>2720</v>
      </c>
      <c r="J1260" s="88">
        <v>35000</v>
      </c>
      <c r="K1260" s="88">
        <v>35238</v>
      </c>
      <c r="L1260" s="88" t="s">
        <v>123</v>
      </c>
      <c r="M1260" s="89">
        <v>35</v>
      </c>
      <c r="P1260" s="88" t="s">
        <v>2055</v>
      </c>
      <c r="S1260" s="88">
        <v>9</v>
      </c>
      <c r="T1260" s="88" t="s">
        <v>1193</v>
      </c>
      <c r="AC1260" s="88">
        <v>1</v>
      </c>
      <c r="AD1260" s="88">
        <v>2</v>
      </c>
      <c r="AE1260" s="88" t="s">
        <v>108</v>
      </c>
      <c r="AF1260" s="88" t="s">
        <v>138</v>
      </c>
      <c r="AG1260" s="88">
        <v>1</v>
      </c>
      <c r="AM1260" s="88" t="s">
        <v>2056</v>
      </c>
      <c r="AN1260" s="88" t="s">
        <v>1748</v>
      </c>
      <c r="AO1260" s="88" t="s">
        <v>106</v>
      </c>
      <c r="AP1260" s="133" t="str">
        <f t="shared" si="76"/>
        <v>05</v>
      </c>
      <c r="AQ1260" s="133" t="str">
        <f t="shared" si="77"/>
        <v>07</v>
      </c>
      <c r="AR1260" s="133">
        <f t="shared" si="78"/>
        <v>2021</v>
      </c>
      <c r="AS1260" s="133" t="str">
        <f t="shared" si="79"/>
        <v>juillet</v>
      </c>
    </row>
    <row r="1261" spans="1:45" hidden="1" x14ac:dyDescent="0.25">
      <c r="A1261" s="88" t="s">
        <v>2523</v>
      </c>
      <c r="B1261" s="90">
        <v>44358</v>
      </c>
      <c r="C1261" s="88">
        <v>1</v>
      </c>
      <c r="D1261" s="88" t="s">
        <v>101</v>
      </c>
      <c r="E1261" s="126">
        <v>3450000</v>
      </c>
      <c r="F1261" s="88">
        <v>7</v>
      </c>
      <c r="H1261" s="88" t="s">
        <v>287</v>
      </c>
      <c r="I1261" s="88">
        <v>6640</v>
      </c>
      <c r="J1261" s="88">
        <v>35000</v>
      </c>
      <c r="K1261" s="88">
        <v>35238</v>
      </c>
      <c r="L1261" s="88" t="s">
        <v>123</v>
      </c>
      <c r="M1261" s="89">
        <v>35</v>
      </c>
      <c r="P1261" s="88" t="s">
        <v>2524</v>
      </c>
      <c r="AC1261" s="88">
        <v>0</v>
      </c>
      <c r="AD1261" s="88">
        <v>3</v>
      </c>
      <c r="AE1261" s="88" t="s">
        <v>107</v>
      </c>
      <c r="AG1261" s="88">
        <v>0</v>
      </c>
      <c r="AH1261" s="88" t="s">
        <v>105</v>
      </c>
      <c r="AI1261" s="88" t="s">
        <v>11</v>
      </c>
      <c r="AL1261" s="88" t="s">
        <v>319</v>
      </c>
      <c r="AM1261" s="88" t="s">
        <v>475</v>
      </c>
      <c r="AN1261" s="88" t="s">
        <v>296</v>
      </c>
      <c r="AO1261" s="88" t="s">
        <v>106</v>
      </c>
      <c r="AP1261" s="133" t="str">
        <f t="shared" si="76"/>
        <v>11</v>
      </c>
      <c r="AQ1261" s="133" t="str">
        <f t="shared" si="77"/>
        <v>06</v>
      </c>
      <c r="AR1261" s="133">
        <f t="shared" si="78"/>
        <v>2021</v>
      </c>
      <c r="AS1261" s="133" t="str">
        <f t="shared" si="79"/>
        <v>juin</v>
      </c>
    </row>
    <row r="1262" spans="1:45" hidden="1" x14ac:dyDescent="0.25">
      <c r="A1262" s="88" t="s">
        <v>2523</v>
      </c>
      <c r="B1262" s="90">
        <v>44358</v>
      </c>
      <c r="C1262" s="88">
        <v>1</v>
      </c>
      <c r="D1262" s="88" t="s">
        <v>101</v>
      </c>
      <c r="E1262" s="126">
        <v>3450000</v>
      </c>
      <c r="F1262" s="88">
        <v>7</v>
      </c>
      <c r="H1262" s="88" t="s">
        <v>287</v>
      </c>
      <c r="I1262" s="88">
        <v>6640</v>
      </c>
      <c r="J1262" s="88">
        <v>35000</v>
      </c>
      <c r="K1262" s="88">
        <v>35238</v>
      </c>
      <c r="L1262" s="88" t="s">
        <v>123</v>
      </c>
      <c r="M1262" s="89">
        <v>35</v>
      </c>
      <c r="P1262" s="88" t="s">
        <v>2524</v>
      </c>
      <c r="AC1262" s="88">
        <v>0</v>
      </c>
      <c r="AD1262" s="88">
        <v>2</v>
      </c>
      <c r="AE1262" s="88" t="s">
        <v>108</v>
      </c>
      <c r="AF1262" s="88" t="s">
        <v>266</v>
      </c>
      <c r="AG1262" s="88">
        <v>6</v>
      </c>
      <c r="AH1262" s="88" t="s">
        <v>105</v>
      </c>
      <c r="AI1262" s="88" t="s">
        <v>11</v>
      </c>
      <c r="AL1262" s="88" t="s">
        <v>319</v>
      </c>
      <c r="AM1262" s="88" t="s">
        <v>475</v>
      </c>
      <c r="AN1262" s="88" t="s">
        <v>296</v>
      </c>
      <c r="AO1262" s="88" t="s">
        <v>106</v>
      </c>
      <c r="AP1262" s="133" t="str">
        <f t="shared" si="76"/>
        <v>11</v>
      </c>
      <c r="AQ1262" s="133" t="str">
        <f t="shared" si="77"/>
        <v>06</v>
      </c>
      <c r="AR1262" s="133">
        <f t="shared" si="78"/>
        <v>2021</v>
      </c>
      <c r="AS1262" s="133" t="str">
        <f t="shared" si="79"/>
        <v>juin</v>
      </c>
    </row>
    <row r="1263" spans="1:45" hidden="1" x14ac:dyDescent="0.25">
      <c r="A1263" s="88" t="s">
        <v>2523</v>
      </c>
      <c r="B1263" s="90">
        <v>44358</v>
      </c>
      <c r="C1263" s="88">
        <v>1</v>
      </c>
      <c r="D1263" s="88" t="s">
        <v>101</v>
      </c>
      <c r="E1263" s="126">
        <v>3450000</v>
      </c>
      <c r="F1263" s="88">
        <v>7</v>
      </c>
      <c r="H1263" s="88" t="s">
        <v>287</v>
      </c>
      <c r="I1263" s="88">
        <v>6640</v>
      </c>
      <c r="J1263" s="88">
        <v>35000</v>
      </c>
      <c r="K1263" s="88">
        <v>35238</v>
      </c>
      <c r="L1263" s="88" t="s">
        <v>123</v>
      </c>
      <c r="M1263" s="89">
        <v>35</v>
      </c>
      <c r="P1263" s="88" t="s">
        <v>2524</v>
      </c>
      <c r="AC1263" s="88">
        <v>0</v>
      </c>
      <c r="AD1263" s="88">
        <v>4</v>
      </c>
      <c r="AE1263" s="88" t="s">
        <v>126</v>
      </c>
      <c r="AF1263" s="88" t="s">
        <v>188</v>
      </c>
      <c r="AG1263" s="88">
        <v>0</v>
      </c>
      <c r="AH1263" s="88" t="s">
        <v>105</v>
      </c>
      <c r="AI1263" s="88" t="s">
        <v>11</v>
      </c>
      <c r="AL1263" s="88" t="s">
        <v>319</v>
      </c>
      <c r="AM1263" s="88" t="s">
        <v>475</v>
      </c>
      <c r="AN1263" s="88" t="s">
        <v>296</v>
      </c>
      <c r="AO1263" s="88" t="s">
        <v>106</v>
      </c>
      <c r="AP1263" s="133" t="str">
        <f t="shared" si="76"/>
        <v>11</v>
      </c>
      <c r="AQ1263" s="133" t="str">
        <f t="shared" si="77"/>
        <v>06</v>
      </c>
      <c r="AR1263" s="133">
        <f t="shared" si="78"/>
        <v>2021</v>
      </c>
      <c r="AS1263" s="133" t="str">
        <f t="shared" si="79"/>
        <v>juin</v>
      </c>
    </row>
    <row r="1264" spans="1:45" hidden="1" x14ac:dyDescent="0.25">
      <c r="A1264" s="88" t="s">
        <v>2523</v>
      </c>
      <c r="B1264" s="90">
        <v>44358</v>
      </c>
      <c r="C1264" s="88">
        <v>1</v>
      </c>
      <c r="D1264" s="88" t="s">
        <v>101</v>
      </c>
      <c r="E1264" s="126">
        <v>3450000</v>
      </c>
      <c r="F1264" s="88">
        <v>7</v>
      </c>
      <c r="H1264" s="88" t="s">
        <v>287</v>
      </c>
      <c r="I1264" s="88">
        <v>6640</v>
      </c>
      <c r="J1264" s="88">
        <v>35000</v>
      </c>
      <c r="K1264" s="88">
        <v>35238</v>
      </c>
      <c r="L1264" s="88" t="s">
        <v>123</v>
      </c>
      <c r="M1264" s="89">
        <v>35</v>
      </c>
      <c r="P1264" s="88" t="s">
        <v>2524</v>
      </c>
      <c r="AC1264" s="88">
        <v>0</v>
      </c>
      <c r="AD1264" s="88">
        <v>4</v>
      </c>
      <c r="AE1264" s="88" t="s">
        <v>126</v>
      </c>
      <c r="AF1264" s="88" t="s">
        <v>355</v>
      </c>
      <c r="AG1264" s="88">
        <v>0</v>
      </c>
      <c r="AH1264" s="88" t="s">
        <v>105</v>
      </c>
      <c r="AI1264" s="88" t="s">
        <v>11</v>
      </c>
      <c r="AL1264" s="88" t="s">
        <v>319</v>
      </c>
      <c r="AM1264" s="88" t="s">
        <v>475</v>
      </c>
      <c r="AN1264" s="88" t="s">
        <v>296</v>
      </c>
      <c r="AO1264" s="88" t="s">
        <v>106</v>
      </c>
      <c r="AP1264" s="133" t="str">
        <f t="shared" si="76"/>
        <v>11</v>
      </c>
      <c r="AQ1264" s="133" t="str">
        <f t="shared" si="77"/>
        <v>06</v>
      </c>
      <c r="AR1264" s="133">
        <f t="shared" si="78"/>
        <v>2021</v>
      </c>
      <c r="AS1264" s="133" t="str">
        <f t="shared" si="79"/>
        <v>juin</v>
      </c>
    </row>
    <row r="1265" spans="1:45" hidden="1" x14ac:dyDescent="0.25">
      <c r="A1265" s="88" t="s">
        <v>2523</v>
      </c>
      <c r="B1265" s="90">
        <v>44358</v>
      </c>
      <c r="C1265" s="88">
        <v>1</v>
      </c>
      <c r="D1265" s="88" t="s">
        <v>101</v>
      </c>
      <c r="E1265" s="126">
        <v>3450000</v>
      </c>
      <c r="F1265" s="88">
        <v>7</v>
      </c>
      <c r="H1265" s="88" t="s">
        <v>287</v>
      </c>
      <c r="I1265" s="88">
        <v>6640</v>
      </c>
      <c r="J1265" s="88">
        <v>35000</v>
      </c>
      <c r="K1265" s="88">
        <v>35238</v>
      </c>
      <c r="L1265" s="88" t="s">
        <v>123</v>
      </c>
      <c r="M1265" s="89">
        <v>35</v>
      </c>
      <c r="P1265" s="88" t="s">
        <v>2524</v>
      </c>
      <c r="AC1265" s="88">
        <v>0</v>
      </c>
      <c r="AD1265" s="88">
        <v>4</v>
      </c>
      <c r="AE1265" s="88" t="s">
        <v>126</v>
      </c>
      <c r="AF1265" s="88" t="s">
        <v>220</v>
      </c>
      <c r="AG1265" s="88">
        <v>0</v>
      </c>
      <c r="AH1265" s="88" t="s">
        <v>105</v>
      </c>
      <c r="AI1265" s="88" t="s">
        <v>11</v>
      </c>
      <c r="AL1265" s="88" t="s">
        <v>319</v>
      </c>
      <c r="AM1265" s="88" t="s">
        <v>475</v>
      </c>
      <c r="AN1265" s="88" t="s">
        <v>296</v>
      </c>
      <c r="AO1265" s="88" t="s">
        <v>106</v>
      </c>
      <c r="AP1265" s="133" t="str">
        <f t="shared" si="76"/>
        <v>11</v>
      </c>
      <c r="AQ1265" s="133" t="str">
        <f t="shared" si="77"/>
        <v>06</v>
      </c>
      <c r="AR1265" s="133">
        <f t="shared" si="78"/>
        <v>2021</v>
      </c>
      <c r="AS1265" s="133" t="str">
        <f t="shared" si="79"/>
        <v>juin</v>
      </c>
    </row>
    <row r="1266" spans="1:45" hidden="1" x14ac:dyDescent="0.25">
      <c r="A1266" s="88" t="s">
        <v>2523</v>
      </c>
      <c r="B1266" s="90">
        <v>44358</v>
      </c>
      <c r="C1266" s="88">
        <v>1</v>
      </c>
      <c r="D1266" s="88" t="s">
        <v>101</v>
      </c>
      <c r="E1266" s="126">
        <v>3450000</v>
      </c>
      <c r="F1266" s="88">
        <v>7</v>
      </c>
      <c r="H1266" s="88" t="s">
        <v>287</v>
      </c>
      <c r="I1266" s="88">
        <v>6640</v>
      </c>
      <c r="J1266" s="88">
        <v>35000</v>
      </c>
      <c r="K1266" s="88">
        <v>35238</v>
      </c>
      <c r="L1266" s="88" t="s">
        <v>123</v>
      </c>
      <c r="M1266" s="89">
        <v>35</v>
      </c>
      <c r="P1266" s="88" t="s">
        <v>2524</v>
      </c>
      <c r="AC1266" s="88">
        <v>0</v>
      </c>
      <c r="AD1266" s="88">
        <v>2</v>
      </c>
      <c r="AE1266" s="88" t="s">
        <v>108</v>
      </c>
      <c r="AF1266" s="88" t="s">
        <v>241</v>
      </c>
      <c r="AG1266" s="88">
        <v>3</v>
      </c>
      <c r="AH1266" s="88" t="s">
        <v>105</v>
      </c>
      <c r="AI1266" s="88" t="s">
        <v>11</v>
      </c>
      <c r="AL1266" s="88" t="s">
        <v>319</v>
      </c>
      <c r="AM1266" s="88" t="s">
        <v>475</v>
      </c>
      <c r="AN1266" s="88" t="s">
        <v>296</v>
      </c>
      <c r="AO1266" s="88" t="s">
        <v>106</v>
      </c>
      <c r="AP1266" s="133" t="str">
        <f t="shared" si="76"/>
        <v>11</v>
      </c>
      <c r="AQ1266" s="133" t="str">
        <f t="shared" si="77"/>
        <v>06</v>
      </c>
      <c r="AR1266" s="133">
        <f t="shared" si="78"/>
        <v>2021</v>
      </c>
      <c r="AS1266" s="133" t="str">
        <f t="shared" si="79"/>
        <v>juin</v>
      </c>
    </row>
    <row r="1267" spans="1:45" hidden="1" x14ac:dyDescent="0.25">
      <c r="A1267" s="88" t="s">
        <v>2525</v>
      </c>
      <c r="B1267" s="90">
        <v>44397</v>
      </c>
      <c r="C1267" s="88">
        <v>1</v>
      </c>
      <c r="D1267" s="88" t="s">
        <v>101</v>
      </c>
      <c r="E1267" s="126">
        <v>132000</v>
      </c>
      <c r="F1267" s="88">
        <v>11</v>
      </c>
      <c r="H1267" s="88" t="s">
        <v>404</v>
      </c>
      <c r="I1267" s="88">
        <v>6031</v>
      </c>
      <c r="J1267" s="88">
        <v>35000</v>
      </c>
      <c r="K1267" s="88">
        <v>35238</v>
      </c>
      <c r="L1267" s="88" t="s">
        <v>123</v>
      </c>
      <c r="M1267" s="89">
        <v>35</v>
      </c>
      <c r="P1267" s="88" t="s">
        <v>427</v>
      </c>
      <c r="S1267" s="88">
        <v>95</v>
      </c>
      <c r="AC1267" s="88">
        <v>1</v>
      </c>
      <c r="AD1267" s="88">
        <v>3</v>
      </c>
      <c r="AE1267" s="88" t="s">
        <v>107</v>
      </c>
      <c r="AG1267" s="88">
        <v>0</v>
      </c>
      <c r="AM1267" s="88" t="s">
        <v>429</v>
      </c>
      <c r="AN1267" s="88" t="s">
        <v>430</v>
      </c>
      <c r="AO1267" s="88" t="s">
        <v>106</v>
      </c>
      <c r="AP1267" s="133" t="str">
        <f t="shared" si="76"/>
        <v>20</v>
      </c>
      <c r="AQ1267" s="133" t="str">
        <f t="shared" si="77"/>
        <v>07</v>
      </c>
      <c r="AR1267" s="133">
        <f t="shared" si="78"/>
        <v>2021</v>
      </c>
      <c r="AS1267" s="133" t="str">
        <f t="shared" si="79"/>
        <v>juillet</v>
      </c>
    </row>
    <row r="1268" spans="1:45" hidden="1" x14ac:dyDescent="0.25">
      <c r="A1268" s="88" t="s">
        <v>2525</v>
      </c>
      <c r="B1268" s="90">
        <v>44397</v>
      </c>
      <c r="C1268" s="88">
        <v>1</v>
      </c>
      <c r="D1268" s="88" t="s">
        <v>101</v>
      </c>
      <c r="E1268" s="126">
        <v>132000</v>
      </c>
      <c r="F1268" s="88">
        <v>11</v>
      </c>
      <c r="H1268" s="88" t="s">
        <v>404</v>
      </c>
      <c r="I1268" s="88">
        <v>6031</v>
      </c>
      <c r="J1268" s="88">
        <v>35000</v>
      </c>
      <c r="K1268" s="88">
        <v>35238</v>
      </c>
      <c r="L1268" s="88" t="s">
        <v>123</v>
      </c>
      <c r="M1268" s="89">
        <v>35</v>
      </c>
      <c r="P1268" s="88" t="s">
        <v>427</v>
      </c>
      <c r="S1268" s="88">
        <v>6</v>
      </c>
      <c r="AC1268" s="88">
        <v>1</v>
      </c>
      <c r="AD1268" s="88">
        <v>2</v>
      </c>
      <c r="AE1268" s="88" t="s">
        <v>108</v>
      </c>
      <c r="AF1268" s="88" t="s">
        <v>132</v>
      </c>
      <c r="AG1268" s="88">
        <v>2</v>
      </c>
      <c r="AM1268" s="88" t="s">
        <v>429</v>
      </c>
      <c r="AN1268" s="88" t="s">
        <v>430</v>
      </c>
      <c r="AO1268" s="88" t="s">
        <v>106</v>
      </c>
      <c r="AP1268" s="133" t="str">
        <f t="shared" si="76"/>
        <v>20</v>
      </c>
      <c r="AQ1268" s="133" t="str">
        <f t="shared" si="77"/>
        <v>07</v>
      </c>
      <c r="AR1268" s="133">
        <f t="shared" si="78"/>
        <v>2021</v>
      </c>
      <c r="AS1268" s="133" t="str">
        <f t="shared" si="79"/>
        <v>juillet</v>
      </c>
    </row>
    <row r="1269" spans="1:45" hidden="1" x14ac:dyDescent="0.25">
      <c r="A1269" s="88" t="s">
        <v>2526</v>
      </c>
      <c r="B1269" s="90">
        <v>44405</v>
      </c>
      <c r="C1269" s="88">
        <v>1</v>
      </c>
      <c r="D1269" s="88" t="s">
        <v>101</v>
      </c>
      <c r="E1269" s="126">
        <v>140000</v>
      </c>
      <c r="F1269" s="88">
        <v>13</v>
      </c>
      <c r="H1269" s="88" t="s">
        <v>287</v>
      </c>
      <c r="I1269" s="88">
        <v>6640</v>
      </c>
      <c r="J1269" s="88">
        <v>35000</v>
      </c>
      <c r="K1269" s="88">
        <v>35238</v>
      </c>
      <c r="L1269" s="88" t="s">
        <v>123</v>
      </c>
      <c r="M1269" s="89">
        <v>35</v>
      </c>
      <c r="P1269" s="88" t="s">
        <v>2527</v>
      </c>
      <c r="S1269" s="88">
        <v>51</v>
      </c>
      <c r="AC1269" s="88">
        <v>1</v>
      </c>
      <c r="AD1269" s="88">
        <v>2</v>
      </c>
      <c r="AE1269" s="88" t="s">
        <v>108</v>
      </c>
      <c r="AF1269" s="88" t="s">
        <v>131</v>
      </c>
      <c r="AG1269" s="88">
        <v>1</v>
      </c>
      <c r="AM1269" s="88" t="s">
        <v>1187</v>
      </c>
      <c r="AN1269" s="88" t="s">
        <v>2528</v>
      </c>
      <c r="AO1269" s="88" t="s">
        <v>106</v>
      </c>
      <c r="AP1269" s="133" t="str">
        <f t="shared" si="76"/>
        <v>28</v>
      </c>
      <c r="AQ1269" s="133" t="str">
        <f t="shared" si="77"/>
        <v>07</v>
      </c>
      <c r="AR1269" s="133">
        <f t="shared" si="78"/>
        <v>2021</v>
      </c>
      <c r="AS1269" s="133" t="str">
        <f t="shared" si="79"/>
        <v>juillet</v>
      </c>
    </row>
    <row r="1270" spans="1:45" hidden="1" x14ac:dyDescent="0.25">
      <c r="A1270" s="88" t="s">
        <v>2529</v>
      </c>
      <c r="B1270" s="90">
        <v>44390</v>
      </c>
      <c r="C1270" s="88">
        <v>1</v>
      </c>
      <c r="D1270" s="88" t="s">
        <v>101</v>
      </c>
      <c r="E1270" s="126">
        <v>247000</v>
      </c>
      <c r="F1270" s="88">
        <v>1</v>
      </c>
      <c r="H1270" s="88" t="s">
        <v>357</v>
      </c>
      <c r="I1270" s="88">
        <v>9290</v>
      </c>
      <c r="J1270" s="88">
        <v>35000</v>
      </c>
      <c r="K1270" s="88">
        <v>35238</v>
      </c>
      <c r="L1270" s="88" t="s">
        <v>123</v>
      </c>
      <c r="M1270" s="89">
        <v>35</v>
      </c>
      <c r="P1270" s="88" t="s">
        <v>1537</v>
      </c>
      <c r="S1270" s="88">
        <v>137</v>
      </c>
      <c r="T1270" s="88" t="s">
        <v>1344</v>
      </c>
      <c r="U1270" s="88">
        <v>139</v>
      </c>
      <c r="AC1270" s="88">
        <v>2</v>
      </c>
      <c r="AD1270" s="88">
        <v>2</v>
      </c>
      <c r="AE1270" s="88" t="s">
        <v>108</v>
      </c>
      <c r="AF1270" s="88" t="s">
        <v>263</v>
      </c>
      <c r="AG1270" s="88">
        <v>1</v>
      </c>
      <c r="AM1270" s="88" t="s">
        <v>1538</v>
      </c>
      <c r="AN1270" s="88" t="s">
        <v>1539</v>
      </c>
      <c r="AO1270" s="88" t="s">
        <v>106</v>
      </c>
      <c r="AP1270" s="133" t="str">
        <f t="shared" si="76"/>
        <v>13</v>
      </c>
      <c r="AQ1270" s="133" t="str">
        <f t="shared" si="77"/>
        <v>07</v>
      </c>
      <c r="AR1270" s="133">
        <f t="shared" si="78"/>
        <v>2021</v>
      </c>
      <c r="AS1270" s="133" t="str">
        <f t="shared" si="79"/>
        <v>juillet</v>
      </c>
    </row>
    <row r="1271" spans="1:45" hidden="1" x14ac:dyDescent="0.25">
      <c r="A1271" s="88" t="s">
        <v>2529</v>
      </c>
      <c r="B1271" s="90">
        <v>44390</v>
      </c>
      <c r="C1271" s="88">
        <v>1</v>
      </c>
      <c r="D1271" s="88" t="s">
        <v>101</v>
      </c>
      <c r="E1271" s="126">
        <v>247000</v>
      </c>
      <c r="F1271" s="88">
        <v>1</v>
      </c>
      <c r="H1271" s="88" t="s">
        <v>357</v>
      </c>
      <c r="I1271" s="88">
        <v>9290</v>
      </c>
      <c r="J1271" s="88">
        <v>35000</v>
      </c>
      <c r="K1271" s="88">
        <v>35238</v>
      </c>
      <c r="L1271" s="88" t="s">
        <v>123</v>
      </c>
      <c r="M1271" s="89">
        <v>35</v>
      </c>
      <c r="P1271" s="88" t="s">
        <v>1537</v>
      </c>
      <c r="S1271" s="88">
        <v>137</v>
      </c>
      <c r="T1271" s="88" t="s">
        <v>1344</v>
      </c>
      <c r="U1271" s="88">
        <v>139</v>
      </c>
      <c r="AC1271" s="88">
        <v>2</v>
      </c>
      <c r="AD1271" s="88">
        <v>3</v>
      </c>
      <c r="AE1271" s="88" t="s">
        <v>107</v>
      </c>
      <c r="AG1271" s="88">
        <v>0</v>
      </c>
      <c r="AM1271" s="88" t="s">
        <v>1538</v>
      </c>
      <c r="AN1271" s="88" t="s">
        <v>1539</v>
      </c>
      <c r="AO1271" s="88" t="s">
        <v>106</v>
      </c>
      <c r="AP1271" s="133" t="str">
        <f t="shared" si="76"/>
        <v>13</v>
      </c>
      <c r="AQ1271" s="133" t="str">
        <f t="shared" si="77"/>
        <v>07</v>
      </c>
      <c r="AR1271" s="133">
        <f t="shared" si="78"/>
        <v>2021</v>
      </c>
      <c r="AS1271" s="133" t="str">
        <f t="shared" si="79"/>
        <v>juillet</v>
      </c>
    </row>
    <row r="1272" spans="1:45" hidden="1" x14ac:dyDescent="0.25">
      <c r="A1272" s="88" t="s">
        <v>2529</v>
      </c>
      <c r="B1272" s="90">
        <v>44390</v>
      </c>
      <c r="C1272" s="88">
        <v>1</v>
      </c>
      <c r="D1272" s="88" t="s">
        <v>101</v>
      </c>
      <c r="E1272" s="126">
        <v>247000</v>
      </c>
      <c r="F1272" s="88">
        <v>1</v>
      </c>
      <c r="H1272" s="88" t="s">
        <v>357</v>
      </c>
      <c r="I1272" s="88">
        <v>9290</v>
      </c>
      <c r="J1272" s="88">
        <v>35000</v>
      </c>
      <c r="K1272" s="88">
        <v>35238</v>
      </c>
      <c r="L1272" s="88" t="s">
        <v>123</v>
      </c>
      <c r="M1272" s="89">
        <v>35</v>
      </c>
      <c r="P1272" s="88" t="s">
        <v>1537</v>
      </c>
      <c r="S1272" s="88">
        <v>137</v>
      </c>
      <c r="T1272" s="88" t="s">
        <v>1344</v>
      </c>
      <c r="U1272" s="88">
        <v>139</v>
      </c>
      <c r="AC1272" s="88">
        <v>2</v>
      </c>
      <c r="AD1272" s="88">
        <v>2</v>
      </c>
      <c r="AE1272" s="88" t="s">
        <v>108</v>
      </c>
      <c r="AF1272" s="88" t="s">
        <v>135</v>
      </c>
      <c r="AG1272" s="88">
        <v>1</v>
      </c>
      <c r="AM1272" s="88" t="s">
        <v>1538</v>
      </c>
      <c r="AN1272" s="88" t="s">
        <v>1539</v>
      </c>
      <c r="AO1272" s="88" t="s">
        <v>106</v>
      </c>
      <c r="AP1272" s="133" t="str">
        <f t="shared" si="76"/>
        <v>13</v>
      </c>
      <c r="AQ1272" s="133" t="str">
        <f t="shared" si="77"/>
        <v>07</v>
      </c>
      <c r="AR1272" s="133">
        <f t="shared" si="78"/>
        <v>2021</v>
      </c>
      <c r="AS1272" s="133" t="str">
        <f t="shared" si="79"/>
        <v>juillet</v>
      </c>
    </row>
    <row r="1273" spans="1:45" hidden="1" x14ac:dyDescent="0.25">
      <c r="A1273" s="88" t="s">
        <v>2530</v>
      </c>
      <c r="B1273" s="90">
        <v>44411</v>
      </c>
      <c r="C1273" s="88">
        <v>1</v>
      </c>
      <c r="D1273" s="88" t="s">
        <v>101</v>
      </c>
      <c r="E1273" s="126">
        <v>210000</v>
      </c>
      <c r="F1273" s="88">
        <v>4</v>
      </c>
      <c r="H1273" s="88" t="s">
        <v>1382</v>
      </c>
      <c r="I1273" s="88">
        <v>8588</v>
      </c>
      <c r="J1273" s="88">
        <v>35000</v>
      </c>
      <c r="K1273" s="88">
        <v>35238</v>
      </c>
      <c r="L1273" s="88" t="s">
        <v>123</v>
      </c>
      <c r="M1273" s="89">
        <v>35</v>
      </c>
      <c r="P1273" s="88" t="s">
        <v>1500</v>
      </c>
      <c r="S1273" s="88">
        <v>111</v>
      </c>
      <c r="U1273" s="88">
        <v>117</v>
      </c>
      <c r="V1273" s="88" t="s">
        <v>191</v>
      </c>
      <c r="W1273" s="88">
        <v>130</v>
      </c>
      <c r="AC1273" s="88">
        <v>3</v>
      </c>
      <c r="AD1273" s="88">
        <v>3</v>
      </c>
      <c r="AE1273" s="88" t="s">
        <v>107</v>
      </c>
      <c r="AG1273" s="88">
        <v>0</v>
      </c>
      <c r="AM1273" s="88" t="s">
        <v>1501</v>
      </c>
      <c r="AN1273" s="88" t="s">
        <v>1502</v>
      </c>
      <c r="AO1273" s="88" t="s">
        <v>106</v>
      </c>
      <c r="AP1273" s="133" t="str">
        <f t="shared" si="76"/>
        <v>03</v>
      </c>
      <c r="AQ1273" s="133" t="str">
        <f t="shared" si="77"/>
        <v>08</v>
      </c>
      <c r="AR1273" s="133">
        <f t="shared" si="78"/>
        <v>2021</v>
      </c>
      <c r="AS1273" s="133" t="str">
        <f t="shared" si="79"/>
        <v>août</v>
      </c>
    </row>
    <row r="1274" spans="1:45" hidden="1" x14ac:dyDescent="0.25">
      <c r="A1274" s="88" t="s">
        <v>2530</v>
      </c>
      <c r="B1274" s="90">
        <v>44411</v>
      </c>
      <c r="C1274" s="88">
        <v>1</v>
      </c>
      <c r="D1274" s="88" t="s">
        <v>101</v>
      </c>
      <c r="E1274" s="126">
        <v>210000</v>
      </c>
      <c r="F1274" s="88">
        <v>4</v>
      </c>
      <c r="H1274" s="88" t="s">
        <v>1382</v>
      </c>
      <c r="I1274" s="88">
        <v>8588</v>
      </c>
      <c r="J1274" s="88">
        <v>35000</v>
      </c>
      <c r="K1274" s="88">
        <v>35238</v>
      </c>
      <c r="L1274" s="88" t="s">
        <v>123</v>
      </c>
      <c r="M1274" s="89">
        <v>35</v>
      </c>
      <c r="P1274" s="88" t="s">
        <v>1500</v>
      </c>
      <c r="S1274" s="88">
        <v>111</v>
      </c>
      <c r="U1274" s="88">
        <v>117</v>
      </c>
      <c r="V1274" s="88" t="s">
        <v>191</v>
      </c>
      <c r="W1274" s="88">
        <v>130</v>
      </c>
      <c r="AC1274" s="88">
        <v>3</v>
      </c>
      <c r="AD1274" s="88">
        <v>2</v>
      </c>
      <c r="AE1274" s="88" t="s">
        <v>108</v>
      </c>
      <c r="AF1274" s="88" t="s">
        <v>218</v>
      </c>
      <c r="AG1274" s="88">
        <v>3</v>
      </c>
      <c r="AM1274" s="88" t="s">
        <v>1501</v>
      </c>
      <c r="AN1274" s="88" t="s">
        <v>1502</v>
      </c>
      <c r="AO1274" s="88" t="s">
        <v>106</v>
      </c>
      <c r="AP1274" s="133" t="str">
        <f t="shared" si="76"/>
        <v>03</v>
      </c>
      <c r="AQ1274" s="133" t="str">
        <f t="shared" si="77"/>
        <v>08</v>
      </c>
      <c r="AR1274" s="133">
        <f t="shared" si="78"/>
        <v>2021</v>
      </c>
      <c r="AS1274" s="133" t="str">
        <f t="shared" si="79"/>
        <v>août</v>
      </c>
    </row>
    <row r="1275" spans="1:45" hidden="1" x14ac:dyDescent="0.25">
      <c r="A1275" s="88" t="s">
        <v>2530</v>
      </c>
      <c r="B1275" s="90">
        <v>44411</v>
      </c>
      <c r="C1275" s="88">
        <v>1</v>
      </c>
      <c r="D1275" s="88" t="s">
        <v>101</v>
      </c>
      <c r="E1275" s="126">
        <v>210000</v>
      </c>
      <c r="F1275" s="88">
        <v>4</v>
      </c>
      <c r="H1275" s="88" t="s">
        <v>1382</v>
      </c>
      <c r="I1275" s="88">
        <v>8588</v>
      </c>
      <c r="J1275" s="88">
        <v>35000</v>
      </c>
      <c r="K1275" s="88">
        <v>35238</v>
      </c>
      <c r="L1275" s="88" t="s">
        <v>123</v>
      </c>
      <c r="M1275" s="89">
        <v>35</v>
      </c>
      <c r="P1275" s="88" t="s">
        <v>1500</v>
      </c>
      <c r="S1275" s="88">
        <v>111</v>
      </c>
      <c r="U1275" s="88">
        <v>117</v>
      </c>
      <c r="V1275" s="88" t="s">
        <v>191</v>
      </c>
      <c r="W1275" s="88">
        <v>130</v>
      </c>
      <c r="AC1275" s="88">
        <v>3</v>
      </c>
      <c r="AD1275" s="88">
        <v>3</v>
      </c>
      <c r="AE1275" s="88" t="s">
        <v>107</v>
      </c>
      <c r="AG1275" s="88">
        <v>0</v>
      </c>
      <c r="AM1275" s="88" t="s">
        <v>1501</v>
      </c>
      <c r="AN1275" s="88" t="s">
        <v>1502</v>
      </c>
      <c r="AO1275" s="88" t="s">
        <v>106</v>
      </c>
      <c r="AP1275" s="133" t="str">
        <f t="shared" si="76"/>
        <v>03</v>
      </c>
      <c r="AQ1275" s="133" t="str">
        <f t="shared" si="77"/>
        <v>08</v>
      </c>
      <c r="AR1275" s="133">
        <f t="shared" si="78"/>
        <v>2021</v>
      </c>
      <c r="AS1275" s="133" t="str">
        <f t="shared" si="79"/>
        <v>août</v>
      </c>
    </row>
    <row r="1276" spans="1:45" hidden="1" x14ac:dyDescent="0.25">
      <c r="A1276" s="88" t="s">
        <v>2530</v>
      </c>
      <c r="B1276" s="90">
        <v>44411</v>
      </c>
      <c r="C1276" s="88">
        <v>1</v>
      </c>
      <c r="D1276" s="88" t="s">
        <v>101</v>
      </c>
      <c r="E1276" s="126">
        <v>210000</v>
      </c>
      <c r="F1276" s="88">
        <v>13</v>
      </c>
      <c r="H1276" s="88" t="s">
        <v>447</v>
      </c>
      <c r="I1276" s="88">
        <v>6850</v>
      </c>
      <c r="J1276" s="88">
        <v>35000</v>
      </c>
      <c r="K1276" s="88">
        <v>35238</v>
      </c>
      <c r="L1276" s="88" t="s">
        <v>123</v>
      </c>
      <c r="M1276" s="89">
        <v>35</v>
      </c>
      <c r="P1276" s="88" t="s">
        <v>1724</v>
      </c>
      <c r="S1276" s="88">
        <v>16</v>
      </c>
      <c r="AC1276" s="88">
        <v>1</v>
      </c>
      <c r="AD1276" s="88">
        <v>3</v>
      </c>
      <c r="AE1276" s="88" t="s">
        <v>107</v>
      </c>
      <c r="AG1276" s="88">
        <v>0</v>
      </c>
      <c r="AM1276" s="88" t="s">
        <v>1726</v>
      </c>
      <c r="AN1276" s="88" t="s">
        <v>962</v>
      </c>
      <c r="AO1276" s="88" t="s">
        <v>106</v>
      </c>
      <c r="AP1276" s="133" t="str">
        <f t="shared" si="76"/>
        <v>03</v>
      </c>
      <c r="AQ1276" s="133" t="str">
        <f t="shared" si="77"/>
        <v>08</v>
      </c>
      <c r="AR1276" s="133">
        <f t="shared" si="78"/>
        <v>2021</v>
      </c>
      <c r="AS1276" s="133" t="str">
        <f t="shared" si="79"/>
        <v>août</v>
      </c>
    </row>
    <row r="1277" spans="1:45" hidden="1" x14ac:dyDescent="0.25">
      <c r="A1277" s="88" t="s">
        <v>2531</v>
      </c>
      <c r="B1277" s="90">
        <v>44399</v>
      </c>
      <c r="C1277" s="88">
        <v>1</v>
      </c>
      <c r="D1277" s="88" t="s">
        <v>101</v>
      </c>
      <c r="E1277" s="126">
        <v>160000</v>
      </c>
      <c r="F1277" s="88">
        <v>3</v>
      </c>
      <c r="H1277" s="88" t="s">
        <v>358</v>
      </c>
      <c r="I1277" s="88">
        <v>1880</v>
      </c>
      <c r="J1277" s="88">
        <v>35000</v>
      </c>
      <c r="K1277" s="88">
        <v>35238</v>
      </c>
      <c r="L1277" s="88" t="s">
        <v>123</v>
      </c>
      <c r="M1277" s="89">
        <v>35</v>
      </c>
      <c r="P1277" s="88" t="s">
        <v>1659</v>
      </c>
      <c r="S1277" s="88">
        <v>14</v>
      </c>
      <c r="T1277" s="88" t="s">
        <v>865</v>
      </c>
      <c r="U1277" s="88">
        <v>7</v>
      </c>
      <c r="AC1277" s="88">
        <v>2</v>
      </c>
      <c r="AD1277" s="88">
        <v>3</v>
      </c>
      <c r="AE1277" s="88" t="s">
        <v>107</v>
      </c>
      <c r="AG1277" s="88">
        <v>0</v>
      </c>
      <c r="AM1277" s="88" t="s">
        <v>1661</v>
      </c>
      <c r="AN1277" s="88" t="s">
        <v>1662</v>
      </c>
      <c r="AO1277" s="88" t="s">
        <v>106</v>
      </c>
      <c r="AP1277" s="133" t="str">
        <f t="shared" si="76"/>
        <v>22</v>
      </c>
      <c r="AQ1277" s="133" t="str">
        <f t="shared" si="77"/>
        <v>07</v>
      </c>
      <c r="AR1277" s="133">
        <f t="shared" si="78"/>
        <v>2021</v>
      </c>
      <c r="AS1277" s="133" t="str">
        <f t="shared" si="79"/>
        <v>juillet</v>
      </c>
    </row>
    <row r="1278" spans="1:45" hidden="1" x14ac:dyDescent="0.25">
      <c r="A1278" s="88" t="s">
        <v>2531</v>
      </c>
      <c r="B1278" s="90">
        <v>44399</v>
      </c>
      <c r="C1278" s="88">
        <v>1</v>
      </c>
      <c r="D1278" s="88" t="s">
        <v>101</v>
      </c>
      <c r="E1278" s="126">
        <v>160000</v>
      </c>
      <c r="F1278" s="88">
        <v>3</v>
      </c>
      <c r="H1278" s="88" t="s">
        <v>358</v>
      </c>
      <c r="I1278" s="88">
        <v>1880</v>
      </c>
      <c r="J1278" s="88">
        <v>35000</v>
      </c>
      <c r="K1278" s="88">
        <v>35238</v>
      </c>
      <c r="L1278" s="88" t="s">
        <v>123</v>
      </c>
      <c r="M1278" s="89">
        <v>35</v>
      </c>
      <c r="P1278" s="88" t="s">
        <v>1659</v>
      </c>
      <c r="S1278" s="88">
        <v>14</v>
      </c>
      <c r="T1278" s="88" t="s">
        <v>865</v>
      </c>
      <c r="U1278" s="88">
        <v>7</v>
      </c>
      <c r="AC1278" s="88">
        <v>2</v>
      </c>
      <c r="AD1278" s="88">
        <v>2</v>
      </c>
      <c r="AE1278" s="88" t="s">
        <v>108</v>
      </c>
      <c r="AF1278" s="88" t="s">
        <v>131</v>
      </c>
      <c r="AG1278" s="88">
        <v>1</v>
      </c>
      <c r="AM1278" s="88" t="s">
        <v>1661</v>
      </c>
      <c r="AN1278" s="88" t="s">
        <v>1662</v>
      </c>
      <c r="AO1278" s="88" t="s">
        <v>106</v>
      </c>
      <c r="AP1278" s="133" t="str">
        <f t="shared" si="76"/>
        <v>22</v>
      </c>
      <c r="AQ1278" s="133" t="str">
        <f t="shared" si="77"/>
        <v>07</v>
      </c>
      <c r="AR1278" s="133">
        <f t="shared" si="78"/>
        <v>2021</v>
      </c>
      <c r="AS1278" s="133" t="str">
        <f t="shared" si="79"/>
        <v>juillet</v>
      </c>
    </row>
    <row r="1279" spans="1:45" hidden="1" x14ac:dyDescent="0.25">
      <c r="A1279" s="88" t="s">
        <v>2531</v>
      </c>
      <c r="B1279" s="90">
        <v>44399</v>
      </c>
      <c r="C1279" s="88">
        <v>1</v>
      </c>
      <c r="D1279" s="88" t="s">
        <v>101</v>
      </c>
      <c r="E1279" s="126">
        <v>160000</v>
      </c>
      <c r="F1279" s="88">
        <v>3</v>
      </c>
      <c r="H1279" s="88" t="s">
        <v>358</v>
      </c>
      <c r="I1279" s="88">
        <v>1880</v>
      </c>
      <c r="J1279" s="88">
        <v>35000</v>
      </c>
      <c r="K1279" s="88">
        <v>35238</v>
      </c>
      <c r="L1279" s="88" t="s">
        <v>123</v>
      </c>
      <c r="M1279" s="89">
        <v>35</v>
      </c>
      <c r="P1279" s="88" t="s">
        <v>1659</v>
      </c>
      <c r="S1279" s="88">
        <v>23</v>
      </c>
      <c r="AC1279" s="88">
        <v>1</v>
      </c>
      <c r="AD1279" s="88">
        <v>3</v>
      </c>
      <c r="AE1279" s="88" t="s">
        <v>107</v>
      </c>
      <c r="AG1279" s="88">
        <v>0</v>
      </c>
      <c r="AM1279" s="88" t="s">
        <v>1661</v>
      </c>
      <c r="AN1279" s="88" t="s">
        <v>1662</v>
      </c>
      <c r="AO1279" s="88" t="s">
        <v>106</v>
      </c>
      <c r="AP1279" s="133" t="str">
        <f t="shared" si="76"/>
        <v>22</v>
      </c>
      <c r="AQ1279" s="133" t="str">
        <f t="shared" si="77"/>
        <v>07</v>
      </c>
      <c r="AR1279" s="133">
        <f t="shared" si="78"/>
        <v>2021</v>
      </c>
      <c r="AS1279" s="133" t="str">
        <f t="shared" si="79"/>
        <v>juillet</v>
      </c>
    </row>
    <row r="1280" spans="1:45" hidden="1" x14ac:dyDescent="0.25">
      <c r="A1280" s="88" t="s">
        <v>2532</v>
      </c>
      <c r="B1280" s="90">
        <v>44417</v>
      </c>
      <c r="C1280" s="88">
        <v>1</v>
      </c>
      <c r="D1280" s="88" t="s">
        <v>101</v>
      </c>
      <c r="E1280" s="126">
        <v>267500</v>
      </c>
      <c r="F1280" s="88">
        <v>11</v>
      </c>
      <c r="H1280" s="88" t="s">
        <v>506</v>
      </c>
      <c r="I1280" s="88">
        <v>8710</v>
      </c>
      <c r="J1280" s="88">
        <v>35000</v>
      </c>
      <c r="K1280" s="88">
        <v>35238</v>
      </c>
      <c r="L1280" s="88" t="s">
        <v>123</v>
      </c>
      <c r="M1280" s="89">
        <v>35</v>
      </c>
      <c r="P1280" s="88" t="s">
        <v>912</v>
      </c>
      <c r="S1280" s="88">
        <v>3</v>
      </c>
      <c r="U1280" s="88">
        <v>7</v>
      </c>
      <c r="V1280" s="88" t="s">
        <v>1128</v>
      </c>
      <c r="AC1280" s="88">
        <v>2</v>
      </c>
      <c r="AD1280" s="88">
        <v>2</v>
      </c>
      <c r="AE1280" s="88" t="s">
        <v>108</v>
      </c>
      <c r="AF1280" s="88" t="s">
        <v>125</v>
      </c>
      <c r="AG1280" s="88">
        <v>3</v>
      </c>
      <c r="AM1280" s="88" t="s">
        <v>913</v>
      </c>
      <c r="AN1280" s="88" t="s">
        <v>825</v>
      </c>
      <c r="AO1280" s="88" t="s">
        <v>106</v>
      </c>
      <c r="AP1280" s="133" t="str">
        <f t="shared" si="76"/>
        <v>09</v>
      </c>
      <c r="AQ1280" s="133" t="str">
        <f t="shared" si="77"/>
        <v>08</v>
      </c>
      <c r="AR1280" s="133">
        <f t="shared" si="78"/>
        <v>2021</v>
      </c>
      <c r="AS1280" s="133" t="str">
        <f t="shared" si="79"/>
        <v>août</v>
      </c>
    </row>
    <row r="1281" spans="1:45" hidden="1" x14ac:dyDescent="0.25">
      <c r="A1281" s="88" t="s">
        <v>2533</v>
      </c>
      <c r="B1281" s="90">
        <v>44392</v>
      </c>
      <c r="C1281" s="88">
        <v>1</v>
      </c>
      <c r="D1281" s="88" t="s">
        <v>101</v>
      </c>
      <c r="E1281" s="126">
        <v>101000</v>
      </c>
      <c r="F1281" s="88">
        <v>5</v>
      </c>
      <c r="H1281" s="88" t="s">
        <v>347</v>
      </c>
      <c r="I1281" s="88">
        <v>2720</v>
      </c>
      <c r="J1281" s="88">
        <v>35000</v>
      </c>
      <c r="K1281" s="88">
        <v>35238</v>
      </c>
      <c r="L1281" s="88" t="s">
        <v>123</v>
      </c>
      <c r="M1281" s="89">
        <v>35</v>
      </c>
      <c r="P1281" s="88" t="s">
        <v>488</v>
      </c>
      <c r="S1281" s="88">
        <v>86</v>
      </c>
      <c r="T1281" s="88" t="s">
        <v>1869</v>
      </c>
      <c r="AC1281" s="88">
        <v>1</v>
      </c>
      <c r="AD1281" s="88">
        <v>2</v>
      </c>
      <c r="AE1281" s="88" t="s">
        <v>108</v>
      </c>
      <c r="AF1281" s="88" t="s">
        <v>225</v>
      </c>
      <c r="AG1281" s="88">
        <v>1</v>
      </c>
      <c r="AM1281" s="88" t="s">
        <v>489</v>
      </c>
      <c r="AN1281" s="88" t="s">
        <v>490</v>
      </c>
      <c r="AO1281" s="88" t="s">
        <v>106</v>
      </c>
      <c r="AP1281" s="133" t="str">
        <f t="shared" si="76"/>
        <v>15</v>
      </c>
      <c r="AQ1281" s="133" t="str">
        <f t="shared" si="77"/>
        <v>07</v>
      </c>
      <c r="AR1281" s="133">
        <f t="shared" si="78"/>
        <v>2021</v>
      </c>
      <c r="AS1281" s="133" t="str">
        <f t="shared" si="79"/>
        <v>juillet</v>
      </c>
    </row>
    <row r="1282" spans="1:45" hidden="1" x14ac:dyDescent="0.25">
      <c r="A1282" s="88" t="s">
        <v>2534</v>
      </c>
      <c r="B1282" s="90">
        <v>44407</v>
      </c>
      <c r="C1282" s="88">
        <v>1</v>
      </c>
      <c r="D1282" s="88" t="s">
        <v>101</v>
      </c>
      <c r="E1282" s="126">
        <v>450000</v>
      </c>
      <c r="F1282" s="88">
        <v>10</v>
      </c>
      <c r="H1282" s="88" t="s">
        <v>975</v>
      </c>
      <c r="I1282" s="88">
        <v>5650</v>
      </c>
      <c r="J1282" s="88">
        <v>35000</v>
      </c>
      <c r="K1282" s="88">
        <v>35238</v>
      </c>
      <c r="L1282" s="88" t="s">
        <v>123</v>
      </c>
      <c r="M1282" s="89">
        <v>35</v>
      </c>
      <c r="P1282" s="88" t="s">
        <v>1210</v>
      </c>
      <c r="S1282" s="88">
        <v>26</v>
      </c>
      <c r="AC1282" s="88">
        <v>1</v>
      </c>
      <c r="AD1282" s="88">
        <v>4</v>
      </c>
      <c r="AE1282" s="88" t="s">
        <v>126</v>
      </c>
      <c r="AF1282" s="88" t="s">
        <v>128</v>
      </c>
      <c r="AG1282" s="88">
        <v>0</v>
      </c>
      <c r="AM1282" s="88" t="s">
        <v>1212</v>
      </c>
      <c r="AN1282" s="88" t="s">
        <v>1213</v>
      </c>
      <c r="AO1282" s="88" t="s">
        <v>106</v>
      </c>
      <c r="AP1282" s="133" t="str">
        <f t="shared" si="76"/>
        <v>30</v>
      </c>
      <c r="AQ1282" s="133" t="str">
        <f t="shared" si="77"/>
        <v>07</v>
      </c>
      <c r="AR1282" s="133">
        <f t="shared" si="78"/>
        <v>2021</v>
      </c>
      <c r="AS1282" s="133" t="str">
        <f t="shared" si="79"/>
        <v>juillet</v>
      </c>
    </row>
    <row r="1283" spans="1:45" hidden="1" x14ac:dyDescent="0.25">
      <c r="A1283" s="88" t="s">
        <v>2535</v>
      </c>
      <c r="B1283" s="90">
        <v>44407</v>
      </c>
      <c r="C1283" s="88">
        <v>1</v>
      </c>
      <c r="D1283" s="88" t="s">
        <v>101</v>
      </c>
      <c r="E1283" s="126">
        <v>110000</v>
      </c>
      <c r="F1283" s="88">
        <v>5</v>
      </c>
      <c r="H1283" s="88" t="s">
        <v>311</v>
      </c>
      <c r="I1283" s="88">
        <v>2660</v>
      </c>
      <c r="J1283" s="88">
        <v>35000</v>
      </c>
      <c r="K1283" s="88">
        <v>35238</v>
      </c>
      <c r="L1283" s="88" t="s">
        <v>123</v>
      </c>
      <c r="M1283" s="89">
        <v>35</v>
      </c>
      <c r="P1283" s="88" t="s">
        <v>1821</v>
      </c>
      <c r="S1283" s="88">
        <v>22</v>
      </c>
      <c r="T1283" s="88" t="s">
        <v>1111</v>
      </c>
      <c r="U1283" s="88">
        <v>38</v>
      </c>
      <c r="AC1283" s="88">
        <v>2</v>
      </c>
      <c r="AD1283" s="88">
        <v>4</v>
      </c>
      <c r="AE1283" s="88" t="s">
        <v>126</v>
      </c>
      <c r="AF1283" s="88" t="s">
        <v>198</v>
      </c>
      <c r="AG1283" s="88">
        <v>0</v>
      </c>
      <c r="AM1283" s="88" t="s">
        <v>1822</v>
      </c>
      <c r="AN1283" s="88" t="s">
        <v>1823</v>
      </c>
      <c r="AO1283" s="88" t="s">
        <v>106</v>
      </c>
      <c r="AP1283" s="133" t="str">
        <f t="shared" ref="AP1283:AP1346" si="80">TEXT(DAY(B1283),"jj")</f>
        <v>30</v>
      </c>
      <c r="AQ1283" s="133" t="str">
        <f t="shared" ref="AQ1283:AQ1346" si="81">TEXT(MONTH(B1283),"jj")</f>
        <v>07</v>
      </c>
      <c r="AR1283" s="133">
        <f t="shared" ref="AR1283:AR1346" si="82">YEAR(B1283)</f>
        <v>2021</v>
      </c>
      <c r="AS1283" s="133" t="str">
        <f t="shared" ref="AS1283:AS1346" si="83">TEXT(B1283, "mmmm")</f>
        <v>juillet</v>
      </c>
    </row>
    <row r="1284" spans="1:45" hidden="1" x14ac:dyDescent="0.25">
      <c r="A1284" s="88" t="s">
        <v>2535</v>
      </c>
      <c r="B1284" s="90">
        <v>44407</v>
      </c>
      <c r="C1284" s="88">
        <v>1</v>
      </c>
      <c r="D1284" s="88" t="s">
        <v>101</v>
      </c>
      <c r="E1284" s="126">
        <v>110000</v>
      </c>
      <c r="F1284" s="88">
        <v>6</v>
      </c>
      <c r="G1284" s="88" t="s">
        <v>139</v>
      </c>
      <c r="H1284" s="88" t="s">
        <v>299</v>
      </c>
      <c r="I1284" s="88">
        <v>6700</v>
      </c>
      <c r="J1284" s="88">
        <v>35000</v>
      </c>
      <c r="K1284" s="88">
        <v>35238</v>
      </c>
      <c r="L1284" s="88" t="s">
        <v>123</v>
      </c>
      <c r="M1284" s="89">
        <v>35</v>
      </c>
      <c r="P1284" s="88" t="s">
        <v>1824</v>
      </c>
      <c r="AC1284" s="88">
        <v>0</v>
      </c>
      <c r="AH1284" s="88" t="s">
        <v>105</v>
      </c>
      <c r="AI1284" s="88" t="s">
        <v>11</v>
      </c>
      <c r="AL1284" s="88" t="s">
        <v>244</v>
      </c>
      <c r="AM1284" s="88" t="s">
        <v>1825</v>
      </c>
      <c r="AN1284" s="88" t="s">
        <v>1826</v>
      </c>
      <c r="AO1284" s="88" t="s">
        <v>106</v>
      </c>
      <c r="AP1284" s="133" t="str">
        <f t="shared" si="80"/>
        <v>30</v>
      </c>
      <c r="AQ1284" s="133" t="str">
        <f t="shared" si="81"/>
        <v>07</v>
      </c>
      <c r="AR1284" s="133">
        <f t="shared" si="82"/>
        <v>2021</v>
      </c>
      <c r="AS1284" s="133" t="str">
        <f t="shared" si="83"/>
        <v>juillet</v>
      </c>
    </row>
    <row r="1285" spans="1:45" hidden="1" x14ac:dyDescent="0.25">
      <c r="A1285" s="88" t="s">
        <v>2536</v>
      </c>
      <c r="B1285" s="90">
        <v>44403</v>
      </c>
      <c r="C1285" s="88">
        <v>1</v>
      </c>
      <c r="D1285" s="88" t="s">
        <v>101</v>
      </c>
      <c r="E1285" s="126">
        <v>105000</v>
      </c>
      <c r="F1285" s="88">
        <v>11</v>
      </c>
      <c r="H1285" s="88" t="s">
        <v>411</v>
      </c>
      <c r="I1285" s="88">
        <v>5410</v>
      </c>
      <c r="J1285" s="88">
        <v>35000</v>
      </c>
      <c r="K1285" s="88">
        <v>35238</v>
      </c>
      <c r="L1285" s="88" t="s">
        <v>123</v>
      </c>
      <c r="M1285" s="89">
        <v>35</v>
      </c>
      <c r="P1285" s="88" t="s">
        <v>956</v>
      </c>
      <c r="S1285" s="88">
        <v>41</v>
      </c>
      <c r="T1285" s="88" t="s">
        <v>578</v>
      </c>
      <c r="AC1285" s="88">
        <v>1</v>
      </c>
      <c r="AD1285" s="88">
        <v>2</v>
      </c>
      <c r="AE1285" s="88" t="s">
        <v>108</v>
      </c>
      <c r="AF1285" s="88" t="s">
        <v>258</v>
      </c>
      <c r="AG1285" s="88">
        <v>1</v>
      </c>
      <c r="AM1285" s="88" t="s">
        <v>958</v>
      </c>
      <c r="AN1285" s="88" t="s">
        <v>959</v>
      </c>
      <c r="AO1285" s="88" t="s">
        <v>106</v>
      </c>
      <c r="AP1285" s="133" t="str">
        <f t="shared" si="80"/>
        <v>26</v>
      </c>
      <c r="AQ1285" s="133" t="str">
        <f t="shared" si="81"/>
        <v>07</v>
      </c>
      <c r="AR1285" s="133">
        <f t="shared" si="82"/>
        <v>2021</v>
      </c>
      <c r="AS1285" s="133" t="str">
        <f t="shared" si="83"/>
        <v>juillet</v>
      </c>
    </row>
    <row r="1286" spans="1:45" hidden="1" x14ac:dyDescent="0.25">
      <c r="A1286" s="88" t="s">
        <v>2537</v>
      </c>
      <c r="B1286" s="90">
        <v>44413</v>
      </c>
      <c r="C1286" s="88">
        <v>1</v>
      </c>
      <c r="D1286" s="88" t="s">
        <v>101</v>
      </c>
      <c r="E1286" s="126">
        <v>201700</v>
      </c>
      <c r="F1286" s="88">
        <v>6</v>
      </c>
      <c r="H1286" s="88" t="s">
        <v>506</v>
      </c>
      <c r="I1286" s="88">
        <v>8710</v>
      </c>
      <c r="J1286" s="88">
        <v>35000</v>
      </c>
      <c r="K1286" s="88">
        <v>35238</v>
      </c>
      <c r="L1286" s="88" t="s">
        <v>123</v>
      </c>
      <c r="M1286" s="89">
        <v>35</v>
      </c>
      <c r="P1286" s="88" t="s">
        <v>507</v>
      </c>
      <c r="S1286" s="88">
        <v>44</v>
      </c>
      <c r="T1286" s="88" t="s">
        <v>615</v>
      </c>
      <c r="AC1286" s="88">
        <v>1</v>
      </c>
      <c r="AD1286" s="88">
        <v>2</v>
      </c>
      <c r="AE1286" s="88" t="s">
        <v>108</v>
      </c>
      <c r="AF1286" s="88" t="s">
        <v>292</v>
      </c>
      <c r="AG1286" s="88">
        <v>2</v>
      </c>
      <c r="AM1286" s="88" t="s">
        <v>509</v>
      </c>
      <c r="AN1286" s="88" t="s">
        <v>510</v>
      </c>
      <c r="AO1286" s="88" t="s">
        <v>106</v>
      </c>
      <c r="AP1286" s="133" t="str">
        <f t="shared" si="80"/>
        <v>05</v>
      </c>
      <c r="AQ1286" s="133" t="str">
        <f t="shared" si="81"/>
        <v>08</v>
      </c>
      <c r="AR1286" s="133">
        <f t="shared" si="82"/>
        <v>2021</v>
      </c>
      <c r="AS1286" s="133" t="str">
        <f t="shared" si="83"/>
        <v>août</v>
      </c>
    </row>
    <row r="1287" spans="1:45" hidden="1" x14ac:dyDescent="0.25">
      <c r="A1287" s="88" t="s">
        <v>2538</v>
      </c>
      <c r="B1287" s="90">
        <v>44419</v>
      </c>
      <c r="C1287" s="88">
        <v>1</v>
      </c>
      <c r="D1287" s="88" t="s">
        <v>101</v>
      </c>
      <c r="E1287" s="126">
        <v>118000</v>
      </c>
      <c r="F1287" s="88">
        <v>21</v>
      </c>
      <c r="H1287" s="88" t="s">
        <v>447</v>
      </c>
      <c r="I1287" s="88">
        <v>6850</v>
      </c>
      <c r="J1287" s="88">
        <v>35000</v>
      </c>
      <c r="K1287" s="88">
        <v>35238</v>
      </c>
      <c r="L1287" s="88" t="s">
        <v>123</v>
      </c>
      <c r="M1287" s="89">
        <v>35</v>
      </c>
      <c r="P1287" s="88" t="s">
        <v>1085</v>
      </c>
      <c r="S1287" s="88">
        <v>63</v>
      </c>
      <c r="T1287" s="88" t="s">
        <v>1086</v>
      </c>
      <c r="AC1287" s="88">
        <v>1</v>
      </c>
      <c r="AD1287" s="88">
        <v>2</v>
      </c>
      <c r="AE1287" s="88" t="s">
        <v>108</v>
      </c>
      <c r="AF1287" s="88" t="s">
        <v>192</v>
      </c>
      <c r="AG1287" s="88">
        <v>1</v>
      </c>
      <c r="AM1287" s="88" t="s">
        <v>1087</v>
      </c>
      <c r="AN1287" s="88" t="s">
        <v>1088</v>
      </c>
      <c r="AO1287" s="88" t="s">
        <v>106</v>
      </c>
      <c r="AP1287" s="133" t="str">
        <f t="shared" si="80"/>
        <v>11</v>
      </c>
      <c r="AQ1287" s="133" t="str">
        <f t="shared" si="81"/>
        <v>08</v>
      </c>
      <c r="AR1287" s="133">
        <f t="shared" si="82"/>
        <v>2021</v>
      </c>
      <c r="AS1287" s="133" t="str">
        <f t="shared" si="83"/>
        <v>août</v>
      </c>
    </row>
    <row r="1288" spans="1:45" hidden="1" x14ac:dyDescent="0.25">
      <c r="A1288" s="88" t="s">
        <v>2539</v>
      </c>
      <c r="B1288" s="90">
        <v>44426</v>
      </c>
      <c r="C1288" s="88">
        <v>1</v>
      </c>
      <c r="D1288" s="88" t="s">
        <v>101</v>
      </c>
      <c r="E1288" s="126">
        <v>709000</v>
      </c>
      <c r="F1288" s="88">
        <v>3</v>
      </c>
      <c r="H1288" s="88" t="s">
        <v>2540</v>
      </c>
      <c r="I1288" s="88">
        <v>3090</v>
      </c>
      <c r="J1288" s="88">
        <v>35000</v>
      </c>
      <c r="K1288" s="88">
        <v>35238</v>
      </c>
      <c r="L1288" s="88" t="s">
        <v>123</v>
      </c>
      <c r="M1288" s="89">
        <v>35</v>
      </c>
      <c r="P1288" s="88" t="s">
        <v>1247</v>
      </c>
      <c r="S1288" s="88">
        <v>36</v>
      </c>
      <c r="T1288" s="88" t="s">
        <v>2541</v>
      </c>
      <c r="U1288" s="88">
        <v>38</v>
      </c>
      <c r="W1288" s="88">
        <v>48</v>
      </c>
      <c r="AC1288" s="88">
        <v>3</v>
      </c>
      <c r="AD1288" s="88">
        <v>2</v>
      </c>
      <c r="AE1288" s="88" t="s">
        <v>108</v>
      </c>
      <c r="AF1288" s="88" t="s">
        <v>144</v>
      </c>
      <c r="AG1288" s="88">
        <v>4</v>
      </c>
      <c r="AM1288" s="88" t="s">
        <v>1248</v>
      </c>
      <c r="AN1288" s="88" t="s">
        <v>1249</v>
      </c>
      <c r="AO1288" s="88" t="s">
        <v>106</v>
      </c>
      <c r="AP1288" s="133" t="str">
        <f t="shared" si="80"/>
        <v>18</v>
      </c>
      <c r="AQ1288" s="133" t="str">
        <f t="shared" si="81"/>
        <v>08</v>
      </c>
      <c r="AR1288" s="133">
        <f t="shared" si="82"/>
        <v>2021</v>
      </c>
      <c r="AS1288" s="133" t="str">
        <f t="shared" si="83"/>
        <v>août</v>
      </c>
    </row>
    <row r="1289" spans="1:45" hidden="1" x14ac:dyDescent="0.25">
      <c r="A1289" s="88" t="s">
        <v>2539</v>
      </c>
      <c r="B1289" s="90">
        <v>44426</v>
      </c>
      <c r="C1289" s="88">
        <v>1</v>
      </c>
      <c r="D1289" s="88" t="s">
        <v>101</v>
      </c>
      <c r="E1289" s="126">
        <v>709000</v>
      </c>
      <c r="F1289" s="88">
        <v>3</v>
      </c>
      <c r="H1289" s="88" t="s">
        <v>2540</v>
      </c>
      <c r="I1289" s="88">
        <v>3090</v>
      </c>
      <c r="J1289" s="88">
        <v>35000</v>
      </c>
      <c r="K1289" s="88">
        <v>35238</v>
      </c>
      <c r="L1289" s="88" t="s">
        <v>123</v>
      </c>
      <c r="M1289" s="89">
        <v>35</v>
      </c>
      <c r="P1289" s="88" t="s">
        <v>1247</v>
      </c>
      <c r="S1289" s="88">
        <v>36</v>
      </c>
      <c r="T1289" s="88" t="s">
        <v>2541</v>
      </c>
      <c r="U1289" s="88">
        <v>38</v>
      </c>
      <c r="W1289" s="88">
        <v>48</v>
      </c>
      <c r="AC1289" s="88">
        <v>3</v>
      </c>
      <c r="AD1289" s="88">
        <v>3</v>
      </c>
      <c r="AE1289" s="88" t="s">
        <v>107</v>
      </c>
      <c r="AG1289" s="88">
        <v>0</v>
      </c>
      <c r="AM1289" s="88" t="s">
        <v>1248</v>
      </c>
      <c r="AN1289" s="88" t="s">
        <v>1249</v>
      </c>
      <c r="AO1289" s="88" t="s">
        <v>106</v>
      </c>
      <c r="AP1289" s="133" t="str">
        <f t="shared" si="80"/>
        <v>18</v>
      </c>
      <c r="AQ1289" s="133" t="str">
        <f t="shared" si="81"/>
        <v>08</v>
      </c>
      <c r="AR1289" s="133">
        <f t="shared" si="82"/>
        <v>2021</v>
      </c>
      <c r="AS1289" s="133" t="str">
        <f t="shared" si="83"/>
        <v>août</v>
      </c>
    </row>
    <row r="1290" spans="1:45" hidden="1" x14ac:dyDescent="0.25">
      <c r="A1290" s="88" t="s">
        <v>2542</v>
      </c>
      <c r="B1290" s="90">
        <v>44413</v>
      </c>
      <c r="C1290" s="88">
        <v>1</v>
      </c>
      <c r="D1290" s="88" t="s">
        <v>101</v>
      </c>
      <c r="E1290" s="126">
        <v>638500</v>
      </c>
      <c r="F1290" s="88">
        <v>19</v>
      </c>
      <c r="H1290" s="88" t="s">
        <v>287</v>
      </c>
      <c r="I1290" s="88">
        <v>6640</v>
      </c>
      <c r="J1290" s="88">
        <v>35000</v>
      </c>
      <c r="K1290" s="88">
        <v>35238</v>
      </c>
      <c r="L1290" s="88" t="s">
        <v>123</v>
      </c>
      <c r="M1290" s="89">
        <v>35</v>
      </c>
      <c r="P1290" s="88" t="s">
        <v>1014</v>
      </c>
      <c r="S1290" s="88">
        <v>16</v>
      </c>
      <c r="T1290" s="88" t="s">
        <v>2543</v>
      </c>
      <c r="U1290" s="88">
        <v>27</v>
      </c>
      <c r="W1290" s="88">
        <v>40</v>
      </c>
      <c r="AC1290" s="88">
        <v>3</v>
      </c>
      <c r="AD1290" s="88">
        <v>2</v>
      </c>
      <c r="AE1290" s="88" t="s">
        <v>108</v>
      </c>
      <c r="AF1290" s="88" t="s">
        <v>270</v>
      </c>
      <c r="AG1290" s="88">
        <v>6</v>
      </c>
      <c r="AM1290" s="88" t="s">
        <v>1016</v>
      </c>
      <c r="AN1290" s="88" t="s">
        <v>1017</v>
      </c>
      <c r="AO1290" s="88" t="s">
        <v>106</v>
      </c>
      <c r="AP1290" s="133" t="str">
        <f t="shared" si="80"/>
        <v>05</v>
      </c>
      <c r="AQ1290" s="133" t="str">
        <f t="shared" si="81"/>
        <v>08</v>
      </c>
      <c r="AR1290" s="133">
        <f t="shared" si="82"/>
        <v>2021</v>
      </c>
      <c r="AS1290" s="133" t="str">
        <f t="shared" si="83"/>
        <v>août</v>
      </c>
    </row>
    <row r="1291" spans="1:45" hidden="1" x14ac:dyDescent="0.25">
      <c r="A1291" s="88" t="s">
        <v>2542</v>
      </c>
      <c r="B1291" s="90">
        <v>44413</v>
      </c>
      <c r="C1291" s="88">
        <v>1</v>
      </c>
      <c r="D1291" s="88" t="s">
        <v>101</v>
      </c>
      <c r="E1291" s="126">
        <v>638500</v>
      </c>
      <c r="F1291" s="88">
        <v>19</v>
      </c>
      <c r="H1291" s="88" t="s">
        <v>287</v>
      </c>
      <c r="I1291" s="88">
        <v>6640</v>
      </c>
      <c r="J1291" s="88">
        <v>35000</v>
      </c>
      <c r="K1291" s="88">
        <v>35238</v>
      </c>
      <c r="L1291" s="88" t="s">
        <v>123</v>
      </c>
      <c r="M1291" s="89">
        <v>35</v>
      </c>
      <c r="P1291" s="88" t="s">
        <v>1014</v>
      </c>
      <c r="S1291" s="88">
        <v>16</v>
      </c>
      <c r="T1291" s="88" t="s">
        <v>2543</v>
      </c>
      <c r="U1291" s="88">
        <v>27</v>
      </c>
      <c r="W1291" s="88">
        <v>40</v>
      </c>
      <c r="AC1291" s="88">
        <v>3</v>
      </c>
      <c r="AD1291" s="88">
        <v>3</v>
      </c>
      <c r="AE1291" s="88" t="s">
        <v>107</v>
      </c>
      <c r="AG1291" s="88">
        <v>0</v>
      </c>
      <c r="AM1291" s="88" t="s">
        <v>1016</v>
      </c>
      <c r="AN1291" s="88" t="s">
        <v>1017</v>
      </c>
      <c r="AO1291" s="88" t="s">
        <v>106</v>
      </c>
      <c r="AP1291" s="133" t="str">
        <f t="shared" si="80"/>
        <v>05</v>
      </c>
      <c r="AQ1291" s="133" t="str">
        <f t="shared" si="81"/>
        <v>08</v>
      </c>
      <c r="AR1291" s="133">
        <f t="shared" si="82"/>
        <v>2021</v>
      </c>
      <c r="AS1291" s="133" t="str">
        <f t="shared" si="83"/>
        <v>août</v>
      </c>
    </row>
    <row r="1292" spans="1:45" hidden="1" x14ac:dyDescent="0.25">
      <c r="A1292" s="88" t="s">
        <v>2544</v>
      </c>
      <c r="B1292" s="90">
        <v>44439</v>
      </c>
      <c r="C1292" s="88">
        <v>1</v>
      </c>
      <c r="D1292" s="88" t="s">
        <v>101</v>
      </c>
      <c r="E1292" s="126">
        <v>90495</v>
      </c>
      <c r="F1292" s="88">
        <v>13</v>
      </c>
      <c r="G1292" s="88" t="s">
        <v>121</v>
      </c>
      <c r="H1292" s="88" t="s">
        <v>845</v>
      </c>
      <c r="I1292" s="88">
        <v>8790</v>
      </c>
      <c r="J1292" s="88">
        <v>35000</v>
      </c>
      <c r="K1292" s="88">
        <v>35238</v>
      </c>
      <c r="L1292" s="88" t="s">
        <v>123</v>
      </c>
      <c r="M1292" s="89">
        <v>35</v>
      </c>
      <c r="P1292" s="88" t="s">
        <v>2297</v>
      </c>
      <c r="S1292" s="88">
        <v>15</v>
      </c>
      <c r="U1292" s="88">
        <v>9</v>
      </c>
      <c r="AC1292" s="88">
        <v>2</v>
      </c>
      <c r="AD1292" s="88">
        <v>2</v>
      </c>
      <c r="AE1292" s="88" t="s">
        <v>108</v>
      </c>
      <c r="AF1292" s="88" t="s">
        <v>117</v>
      </c>
      <c r="AG1292" s="88">
        <v>1</v>
      </c>
      <c r="AM1292" s="88" t="s">
        <v>2298</v>
      </c>
      <c r="AN1292" s="88" t="s">
        <v>2299</v>
      </c>
      <c r="AO1292" s="88" t="s">
        <v>106</v>
      </c>
      <c r="AP1292" s="133" t="str">
        <f t="shared" si="80"/>
        <v>31</v>
      </c>
      <c r="AQ1292" s="133" t="str">
        <f t="shared" si="81"/>
        <v>08</v>
      </c>
      <c r="AR1292" s="133">
        <f t="shared" si="82"/>
        <v>2021</v>
      </c>
      <c r="AS1292" s="133" t="str">
        <f t="shared" si="83"/>
        <v>août</v>
      </c>
    </row>
    <row r="1293" spans="1:45" hidden="1" x14ac:dyDescent="0.25">
      <c r="A1293" s="88" t="s">
        <v>2545</v>
      </c>
      <c r="B1293" s="90">
        <v>44469</v>
      </c>
      <c r="C1293" s="88">
        <v>1</v>
      </c>
      <c r="D1293" s="88" t="s">
        <v>101</v>
      </c>
      <c r="E1293" s="126">
        <v>1680000</v>
      </c>
      <c r="H1293" s="88" t="s">
        <v>411</v>
      </c>
      <c r="I1293" s="88">
        <v>5410</v>
      </c>
      <c r="J1293" s="88">
        <v>35000</v>
      </c>
      <c r="K1293" s="88">
        <v>35238</v>
      </c>
      <c r="L1293" s="88" t="s">
        <v>123</v>
      </c>
      <c r="M1293" s="89">
        <v>35</v>
      </c>
      <c r="P1293" s="88" t="s">
        <v>2546</v>
      </c>
      <c r="AC1293" s="88">
        <v>0</v>
      </c>
      <c r="AH1293" s="88" t="s">
        <v>105</v>
      </c>
      <c r="AI1293" s="88" t="s">
        <v>11</v>
      </c>
      <c r="AL1293" s="88" t="s">
        <v>129</v>
      </c>
      <c r="AM1293" s="88" t="s">
        <v>2547</v>
      </c>
      <c r="AN1293" s="88" t="s">
        <v>2548</v>
      </c>
      <c r="AO1293" s="88" t="s">
        <v>106</v>
      </c>
      <c r="AP1293" s="133" t="str">
        <f t="shared" si="80"/>
        <v>30</v>
      </c>
      <c r="AQ1293" s="133" t="str">
        <f t="shared" si="81"/>
        <v>09</v>
      </c>
      <c r="AR1293" s="133">
        <f t="shared" si="82"/>
        <v>2021</v>
      </c>
      <c r="AS1293" s="133" t="str">
        <f t="shared" si="83"/>
        <v>septembre</v>
      </c>
    </row>
    <row r="1294" spans="1:45" hidden="1" x14ac:dyDescent="0.25">
      <c r="A1294" s="88" t="s">
        <v>2545</v>
      </c>
      <c r="B1294" s="90">
        <v>44469</v>
      </c>
      <c r="C1294" s="88">
        <v>1</v>
      </c>
      <c r="D1294" s="88" t="s">
        <v>101</v>
      </c>
      <c r="E1294" s="126">
        <v>1680000</v>
      </c>
      <c r="H1294" s="88" t="s">
        <v>411</v>
      </c>
      <c r="I1294" s="88">
        <v>5410</v>
      </c>
      <c r="J1294" s="88">
        <v>35000</v>
      </c>
      <c r="K1294" s="88">
        <v>35238</v>
      </c>
      <c r="L1294" s="88" t="s">
        <v>123</v>
      </c>
      <c r="M1294" s="89">
        <v>35</v>
      </c>
      <c r="P1294" s="88" t="s">
        <v>2549</v>
      </c>
      <c r="AC1294" s="88">
        <v>0</v>
      </c>
      <c r="AH1294" s="88" t="s">
        <v>105</v>
      </c>
      <c r="AI1294" s="88" t="s">
        <v>11</v>
      </c>
      <c r="AL1294" s="88" t="s">
        <v>184</v>
      </c>
      <c r="AM1294" s="88" t="s">
        <v>2550</v>
      </c>
      <c r="AN1294" s="88" t="s">
        <v>2551</v>
      </c>
      <c r="AO1294" s="88" t="s">
        <v>106</v>
      </c>
      <c r="AP1294" s="133" t="str">
        <f t="shared" si="80"/>
        <v>30</v>
      </c>
      <c r="AQ1294" s="133" t="str">
        <f t="shared" si="81"/>
        <v>09</v>
      </c>
      <c r="AR1294" s="133">
        <f t="shared" si="82"/>
        <v>2021</v>
      </c>
      <c r="AS1294" s="133" t="str">
        <f t="shared" si="83"/>
        <v>septembre</v>
      </c>
    </row>
    <row r="1295" spans="1:45" hidden="1" x14ac:dyDescent="0.25">
      <c r="A1295" s="88" t="s">
        <v>2552</v>
      </c>
      <c r="B1295" s="90">
        <v>44469</v>
      </c>
      <c r="C1295" s="88">
        <v>1</v>
      </c>
      <c r="D1295" s="88" t="s">
        <v>101</v>
      </c>
      <c r="E1295" s="126">
        <v>420000</v>
      </c>
      <c r="H1295" s="88" t="s">
        <v>411</v>
      </c>
      <c r="I1295" s="88">
        <v>5410</v>
      </c>
      <c r="J1295" s="88">
        <v>35000</v>
      </c>
      <c r="K1295" s="88">
        <v>35238</v>
      </c>
      <c r="L1295" s="88" t="s">
        <v>123</v>
      </c>
      <c r="M1295" s="89">
        <v>35</v>
      </c>
      <c r="P1295" s="88" t="s">
        <v>2546</v>
      </c>
      <c r="AC1295" s="88">
        <v>0</v>
      </c>
      <c r="AH1295" s="88" t="s">
        <v>105</v>
      </c>
      <c r="AI1295" s="88" t="s">
        <v>11</v>
      </c>
      <c r="AL1295" s="88" t="s">
        <v>129</v>
      </c>
      <c r="AM1295" s="88" t="s">
        <v>2547</v>
      </c>
      <c r="AN1295" s="88" t="s">
        <v>2548</v>
      </c>
      <c r="AO1295" s="88" t="s">
        <v>106</v>
      </c>
      <c r="AP1295" s="133" t="str">
        <f t="shared" si="80"/>
        <v>30</v>
      </c>
      <c r="AQ1295" s="133" t="str">
        <f t="shared" si="81"/>
        <v>09</v>
      </c>
      <c r="AR1295" s="133">
        <f t="shared" si="82"/>
        <v>2021</v>
      </c>
      <c r="AS1295" s="133" t="str">
        <f t="shared" si="83"/>
        <v>septembre</v>
      </c>
    </row>
    <row r="1296" spans="1:45" hidden="1" x14ac:dyDescent="0.25">
      <c r="A1296" s="88" t="s">
        <v>2553</v>
      </c>
      <c r="B1296" s="90">
        <v>44483</v>
      </c>
      <c r="C1296" s="88">
        <v>1</v>
      </c>
      <c r="D1296" s="88" t="s">
        <v>101</v>
      </c>
      <c r="E1296" s="126">
        <v>46000</v>
      </c>
      <c r="F1296" s="88">
        <v>6</v>
      </c>
      <c r="H1296" s="88" t="s">
        <v>543</v>
      </c>
      <c r="I1296" s="88">
        <v>4410</v>
      </c>
      <c r="J1296" s="88">
        <v>35000</v>
      </c>
      <c r="K1296" s="88">
        <v>35238</v>
      </c>
      <c r="L1296" s="88" t="s">
        <v>123</v>
      </c>
      <c r="M1296" s="89">
        <v>35</v>
      </c>
      <c r="P1296" s="88" t="s">
        <v>733</v>
      </c>
      <c r="S1296" s="88">
        <v>27</v>
      </c>
      <c r="T1296" s="88" t="s">
        <v>889</v>
      </c>
      <c r="AC1296" s="88">
        <v>1</v>
      </c>
      <c r="AD1296" s="88">
        <v>2</v>
      </c>
      <c r="AE1296" s="88" t="s">
        <v>108</v>
      </c>
      <c r="AF1296" s="88" t="s">
        <v>135</v>
      </c>
      <c r="AG1296" s="88">
        <v>1</v>
      </c>
      <c r="AM1296" s="88" t="s">
        <v>735</v>
      </c>
      <c r="AN1296" s="88" t="s">
        <v>736</v>
      </c>
      <c r="AO1296" s="88" t="s">
        <v>106</v>
      </c>
      <c r="AP1296" s="133" t="str">
        <f t="shared" si="80"/>
        <v>14</v>
      </c>
      <c r="AQ1296" s="133" t="str">
        <f t="shared" si="81"/>
        <v>10</v>
      </c>
      <c r="AR1296" s="133">
        <f t="shared" si="82"/>
        <v>2021</v>
      </c>
      <c r="AS1296" s="133" t="str">
        <f t="shared" si="83"/>
        <v>octobre</v>
      </c>
    </row>
    <row r="1297" spans="1:45" hidden="1" x14ac:dyDescent="0.25">
      <c r="A1297" s="88" t="s">
        <v>2554</v>
      </c>
      <c r="B1297" s="90">
        <v>44491</v>
      </c>
      <c r="C1297" s="88">
        <v>1</v>
      </c>
      <c r="D1297" s="88" t="s">
        <v>101</v>
      </c>
      <c r="E1297" s="126">
        <v>110500</v>
      </c>
      <c r="F1297" s="88">
        <v>16</v>
      </c>
      <c r="H1297" s="88" t="s">
        <v>845</v>
      </c>
      <c r="I1297" s="88">
        <v>8790</v>
      </c>
      <c r="J1297" s="88">
        <v>35000</v>
      </c>
      <c r="K1297" s="88">
        <v>35238</v>
      </c>
      <c r="L1297" s="88" t="s">
        <v>123</v>
      </c>
      <c r="M1297" s="89">
        <v>35</v>
      </c>
      <c r="P1297" s="88" t="s">
        <v>2088</v>
      </c>
      <c r="S1297" s="88">
        <v>10</v>
      </c>
      <c r="AC1297" s="88">
        <v>1</v>
      </c>
      <c r="AD1297" s="88">
        <v>2</v>
      </c>
      <c r="AE1297" s="88" t="s">
        <v>108</v>
      </c>
      <c r="AF1297" s="88" t="s">
        <v>285</v>
      </c>
      <c r="AG1297" s="88">
        <v>2</v>
      </c>
      <c r="AM1297" s="88" t="s">
        <v>2089</v>
      </c>
      <c r="AN1297" s="88" t="s">
        <v>2090</v>
      </c>
      <c r="AO1297" s="88" t="s">
        <v>106</v>
      </c>
      <c r="AP1297" s="133" t="str">
        <f t="shared" si="80"/>
        <v>22</v>
      </c>
      <c r="AQ1297" s="133" t="str">
        <f t="shared" si="81"/>
        <v>10</v>
      </c>
      <c r="AR1297" s="133">
        <f t="shared" si="82"/>
        <v>2021</v>
      </c>
      <c r="AS1297" s="133" t="str">
        <f t="shared" si="83"/>
        <v>octobre</v>
      </c>
    </row>
    <row r="1298" spans="1:45" hidden="1" x14ac:dyDescent="0.25">
      <c r="A1298" s="88" t="s">
        <v>2555</v>
      </c>
      <c r="B1298" s="90">
        <v>44498</v>
      </c>
      <c r="C1298" s="88">
        <v>1</v>
      </c>
      <c r="D1298" s="88" t="s">
        <v>101</v>
      </c>
      <c r="E1298" s="126">
        <v>645000</v>
      </c>
      <c r="F1298" s="88">
        <v>18</v>
      </c>
      <c r="H1298" s="88" t="s">
        <v>562</v>
      </c>
      <c r="I1298" s="88">
        <v>5070</v>
      </c>
      <c r="J1298" s="88">
        <v>35000</v>
      </c>
      <c r="K1298" s="88">
        <v>35238</v>
      </c>
      <c r="L1298" s="88" t="s">
        <v>123</v>
      </c>
      <c r="M1298" s="89">
        <v>35</v>
      </c>
      <c r="P1298" s="88" t="s">
        <v>2556</v>
      </c>
      <c r="S1298" s="88">
        <v>5</v>
      </c>
      <c r="T1298" s="88" t="s">
        <v>1555</v>
      </c>
      <c r="U1298" s="88">
        <v>6</v>
      </c>
      <c r="V1298" s="88" t="s">
        <v>756</v>
      </c>
      <c r="W1298" s="88">
        <v>7</v>
      </c>
      <c r="X1298" s="88" t="s">
        <v>2557</v>
      </c>
      <c r="AC1298" s="88">
        <v>3</v>
      </c>
      <c r="AD1298" s="88">
        <v>4</v>
      </c>
      <c r="AE1298" s="88" t="s">
        <v>126</v>
      </c>
      <c r="AF1298" s="88" t="s">
        <v>202</v>
      </c>
      <c r="AG1298" s="88">
        <v>0</v>
      </c>
      <c r="AM1298" s="88" t="s">
        <v>1911</v>
      </c>
      <c r="AN1298" s="88" t="s">
        <v>2558</v>
      </c>
      <c r="AO1298" s="88" t="s">
        <v>106</v>
      </c>
      <c r="AP1298" s="133" t="str">
        <f t="shared" si="80"/>
        <v>29</v>
      </c>
      <c r="AQ1298" s="133" t="str">
        <f t="shared" si="81"/>
        <v>10</v>
      </c>
      <c r="AR1298" s="133">
        <f t="shared" si="82"/>
        <v>2021</v>
      </c>
      <c r="AS1298" s="133" t="str">
        <f t="shared" si="83"/>
        <v>octobre</v>
      </c>
    </row>
    <row r="1299" spans="1:45" hidden="1" x14ac:dyDescent="0.25">
      <c r="A1299" s="88" t="s">
        <v>2555</v>
      </c>
      <c r="B1299" s="90">
        <v>44498</v>
      </c>
      <c r="C1299" s="88">
        <v>1</v>
      </c>
      <c r="D1299" s="88" t="s">
        <v>101</v>
      </c>
      <c r="E1299" s="126">
        <v>645000</v>
      </c>
      <c r="F1299" s="88">
        <v>18</v>
      </c>
      <c r="H1299" s="88" t="s">
        <v>562</v>
      </c>
      <c r="I1299" s="88">
        <v>5070</v>
      </c>
      <c r="J1299" s="88">
        <v>35000</v>
      </c>
      <c r="K1299" s="88">
        <v>35238</v>
      </c>
      <c r="L1299" s="88" t="s">
        <v>123</v>
      </c>
      <c r="M1299" s="89">
        <v>35</v>
      </c>
      <c r="P1299" s="88" t="s">
        <v>2556</v>
      </c>
      <c r="S1299" s="88">
        <v>8</v>
      </c>
      <c r="T1299" s="88" t="s">
        <v>1558</v>
      </c>
      <c r="AC1299" s="88">
        <v>1</v>
      </c>
      <c r="AD1299" s="88">
        <v>2</v>
      </c>
      <c r="AE1299" s="88" t="s">
        <v>108</v>
      </c>
      <c r="AF1299" s="88" t="s">
        <v>137</v>
      </c>
      <c r="AG1299" s="88">
        <v>1</v>
      </c>
      <c r="AM1299" s="88" t="s">
        <v>1911</v>
      </c>
      <c r="AN1299" s="88" t="s">
        <v>2558</v>
      </c>
      <c r="AO1299" s="88" t="s">
        <v>106</v>
      </c>
      <c r="AP1299" s="133" t="str">
        <f t="shared" si="80"/>
        <v>29</v>
      </c>
      <c r="AQ1299" s="133" t="str">
        <f t="shared" si="81"/>
        <v>10</v>
      </c>
      <c r="AR1299" s="133">
        <f t="shared" si="82"/>
        <v>2021</v>
      </c>
      <c r="AS1299" s="133" t="str">
        <f t="shared" si="83"/>
        <v>octobre</v>
      </c>
    </row>
    <row r="1300" spans="1:45" hidden="1" x14ac:dyDescent="0.25">
      <c r="A1300" s="88" t="s">
        <v>2555</v>
      </c>
      <c r="B1300" s="90">
        <v>44498</v>
      </c>
      <c r="C1300" s="88">
        <v>1</v>
      </c>
      <c r="D1300" s="88" t="s">
        <v>101</v>
      </c>
      <c r="E1300" s="126">
        <v>645000</v>
      </c>
      <c r="F1300" s="88">
        <v>18</v>
      </c>
      <c r="H1300" s="88" t="s">
        <v>562</v>
      </c>
      <c r="I1300" s="88">
        <v>5070</v>
      </c>
      <c r="J1300" s="88">
        <v>35000</v>
      </c>
      <c r="K1300" s="88">
        <v>35238</v>
      </c>
      <c r="L1300" s="88" t="s">
        <v>123</v>
      </c>
      <c r="M1300" s="89">
        <v>35</v>
      </c>
      <c r="P1300" s="88" t="s">
        <v>2556</v>
      </c>
      <c r="S1300" s="88">
        <v>8</v>
      </c>
      <c r="T1300" s="88" t="s">
        <v>1558</v>
      </c>
      <c r="AC1300" s="88">
        <v>1</v>
      </c>
      <c r="AD1300" s="88">
        <v>2</v>
      </c>
      <c r="AE1300" s="88" t="s">
        <v>108</v>
      </c>
      <c r="AF1300" s="88" t="s">
        <v>222</v>
      </c>
      <c r="AG1300" s="88">
        <v>1</v>
      </c>
      <c r="AM1300" s="88" t="s">
        <v>1911</v>
      </c>
      <c r="AN1300" s="88" t="s">
        <v>2558</v>
      </c>
      <c r="AO1300" s="88" t="s">
        <v>106</v>
      </c>
      <c r="AP1300" s="133" t="str">
        <f t="shared" si="80"/>
        <v>29</v>
      </c>
      <c r="AQ1300" s="133" t="str">
        <f t="shared" si="81"/>
        <v>10</v>
      </c>
      <c r="AR1300" s="133">
        <f t="shared" si="82"/>
        <v>2021</v>
      </c>
      <c r="AS1300" s="133" t="str">
        <f t="shared" si="83"/>
        <v>octobre</v>
      </c>
    </row>
    <row r="1301" spans="1:45" hidden="1" x14ac:dyDescent="0.25">
      <c r="A1301" s="88" t="s">
        <v>2555</v>
      </c>
      <c r="B1301" s="90">
        <v>44498</v>
      </c>
      <c r="C1301" s="88">
        <v>1</v>
      </c>
      <c r="D1301" s="88" t="s">
        <v>101</v>
      </c>
      <c r="E1301" s="126">
        <v>645000</v>
      </c>
      <c r="F1301" s="88">
        <v>18</v>
      </c>
      <c r="H1301" s="88" t="s">
        <v>562</v>
      </c>
      <c r="I1301" s="88">
        <v>5070</v>
      </c>
      <c r="J1301" s="88">
        <v>35000</v>
      </c>
      <c r="K1301" s="88">
        <v>35238</v>
      </c>
      <c r="L1301" s="88" t="s">
        <v>123</v>
      </c>
      <c r="M1301" s="89">
        <v>35</v>
      </c>
      <c r="P1301" s="88" t="s">
        <v>2556</v>
      </c>
      <c r="S1301" s="88">
        <v>6</v>
      </c>
      <c r="T1301" s="88" t="s">
        <v>756</v>
      </c>
      <c r="U1301" s="88">
        <v>7</v>
      </c>
      <c r="V1301" s="88" t="s">
        <v>2557</v>
      </c>
      <c r="AC1301" s="88">
        <v>2</v>
      </c>
      <c r="AD1301" s="88">
        <v>2</v>
      </c>
      <c r="AE1301" s="88" t="s">
        <v>108</v>
      </c>
      <c r="AF1301" s="88" t="s">
        <v>291</v>
      </c>
      <c r="AG1301" s="88">
        <v>1</v>
      </c>
      <c r="AM1301" s="88" t="s">
        <v>1911</v>
      </c>
      <c r="AN1301" s="88" t="s">
        <v>2558</v>
      </c>
      <c r="AO1301" s="88" t="s">
        <v>106</v>
      </c>
      <c r="AP1301" s="133" t="str">
        <f t="shared" si="80"/>
        <v>29</v>
      </c>
      <c r="AQ1301" s="133" t="str">
        <f t="shared" si="81"/>
        <v>10</v>
      </c>
      <c r="AR1301" s="133">
        <f t="shared" si="82"/>
        <v>2021</v>
      </c>
      <c r="AS1301" s="133" t="str">
        <f t="shared" si="83"/>
        <v>octobre</v>
      </c>
    </row>
    <row r="1302" spans="1:45" hidden="1" x14ac:dyDescent="0.25">
      <c r="A1302" s="88" t="s">
        <v>2555</v>
      </c>
      <c r="B1302" s="90">
        <v>44498</v>
      </c>
      <c r="C1302" s="88">
        <v>1</v>
      </c>
      <c r="D1302" s="88" t="s">
        <v>101</v>
      </c>
      <c r="E1302" s="126">
        <v>645000</v>
      </c>
      <c r="F1302" s="88">
        <v>18</v>
      </c>
      <c r="H1302" s="88" t="s">
        <v>562</v>
      </c>
      <c r="I1302" s="88">
        <v>5070</v>
      </c>
      <c r="J1302" s="88">
        <v>35000</v>
      </c>
      <c r="K1302" s="88">
        <v>35238</v>
      </c>
      <c r="L1302" s="88" t="s">
        <v>123</v>
      </c>
      <c r="M1302" s="89">
        <v>35</v>
      </c>
      <c r="P1302" s="88" t="s">
        <v>2556</v>
      </c>
      <c r="S1302" s="88">
        <v>6</v>
      </c>
      <c r="T1302" s="88" t="s">
        <v>756</v>
      </c>
      <c r="U1302" s="88">
        <v>7</v>
      </c>
      <c r="V1302" s="88" t="s">
        <v>2557</v>
      </c>
      <c r="AC1302" s="88">
        <v>2</v>
      </c>
      <c r="AD1302" s="88">
        <v>2</v>
      </c>
      <c r="AE1302" s="88" t="s">
        <v>108</v>
      </c>
      <c r="AF1302" s="88" t="s">
        <v>208</v>
      </c>
      <c r="AG1302" s="88">
        <v>1</v>
      </c>
      <c r="AM1302" s="88" t="s">
        <v>1911</v>
      </c>
      <c r="AN1302" s="88" t="s">
        <v>2558</v>
      </c>
      <c r="AO1302" s="88" t="s">
        <v>106</v>
      </c>
      <c r="AP1302" s="133" t="str">
        <f t="shared" si="80"/>
        <v>29</v>
      </c>
      <c r="AQ1302" s="133" t="str">
        <f t="shared" si="81"/>
        <v>10</v>
      </c>
      <c r="AR1302" s="133">
        <f t="shared" si="82"/>
        <v>2021</v>
      </c>
      <c r="AS1302" s="133" t="str">
        <f t="shared" si="83"/>
        <v>octobre</v>
      </c>
    </row>
    <row r="1303" spans="1:45" hidden="1" x14ac:dyDescent="0.25">
      <c r="A1303" s="88" t="s">
        <v>2555</v>
      </c>
      <c r="B1303" s="90">
        <v>44498</v>
      </c>
      <c r="C1303" s="88">
        <v>1</v>
      </c>
      <c r="D1303" s="88" t="s">
        <v>101</v>
      </c>
      <c r="E1303" s="126">
        <v>645000</v>
      </c>
      <c r="F1303" s="88">
        <v>18</v>
      </c>
      <c r="H1303" s="88" t="s">
        <v>562</v>
      </c>
      <c r="I1303" s="88">
        <v>5070</v>
      </c>
      <c r="J1303" s="88">
        <v>35000</v>
      </c>
      <c r="K1303" s="88">
        <v>35238</v>
      </c>
      <c r="L1303" s="88" t="s">
        <v>123</v>
      </c>
      <c r="M1303" s="89">
        <v>35</v>
      </c>
      <c r="P1303" s="88" t="s">
        <v>2556</v>
      </c>
      <c r="S1303" s="88">
        <v>6</v>
      </c>
      <c r="T1303" s="88" t="s">
        <v>756</v>
      </c>
      <c r="AC1303" s="88">
        <v>1</v>
      </c>
      <c r="AD1303" s="88">
        <v>3</v>
      </c>
      <c r="AE1303" s="88" t="s">
        <v>107</v>
      </c>
      <c r="AG1303" s="88">
        <v>0</v>
      </c>
      <c r="AM1303" s="88" t="s">
        <v>1911</v>
      </c>
      <c r="AN1303" s="88" t="s">
        <v>2558</v>
      </c>
      <c r="AO1303" s="88" t="s">
        <v>106</v>
      </c>
      <c r="AP1303" s="133" t="str">
        <f t="shared" si="80"/>
        <v>29</v>
      </c>
      <c r="AQ1303" s="133" t="str">
        <f t="shared" si="81"/>
        <v>10</v>
      </c>
      <c r="AR1303" s="133">
        <f t="shared" si="82"/>
        <v>2021</v>
      </c>
      <c r="AS1303" s="133" t="str">
        <f t="shared" si="83"/>
        <v>octobre</v>
      </c>
    </row>
    <row r="1304" spans="1:45" hidden="1" x14ac:dyDescent="0.25">
      <c r="A1304" s="88" t="s">
        <v>2555</v>
      </c>
      <c r="B1304" s="90">
        <v>44498</v>
      </c>
      <c r="C1304" s="88">
        <v>1</v>
      </c>
      <c r="D1304" s="88" t="s">
        <v>101</v>
      </c>
      <c r="E1304" s="126">
        <v>645000</v>
      </c>
      <c r="F1304" s="88">
        <v>18</v>
      </c>
      <c r="H1304" s="88" t="s">
        <v>562</v>
      </c>
      <c r="I1304" s="88">
        <v>5070</v>
      </c>
      <c r="J1304" s="88">
        <v>35000</v>
      </c>
      <c r="K1304" s="88">
        <v>35238</v>
      </c>
      <c r="L1304" s="88" t="s">
        <v>123</v>
      </c>
      <c r="M1304" s="89">
        <v>35</v>
      </c>
      <c r="P1304" s="88" t="s">
        <v>2556</v>
      </c>
      <c r="S1304" s="88">
        <v>6</v>
      </c>
      <c r="T1304" s="88" t="s">
        <v>756</v>
      </c>
      <c r="AC1304" s="88">
        <v>1</v>
      </c>
      <c r="AD1304" s="88">
        <v>2</v>
      </c>
      <c r="AE1304" s="88" t="s">
        <v>108</v>
      </c>
      <c r="AF1304" s="88" t="s">
        <v>157</v>
      </c>
      <c r="AG1304" s="88">
        <v>1</v>
      </c>
      <c r="AM1304" s="88" t="s">
        <v>1911</v>
      </c>
      <c r="AN1304" s="88" t="s">
        <v>2558</v>
      </c>
      <c r="AO1304" s="88" t="s">
        <v>106</v>
      </c>
      <c r="AP1304" s="133" t="str">
        <f t="shared" si="80"/>
        <v>29</v>
      </c>
      <c r="AQ1304" s="133" t="str">
        <f t="shared" si="81"/>
        <v>10</v>
      </c>
      <c r="AR1304" s="133">
        <f t="shared" si="82"/>
        <v>2021</v>
      </c>
      <c r="AS1304" s="133" t="str">
        <f t="shared" si="83"/>
        <v>octobre</v>
      </c>
    </row>
    <row r="1305" spans="1:45" hidden="1" x14ac:dyDescent="0.25">
      <c r="A1305" s="88" t="s">
        <v>2555</v>
      </c>
      <c r="B1305" s="90">
        <v>44498</v>
      </c>
      <c r="C1305" s="88">
        <v>1</v>
      </c>
      <c r="D1305" s="88" t="s">
        <v>101</v>
      </c>
      <c r="E1305" s="126">
        <v>645000</v>
      </c>
      <c r="F1305" s="88">
        <v>18</v>
      </c>
      <c r="H1305" s="88" t="s">
        <v>562</v>
      </c>
      <c r="I1305" s="88">
        <v>5070</v>
      </c>
      <c r="J1305" s="88">
        <v>35000</v>
      </c>
      <c r="K1305" s="88">
        <v>35238</v>
      </c>
      <c r="L1305" s="88" t="s">
        <v>123</v>
      </c>
      <c r="M1305" s="89">
        <v>35</v>
      </c>
      <c r="P1305" s="88" t="s">
        <v>2556</v>
      </c>
      <c r="S1305" s="88">
        <v>2</v>
      </c>
      <c r="AC1305" s="88">
        <v>1</v>
      </c>
      <c r="AD1305" s="88">
        <v>3</v>
      </c>
      <c r="AE1305" s="88" t="s">
        <v>107</v>
      </c>
      <c r="AG1305" s="88">
        <v>0</v>
      </c>
      <c r="AM1305" s="88" t="s">
        <v>1911</v>
      </c>
      <c r="AN1305" s="88" t="s">
        <v>2558</v>
      </c>
      <c r="AO1305" s="88" t="s">
        <v>106</v>
      </c>
      <c r="AP1305" s="133" t="str">
        <f t="shared" si="80"/>
        <v>29</v>
      </c>
      <c r="AQ1305" s="133" t="str">
        <f t="shared" si="81"/>
        <v>10</v>
      </c>
      <c r="AR1305" s="133">
        <f t="shared" si="82"/>
        <v>2021</v>
      </c>
      <c r="AS1305" s="133" t="str">
        <f t="shared" si="83"/>
        <v>octobre</v>
      </c>
    </row>
    <row r="1306" spans="1:45" hidden="1" x14ac:dyDescent="0.25">
      <c r="A1306" s="88" t="s">
        <v>2559</v>
      </c>
      <c r="B1306" s="90">
        <v>44488</v>
      </c>
      <c r="C1306" s="88">
        <v>1</v>
      </c>
      <c r="D1306" s="88" t="s">
        <v>101</v>
      </c>
      <c r="E1306" s="126">
        <v>125300</v>
      </c>
      <c r="F1306" s="88">
        <v>4</v>
      </c>
      <c r="H1306" s="88" t="s">
        <v>691</v>
      </c>
      <c r="I1306" s="88">
        <v>2340</v>
      </c>
      <c r="J1306" s="88">
        <v>35000</v>
      </c>
      <c r="K1306" s="88">
        <v>35238</v>
      </c>
      <c r="L1306" s="88" t="s">
        <v>123</v>
      </c>
      <c r="M1306" s="89">
        <v>35</v>
      </c>
      <c r="P1306" s="88" t="s">
        <v>2560</v>
      </c>
      <c r="S1306" s="88">
        <v>11</v>
      </c>
      <c r="T1306" s="88" t="s">
        <v>607</v>
      </c>
      <c r="AC1306" s="88">
        <v>1</v>
      </c>
      <c r="AD1306" s="88">
        <v>2</v>
      </c>
      <c r="AE1306" s="88" t="s">
        <v>108</v>
      </c>
      <c r="AF1306" s="88" t="s">
        <v>152</v>
      </c>
      <c r="AG1306" s="88">
        <v>1</v>
      </c>
      <c r="AM1306" s="88" t="s">
        <v>2561</v>
      </c>
      <c r="AN1306" s="88" t="s">
        <v>2562</v>
      </c>
      <c r="AO1306" s="88" t="s">
        <v>106</v>
      </c>
      <c r="AP1306" s="133" t="str">
        <f t="shared" si="80"/>
        <v>19</v>
      </c>
      <c r="AQ1306" s="133" t="str">
        <f t="shared" si="81"/>
        <v>10</v>
      </c>
      <c r="AR1306" s="133">
        <f t="shared" si="82"/>
        <v>2021</v>
      </c>
      <c r="AS1306" s="133" t="str">
        <f t="shared" si="83"/>
        <v>octobre</v>
      </c>
    </row>
    <row r="1307" spans="1:45" hidden="1" x14ac:dyDescent="0.25">
      <c r="A1307" s="88" t="s">
        <v>2559</v>
      </c>
      <c r="B1307" s="90">
        <v>44488</v>
      </c>
      <c r="C1307" s="88">
        <v>1</v>
      </c>
      <c r="D1307" s="88" t="s">
        <v>101</v>
      </c>
      <c r="E1307" s="126">
        <v>125300</v>
      </c>
      <c r="F1307" s="88">
        <v>4</v>
      </c>
      <c r="H1307" s="88" t="s">
        <v>691</v>
      </c>
      <c r="I1307" s="88">
        <v>2340</v>
      </c>
      <c r="J1307" s="88">
        <v>35000</v>
      </c>
      <c r="K1307" s="88">
        <v>35238</v>
      </c>
      <c r="L1307" s="88" t="s">
        <v>123</v>
      </c>
      <c r="M1307" s="89">
        <v>35</v>
      </c>
      <c r="P1307" s="88" t="s">
        <v>2560</v>
      </c>
      <c r="S1307" s="88">
        <v>11</v>
      </c>
      <c r="T1307" s="88" t="s">
        <v>607</v>
      </c>
      <c r="AC1307" s="88">
        <v>1</v>
      </c>
      <c r="AD1307" s="88">
        <v>3</v>
      </c>
      <c r="AE1307" s="88" t="s">
        <v>107</v>
      </c>
      <c r="AG1307" s="88">
        <v>0</v>
      </c>
      <c r="AM1307" s="88" t="s">
        <v>2561</v>
      </c>
      <c r="AN1307" s="88" t="s">
        <v>2562</v>
      </c>
      <c r="AO1307" s="88" t="s">
        <v>106</v>
      </c>
      <c r="AP1307" s="133" t="str">
        <f t="shared" si="80"/>
        <v>19</v>
      </c>
      <c r="AQ1307" s="133" t="str">
        <f t="shared" si="81"/>
        <v>10</v>
      </c>
      <c r="AR1307" s="133">
        <f t="shared" si="82"/>
        <v>2021</v>
      </c>
      <c r="AS1307" s="133" t="str">
        <f t="shared" si="83"/>
        <v>octobre</v>
      </c>
    </row>
    <row r="1308" spans="1:45" hidden="1" x14ac:dyDescent="0.25">
      <c r="A1308" s="88" t="s">
        <v>2563</v>
      </c>
      <c r="B1308" s="90">
        <v>44508</v>
      </c>
      <c r="C1308" s="88">
        <v>1</v>
      </c>
      <c r="D1308" s="88" t="s">
        <v>101</v>
      </c>
      <c r="E1308" s="126">
        <v>370000</v>
      </c>
      <c r="F1308" s="88">
        <v>9</v>
      </c>
      <c r="H1308" s="88" t="s">
        <v>347</v>
      </c>
      <c r="I1308" s="88">
        <v>2720</v>
      </c>
      <c r="J1308" s="88">
        <v>35000</v>
      </c>
      <c r="K1308" s="88">
        <v>35238</v>
      </c>
      <c r="L1308" s="88" t="s">
        <v>123</v>
      </c>
      <c r="M1308" s="89">
        <v>35</v>
      </c>
      <c r="P1308" s="88" t="s">
        <v>779</v>
      </c>
      <c r="S1308" s="88">
        <v>171</v>
      </c>
      <c r="AC1308" s="88">
        <v>1</v>
      </c>
      <c r="AD1308" s="88">
        <v>3</v>
      </c>
      <c r="AE1308" s="88" t="s">
        <v>107</v>
      </c>
      <c r="AG1308" s="88">
        <v>0</v>
      </c>
      <c r="AM1308" s="88" t="s">
        <v>781</v>
      </c>
      <c r="AN1308" s="88" t="s">
        <v>782</v>
      </c>
      <c r="AO1308" s="88" t="s">
        <v>106</v>
      </c>
      <c r="AP1308" s="133" t="str">
        <f t="shared" si="80"/>
        <v>08</v>
      </c>
      <c r="AQ1308" s="133" t="str">
        <f t="shared" si="81"/>
        <v>11</v>
      </c>
      <c r="AR1308" s="133">
        <f t="shared" si="82"/>
        <v>2021</v>
      </c>
      <c r="AS1308" s="133" t="str">
        <f t="shared" si="83"/>
        <v>novembre</v>
      </c>
    </row>
    <row r="1309" spans="1:45" hidden="1" x14ac:dyDescent="0.25">
      <c r="A1309" s="88" t="s">
        <v>2564</v>
      </c>
      <c r="B1309" s="90">
        <v>44490</v>
      </c>
      <c r="C1309" s="88">
        <v>1</v>
      </c>
      <c r="D1309" s="88" t="s">
        <v>101</v>
      </c>
      <c r="E1309" s="126">
        <v>69000</v>
      </c>
      <c r="F1309" s="88">
        <v>6</v>
      </c>
      <c r="H1309" s="88" t="s">
        <v>543</v>
      </c>
      <c r="I1309" s="88">
        <v>4410</v>
      </c>
      <c r="J1309" s="88">
        <v>35000</v>
      </c>
      <c r="K1309" s="88">
        <v>35238</v>
      </c>
      <c r="L1309" s="88" t="s">
        <v>123</v>
      </c>
      <c r="M1309" s="89">
        <v>35</v>
      </c>
      <c r="P1309" s="88" t="s">
        <v>733</v>
      </c>
      <c r="S1309" s="88">
        <v>21</v>
      </c>
      <c r="T1309" s="88" t="s">
        <v>1591</v>
      </c>
      <c r="AC1309" s="88">
        <v>1</v>
      </c>
      <c r="AD1309" s="88">
        <v>2</v>
      </c>
      <c r="AE1309" s="88" t="s">
        <v>108</v>
      </c>
      <c r="AF1309" s="88" t="s">
        <v>143</v>
      </c>
      <c r="AG1309" s="88">
        <v>1</v>
      </c>
      <c r="AM1309" s="88" t="s">
        <v>735</v>
      </c>
      <c r="AN1309" s="88" t="s">
        <v>736</v>
      </c>
      <c r="AO1309" s="88" t="s">
        <v>106</v>
      </c>
      <c r="AP1309" s="133" t="str">
        <f t="shared" si="80"/>
        <v>21</v>
      </c>
      <c r="AQ1309" s="133" t="str">
        <f t="shared" si="81"/>
        <v>10</v>
      </c>
      <c r="AR1309" s="133">
        <f t="shared" si="82"/>
        <v>2021</v>
      </c>
      <c r="AS1309" s="133" t="str">
        <f t="shared" si="83"/>
        <v>octobre</v>
      </c>
    </row>
    <row r="1310" spans="1:45" hidden="1" x14ac:dyDescent="0.25">
      <c r="A1310" s="88" t="s">
        <v>2565</v>
      </c>
      <c r="B1310" s="90">
        <v>44505</v>
      </c>
      <c r="C1310" s="88">
        <v>1</v>
      </c>
      <c r="D1310" s="88" t="s">
        <v>101</v>
      </c>
      <c r="E1310" s="126">
        <v>600000</v>
      </c>
      <c r="F1310" s="88">
        <v>2</v>
      </c>
      <c r="H1310" s="88" t="s">
        <v>573</v>
      </c>
      <c r="I1310" s="88">
        <v>9360</v>
      </c>
      <c r="J1310" s="88">
        <v>35000</v>
      </c>
      <c r="K1310" s="88">
        <v>35238</v>
      </c>
      <c r="L1310" s="88" t="s">
        <v>123</v>
      </c>
      <c r="M1310" s="89">
        <v>35</v>
      </c>
      <c r="P1310" s="88" t="s">
        <v>574</v>
      </c>
      <c r="S1310" s="88">
        <v>310</v>
      </c>
      <c r="U1310" s="88">
        <v>311</v>
      </c>
      <c r="W1310" s="88">
        <v>314</v>
      </c>
      <c r="X1310" s="88" t="s">
        <v>2566</v>
      </c>
      <c r="AC1310" s="88">
        <v>3</v>
      </c>
      <c r="AD1310" s="88">
        <v>4</v>
      </c>
      <c r="AE1310" s="88" t="s">
        <v>126</v>
      </c>
      <c r="AF1310" s="88" t="s">
        <v>213</v>
      </c>
      <c r="AG1310" s="88">
        <v>0</v>
      </c>
      <c r="AM1310" s="88" t="s">
        <v>576</v>
      </c>
      <c r="AN1310" s="88" t="s">
        <v>577</v>
      </c>
      <c r="AO1310" s="88" t="s">
        <v>106</v>
      </c>
      <c r="AP1310" s="133" t="str">
        <f t="shared" si="80"/>
        <v>05</v>
      </c>
      <c r="AQ1310" s="133" t="str">
        <f t="shared" si="81"/>
        <v>11</v>
      </c>
      <c r="AR1310" s="133">
        <f t="shared" si="82"/>
        <v>2021</v>
      </c>
      <c r="AS1310" s="133" t="str">
        <f t="shared" si="83"/>
        <v>novembre</v>
      </c>
    </row>
    <row r="1311" spans="1:45" hidden="1" x14ac:dyDescent="0.25">
      <c r="A1311" s="88" t="s">
        <v>2567</v>
      </c>
      <c r="B1311" s="90">
        <v>44512</v>
      </c>
      <c r="C1311" s="88">
        <v>1</v>
      </c>
      <c r="D1311" s="88" t="s">
        <v>101</v>
      </c>
      <c r="E1311" s="126">
        <v>124661</v>
      </c>
      <c r="F1311" s="88">
        <v>9</v>
      </c>
      <c r="H1311" s="88" t="s">
        <v>347</v>
      </c>
      <c r="I1311" s="88">
        <v>2720</v>
      </c>
      <c r="J1311" s="88">
        <v>35000</v>
      </c>
      <c r="K1311" s="88">
        <v>35238</v>
      </c>
      <c r="L1311" s="88" t="s">
        <v>123</v>
      </c>
      <c r="M1311" s="89">
        <v>35</v>
      </c>
      <c r="P1311" s="88" t="s">
        <v>779</v>
      </c>
      <c r="S1311" s="88">
        <v>37</v>
      </c>
      <c r="T1311" s="88" t="s">
        <v>143</v>
      </c>
      <c r="AC1311" s="88">
        <v>1</v>
      </c>
      <c r="AD1311" s="88">
        <v>2</v>
      </c>
      <c r="AE1311" s="88" t="s">
        <v>108</v>
      </c>
      <c r="AF1311" s="88" t="s">
        <v>210</v>
      </c>
      <c r="AG1311" s="88">
        <v>2</v>
      </c>
      <c r="AM1311" s="88" t="s">
        <v>781</v>
      </c>
      <c r="AN1311" s="88" t="s">
        <v>782</v>
      </c>
      <c r="AO1311" s="88" t="s">
        <v>106</v>
      </c>
      <c r="AP1311" s="133" t="str">
        <f t="shared" si="80"/>
        <v>12</v>
      </c>
      <c r="AQ1311" s="133" t="str">
        <f t="shared" si="81"/>
        <v>11</v>
      </c>
      <c r="AR1311" s="133">
        <f t="shared" si="82"/>
        <v>2021</v>
      </c>
      <c r="AS1311" s="133" t="str">
        <f t="shared" si="83"/>
        <v>novembre</v>
      </c>
    </row>
    <row r="1312" spans="1:45" hidden="1" x14ac:dyDescent="0.25">
      <c r="A1312" s="88" t="s">
        <v>2568</v>
      </c>
      <c r="B1312" s="90">
        <v>44491</v>
      </c>
      <c r="C1312" s="88">
        <v>1</v>
      </c>
      <c r="D1312" s="88" t="s">
        <v>101</v>
      </c>
      <c r="E1312" s="126">
        <v>449000</v>
      </c>
      <c r="K1312" s="88">
        <v>35238</v>
      </c>
      <c r="L1312" s="88" t="s">
        <v>123</v>
      </c>
      <c r="M1312" s="89">
        <v>35</v>
      </c>
      <c r="P1312" s="88" t="s">
        <v>2363</v>
      </c>
      <c r="R1312" s="88">
        <v>1</v>
      </c>
      <c r="AC1312" s="88">
        <v>0</v>
      </c>
      <c r="AM1312" s="88" t="s">
        <v>2364</v>
      </c>
      <c r="AN1312" s="88" t="s">
        <v>2365</v>
      </c>
      <c r="AO1312" s="88" t="s">
        <v>106</v>
      </c>
      <c r="AP1312" s="133" t="str">
        <f t="shared" si="80"/>
        <v>22</v>
      </c>
      <c r="AQ1312" s="133" t="str">
        <f t="shared" si="81"/>
        <v>10</v>
      </c>
      <c r="AR1312" s="133">
        <f t="shared" si="82"/>
        <v>2021</v>
      </c>
      <c r="AS1312" s="133" t="str">
        <f t="shared" si="83"/>
        <v>octobre</v>
      </c>
    </row>
    <row r="1313" spans="1:45" hidden="1" x14ac:dyDescent="0.25">
      <c r="A1313" s="88" t="s">
        <v>2568</v>
      </c>
      <c r="B1313" s="90">
        <v>44491</v>
      </c>
      <c r="C1313" s="88">
        <v>1</v>
      </c>
      <c r="D1313" s="88" t="s">
        <v>101</v>
      </c>
      <c r="E1313" s="126">
        <v>449000</v>
      </c>
      <c r="K1313" s="88">
        <v>35238</v>
      </c>
      <c r="L1313" s="88" t="s">
        <v>123</v>
      </c>
      <c r="M1313" s="89">
        <v>35</v>
      </c>
      <c r="P1313" s="88" t="s">
        <v>2363</v>
      </c>
      <c r="R1313" s="88">
        <v>3</v>
      </c>
      <c r="AC1313" s="88">
        <v>0</v>
      </c>
      <c r="AM1313" s="88" t="s">
        <v>2364</v>
      </c>
      <c r="AN1313" s="88" t="s">
        <v>2365</v>
      </c>
      <c r="AO1313" s="88" t="s">
        <v>106</v>
      </c>
      <c r="AP1313" s="133" t="str">
        <f t="shared" si="80"/>
        <v>22</v>
      </c>
      <c r="AQ1313" s="133" t="str">
        <f t="shared" si="81"/>
        <v>10</v>
      </c>
      <c r="AR1313" s="133">
        <f t="shared" si="82"/>
        <v>2021</v>
      </c>
      <c r="AS1313" s="133" t="str">
        <f t="shared" si="83"/>
        <v>octobre</v>
      </c>
    </row>
    <row r="1314" spans="1:45" hidden="1" x14ac:dyDescent="0.25">
      <c r="A1314" s="88" t="s">
        <v>2569</v>
      </c>
      <c r="B1314" s="90">
        <v>44498</v>
      </c>
      <c r="C1314" s="88">
        <v>1</v>
      </c>
      <c r="D1314" s="88" t="s">
        <v>101</v>
      </c>
      <c r="E1314" s="126">
        <v>20000</v>
      </c>
      <c r="F1314" s="88">
        <v>12</v>
      </c>
      <c r="H1314" s="88" t="s">
        <v>845</v>
      </c>
      <c r="I1314" s="88">
        <v>8790</v>
      </c>
      <c r="J1314" s="88">
        <v>35000</v>
      </c>
      <c r="K1314" s="88">
        <v>35238</v>
      </c>
      <c r="L1314" s="88" t="s">
        <v>123</v>
      </c>
      <c r="M1314" s="89">
        <v>35</v>
      </c>
      <c r="P1314" s="88" t="s">
        <v>1986</v>
      </c>
      <c r="S1314" s="88">
        <v>7</v>
      </c>
      <c r="T1314" s="88" t="s">
        <v>278</v>
      </c>
      <c r="AC1314" s="88">
        <v>1</v>
      </c>
      <c r="AD1314" s="88">
        <v>2</v>
      </c>
      <c r="AE1314" s="88" t="s">
        <v>108</v>
      </c>
      <c r="AF1314" s="88" t="s">
        <v>278</v>
      </c>
      <c r="AG1314" s="88">
        <v>1</v>
      </c>
      <c r="AM1314" s="88" t="s">
        <v>1987</v>
      </c>
      <c r="AN1314" s="88" t="s">
        <v>1988</v>
      </c>
      <c r="AO1314" s="88" t="s">
        <v>106</v>
      </c>
      <c r="AP1314" s="133" t="str">
        <f t="shared" si="80"/>
        <v>29</v>
      </c>
      <c r="AQ1314" s="133" t="str">
        <f t="shared" si="81"/>
        <v>10</v>
      </c>
      <c r="AR1314" s="133">
        <f t="shared" si="82"/>
        <v>2021</v>
      </c>
      <c r="AS1314" s="133" t="str">
        <f t="shared" si="83"/>
        <v>octobre</v>
      </c>
    </row>
    <row r="1315" spans="1:45" hidden="1" x14ac:dyDescent="0.25">
      <c r="A1315" s="88" t="s">
        <v>2570</v>
      </c>
      <c r="B1315" s="90">
        <v>44497</v>
      </c>
      <c r="C1315" s="88">
        <v>1</v>
      </c>
      <c r="D1315" s="88" t="s">
        <v>101</v>
      </c>
      <c r="E1315" s="126">
        <v>607000</v>
      </c>
      <c r="F1315" s="88">
        <v>30</v>
      </c>
      <c r="H1315" s="88" t="s">
        <v>1382</v>
      </c>
      <c r="I1315" s="88">
        <v>8588</v>
      </c>
      <c r="J1315" s="88">
        <v>35000</v>
      </c>
      <c r="K1315" s="88">
        <v>35238</v>
      </c>
      <c r="L1315" s="88" t="s">
        <v>123</v>
      </c>
      <c r="M1315" s="89">
        <v>35</v>
      </c>
      <c r="P1315" s="88" t="s">
        <v>1383</v>
      </c>
      <c r="S1315" s="88">
        <v>4</v>
      </c>
      <c r="T1315" s="88" t="s">
        <v>1621</v>
      </c>
      <c r="AC1315" s="88">
        <v>1</v>
      </c>
      <c r="AD1315" s="88">
        <v>3</v>
      </c>
      <c r="AE1315" s="88" t="s">
        <v>107</v>
      </c>
      <c r="AG1315" s="88">
        <v>0</v>
      </c>
      <c r="AM1315" s="88" t="s">
        <v>1384</v>
      </c>
      <c r="AN1315" s="88" t="s">
        <v>1385</v>
      </c>
      <c r="AO1315" s="88" t="s">
        <v>106</v>
      </c>
      <c r="AP1315" s="133" t="str">
        <f t="shared" si="80"/>
        <v>28</v>
      </c>
      <c r="AQ1315" s="133" t="str">
        <f t="shared" si="81"/>
        <v>10</v>
      </c>
      <c r="AR1315" s="133">
        <f t="shared" si="82"/>
        <v>2021</v>
      </c>
      <c r="AS1315" s="133" t="str">
        <f t="shared" si="83"/>
        <v>octobre</v>
      </c>
    </row>
    <row r="1316" spans="1:45" hidden="1" x14ac:dyDescent="0.25">
      <c r="A1316" s="88" t="s">
        <v>2570</v>
      </c>
      <c r="B1316" s="90">
        <v>44497</v>
      </c>
      <c r="C1316" s="88">
        <v>1</v>
      </c>
      <c r="D1316" s="88" t="s">
        <v>101</v>
      </c>
      <c r="E1316" s="126">
        <v>607000</v>
      </c>
      <c r="F1316" s="88">
        <v>30</v>
      </c>
      <c r="H1316" s="88" t="s">
        <v>1382</v>
      </c>
      <c r="I1316" s="88">
        <v>8588</v>
      </c>
      <c r="J1316" s="88">
        <v>35000</v>
      </c>
      <c r="K1316" s="88">
        <v>35238</v>
      </c>
      <c r="L1316" s="88" t="s">
        <v>123</v>
      </c>
      <c r="M1316" s="89">
        <v>35</v>
      </c>
      <c r="P1316" s="88" t="s">
        <v>1383</v>
      </c>
      <c r="S1316" s="88">
        <v>4</v>
      </c>
      <c r="T1316" s="88" t="s">
        <v>1621</v>
      </c>
      <c r="AC1316" s="88">
        <v>1</v>
      </c>
      <c r="AD1316" s="88">
        <v>2</v>
      </c>
      <c r="AE1316" s="88" t="s">
        <v>108</v>
      </c>
      <c r="AF1316" s="88" t="s">
        <v>171</v>
      </c>
      <c r="AG1316" s="88">
        <v>7</v>
      </c>
      <c r="AM1316" s="88" t="s">
        <v>1384</v>
      </c>
      <c r="AN1316" s="88" t="s">
        <v>1385</v>
      </c>
      <c r="AO1316" s="88" t="s">
        <v>106</v>
      </c>
      <c r="AP1316" s="133" t="str">
        <f t="shared" si="80"/>
        <v>28</v>
      </c>
      <c r="AQ1316" s="133" t="str">
        <f t="shared" si="81"/>
        <v>10</v>
      </c>
      <c r="AR1316" s="133">
        <f t="shared" si="82"/>
        <v>2021</v>
      </c>
      <c r="AS1316" s="133" t="str">
        <f t="shared" si="83"/>
        <v>octobre</v>
      </c>
    </row>
    <row r="1317" spans="1:45" hidden="1" x14ac:dyDescent="0.25">
      <c r="A1317" s="88" t="s">
        <v>2570</v>
      </c>
      <c r="B1317" s="90">
        <v>44497</v>
      </c>
      <c r="C1317" s="88">
        <v>1</v>
      </c>
      <c r="D1317" s="88" t="s">
        <v>101</v>
      </c>
      <c r="E1317" s="126">
        <v>607000</v>
      </c>
      <c r="F1317" s="88">
        <v>30</v>
      </c>
      <c r="H1317" s="88" t="s">
        <v>1382</v>
      </c>
      <c r="I1317" s="88">
        <v>8588</v>
      </c>
      <c r="J1317" s="88">
        <v>35000</v>
      </c>
      <c r="K1317" s="88">
        <v>35238</v>
      </c>
      <c r="L1317" s="88" t="s">
        <v>123</v>
      </c>
      <c r="M1317" s="89">
        <v>35</v>
      </c>
      <c r="P1317" s="88" t="s">
        <v>1383</v>
      </c>
      <c r="S1317" s="88">
        <v>4</v>
      </c>
      <c r="T1317" s="88" t="s">
        <v>1621</v>
      </c>
      <c r="AC1317" s="88">
        <v>1</v>
      </c>
      <c r="AD1317" s="88">
        <v>3</v>
      </c>
      <c r="AE1317" s="88" t="s">
        <v>107</v>
      </c>
      <c r="AG1317" s="88">
        <v>0</v>
      </c>
      <c r="AM1317" s="88" t="s">
        <v>1384</v>
      </c>
      <c r="AN1317" s="88" t="s">
        <v>1385</v>
      </c>
      <c r="AO1317" s="88" t="s">
        <v>106</v>
      </c>
      <c r="AP1317" s="133" t="str">
        <f t="shared" si="80"/>
        <v>28</v>
      </c>
      <c r="AQ1317" s="133" t="str">
        <f t="shared" si="81"/>
        <v>10</v>
      </c>
      <c r="AR1317" s="133">
        <f t="shared" si="82"/>
        <v>2021</v>
      </c>
      <c r="AS1317" s="133" t="str">
        <f t="shared" si="83"/>
        <v>octobre</v>
      </c>
    </row>
    <row r="1318" spans="1:45" hidden="1" x14ac:dyDescent="0.25">
      <c r="A1318" s="88" t="s">
        <v>2571</v>
      </c>
      <c r="B1318" s="90">
        <v>44519</v>
      </c>
      <c r="C1318" s="88">
        <v>1</v>
      </c>
      <c r="D1318" s="88" t="s">
        <v>101</v>
      </c>
      <c r="E1318" s="126">
        <v>75000</v>
      </c>
      <c r="F1318" s="88">
        <v>3</v>
      </c>
      <c r="H1318" s="88" t="s">
        <v>311</v>
      </c>
      <c r="I1318" s="88">
        <v>2660</v>
      </c>
      <c r="J1318" s="88">
        <v>35000</v>
      </c>
      <c r="K1318" s="88">
        <v>35238</v>
      </c>
      <c r="L1318" s="88" t="s">
        <v>123</v>
      </c>
      <c r="M1318" s="89">
        <v>35</v>
      </c>
      <c r="P1318" s="88" t="s">
        <v>908</v>
      </c>
      <c r="S1318" s="88">
        <v>17</v>
      </c>
      <c r="T1318" s="88" t="s">
        <v>867</v>
      </c>
      <c r="AC1318" s="88">
        <v>1</v>
      </c>
      <c r="AD1318" s="88">
        <v>2</v>
      </c>
      <c r="AE1318" s="88" t="s">
        <v>108</v>
      </c>
      <c r="AF1318" s="88" t="s">
        <v>310</v>
      </c>
      <c r="AG1318" s="88">
        <v>1</v>
      </c>
      <c r="AM1318" s="88" t="s">
        <v>909</v>
      </c>
      <c r="AN1318" s="88" t="s">
        <v>910</v>
      </c>
      <c r="AO1318" s="88" t="s">
        <v>106</v>
      </c>
      <c r="AP1318" s="133" t="str">
        <f t="shared" si="80"/>
        <v>19</v>
      </c>
      <c r="AQ1318" s="133" t="str">
        <f t="shared" si="81"/>
        <v>11</v>
      </c>
      <c r="AR1318" s="133">
        <f t="shared" si="82"/>
        <v>2021</v>
      </c>
      <c r="AS1318" s="133" t="str">
        <f t="shared" si="83"/>
        <v>novembre</v>
      </c>
    </row>
    <row r="1319" spans="1:45" hidden="1" x14ac:dyDescent="0.25">
      <c r="A1319" s="88" t="s">
        <v>2572</v>
      </c>
      <c r="B1319" s="90">
        <v>44519</v>
      </c>
      <c r="C1319" s="88">
        <v>1</v>
      </c>
      <c r="D1319" s="88" t="s">
        <v>101</v>
      </c>
      <c r="E1319" s="126">
        <v>95000</v>
      </c>
      <c r="F1319" s="88">
        <v>1</v>
      </c>
      <c r="H1319" s="88" t="s">
        <v>493</v>
      </c>
      <c r="I1319" s="88">
        <v>1980</v>
      </c>
      <c r="J1319" s="88">
        <v>35000</v>
      </c>
      <c r="K1319" s="88">
        <v>35238</v>
      </c>
      <c r="L1319" s="88" t="s">
        <v>123</v>
      </c>
      <c r="M1319" s="89">
        <v>35</v>
      </c>
      <c r="P1319" s="88" t="s">
        <v>494</v>
      </c>
      <c r="S1319" s="88">
        <v>127</v>
      </c>
      <c r="T1319" s="88" t="s">
        <v>818</v>
      </c>
      <c r="AC1319" s="88">
        <v>1</v>
      </c>
      <c r="AD1319" s="88">
        <v>2</v>
      </c>
      <c r="AE1319" s="88" t="s">
        <v>108</v>
      </c>
      <c r="AF1319" s="88" t="s">
        <v>187</v>
      </c>
      <c r="AG1319" s="88">
        <v>1</v>
      </c>
      <c r="AM1319" s="88" t="s">
        <v>495</v>
      </c>
      <c r="AN1319" s="88" t="s">
        <v>496</v>
      </c>
      <c r="AO1319" s="88" t="s">
        <v>106</v>
      </c>
      <c r="AP1319" s="133" t="str">
        <f t="shared" si="80"/>
        <v>19</v>
      </c>
      <c r="AQ1319" s="133" t="str">
        <f t="shared" si="81"/>
        <v>11</v>
      </c>
      <c r="AR1319" s="133">
        <f t="shared" si="82"/>
        <v>2021</v>
      </c>
      <c r="AS1319" s="133" t="str">
        <f t="shared" si="83"/>
        <v>novembre</v>
      </c>
    </row>
    <row r="1320" spans="1:45" hidden="1" x14ac:dyDescent="0.25">
      <c r="A1320" s="88" t="s">
        <v>2573</v>
      </c>
      <c r="B1320" s="90">
        <v>44509</v>
      </c>
      <c r="C1320" s="88">
        <v>1</v>
      </c>
      <c r="D1320" s="88" t="s">
        <v>101</v>
      </c>
      <c r="E1320" s="126">
        <v>260000</v>
      </c>
      <c r="F1320" s="88">
        <v>29</v>
      </c>
      <c r="H1320" s="88" t="s">
        <v>447</v>
      </c>
      <c r="I1320" s="88">
        <v>6850</v>
      </c>
      <c r="J1320" s="88">
        <v>35000</v>
      </c>
      <c r="K1320" s="88">
        <v>35238</v>
      </c>
      <c r="L1320" s="88" t="s">
        <v>123</v>
      </c>
      <c r="M1320" s="89">
        <v>35</v>
      </c>
      <c r="P1320" s="88" t="s">
        <v>2105</v>
      </c>
      <c r="S1320" s="88">
        <v>13</v>
      </c>
      <c r="AC1320" s="88">
        <v>1</v>
      </c>
      <c r="AD1320" s="88">
        <v>2</v>
      </c>
      <c r="AE1320" s="88" t="s">
        <v>108</v>
      </c>
      <c r="AF1320" s="88" t="s">
        <v>202</v>
      </c>
      <c r="AG1320" s="88">
        <v>3</v>
      </c>
      <c r="AM1320" s="88" t="s">
        <v>2106</v>
      </c>
      <c r="AN1320" s="88" t="s">
        <v>2107</v>
      </c>
      <c r="AO1320" s="88" t="s">
        <v>106</v>
      </c>
      <c r="AP1320" s="133" t="str">
        <f t="shared" si="80"/>
        <v>09</v>
      </c>
      <c r="AQ1320" s="133" t="str">
        <f t="shared" si="81"/>
        <v>11</v>
      </c>
      <c r="AR1320" s="133">
        <f t="shared" si="82"/>
        <v>2021</v>
      </c>
      <c r="AS1320" s="133" t="str">
        <f t="shared" si="83"/>
        <v>novembre</v>
      </c>
    </row>
    <row r="1321" spans="1:45" hidden="1" x14ac:dyDescent="0.25">
      <c r="A1321" s="88" t="s">
        <v>2574</v>
      </c>
      <c r="B1321" s="90">
        <v>44447</v>
      </c>
      <c r="C1321" s="88">
        <v>1</v>
      </c>
      <c r="D1321" s="88" t="s">
        <v>101</v>
      </c>
      <c r="E1321" s="126">
        <v>380000</v>
      </c>
      <c r="F1321" s="88">
        <v>5</v>
      </c>
      <c r="H1321" s="88" t="s">
        <v>975</v>
      </c>
      <c r="I1321" s="88">
        <v>5650</v>
      </c>
      <c r="J1321" s="88">
        <v>35000</v>
      </c>
      <c r="K1321" s="88">
        <v>35238</v>
      </c>
      <c r="L1321" s="88" t="s">
        <v>123</v>
      </c>
      <c r="M1321" s="89">
        <v>35</v>
      </c>
      <c r="P1321" s="88" t="s">
        <v>1736</v>
      </c>
      <c r="S1321" s="88">
        <v>106</v>
      </c>
      <c r="AC1321" s="88">
        <v>1</v>
      </c>
      <c r="AD1321" s="88">
        <v>4</v>
      </c>
      <c r="AE1321" s="88" t="s">
        <v>126</v>
      </c>
      <c r="AF1321" s="88" t="s">
        <v>211</v>
      </c>
      <c r="AG1321" s="88">
        <v>0</v>
      </c>
      <c r="AM1321" s="88" t="s">
        <v>1486</v>
      </c>
      <c r="AN1321" s="88" t="s">
        <v>1737</v>
      </c>
      <c r="AO1321" s="88" t="s">
        <v>106</v>
      </c>
      <c r="AP1321" s="133" t="str">
        <f t="shared" si="80"/>
        <v>08</v>
      </c>
      <c r="AQ1321" s="133" t="str">
        <f t="shared" si="81"/>
        <v>09</v>
      </c>
      <c r="AR1321" s="133">
        <f t="shared" si="82"/>
        <v>2021</v>
      </c>
      <c r="AS1321" s="133" t="str">
        <f t="shared" si="83"/>
        <v>septembre</v>
      </c>
    </row>
    <row r="1322" spans="1:45" hidden="1" x14ac:dyDescent="0.25">
      <c r="A1322" s="88" t="s">
        <v>2575</v>
      </c>
      <c r="B1322" s="90">
        <v>44498</v>
      </c>
      <c r="C1322" s="88">
        <v>1</v>
      </c>
      <c r="D1322" s="88" t="s">
        <v>101</v>
      </c>
      <c r="E1322" s="126">
        <v>239000</v>
      </c>
      <c r="F1322" s="88">
        <v>1</v>
      </c>
      <c r="H1322" s="88" t="s">
        <v>396</v>
      </c>
      <c r="I1322" s="88">
        <v>8350</v>
      </c>
      <c r="J1322" s="88">
        <v>35000</v>
      </c>
      <c r="K1322" s="88">
        <v>35238</v>
      </c>
      <c r="L1322" s="88" t="s">
        <v>123</v>
      </c>
      <c r="M1322" s="89">
        <v>35</v>
      </c>
      <c r="P1322" s="88" t="s">
        <v>672</v>
      </c>
      <c r="S1322" s="88">
        <v>98</v>
      </c>
      <c r="T1322" s="88" t="s">
        <v>156</v>
      </c>
      <c r="U1322" s="88">
        <v>99</v>
      </c>
      <c r="AC1322" s="88">
        <v>2</v>
      </c>
      <c r="AD1322" s="88">
        <v>3</v>
      </c>
      <c r="AE1322" s="88" t="s">
        <v>107</v>
      </c>
      <c r="AG1322" s="88">
        <v>0</v>
      </c>
      <c r="AM1322" s="88" t="s">
        <v>673</v>
      </c>
      <c r="AN1322" s="88" t="s">
        <v>579</v>
      </c>
      <c r="AO1322" s="88" t="s">
        <v>106</v>
      </c>
      <c r="AP1322" s="133" t="str">
        <f t="shared" si="80"/>
        <v>29</v>
      </c>
      <c r="AQ1322" s="133" t="str">
        <f t="shared" si="81"/>
        <v>10</v>
      </c>
      <c r="AR1322" s="133">
        <f t="shared" si="82"/>
        <v>2021</v>
      </c>
      <c r="AS1322" s="133" t="str">
        <f t="shared" si="83"/>
        <v>octobre</v>
      </c>
    </row>
    <row r="1323" spans="1:45" hidden="1" x14ac:dyDescent="0.25">
      <c r="A1323" s="88" t="s">
        <v>2575</v>
      </c>
      <c r="B1323" s="90">
        <v>44498</v>
      </c>
      <c r="C1323" s="88">
        <v>1</v>
      </c>
      <c r="D1323" s="88" t="s">
        <v>101</v>
      </c>
      <c r="E1323" s="126">
        <v>239000</v>
      </c>
      <c r="F1323" s="88">
        <v>1</v>
      </c>
      <c r="H1323" s="88" t="s">
        <v>396</v>
      </c>
      <c r="I1323" s="88">
        <v>8350</v>
      </c>
      <c r="J1323" s="88">
        <v>35000</v>
      </c>
      <c r="K1323" s="88">
        <v>35238</v>
      </c>
      <c r="L1323" s="88" t="s">
        <v>123</v>
      </c>
      <c r="M1323" s="89">
        <v>35</v>
      </c>
      <c r="P1323" s="88" t="s">
        <v>672</v>
      </c>
      <c r="S1323" s="88">
        <v>98</v>
      </c>
      <c r="T1323" s="88" t="s">
        <v>156</v>
      </c>
      <c r="U1323" s="88">
        <v>99</v>
      </c>
      <c r="AC1323" s="88">
        <v>2</v>
      </c>
      <c r="AD1323" s="88">
        <v>2</v>
      </c>
      <c r="AE1323" s="88" t="s">
        <v>108</v>
      </c>
      <c r="AF1323" s="88" t="s">
        <v>190</v>
      </c>
      <c r="AG1323" s="88">
        <v>3</v>
      </c>
      <c r="AM1323" s="88" t="s">
        <v>673</v>
      </c>
      <c r="AN1323" s="88" t="s">
        <v>579</v>
      </c>
      <c r="AO1323" s="88" t="s">
        <v>106</v>
      </c>
      <c r="AP1323" s="133" t="str">
        <f t="shared" si="80"/>
        <v>29</v>
      </c>
      <c r="AQ1323" s="133" t="str">
        <f t="shared" si="81"/>
        <v>10</v>
      </c>
      <c r="AR1323" s="133">
        <f t="shared" si="82"/>
        <v>2021</v>
      </c>
      <c r="AS1323" s="133" t="str">
        <f t="shared" si="83"/>
        <v>octobre</v>
      </c>
    </row>
    <row r="1324" spans="1:45" hidden="1" x14ac:dyDescent="0.25">
      <c r="A1324" s="88" t="s">
        <v>2576</v>
      </c>
      <c r="B1324" s="90">
        <v>44509</v>
      </c>
      <c r="C1324" s="88">
        <v>1</v>
      </c>
      <c r="D1324" s="88" t="s">
        <v>101</v>
      </c>
      <c r="E1324" s="126">
        <v>206929</v>
      </c>
      <c r="F1324" s="88">
        <v>15</v>
      </c>
      <c r="H1324" s="88" t="s">
        <v>845</v>
      </c>
      <c r="I1324" s="88">
        <v>8790</v>
      </c>
      <c r="J1324" s="88">
        <v>35000</v>
      </c>
      <c r="K1324" s="88">
        <v>35238</v>
      </c>
      <c r="L1324" s="88" t="s">
        <v>123</v>
      </c>
      <c r="M1324" s="89">
        <v>35</v>
      </c>
      <c r="P1324" s="88" t="s">
        <v>2577</v>
      </c>
      <c r="S1324" s="88">
        <v>13</v>
      </c>
      <c r="U1324" s="88">
        <v>8</v>
      </c>
      <c r="W1324" s="88">
        <v>9</v>
      </c>
      <c r="AC1324" s="88">
        <v>3</v>
      </c>
      <c r="AD1324" s="88">
        <v>3</v>
      </c>
      <c r="AE1324" s="88" t="s">
        <v>107</v>
      </c>
      <c r="AG1324" s="88">
        <v>0</v>
      </c>
      <c r="AM1324" s="88" t="s">
        <v>2578</v>
      </c>
      <c r="AN1324" s="88" t="s">
        <v>2579</v>
      </c>
      <c r="AO1324" s="88" t="s">
        <v>106</v>
      </c>
      <c r="AP1324" s="133" t="str">
        <f t="shared" si="80"/>
        <v>09</v>
      </c>
      <c r="AQ1324" s="133" t="str">
        <f t="shared" si="81"/>
        <v>11</v>
      </c>
      <c r="AR1324" s="133">
        <f t="shared" si="82"/>
        <v>2021</v>
      </c>
      <c r="AS1324" s="133" t="str">
        <f t="shared" si="83"/>
        <v>novembre</v>
      </c>
    </row>
    <row r="1325" spans="1:45" hidden="1" x14ac:dyDescent="0.25">
      <c r="A1325" s="88" t="s">
        <v>2576</v>
      </c>
      <c r="B1325" s="90">
        <v>44509</v>
      </c>
      <c r="C1325" s="88">
        <v>1</v>
      </c>
      <c r="D1325" s="88" t="s">
        <v>101</v>
      </c>
      <c r="E1325" s="126">
        <v>206929</v>
      </c>
      <c r="F1325" s="88">
        <v>15</v>
      </c>
      <c r="H1325" s="88" t="s">
        <v>845</v>
      </c>
      <c r="I1325" s="88">
        <v>8790</v>
      </c>
      <c r="J1325" s="88">
        <v>35000</v>
      </c>
      <c r="K1325" s="88">
        <v>35238</v>
      </c>
      <c r="L1325" s="88" t="s">
        <v>123</v>
      </c>
      <c r="M1325" s="89">
        <v>35</v>
      </c>
      <c r="P1325" s="88" t="s">
        <v>2577</v>
      </c>
      <c r="S1325" s="88">
        <v>13</v>
      </c>
      <c r="U1325" s="88">
        <v>8</v>
      </c>
      <c r="W1325" s="88">
        <v>9</v>
      </c>
      <c r="AC1325" s="88">
        <v>3</v>
      </c>
      <c r="AD1325" s="88">
        <v>2</v>
      </c>
      <c r="AE1325" s="88" t="s">
        <v>108</v>
      </c>
      <c r="AF1325" s="88" t="s">
        <v>155</v>
      </c>
      <c r="AG1325" s="88">
        <v>2</v>
      </c>
      <c r="AM1325" s="88" t="s">
        <v>2578</v>
      </c>
      <c r="AN1325" s="88" t="s">
        <v>2579</v>
      </c>
      <c r="AO1325" s="88" t="s">
        <v>106</v>
      </c>
      <c r="AP1325" s="133" t="str">
        <f t="shared" si="80"/>
        <v>09</v>
      </c>
      <c r="AQ1325" s="133" t="str">
        <f t="shared" si="81"/>
        <v>11</v>
      </c>
      <c r="AR1325" s="133">
        <f t="shared" si="82"/>
        <v>2021</v>
      </c>
      <c r="AS1325" s="133" t="str">
        <f t="shared" si="83"/>
        <v>novembre</v>
      </c>
    </row>
    <row r="1326" spans="1:45" hidden="1" x14ac:dyDescent="0.25">
      <c r="A1326" s="88" t="s">
        <v>2580</v>
      </c>
      <c r="B1326" s="90">
        <v>44447</v>
      </c>
      <c r="C1326" s="88">
        <v>1</v>
      </c>
      <c r="D1326" s="88" t="s">
        <v>101</v>
      </c>
      <c r="E1326" s="126">
        <v>280620</v>
      </c>
      <c r="F1326" s="88">
        <v>4</v>
      </c>
      <c r="H1326" s="88" t="s">
        <v>1382</v>
      </c>
      <c r="I1326" s="88">
        <v>8588</v>
      </c>
      <c r="J1326" s="88">
        <v>35000</v>
      </c>
      <c r="K1326" s="88">
        <v>35238</v>
      </c>
      <c r="L1326" s="88" t="s">
        <v>123</v>
      </c>
      <c r="M1326" s="89">
        <v>35</v>
      </c>
      <c r="P1326" s="88" t="s">
        <v>1500</v>
      </c>
      <c r="S1326" s="88">
        <v>102</v>
      </c>
      <c r="U1326" s="88">
        <v>120</v>
      </c>
      <c r="V1326" s="88" t="s">
        <v>476</v>
      </c>
      <c r="W1326" s="88">
        <v>138</v>
      </c>
      <c r="AC1326" s="88">
        <v>3</v>
      </c>
      <c r="AD1326" s="88">
        <v>3</v>
      </c>
      <c r="AE1326" s="88" t="s">
        <v>107</v>
      </c>
      <c r="AG1326" s="88">
        <v>0</v>
      </c>
      <c r="AM1326" s="88" t="s">
        <v>1501</v>
      </c>
      <c r="AN1326" s="88" t="s">
        <v>1502</v>
      </c>
      <c r="AO1326" s="88" t="s">
        <v>106</v>
      </c>
      <c r="AP1326" s="133" t="str">
        <f t="shared" si="80"/>
        <v>08</v>
      </c>
      <c r="AQ1326" s="133" t="str">
        <f t="shared" si="81"/>
        <v>09</v>
      </c>
      <c r="AR1326" s="133">
        <f t="shared" si="82"/>
        <v>2021</v>
      </c>
      <c r="AS1326" s="133" t="str">
        <f t="shared" si="83"/>
        <v>septembre</v>
      </c>
    </row>
    <row r="1327" spans="1:45" hidden="1" x14ac:dyDescent="0.25">
      <c r="A1327" s="88" t="s">
        <v>2580</v>
      </c>
      <c r="B1327" s="90">
        <v>44447</v>
      </c>
      <c r="C1327" s="88">
        <v>1</v>
      </c>
      <c r="D1327" s="88" t="s">
        <v>101</v>
      </c>
      <c r="E1327" s="126">
        <v>280620</v>
      </c>
      <c r="F1327" s="88">
        <v>4</v>
      </c>
      <c r="H1327" s="88" t="s">
        <v>1382</v>
      </c>
      <c r="I1327" s="88">
        <v>8588</v>
      </c>
      <c r="J1327" s="88">
        <v>35000</v>
      </c>
      <c r="K1327" s="88">
        <v>35238</v>
      </c>
      <c r="L1327" s="88" t="s">
        <v>123</v>
      </c>
      <c r="M1327" s="89">
        <v>35</v>
      </c>
      <c r="P1327" s="88" t="s">
        <v>1500</v>
      </c>
      <c r="S1327" s="88">
        <v>102</v>
      </c>
      <c r="U1327" s="88">
        <v>120</v>
      </c>
      <c r="V1327" s="88" t="s">
        <v>476</v>
      </c>
      <c r="W1327" s="88">
        <v>138</v>
      </c>
      <c r="AC1327" s="88">
        <v>3</v>
      </c>
      <c r="AD1327" s="88">
        <v>2</v>
      </c>
      <c r="AE1327" s="88" t="s">
        <v>108</v>
      </c>
      <c r="AF1327" s="88" t="s">
        <v>268</v>
      </c>
      <c r="AG1327" s="88">
        <v>3</v>
      </c>
      <c r="AM1327" s="88" t="s">
        <v>1501</v>
      </c>
      <c r="AN1327" s="88" t="s">
        <v>1502</v>
      </c>
      <c r="AO1327" s="88" t="s">
        <v>106</v>
      </c>
      <c r="AP1327" s="133" t="str">
        <f t="shared" si="80"/>
        <v>08</v>
      </c>
      <c r="AQ1327" s="133" t="str">
        <f t="shared" si="81"/>
        <v>09</v>
      </c>
      <c r="AR1327" s="133">
        <f t="shared" si="82"/>
        <v>2021</v>
      </c>
      <c r="AS1327" s="133" t="str">
        <f t="shared" si="83"/>
        <v>septembre</v>
      </c>
    </row>
    <row r="1328" spans="1:45" hidden="1" x14ac:dyDescent="0.25">
      <c r="A1328" s="88" t="s">
        <v>2580</v>
      </c>
      <c r="B1328" s="90">
        <v>44447</v>
      </c>
      <c r="C1328" s="88">
        <v>1</v>
      </c>
      <c r="D1328" s="88" t="s">
        <v>101</v>
      </c>
      <c r="E1328" s="126">
        <v>280620</v>
      </c>
      <c r="F1328" s="88">
        <v>4</v>
      </c>
      <c r="H1328" s="88" t="s">
        <v>1382</v>
      </c>
      <c r="I1328" s="88">
        <v>8588</v>
      </c>
      <c r="J1328" s="88">
        <v>35000</v>
      </c>
      <c r="K1328" s="88">
        <v>35238</v>
      </c>
      <c r="L1328" s="88" t="s">
        <v>123</v>
      </c>
      <c r="M1328" s="89">
        <v>35</v>
      </c>
      <c r="P1328" s="88" t="s">
        <v>1500</v>
      </c>
      <c r="S1328" s="88">
        <v>102</v>
      </c>
      <c r="U1328" s="88">
        <v>120</v>
      </c>
      <c r="V1328" s="88" t="s">
        <v>476</v>
      </c>
      <c r="W1328" s="88">
        <v>138</v>
      </c>
      <c r="AC1328" s="88">
        <v>3</v>
      </c>
      <c r="AD1328" s="88">
        <v>3</v>
      </c>
      <c r="AE1328" s="88" t="s">
        <v>107</v>
      </c>
      <c r="AG1328" s="88">
        <v>0</v>
      </c>
      <c r="AM1328" s="88" t="s">
        <v>1501</v>
      </c>
      <c r="AN1328" s="88" t="s">
        <v>1502</v>
      </c>
      <c r="AO1328" s="88" t="s">
        <v>106</v>
      </c>
      <c r="AP1328" s="133" t="str">
        <f t="shared" si="80"/>
        <v>08</v>
      </c>
      <c r="AQ1328" s="133" t="str">
        <f t="shared" si="81"/>
        <v>09</v>
      </c>
      <c r="AR1328" s="133">
        <f t="shared" si="82"/>
        <v>2021</v>
      </c>
      <c r="AS1328" s="133" t="str">
        <f t="shared" si="83"/>
        <v>septembre</v>
      </c>
    </row>
    <row r="1329" spans="1:45" hidden="1" x14ac:dyDescent="0.25">
      <c r="A1329" s="88" t="s">
        <v>2581</v>
      </c>
      <c r="B1329" s="90">
        <v>44459</v>
      </c>
      <c r="C1329" s="88">
        <v>1</v>
      </c>
      <c r="D1329" s="88" t="s">
        <v>101</v>
      </c>
      <c r="E1329" s="126">
        <v>423000</v>
      </c>
      <c r="F1329" s="88">
        <v>2</v>
      </c>
      <c r="H1329" s="88" t="s">
        <v>1629</v>
      </c>
      <c r="I1329" s="88">
        <v>8811</v>
      </c>
      <c r="J1329" s="88">
        <v>35000</v>
      </c>
      <c r="K1329" s="88">
        <v>35238</v>
      </c>
      <c r="L1329" s="88" t="s">
        <v>123</v>
      </c>
      <c r="M1329" s="89">
        <v>35</v>
      </c>
      <c r="P1329" s="88" t="s">
        <v>1630</v>
      </c>
      <c r="S1329" s="88">
        <v>34</v>
      </c>
      <c r="U1329" s="88">
        <v>39</v>
      </c>
      <c r="V1329" s="88" t="s">
        <v>1541</v>
      </c>
      <c r="AC1329" s="88">
        <v>2</v>
      </c>
      <c r="AD1329" s="88">
        <v>3</v>
      </c>
      <c r="AE1329" s="88" t="s">
        <v>107</v>
      </c>
      <c r="AG1329" s="88">
        <v>0</v>
      </c>
      <c r="AM1329" s="88" t="s">
        <v>1631</v>
      </c>
      <c r="AN1329" s="88" t="s">
        <v>438</v>
      </c>
      <c r="AO1329" s="88" t="s">
        <v>106</v>
      </c>
      <c r="AP1329" s="133" t="str">
        <f t="shared" si="80"/>
        <v>20</v>
      </c>
      <c r="AQ1329" s="133" t="str">
        <f t="shared" si="81"/>
        <v>09</v>
      </c>
      <c r="AR1329" s="133">
        <f t="shared" si="82"/>
        <v>2021</v>
      </c>
      <c r="AS1329" s="133" t="str">
        <f t="shared" si="83"/>
        <v>septembre</v>
      </c>
    </row>
    <row r="1330" spans="1:45" hidden="1" x14ac:dyDescent="0.25">
      <c r="A1330" s="88" t="s">
        <v>2581</v>
      </c>
      <c r="B1330" s="90">
        <v>44459</v>
      </c>
      <c r="C1330" s="88">
        <v>1</v>
      </c>
      <c r="D1330" s="88" t="s">
        <v>101</v>
      </c>
      <c r="E1330" s="126">
        <v>423000</v>
      </c>
      <c r="F1330" s="88">
        <v>2</v>
      </c>
      <c r="H1330" s="88" t="s">
        <v>1629</v>
      </c>
      <c r="I1330" s="88">
        <v>8811</v>
      </c>
      <c r="J1330" s="88">
        <v>35000</v>
      </c>
      <c r="K1330" s="88">
        <v>35238</v>
      </c>
      <c r="L1330" s="88" t="s">
        <v>123</v>
      </c>
      <c r="M1330" s="89">
        <v>35</v>
      </c>
      <c r="P1330" s="88" t="s">
        <v>1630</v>
      </c>
      <c r="S1330" s="88">
        <v>34</v>
      </c>
      <c r="U1330" s="88">
        <v>39</v>
      </c>
      <c r="V1330" s="88" t="s">
        <v>1541</v>
      </c>
      <c r="AC1330" s="88">
        <v>2</v>
      </c>
      <c r="AD1330" s="88">
        <v>2</v>
      </c>
      <c r="AE1330" s="88" t="s">
        <v>108</v>
      </c>
      <c r="AF1330" s="88" t="s">
        <v>176</v>
      </c>
      <c r="AG1330" s="88">
        <v>3</v>
      </c>
      <c r="AM1330" s="88" t="s">
        <v>1631</v>
      </c>
      <c r="AN1330" s="88" t="s">
        <v>438</v>
      </c>
      <c r="AO1330" s="88" t="s">
        <v>106</v>
      </c>
      <c r="AP1330" s="133" t="str">
        <f t="shared" si="80"/>
        <v>20</v>
      </c>
      <c r="AQ1330" s="133" t="str">
        <f t="shared" si="81"/>
        <v>09</v>
      </c>
      <c r="AR1330" s="133">
        <f t="shared" si="82"/>
        <v>2021</v>
      </c>
      <c r="AS1330" s="133" t="str">
        <f t="shared" si="83"/>
        <v>septembre</v>
      </c>
    </row>
    <row r="1331" spans="1:45" hidden="1" x14ac:dyDescent="0.25">
      <c r="A1331" s="88" t="s">
        <v>2582</v>
      </c>
      <c r="B1331" s="90">
        <v>44510</v>
      </c>
      <c r="C1331" s="88">
        <v>1</v>
      </c>
      <c r="D1331" s="88" t="s">
        <v>101</v>
      </c>
      <c r="E1331" s="126">
        <v>136800</v>
      </c>
      <c r="F1331" s="88">
        <v>19</v>
      </c>
      <c r="H1331" s="88" t="s">
        <v>845</v>
      </c>
      <c r="I1331" s="88">
        <v>8790</v>
      </c>
      <c r="J1331" s="88">
        <v>35000</v>
      </c>
      <c r="K1331" s="88">
        <v>35238</v>
      </c>
      <c r="L1331" s="88" t="s">
        <v>123</v>
      </c>
      <c r="M1331" s="89">
        <v>35</v>
      </c>
      <c r="P1331" s="88" t="s">
        <v>2041</v>
      </c>
      <c r="S1331" s="88">
        <v>39</v>
      </c>
      <c r="T1331" s="88" t="s">
        <v>2583</v>
      </c>
      <c r="AC1331" s="88">
        <v>1</v>
      </c>
      <c r="AD1331" s="88">
        <v>2</v>
      </c>
      <c r="AE1331" s="88" t="s">
        <v>108</v>
      </c>
      <c r="AF1331" s="88" t="s">
        <v>135</v>
      </c>
      <c r="AG1331" s="88">
        <v>2</v>
      </c>
      <c r="AM1331" s="88" t="s">
        <v>2042</v>
      </c>
      <c r="AN1331" s="88" t="s">
        <v>776</v>
      </c>
      <c r="AO1331" s="88" t="s">
        <v>106</v>
      </c>
      <c r="AP1331" s="133" t="str">
        <f t="shared" si="80"/>
        <v>10</v>
      </c>
      <c r="AQ1331" s="133" t="str">
        <f t="shared" si="81"/>
        <v>11</v>
      </c>
      <c r="AR1331" s="133">
        <f t="shared" si="82"/>
        <v>2021</v>
      </c>
      <c r="AS1331" s="133" t="str">
        <f t="shared" si="83"/>
        <v>novembre</v>
      </c>
    </row>
    <row r="1332" spans="1:45" hidden="1" x14ac:dyDescent="0.25">
      <c r="A1332" s="88" t="s">
        <v>2584</v>
      </c>
      <c r="B1332" s="90">
        <v>44518</v>
      </c>
      <c r="C1332" s="88">
        <v>1</v>
      </c>
      <c r="D1332" s="88" t="s">
        <v>101</v>
      </c>
      <c r="E1332" s="126">
        <v>250000</v>
      </c>
      <c r="F1332" s="88">
        <v>6</v>
      </c>
      <c r="H1332" s="88" t="s">
        <v>1116</v>
      </c>
      <c r="I1332" s="88">
        <v>8860</v>
      </c>
      <c r="J1332" s="88">
        <v>35000</v>
      </c>
      <c r="K1332" s="88">
        <v>35238</v>
      </c>
      <c r="L1332" s="88" t="s">
        <v>123</v>
      </c>
      <c r="M1332" s="89">
        <v>35</v>
      </c>
      <c r="P1332" s="88" t="s">
        <v>2477</v>
      </c>
      <c r="S1332" s="88">
        <v>4</v>
      </c>
      <c r="T1332" s="88" t="s">
        <v>491</v>
      </c>
      <c r="AC1332" s="88">
        <v>1</v>
      </c>
      <c r="AD1332" s="88">
        <v>2</v>
      </c>
      <c r="AE1332" s="88" t="s">
        <v>108</v>
      </c>
      <c r="AF1332" s="88" t="s">
        <v>147</v>
      </c>
      <c r="AG1332" s="88">
        <v>2</v>
      </c>
      <c r="AM1332" s="88" t="s">
        <v>2478</v>
      </c>
      <c r="AN1332" s="88" t="s">
        <v>2479</v>
      </c>
      <c r="AO1332" s="88" t="s">
        <v>106</v>
      </c>
      <c r="AP1332" s="133" t="str">
        <f t="shared" si="80"/>
        <v>18</v>
      </c>
      <c r="AQ1332" s="133" t="str">
        <f t="shared" si="81"/>
        <v>11</v>
      </c>
      <c r="AR1332" s="133">
        <f t="shared" si="82"/>
        <v>2021</v>
      </c>
      <c r="AS1332" s="133" t="str">
        <f t="shared" si="83"/>
        <v>novembre</v>
      </c>
    </row>
    <row r="1333" spans="1:45" hidden="1" x14ac:dyDescent="0.25">
      <c r="A1333" s="88" t="s">
        <v>2584</v>
      </c>
      <c r="B1333" s="90">
        <v>44518</v>
      </c>
      <c r="C1333" s="88">
        <v>1</v>
      </c>
      <c r="D1333" s="88" t="s">
        <v>101</v>
      </c>
      <c r="E1333" s="126">
        <v>250000</v>
      </c>
      <c r="F1333" s="88">
        <v>6</v>
      </c>
      <c r="H1333" s="88" t="s">
        <v>1116</v>
      </c>
      <c r="I1333" s="88">
        <v>8860</v>
      </c>
      <c r="J1333" s="88">
        <v>35000</v>
      </c>
      <c r="K1333" s="88">
        <v>35238</v>
      </c>
      <c r="L1333" s="88" t="s">
        <v>123</v>
      </c>
      <c r="M1333" s="89">
        <v>35</v>
      </c>
      <c r="P1333" s="88" t="s">
        <v>2477</v>
      </c>
      <c r="S1333" s="88">
        <v>4</v>
      </c>
      <c r="T1333" s="88" t="s">
        <v>491</v>
      </c>
      <c r="AC1333" s="88">
        <v>1</v>
      </c>
      <c r="AD1333" s="88">
        <v>3</v>
      </c>
      <c r="AE1333" s="88" t="s">
        <v>107</v>
      </c>
      <c r="AG1333" s="88">
        <v>0</v>
      </c>
      <c r="AM1333" s="88" t="s">
        <v>2478</v>
      </c>
      <c r="AN1333" s="88" t="s">
        <v>2479</v>
      </c>
      <c r="AO1333" s="88" t="s">
        <v>106</v>
      </c>
      <c r="AP1333" s="133" t="str">
        <f t="shared" si="80"/>
        <v>18</v>
      </c>
      <c r="AQ1333" s="133" t="str">
        <f t="shared" si="81"/>
        <v>11</v>
      </c>
      <c r="AR1333" s="133">
        <f t="shared" si="82"/>
        <v>2021</v>
      </c>
      <c r="AS1333" s="133" t="str">
        <f t="shared" si="83"/>
        <v>novembre</v>
      </c>
    </row>
    <row r="1334" spans="1:45" hidden="1" x14ac:dyDescent="0.25">
      <c r="A1334" s="88" t="s">
        <v>2585</v>
      </c>
      <c r="B1334" s="90">
        <v>44529</v>
      </c>
      <c r="C1334" s="88">
        <v>1</v>
      </c>
      <c r="D1334" s="88" t="s">
        <v>101</v>
      </c>
      <c r="E1334" s="126">
        <v>131000</v>
      </c>
      <c r="F1334" s="88">
        <v>2</v>
      </c>
      <c r="H1334" s="88" t="s">
        <v>311</v>
      </c>
      <c r="I1334" s="88">
        <v>2660</v>
      </c>
      <c r="J1334" s="88">
        <v>35000</v>
      </c>
      <c r="K1334" s="88">
        <v>35238</v>
      </c>
      <c r="L1334" s="88" t="s">
        <v>123</v>
      </c>
      <c r="M1334" s="89">
        <v>35</v>
      </c>
      <c r="P1334" s="88" t="s">
        <v>1346</v>
      </c>
      <c r="S1334" s="88">
        <v>66</v>
      </c>
      <c r="AC1334" s="88">
        <v>1</v>
      </c>
      <c r="AD1334" s="88">
        <v>2</v>
      </c>
      <c r="AE1334" s="88" t="s">
        <v>108</v>
      </c>
      <c r="AF1334" s="88" t="s">
        <v>208</v>
      </c>
      <c r="AG1334" s="88">
        <v>1</v>
      </c>
      <c r="AM1334" s="88" t="s">
        <v>1347</v>
      </c>
      <c r="AN1334" s="88" t="s">
        <v>1348</v>
      </c>
      <c r="AO1334" s="88" t="s">
        <v>106</v>
      </c>
      <c r="AP1334" s="133" t="str">
        <f t="shared" si="80"/>
        <v>29</v>
      </c>
      <c r="AQ1334" s="133" t="str">
        <f t="shared" si="81"/>
        <v>11</v>
      </c>
      <c r="AR1334" s="133">
        <f t="shared" si="82"/>
        <v>2021</v>
      </c>
      <c r="AS1334" s="133" t="str">
        <f t="shared" si="83"/>
        <v>novembre</v>
      </c>
    </row>
    <row r="1335" spans="1:45" hidden="1" x14ac:dyDescent="0.25">
      <c r="A1335" s="88" t="s">
        <v>2586</v>
      </c>
      <c r="B1335" s="90">
        <v>44523</v>
      </c>
      <c r="C1335" s="88">
        <v>1</v>
      </c>
      <c r="D1335" s="88" t="s">
        <v>101</v>
      </c>
      <c r="E1335" s="126">
        <v>306000</v>
      </c>
      <c r="F1335" s="88">
        <v>5</v>
      </c>
      <c r="H1335" s="88" t="s">
        <v>396</v>
      </c>
      <c r="I1335" s="88">
        <v>8350</v>
      </c>
      <c r="J1335" s="88">
        <v>35000</v>
      </c>
      <c r="K1335" s="88">
        <v>35238</v>
      </c>
      <c r="L1335" s="88" t="s">
        <v>123</v>
      </c>
      <c r="M1335" s="89">
        <v>35</v>
      </c>
      <c r="P1335" s="88" t="s">
        <v>1334</v>
      </c>
      <c r="S1335" s="88">
        <v>17</v>
      </c>
      <c r="T1335" s="88" t="s">
        <v>1075</v>
      </c>
      <c r="U1335" s="88">
        <v>27</v>
      </c>
      <c r="W1335" s="88">
        <v>5</v>
      </c>
      <c r="AC1335" s="88">
        <v>3</v>
      </c>
      <c r="AD1335" s="88">
        <v>3</v>
      </c>
      <c r="AE1335" s="88" t="s">
        <v>107</v>
      </c>
      <c r="AG1335" s="88">
        <v>0</v>
      </c>
      <c r="AM1335" s="88" t="s">
        <v>1336</v>
      </c>
      <c r="AN1335" s="88" t="s">
        <v>1337</v>
      </c>
      <c r="AO1335" s="88" t="s">
        <v>106</v>
      </c>
      <c r="AP1335" s="133" t="str">
        <f t="shared" si="80"/>
        <v>23</v>
      </c>
      <c r="AQ1335" s="133" t="str">
        <f t="shared" si="81"/>
        <v>11</v>
      </c>
      <c r="AR1335" s="133">
        <f t="shared" si="82"/>
        <v>2021</v>
      </c>
      <c r="AS1335" s="133" t="str">
        <f t="shared" si="83"/>
        <v>novembre</v>
      </c>
    </row>
    <row r="1336" spans="1:45" hidden="1" x14ac:dyDescent="0.25">
      <c r="A1336" s="88" t="s">
        <v>2586</v>
      </c>
      <c r="B1336" s="90">
        <v>44523</v>
      </c>
      <c r="C1336" s="88">
        <v>1</v>
      </c>
      <c r="D1336" s="88" t="s">
        <v>101</v>
      </c>
      <c r="E1336" s="126">
        <v>306000</v>
      </c>
      <c r="F1336" s="88">
        <v>5</v>
      </c>
      <c r="H1336" s="88" t="s">
        <v>396</v>
      </c>
      <c r="I1336" s="88">
        <v>8350</v>
      </c>
      <c r="J1336" s="88">
        <v>35000</v>
      </c>
      <c r="K1336" s="88">
        <v>35238</v>
      </c>
      <c r="L1336" s="88" t="s">
        <v>123</v>
      </c>
      <c r="M1336" s="89">
        <v>35</v>
      </c>
      <c r="P1336" s="88" t="s">
        <v>1334</v>
      </c>
      <c r="S1336" s="88">
        <v>30</v>
      </c>
      <c r="AC1336" s="88">
        <v>1</v>
      </c>
      <c r="AD1336" s="88">
        <v>3</v>
      </c>
      <c r="AE1336" s="88" t="s">
        <v>107</v>
      </c>
      <c r="AG1336" s="88">
        <v>0</v>
      </c>
      <c r="AM1336" s="88" t="s">
        <v>1336</v>
      </c>
      <c r="AN1336" s="88" t="s">
        <v>1337</v>
      </c>
      <c r="AO1336" s="88" t="s">
        <v>106</v>
      </c>
      <c r="AP1336" s="133" t="str">
        <f t="shared" si="80"/>
        <v>23</v>
      </c>
      <c r="AQ1336" s="133" t="str">
        <f t="shared" si="81"/>
        <v>11</v>
      </c>
      <c r="AR1336" s="133">
        <f t="shared" si="82"/>
        <v>2021</v>
      </c>
      <c r="AS1336" s="133" t="str">
        <f t="shared" si="83"/>
        <v>novembre</v>
      </c>
    </row>
    <row r="1337" spans="1:45" hidden="1" x14ac:dyDescent="0.25">
      <c r="A1337" s="88" t="s">
        <v>2586</v>
      </c>
      <c r="B1337" s="90">
        <v>44523</v>
      </c>
      <c r="C1337" s="88">
        <v>1</v>
      </c>
      <c r="D1337" s="88" t="s">
        <v>101</v>
      </c>
      <c r="E1337" s="126">
        <v>306000</v>
      </c>
      <c r="F1337" s="88">
        <v>5</v>
      </c>
      <c r="H1337" s="88" t="s">
        <v>396</v>
      </c>
      <c r="I1337" s="88">
        <v>8350</v>
      </c>
      <c r="J1337" s="88">
        <v>35000</v>
      </c>
      <c r="K1337" s="88">
        <v>35238</v>
      </c>
      <c r="L1337" s="88" t="s">
        <v>123</v>
      </c>
      <c r="M1337" s="89">
        <v>35</v>
      </c>
      <c r="P1337" s="88" t="s">
        <v>1334</v>
      </c>
      <c r="S1337" s="88">
        <v>17</v>
      </c>
      <c r="T1337" s="88" t="s">
        <v>1075</v>
      </c>
      <c r="U1337" s="88">
        <v>27</v>
      </c>
      <c r="W1337" s="88">
        <v>5</v>
      </c>
      <c r="AC1337" s="88">
        <v>3</v>
      </c>
      <c r="AD1337" s="88">
        <v>2</v>
      </c>
      <c r="AE1337" s="88" t="s">
        <v>108</v>
      </c>
      <c r="AF1337" s="88" t="s">
        <v>188</v>
      </c>
      <c r="AG1337" s="88">
        <v>4</v>
      </c>
      <c r="AM1337" s="88" t="s">
        <v>1336</v>
      </c>
      <c r="AN1337" s="88" t="s">
        <v>1337</v>
      </c>
      <c r="AO1337" s="88" t="s">
        <v>106</v>
      </c>
      <c r="AP1337" s="133" t="str">
        <f t="shared" si="80"/>
        <v>23</v>
      </c>
      <c r="AQ1337" s="133" t="str">
        <f t="shared" si="81"/>
        <v>11</v>
      </c>
      <c r="AR1337" s="133">
        <f t="shared" si="82"/>
        <v>2021</v>
      </c>
      <c r="AS1337" s="133" t="str">
        <f t="shared" si="83"/>
        <v>novembre</v>
      </c>
    </row>
    <row r="1338" spans="1:45" hidden="1" x14ac:dyDescent="0.25">
      <c r="A1338" s="88" t="s">
        <v>2586</v>
      </c>
      <c r="B1338" s="90">
        <v>44523</v>
      </c>
      <c r="C1338" s="88">
        <v>1</v>
      </c>
      <c r="D1338" s="88" t="s">
        <v>101</v>
      </c>
      <c r="E1338" s="126">
        <v>306000</v>
      </c>
      <c r="F1338" s="88">
        <v>5</v>
      </c>
      <c r="H1338" s="88" t="s">
        <v>396</v>
      </c>
      <c r="I1338" s="88">
        <v>8350</v>
      </c>
      <c r="J1338" s="88">
        <v>35000</v>
      </c>
      <c r="K1338" s="88">
        <v>35238</v>
      </c>
      <c r="L1338" s="88" t="s">
        <v>123</v>
      </c>
      <c r="M1338" s="89">
        <v>35</v>
      </c>
      <c r="P1338" s="88" t="s">
        <v>1334</v>
      </c>
      <c r="S1338" s="88">
        <v>17</v>
      </c>
      <c r="T1338" s="88" t="s">
        <v>1075</v>
      </c>
      <c r="U1338" s="88">
        <v>27</v>
      </c>
      <c r="W1338" s="88">
        <v>5</v>
      </c>
      <c r="AC1338" s="88">
        <v>3</v>
      </c>
      <c r="AD1338" s="88">
        <v>3</v>
      </c>
      <c r="AE1338" s="88" t="s">
        <v>107</v>
      </c>
      <c r="AG1338" s="88">
        <v>0</v>
      </c>
      <c r="AM1338" s="88" t="s">
        <v>1336</v>
      </c>
      <c r="AN1338" s="88" t="s">
        <v>1337</v>
      </c>
      <c r="AO1338" s="88" t="s">
        <v>106</v>
      </c>
      <c r="AP1338" s="133" t="str">
        <f t="shared" si="80"/>
        <v>23</v>
      </c>
      <c r="AQ1338" s="133" t="str">
        <f t="shared" si="81"/>
        <v>11</v>
      </c>
      <c r="AR1338" s="133">
        <f t="shared" si="82"/>
        <v>2021</v>
      </c>
      <c r="AS1338" s="133" t="str">
        <f t="shared" si="83"/>
        <v>novembre</v>
      </c>
    </row>
    <row r="1339" spans="1:45" hidden="1" x14ac:dyDescent="0.25">
      <c r="A1339" s="88" t="s">
        <v>2587</v>
      </c>
      <c r="B1339" s="90">
        <v>44533</v>
      </c>
      <c r="C1339" s="88">
        <v>1</v>
      </c>
      <c r="D1339" s="88" t="s">
        <v>101</v>
      </c>
      <c r="E1339" s="126">
        <v>154000</v>
      </c>
      <c r="F1339" s="88">
        <v>11</v>
      </c>
      <c r="H1339" s="88" t="s">
        <v>458</v>
      </c>
      <c r="I1339" s="88">
        <v>7840</v>
      </c>
      <c r="J1339" s="88">
        <v>35000</v>
      </c>
      <c r="K1339" s="88">
        <v>35238</v>
      </c>
      <c r="L1339" s="88" t="s">
        <v>123</v>
      </c>
      <c r="M1339" s="89">
        <v>35</v>
      </c>
      <c r="P1339" s="88" t="s">
        <v>1360</v>
      </c>
      <c r="S1339" s="88">
        <v>13</v>
      </c>
      <c r="T1339" s="88" t="s">
        <v>1380</v>
      </c>
      <c r="AC1339" s="88">
        <v>1</v>
      </c>
      <c r="AD1339" s="88">
        <v>2</v>
      </c>
      <c r="AE1339" s="88" t="s">
        <v>108</v>
      </c>
      <c r="AF1339" s="88" t="s">
        <v>192</v>
      </c>
      <c r="AG1339" s="88">
        <v>2</v>
      </c>
      <c r="AM1339" s="88" t="s">
        <v>1362</v>
      </c>
      <c r="AN1339" s="88" t="s">
        <v>1363</v>
      </c>
      <c r="AO1339" s="88" t="s">
        <v>106</v>
      </c>
      <c r="AP1339" s="133" t="str">
        <f t="shared" si="80"/>
        <v>03</v>
      </c>
      <c r="AQ1339" s="133" t="str">
        <f t="shared" si="81"/>
        <v>12</v>
      </c>
      <c r="AR1339" s="133">
        <f t="shared" si="82"/>
        <v>2021</v>
      </c>
      <c r="AS1339" s="133" t="str">
        <f t="shared" si="83"/>
        <v>décembre</v>
      </c>
    </row>
    <row r="1340" spans="1:45" hidden="1" x14ac:dyDescent="0.25">
      <c r="A1340" s="88" t="s">
        <v>2588</v>
      </c>
      <c r="B1340" s="90">
        <v>44537</v>
      </c>
      <c r="C1340" s="88">
        <v>1</v>
      </c>
      <c r="D1340" s="88" t="s">
        <v>101</v>
      </c>
      <c r="E1340" s="126">
        <v>1077950</v>
      </c>
      <c r="F1340" s="88">
        <v>2</v>
      </c>
      <c r="H1340" s="88" t="s">
        <v>299</v>
      </c>
      <c r="I1340" s="88">
        <v>6700</v>
      </c>
      <c r="J1340" s="88">
        <v>35000</v>
      </c>
      <c r="K1340" s="88">
        <v>35238</v>
      </c>
      <c r="L1340" s="88" t="s">
        <v>123</v>
      </c>
      <c r="M1340" s="89">
        <v>35</v>
      </c>
      <c r="P1340" s="88" t="s">
        <v>1012</v>
      </c>
      <c r="S1340" s="88">
        <v>71</v>
      </c>
      <c r="T1340" s="88" t="s">
        <v>2589</v>
      </c>
      <c r="AC1340" s="88">
        <v>1</v>
      </c>
      <c r="AD1340" s="88">
        <v>2</v>
      </c>
      <c r="AE1340" s="88" t="s">
        <v>108</v>
      </c>
      <c r="AF1340" s="88" t="s">
        <v>168</v>
      </c>
      <c r="AG1340" s="88">
        <v>8</v>
      </c>
      <c r="AM1340" s="88" t="s">
        <v>761</v>
      </c>
      <c r="AN1340" s="88" t="s">
        <v>973</v>
      </c>
      <c r="AO1340" s="88" t="s">
        <v>106</v>
      </c>
      <c r="AP1340" s="133" t="str">
        <f t="shared" si="80"/>
        <v>07</v>
      </c>
      <c r="AQ1340" s="133" t="str">
        <f t="shared" si="81"/>
        <v>12</v>
      </c>
      <c r="AR1340" s="133">
        <f t="shared" si="82"/>
        <v>2021</v>
      </c>
      <c r="AS1340" s="133" t="str">
        <f t="shared" si="83"/>
        <v>décembre</v>
      </c>
    </row>
    <row r="1341" spans="1:45" hidden="1" x14ac:dyDescent="0.25">
      <c r="A1341" s="88" t="s">
        <v>2590</v>
      </c>
      <c r="B1341" s="90">
        <v>44533</v>
      </c>
      <c r="C1341" s="88">
        <v>1</v>
      </c>
      <c r="D1341" s="88" t="s">
        <v>101</v>
      </c>
      <c r="E1341" s="126">
        <v>26000</v>
      </c>
      <c r="F1341" s="88">
        <v>11</v>
      </c>
      <c r="H1341" s="88" t="s">
        <v>404</v>
      </c>
      <c r="I1341" s="88">
        <v>6031</v>
      </c>
      <c r="J1341" s="88">
        <v>35000</v>
      </c>
      <c r="K1341" s="88">
        <v>35238</v>
      </c>
      <c r="L1341" s="88" t="s">
        <v>123</v>
      </c>
      <c r="M1341" s="89">
        <v>35</v>
      </c>
      <c r="P1341" s="88" t="s">
        <v>427</v>
      </c>
      <c r="S1341" s="88">
        <v>72</v>
      </c>
      <c r="AC1341" s="88">
        <v>1</v>
      </c>
      <c r="AD1341" s="88">
        <v>3</v>
      </c>
      <c r="AE1341" s="88" t="s">
        <v>107</v>
      </c>
      <c r="AG1341" s="88">
        <v>0</v>
      </c>
      <c r="AM1341" s="88" t="s">
        <v>429</v>
      </c>
      <c r="AN1341" s="88" t="s">
        <v>430</v>
      </c>
      <c r="AO1341" s="88" t="s">
        <v>106</v>
      </c>
      <c r="AP1341" s="133" t="str">
        <f t="shared" si="80"/>
        <v>03</v>
      </c>
      <c r="AQ1341" s="133" t="str">
        <f t="shared" si="81"/>
        <v>12</v>
      </c>
      <c r="AR1341" s="133">
        <f t="shared" si="82"/>
        <v>2021</v>
      </c>
      <c r="AS1341" s="133" t="str">
        <f t="shared" si="83"/>
        <v>décembre</v>
      </c>
    </row>
    <row r="1342" spans="1:45" hidden="1" x14ac:dyDescent="0.25">
      <c r="A1342" s="88" t="s">
        <v>2591</v>
      </c>
      <c r="B1342" s="90">
        <v>44545</v>
      </c>
      <c r="C1342" s="88">
        <v>1</v>
      </c>
      <c r="D1342" s="88" t="s">
        <v>101</v>
      </c>
      <c r="E1342" s="126">
        <v>25000</v>
      </c>
      <c r="F1342" s="88">
        <v>15</v>
      </c>
      <c r="H1342" s="88" t="s">
        <v>2404</v>
      </c>
      <c r="I1342" s="88">
        <v>6600</v>
      </c>
      <c r="J1342" s="88">
        <v>35000</v>
      </c>
      <c r="K1342" s="88">
        <v>35238</v>
      </c>
      <c r="L1342" s="88" t="s">
        <v>123</v>
      </c>
      <c r="M1342" s="89">
        <v>35</v>
      </c>
      <c r="P1342" s="88" t="s">
        <v>1865</v>
      </c>
      <c r="S1342" s="88">
        <v>30</v>
      </c>
      <c r="AC1342" s="88">
        <v>1</v>
      </c>
      <c r="AD1342" s="88">
        <v>3</v>
      </c>
      <c r="AE1342" s="88" t="s">
        <v>107</v>
      </c>
      <c r="AG1342" s="88">
        <v>0</v>
      </c>
      <c r="AM1342" s="88" t="s">
        <v>1866</v>
      </c>
      <c r="AN1342" s="88" t="s">
        <v>1008</v>
      </c>
      <c r="AO1342" s="88" t="s">
        <v>106</v>
      </c>
      <c r="AP1342" s="133" t="str">
        <f t="shared" si="80"/>
        <v>15</v>
      </c>
      <c r="AQ1342" s="133" t="str">
        <f t="shared" si="81"/>
        <v>12</v>
      </c>
      <c r="AR1342" s="133">
        <f t="shared" si="82"/>
        <v>2021</v>
      </c>
      <c r="AS1342" s="133" t="str">
        <f t="shared" si="83"/>
        <v>décembre</v>
      </c>
    </row>
    <row r="1343" spans="1:45" hidden="1" x14ac:dyDescent="0.25">
      <c r="A1343" s="88" t="s">
        <v>2592</v>
      </c>
      <c r="B1343" s="90">
        <v>44515</v>
      </c>
      <c r="C1343" s="88">
        <v>1</v>
      </c>
      <c r="D1343" s="88" t="s">
        <v>119</v>
      </c>
      <c r="E1343" s="126">
        <v>339500</v>
      </c>
      <c r="K1343" s="88">
        <v>35238</v>
      </c>
      <c r="L1343" s="88" t="s">
        <v>123</v>
      </c>
      <c r="M1343" s="89">
        <v>35</v>
      </c>
      <c r="P1343" s="88" t="s">
        <v>765</v>
      </c>
      <c r="S1343" s="88">
        <v>14</v>
      </c>
      <c r="T1343" s="88" t="s">
        <v>190</v>
      </c>
      <c r="AC1343" s="88">
        <v>1</v>
      </c>
      <c r="AM1343" s="88" t="s">
        <v>766</v>
      </c>
      <c r="AN1343" s="88" t="s">
        <v>767</v>
      </c>
      <c r="AO1343" s="88" t="s">
        <v>106</v>
      </c>
      <c r="AP1343" s="133" t="str">
        <f t="shared" si="80"/>
        <v>15</v>
      </c>
      <c r="AQ1343" s="133" t="str">
        <f t="shared" si="81"/>
        <v>11</v>
      </c>
      <c r="AR1343" s="133">
        <f t="shared" si="82"/>
        <v>2021</v>
      </c>
      <c r="AS1343" s="133" t="str">
        <f t="shared" si="83"/>
        <v>novembre</v>
      </c>
    </row>
    <row r="1344" spans="1:45" hidden="1" x14ac:dyDescent="0.25">
      <c r="A1344" s="88" t="s">
        <v>2593</v>
      </c>
      <c r="B1344" s="90">
        <v>44551</v>
      </c>
      <c r="C1344" s="88">
        <v>1</v>
      </c>
      <c r="D1344" s="88" t="s">
        <v>101</v>
      </c>
      <c r="E1344" s="126">
        <v>110000</v>
      </c>
      <c r="F1344" s="88">
        <v>11</v>
      </c>
      <c r="H1344" s="88" t="s">
        <v>404</v>
      </c>
      <c r="I1344" s="88">
        <v>6031</v>
      </c>
      <c r="J1344" s="88">
        <v>35000</v>
      </c>
      <c r="K1344" s="88">
        <v>35238</v>
      </c>
      <c r="L1344" s="88" t="s">
        <v>123</v>
      </c>
      <c r="M1344" s="89">
        <v>35</v>
      </c>
      <c r="P1344" s="88" t="s">
        <v>427</v>
      </c>
      <c r="S1344" s="88">
        <v>21</v>
      </c>
      <c r="AC1344" s="88">
        <v>1</v>
      </c>
      <c r="AD1344" s="88">
        <v>2</v>
      </c>
      <c r="AE1344" s="88" t="s">
        <v>108</v>
      </c>
      <c r="AF1344" s="88" t="s">
        <v>155</v>
      </c>
      <c r="AG1344" s="88">
        <v>2</v>
      </c>
      <c r="AM1344" s="88" t="s">
        <v>429</v>
      </c>
      <c r="AN1344" s="88" t="s">
        <v>430</v>
      </c>
      <c r="AO1344" s="88" t="s">
        <v>106</v>
      </c>
      <c r="AP1344" s="133" t="str">
        <f t="shared" si="80"/>
        <v>21</v>
      </c>
      <c r="AQ1344" s="133" t="str">
        <f t="shared" si="81"/>
        <v>12</v>
      </c>
      <c r="AR1344" s="133">
        <f t="shared" si="82"/>
        <v>2021</v>
      </c>
      <c r="AS1344" s="133" t="str">
        <f t="shared" si="83"/>
        <v>décembre</v>
      </c>
    </row>
    <row r="1345" spans="1:45" hidden="1" x14ac:dyDescent="0.25">
      <c r="A1345" s="88" t="s">
        <v>2594</v>
      </c>
      <c r="B1345" s="90">
        <v>44551</v>
      </c>
      <c r="C1345" s="88">
        <v>1</v>
      </c>
      <c r="D1345" s="88" t="s">
        <v>101</v>
      </c>
      <c r="E1345" s="126">
        <v>180000</v>
      </c>
      <c r="F1345" s="88">
        <v>7</v>
      </c>
      <c r="H1345" s="88" t="s">
        <v>383</v>
      </c>
      <c r="I1345" s="88">
        <v>8140</v>
      </c>
      <c r="J1345" s="88">
        <v>35000</v>
      </c>
      <c r="K1345" s="88">
        <v>35238</v>
      </c>
      <c r="L1345" s="88" t="s">
        <v>123</v>
      </c>
      <c r="M1345" s="89">
        <v>35</v>
      </c>
      <c r="P1345" s="88" t="s">
        <v>2358</v>
      </c>
      <c r="S1345" s="88">
        <v>109</v>
      </c>
      <c r="U1345" s="88">
        <v>125</v>
      </c>
      <c r="V1345" s="88" t="s">
        <v>2595</v>
      </c>
      <c r="AC1345" s="88">
        <v>2</v>
      </c>
      <c r="AD1345" s="88">
        <v>2</v>
      </c>
      <c r="AE1345" s="88" t="s">
        <v>108</v>
      </c>
      <c r="AF1345" s="88" t="s">
        <v>181</v>
      </c>
      <c r="AG1345" s="88">
        <v>1</v>
      </c>
      <c r="AM1345" s="88" t="s">
        <v>2360</v>
      </c>
      <c r="AN1345" s="88" t="s">
        <v>2361</v>
      </c>
      <c r="AO1345" s="88" t="s">
        <v>106</v>
      </c>
      <c r="AP1345" s="133" t="str">
        <f t="shared" si="80"/>
        <v>21</v>
      </c>
      <c r="AQ1345" s="133" t="str">
        <f t="shared" si="81"/>
        <v>12</v>
      </c>
      <c r="AR1345" s="133">
        <f t="shared" si="82"/>
        <v>2021</v>
      </c>
      <c r="AS1345" s="133" t="str">
        <f t="shared" si="83"/>
        <v>décembre</v>
      </c>
    </row>
    <row r="1346" spans="1:45" hidden="1" x14ac:dyDescent="0.25">
      <c r="A1346" s="88" t="s">
        <v>2594</v>
      </c>
      <c r="B1346" s="90">
        <v>44551</v>
      </c>
      <c r="C1346" s="88">
        <v>1</v>
      </c>
      <c r="D1346" s="88" t="s">
        <v>101</v>
      </c>
      <c r="E1346" s="126">
        <v>180000</v>
      </c>
      <c r="F1346" s="88">
        <v>7</v>
      </c>
      <c r="H1346" s="88" t="s">
        <v>383</v>
      </c>
      <c r="I1346" s="88">
        <v>8140</v>
      </c>
      <c r="J1346" s="88">
        <v>35000</v>
      </c>
      <c r="K1346" s="88">
        <v>35238</v>
      </c>
      <c r="L1346" s="88" t="s">
        <v>123</v>
      </c>
      <c r="M1346" s="89">
        <v>35</v>
      </c>
      <c r="P1346" s="88" t="s">
        <v>2358</v>
      </c>
      <c r="S1346" s="88">
        <v>109</v>
      </c>
      <c r="U1346" s="88">
        <v>125</v>
      </c>
      <c r="V1346" s="88" t="s">
        <v>2595</v>
      </c>
      <c r="AC1346" s="88">
        <v>2</v>
      </c>
      <c r="AD1346" s="88">
        <v>3</v>
      </c>
      <c r="AE1346" s="88" t="s">
        <v>107</v>
      </c>
      <c r="AG1346" s="88">
        <v>0</v>
      </c>
      <c r="AM1346" s="88" t="s">
        <v>2360</v>
      </c>
      <c r="AN1346" s="88" t="s">
        <v>2361</v>
      </c>
      <c r="AO1346" s="88" t="s">
        <v>106</v>
      </c>
      <c r="AP1346" s="133" t="str">
        <f t="shared" si="80"/>
        <v>21</v>
      </c>
      <c r="AQ1346" s="133" t="str">
        <f t="shared" si="81"/>
        <v>12</v>
      </c>
      <c r="AR1346" s="133">
        <f t="shared" si="82"/>
        <v>2021</v>
      </c>
      <c r="AS1346" s="133" t="str">
        <f t="shared" si="83"/>
        <v>décembre</v>
      </c>
    </row>
    <row r="1347" spans="1:45" hidden="1" x14ac:dyDescent="0.25">
      <c r="A1347" s="88" t="s">
        <v>2596</v>
      </c>
      <c r="B1347" s="90">
        <v>44550</v>
      </c>
      <c r="C1347" s="88">
        <v>1</v>
      </c>
      <c r="D1347" s="88" t="s">
        <v>101</v>
      </c>
      <c r="E1347" s="126">
        <v>684500</v>
      </c>
      <c r="F1347" s="88">
        <v>7</v>
      </c>
      <c r="H1347" s="88" t="s">
        <v>512</v>
      </c>
      <c r="I1347" s="88">
        <v>1570</v>
      </c>
      <c r="J1347" s="88">
        <v>35000</v>
      </c>
      <c r="K1347" s="88">
        <v>35238</v>
      </c>
      <c r="L1347" s="88" t="s">
        <v>123</v>
      </c>
      <c r="M1347" s="89">
        <v>35</v>
      </c>
      <c r="P1347" s="88" t="s">
        <v>1933</v>
      </c>
      <c r="S1347" s="88">
        <v>37</v>
      </c>
      <c r="T1347" s="88" t="s">
        <v>2597</v>
      </c>
      <c r="AC1347" s="88">
        <v>1</v>
      </c>
      <c r="AD1347" s="88">
        <v>2</v>
      </c>
      <c r="AE1347" s="88" t="s">
        <v>108</v>
      </c>
      <c r="AF1347" s="88" t="s">
        <v>328</v>
      </c>
      <c r="AG1347" s="88">
        <v>6</v>
      </c>
      <c r="AM1347" s="88" t="s">
        <v>1935</v>
      </c>
      <c r="AN1347" s="88" t="s">
        <v>1578</v>
      </c>
      <c r="AO1347" s="88" t="s">
        <v>106</v>
      </c>
      <c r="AP1347" s="133" t="str">
        <f t="shared" ref="AP1347:AP1410" si="84">TEXT(DAY(B1347),"jj")</f>
        <v>20</v>
      </c>
      <c r="AQ1347" s="133" t="str">
        <f t="shared" ref="AQ1347:AQ1410" si="85">TEXT(MONTH(B1347),"jj")</f>
        <v>12</v>
      </c>
      <c r="AR1347" s="133">
        <f t="shared" ref="AR1347:AR1410" si="86">YEAR(B1347)</f>
        <v>2021</v>
      </c>
      <c r="AS1347" s="133" t="str">
        <f t="shared" ref="AS1347:AS1410" si="87">TEXT(B1347, "mmmm")</f>
        <v>décembre</v>
      </c>
    </row>
    <row r="1348" spans="1:45" hidden="1" x14ac:dyDescent="0.25">
      <c r="A1348" s="88" t="s">
        <v>2596</v>
      </c>
      <c r="B1348" s="90">
        <v>44550</v>
      </c>
      <c r="C1348" s="88">
        <v>1</v>
      </c>
      <c r="D1348" s="88" t="s">
        <v>101</v>
      </c>
      <c r="E1348" s="126">
        <v>684500</v>
      </c>
      <c r="F1348" s="88">
        <v>7</v>
      </c>
      <c r="H1348" s="88" t="s">
        <v>512</v>
      </c>
      <c r="I1348" s="88">
        <v>1570</v>
      </c>
      <c r="J1348" s="88">
        <v>35000</v>
      </c>
      <c r="K1348" s="88">
        <v>35238</v>
      </c>
      <c r="L1348" s="88" t="s">
        <v>123</v>
      </c>
      <c r="M1348" s="89">
        <v>35</v>
      </c>
      <c r="P1348" s="88" t="s">
        <v>1933</v>
      </c>
      <c r="S1348" s="88">
        <v>31</v>
      </c>
      <c r="AC1348" s="88">
        <v>1</v>
      </c>
      <c r="AD1348" s="88">
        <v>3</v>
      </c>
      <c r="AE1348" s="88" t="s">
        <v>107</v>
      </c>
      <c r="AG1348" s="88">
        <v>0</v>
      </c>
      <c r="AM1348" s="88" t="s">
        <v>1935</v>
      </c>
      <c r="AN1348" s="88" t="s">
        <v>1578</v>
      </c>
      <c r="AO1348" s="88" t="s">
        <v>106</v>
      </c>
      <c r="AP1348" s="133" t="str">
        <f t="shared" si="84"/>
        <v>20</v>
      </c>
      <c r="AQ1348" s="133" t="str">
        <f t="shared" si="85"/>
        <v>12</v>
      </c>
      <c r="AR1348" s="133">
        <f t="shared" si="86"/>
        <v>2021</v>
      </c>
      <c r="AS1348" s="133" t="str">
        <f t="shared" si="87"/>
        <v>décembre</v>
      </c>
    </row>
    <row r="1349" spans="1:45" hidden="1" x14ac:dyDescent="0.25">
      <c r="A1349" s="88" t="s">
        <v>2598</v>
      </c>
      <c r="B1349" s="90">
        <v>44540</v>
      </c>
      <c r="C1349" s="88">
        <v>1</v>
      </c>
      <c r="D1349" s="88" t="s">
        <v>101</v>
      </c>
      <c r="E1349" s="126">
        <v>475000</v>
      </c>
      <c r="F1349" s="88">
        <v>11</v>
      </c>
      <c r="H1349" s="88" t="s">
        <v>347</v>
      </c>
      <c r="I1349" s="88">
        <v>2720</v>
      </c>
      <c r="J1349" s="88">
        <v>35000</v>
      </c>
      <c r="K1349" s="88">
        <v>35238</v>
      </c>
      <c r="L1349" s="88" t="s">
        <v>123</v>
      </c>
      <c r="M1349" s="89">
        <v>35</v>
      </c>
      <c r="P1349" s="88" t="s">
        <v>632</v>
      </c>
      <c r="S1349" s="88">
        <v>704</v>
      </c>
      <c r="AC1349" s="88">
        <v>1</v>
      </c>
      <c r="AD1349" s="88">
        <v>2</v>
      </c>
      <c r="AE1349" s="88" t="s">
        <v>108</v>
      </c>
      <c r="AF1349" s="88" t="s">
        <v>253</v>
      </c>
      <c r="AG1349" s="88">
        <v>4</v>
      </c>
      <c r="AM1349" s="88" t="s">
        <v>633</v>
      </c>
      <c r="AN1349" s="88" t="s">
        <v>634</v>
      </c>
      <c r="AO1349" s="88" t="s">
        <v>106</v>
      </c>
      <c r="AP1349" s="133" t="str">
        <f t="shared" si="84"/>
        <v>10</v>
      </c>
      <c r="AQ1349" s="133" t="str">
        <f t="shared" si="85"/>
        <v>12</v>
      </c>
      <c r="AR1349" s="133">
        <f t="shared" si="86"/>
        <v>2021</v>
      </c>
      <c r="AS1349" s="133" t="str">
        <f t="shared" si="87"/>
        <v>décembre</v>
      </c>
    </row>
    <row r="1350" spans="1:45" hidden="1" x14ac:dyDescent="0.25">
      <c r="A1350" s="88" t="s">
        <v>2598</v>
      </c>
      <c r="B1350" s="90">
        <v>44540</v>
      </c>
      <c r="C1350" s="88">
        <v>1</v>
      </c>
      <c r="D1350" s="88" t="s">
        <v>101</v>
      </c>
      <c r="E1350" s="126">
        <v>475000</v>
      </c>
      <c r="F1350" s="88">
        <v>11</v>
      </c>
      <c r="H1350" s="88" t="s">
        <v>347</v>
      </c>
      <c r="I1350" s="88">
        <v>2720</v>
      </c>
      <c r="J1350" s="88">
        <v>35000</v>
      </c>
      <c r="K1350" s="88">
        <v>35238</v>
      </c>
      <c r="L1350" s="88" t="s">
        <v>123</v>
      </c>
      <c r="M1350" s="89">
        <v>35</v>
      </c>
      <c r="P1350" s="88" t="s">
        <v>632</v>
      </c>
      <c r="S1350" s="88">
        <v>80</v>
      </c>
      <c r="AC1350" s="88">
        <v>1</v>
      </c>
      <c r="AD1350" s="88">
        <v>3</v>
      </c>
      <c r="AE1350" s="88" t="s">
        <v>107</v>
      </c>
      <c r="AG1350" s="88">
        <v>0</v>
      </c>
      <c r="AM1350" s="88" t="s">
        <v>633</v>
      </c>
      <c r="AN1350" s="88" t="s">
        <v>634</v>
      </c>
      <c r="AO1350" s="88" t="s">
        <v>106</v>
      </c>
      <c r="AP1350" s="133" t="str">
        <f t="shared" si="84"/>
        <v>10</v>
      </c>
      <c r="AQ1350" s="133" t="str">
        <f t="shared" si="85"/>
        <v>12</v>
      </c>
      <c r="AR1350" s="133">
        <f t="shared" si="86"/>
        <v>2021</v>
      </c>
      <c r="AS1350" s="133" t="str">
        <f t="shared" si="87"/>
        <v>décembre</v>
      </c>
    </row>
    <row r="1351" spans="1:45" hidden="1" x14ac:dyDescent="0.25">
      <c r="A1351" s="88" t="s">
        <v>2598</v>
      </c>
      <c r="B1351" s="90">
        <v>44540</v>
      </c>
      <c r="C1351" s="88">
        <v>1</v>
      </c>
      <c r="D1351" s="88" t="s">
        <v>101</v>
      </c>
      <c r="E1351" s="126">
        <v>475000</v>
      </c>
      <c r="F1351" s="88">
        <v>11</v>
      </c>
      <c r="H1351" s="88" t="s">
        <v>347</v>
      </c>
      <c r="I1351" s="88">
        <v>2720</v>
      </c>
      <c r="J1351" s="88">
        <v>35000</v>
      </c>
      <c r="K1351" s="88">
        <v>35238</v>
      </c>
      <c r="L1351" s="88" t="s">
        <v>123</v>
      </c>
      <c r="M1351" s="89">
        <v>35</v>
      </c>
      <c r="P1351" s="88" t="s">
        <v>632</v>
      </c>
      <c r="S1351" s="88">
        <v>79</v>
      </c>
      <c r="AC1351" s="88">
        <v>1</v>
      </c>
      <c r="AD1351" s="88">
        <v>3</v>
      </c>
      <c r="AE1351" s="88" t="s">
        <v>107</v>
      </c>
      <c r="AG1351" s="88">
        <v>0</v>
      </c>
      <c r="AM1351" s="88" t="s">
        <v>633</v>
      </c>
      <c r="AN1351" s="88" t="s">
        <v>634</v>
      </c>
      <c r="AO1351" s="88" t="s">
        <v>106</v>
      </c>
      <c r="AP1351" s="133" t="str">
        <f t="shared" si="84"/>
        <v>10</v>
      </c>
      <c r="AQ1351" s="133" t="str">
        <f t="shared" si="85"/>
        <v>12</v>
      </c>
      <c r="AR1351" s="133">
        <f t="shared" si="86"/>
        <v>2021</v>
      </c>
      <c r="AS1351" s="133" t="str">
        <f t="shared" si="87"/>
        <v>décembre</v>
      </c>
    </row>
    <row r="1352" spans="1:45" hidden="1" x14ac:dyDescent="0.25">
      <c r="A1352" s="88" t="s">
        <v>2599</v>
      </c>
      <c r="B1352" s="90">
        <v>44547</v>
      </c>
      <c r="C1352" s="88">
        <v>1</v>
      </c>
      <c r="D1352" s="88" t="s">
        <v>101</v>
      </c>
      <c r="E1352" s="126">
        <v>77000</v>
      </c>
      <c r="F1352" s="88">
        <v>26</v>
      </c>
      <c r="H1352" s="88" t="s">
        <v>236</v>
      </c>
      <c r="I1352" s="88">
        <v>5710</v>
      </c>
      <c r="J1352" s="88">
        <v>35000</v>
      </c>
      <c r="K1352" s="88">
        <v>35238</v>
      </c>
      <c r="L1352" s="88" t="s">
        <v>123</v>
      </c>
      <c r="M1352" s="89">
        <v>35</v>
      </c>
      <c r="P1352" s="88" t="s">
        <v>591</v>
      </c>
      <c r="S1352" s="88">
        <v>42</v>
      </c>
      <c r="T1352" s="88" t="s">
        <v>2600</v>
      </c>
      <c r="AC1352" s="88">
        <v>1</v>
      </c>
      <c r="AD1352" s="88">
        <v>3</v>
      </c>
      <c r="AE1352" s="88" t="s">
        <v>107</v>
      </c>
      <c r="AG1352" s="88">
        <v>0</v>
      </c>
      <c r="AM1352" s="88" t="s">
        <v>592</v>
      </c>
      <c r="AN1352" s="88" t="s">
        <v>593</v>
      </c>
      <c r="AO1352" s="88" t="s">
        <v>106</v>
      </c>
      <c r="AP1352" s="133" t="str">
        <f t="shared" si="84"/>
        <v>17</v>
      </c>
      <c r="AQ1352" s="133" t="str">
        <f t="shared" si="85"/>
        <v>12</v>
      </c>
      <c r="AR1352" s="133">
        <f t="shared" si="86"/>
        <v>2021</v>
      </c>
      <c r="AS1352" s="133" t="str">
        <f t="shared" si="87"/>
        <v>décembre</v>
      </c>
    </row>
    <row r="1353" spans="1:45" hidden="1" x14ac:dyDescent="0.25">
      <c r="A1353" s="88" t="s">
        <v>2601</v>
      </c>
      <c r="B1353" s="90">
        <v>44558</v>
      </c>
      <c r="C1353" s="88">
        <v>1</v>
      </c>
      <c r="D1353" s="88" t="s">
        <v>101</v>
      </c>
      <c r="E1353" s="126">
        <v>40000</v>
      </c>
      <c r="F1353" s="88">
        <v>16</v>
      </c>
      <c r="H1353" s="88" t="s">
        <v>469</v>
      </c>
      <c r="I1353" s="88">
        <v>2651</v>
      </c>
      <c r="J1353" s="88">
        <v>35000</v>
      </c>
      <c r="K1353" s="88">
        <v>35238</v>
      </c>
      <c r="L1353" s="88" t="s">
        <v>123</v>
      </c>
      <c r="M1353" s="89">
        <v>35</v>
      </c>
      <c r="P1353" s="88" t="s">
        <v>721</v>
      </c>
      <c r="S1353" s="88">
        <v>12</v>
      </c>
      <c r="AC1353" s="88">
        <v>1</v>
      </c>
      <c r="AD1353" s="88">
        <v>3</v>
      </c>
      <c r="AE1353" s="88" t="s">
        <v>107</v>
      </c>
      <c r="AG1353" s="88">
        <v>0</v>
      </c>
      <c r="AM1353" s="88" t="s">
        <v>722</v>
      </c>
      <c r="AN1353" s="88" t="s">
        <v>723</v>
      </c>
      <c r="AO1353" s="88" t="s">
        <v>106</v>
      </c>
      <c r="AP1353" s="133" t="str">
        <f t="shared" si="84"/>
        <v>28</v>
      </c>
      <c r="AQ1353" s="133" t="str">
        <f t="shared" si="85"/>
        <v>12</v>
      </c>
      <c r="AR1353" s="133">
        <f t="shared" si="86"/>
        <v>2021</v>
      </c>
      <c r="AS1353" s="133" t="str">
        <f t="shared" si="87"/>
        <v>décembre</v>
      </c>
    </row>
    <row r="1354" spans="1:45" hidden="1" x14ac:dyDescent="0.25">
      <c r="A1354" s="88" t="s">
        <v>2602</v>
      </c>
      <c r="B1354" s="90">
        <v>44545</v>
      </c>
      <c r="C1354" s="88">
        <v>1</v>
      </c>
      <c r="D1354" s="88" t="s">
        <v>101</v>
      </c>
      <c r="E1354" s="126">
        <v>240000</v>
      </c>
      <c r="F1354" s="88">
        <v>4</v>
      </c>
      <c r="H1354" s="88" t="s">
        <v>651</v>
      </c>
      <c r="I1354" s="88">
        <v>1640</v>
      </c>
      <c r="J1354" s="88">
        <v>35000</v>
      </c>
      <c r="K1354" s="88">
        <v>35238</v>
      </c>
      <c r="L1354" s="88" t="s">
        <v>123</v>
      </c>
      <c r="M1354" s="89">
        <v>35</v>
      </c>
      <c r="P1354" s="88" t="s">
        <v>2603</v>
      </c>
      <c r="S1354" s="88">
        <v>19</v>
      </c>
      <c r="AC1354" s="88">
        <v>1</v>
      </c>
      <c r="AD1354" s="88">
        <v>3</v>
      </c>
      <c r="AE1354" s="88" t="s">
        <v>107</v>
      </c>
      <c r="AG1354" s="88">
        <v>0</v>
      </c>
      <c r="AM1354" s="88" t="s">
        <v>2604</v>
      </c>
      <c r="AN1354" s="88" t="s">
        <v>2605</v>
      </c>
      <c r="AO1354" s="88" t="s">
        <v>106</v>
      </c>
      <c r="AP1354" s="133" t="str">
        <f t="shared" si="84"/>
        <v>15</v>
      </c>
      <c r="AQ1354" s="133" t="str">
        <f t="shared" si="85"/>
        <v>12</v>
      </c>
      <c r="AR1354" s="133">
        <f t="shared" si="86"/>
        <v>2021</v>
      </c>
      <c r="AS1354" s="133" t="str">
        <f t="shared" si="87"/>
        <v>décembre</v>
      </c>
    </row>
    <row r="1355" spans="1:45" hidden="1" x14ac:dyDescent="0.25">
      <c r="A1355" s="88" t="s">
        <v>2602</v>
      </c>
      <c r="B1355" s="90">
        <v>44545</v>
      </c>
      <c r="C1355" s="88">
        <v>1</v>
      </c>
      <c r="D1355" s="88" t="s">
        <v>101</v>
      </c>
      <c r="E1355" s="126">
        <v>240000</v>
      </c>
      <c r="F1355" s="88">
        <v>4</v>
      </c>
      <c r="H1355" s="88" t="s">
        <v>651</v>
      </c>
      <c r="I1355" s="88">
        <v>1640</v>
      </c>
      <c r="J1355" s="88">
        <v>35000</v>
      </c>
      <c r="K1355" s="88">
        <v>35238</v>
      </c>
      <c r="L1355" s="88" t="s">
        <v>123</v>
      </c>
      <c r="M1355" s="89">
        <v>35</v>
      </c>
      <c r="P1355" s="88" t="s">
        <v>2603</v>
      </c>
      <c r="S1355" s="88">
        <v>19</v>
      </c>
      <c r="AC1355" s="88">
        <v>1</v>
      </c>
      <c r="AD1355" s="88">
        <v>2</v>
      </c>
      <c r="AE1355" s="88" t="s">
        <v>108</v>
      </c>
      <c r="AF1355" s="88" t="s">
        <v>333</v>
      </c>
      <c r="AG1355" s="88">
        <v>4</v>
      </c>
      <c r="AM1355" s="88" t="s">
        <v>2604</v>
      </c>
      <c r="AN1355" s="88" t="s">
        <v>2605</v>
      </c>
      <c r="AO1355" s="88" t="s">
        <v>106</v>
      </c>
      <c r="AP1355" s="133" t="str">
        <f t="shared" si="84"/>
        <v>15</v>
      </c>
      <c r="AQ1355" s="133" t="str">
        <f t="shared" si="85"/>
        <v>12</v>
      </c>
      <c r="AR1355" s="133">
        <f t="shared" si="86"/>
        <v>2021</v>
      </c>
      <c r="AS1355" s="133" t="str">
        <f t="shared" si="87"/>
        <v>décembre</v>
      </c>
    </row>
    <row r="1356" spans="1:45" hidden="1" x14ac:dyDescent="0.25">
      <c r="A1356" s="88" t="s">
        <v>2602</v>
      </c>
      <c r="B1356" s="90">
        <v>44545</v>
      </c>
      <c r="C1356" s="88">
        <v>1</v>
      </c>
      <c r="D1356" s="88" t="s">
        <v>101</v>
      </c>
      <c r="E1356" s="126">
        <v>240000</v>
      </c>
      <c r="F1356" s="88">
        <v>4</v>
      </c>
      <c r="H1356" s="88" t="s">
        <v>651</v>
      </c>
      <c r="I1356" s="88">
        <v>1640</v>
      </c>
      <c r="J1356" s="88">
        <v>35000</v>
      </c>
      <c r="K1356" s="88">
        <v>35238</v>
      </c>
      <c r="L1356" s="88" t="s">
        <v>123</v>
      </c>
      <c r="M1356" s="89">
        <v>35</v>
      </c>
      <c r="P1356" s="88" t="s">
        <v>2603</v>
      </c>
      <c r="S1356" s="88">
        <v>18</v>
      </c>
      <c r="U1356" s="88">
        <v>21</v>
      </c>
      <c r="W1356" s="88">
        <v>26</v>
      </c>
      <c r="Y1356" s="88">
        <v>35</v>
      </c>
      <c r="AC1356" s="88">
        <v>4</v>
      </c>
      <c r="AD1356" s="88">
        <v>2</v>
      </c>
      <c r="AE1356" s="88" t="s">
        <v>108</v>
      </c>
      <c r="AF1356" s="88" t="s">
        <v>133</v>
      </c>
      <c r="AG1356" s="88">
        <v>2</v>
      </c>
      <c r="AM1356" s="88" t="s">
        <v>2604</v>
      </c>
      <c r="AN1356" s="88" t="s">
        <v>2605</v>
      </c>
      <c r="AO1356" s="88" t="s">
        <v>106</v>
      </c>
      <c r="AP1356" s="133" t="str">
        <f t="shared" si="84"/>
        <v>15</v>
      </c>
      <c r="AQ1356" s="133" t="str">
        <f t="shared" si="85"/>
        <v>12</v>
      </c>
      <c r="AR1356" s="133">
        <f t="shared" si="86"/>
        <v>2021</v>
      </c>
      <c r="AS1356" s="133" t="str">
        <f t="shared" si="87"/>
        <v>décembre</v>
      </c>
    </row>
    <row r="1357" spans="1:45" hidden="1" x14ac:dyDescent="0.25">
      <c r="A1357" s="88" t="s">
        <v>2602</v>
      </c>
      <c r="B1357" s="90">
        <v>44545</v>
      </c>
      <c r="C1357" s="88">
        <v>1</v>
      </c>
      <c r="D1357" s="88" t="s">
        <v>101</v>
      </c>
      <c r="E1357" s="126">
        <v>240000</v>
      </c>
      <c r="F1357" s="88">
        <v>4</v>
      </c>
      <c r="H1357" s="88" t="s">
        <v>651</v>
      </c>
      <c r="I1357" s="88">
        <v>1640</v>
      </c>
      <c r="J1357" s="88">
        <v>35000</v>
      </c>
      <c r="K1357" s="88">
        <v>35238</v>
      </c>
      <c r="L1357" s="88" t="s">
        <v>123</v>
      </c>
      <c r="M1357" s="89">
        <v>35</v>
      </c>
      <c r="P1357" s="88" t="s">
        <v>2603</v>
      </c>
      <c r="S1357" s="88">
        <v>16</v>
      </c>
      <c r="AC1357" s="88">
        <v>1</v>
      </c>
      <c r="AD1357" s="88">
        <v>3</v>
      </c>
      <c r="AE1357" s="88" t="s">
        <v>107</v>
      </c>
      <c r="AG1357" s="88">
        <v>0</v>
      </c>
      <c r="AM1357" s="88" t="s">
        <v>2604</v>
      </c>
      <c r="AN1357" s="88" t="s">
        <v>2605</v>
      </c>
      <c r="AO1357" s="88" t="s">
        <v>106</v>
      </c>
      <c r="AP1357" s="133" t="str">
        <f t="shared" si="84"/>
        <v>15</v>
      </c>
      <c r="AQ1357" s="133" t="str">
        <f t="shared" si="85"/>
        <v>12</v>
      </c>
      <c r="AR1357" s="133">
        <f t="shared" si="86"/>
        <v>2021</v>
      </c>
      <c r="AS1357" s="133" t="str">
        <f t="shared" si="87"/>
        <v>décembre</v>
      </c>
    </row>
    <row r="1358" spans="1:45" hidden="1" x14ac:dyDescent="0.25">
      <c r="A1358" s="88" t="s">
        <v>2602</v>
      </c>
      <c r="B1358" s="90">
        <v>44545</v>
      </c>
      <c r="C1358" s="88">
        <v>1</v>
      </c>
      <c r="D1358" s="88" t="s">
        <v>101</v>
      </c>
      <c r="E1358" s="126">
        <v>240000</v>
      </c>
      <c r="F1358" s="88">
        <v>4</v>
      </c>
      <c r="H1358" s="88" t="s">
        <v>651</v>
      </c>
      <c r="I1358" s="88">
        <v>1640</v>
      </c>
      <c r="J1358" s="88">
        <v>35000</v>
      </c>
      <c r="K1358" s="88">
        <v>35238</v>
      </c>
      <c r="L1358" s="88" t="s">
        <v>123</v>
      </c>
      <c r="M1358" s="89">
        <v>35</v>
      </c>
      <c r="P1358" s="88" t="s">
        <v>2603</v>
      </c>
      <c r="S1358" s="88">
        <v>18</v>
      </c>
      <c r="U1358" s="88">
        <v>21</v>
      </c>
      <c r="W1358" s="88">
        <v>26</v>
      </c>
      <c r="Y1358" s="88">
        <v>35</v>
      </c>
      <c r="AC1358" s="88">
        <v>4</v>
      </c>
      <c r="AD1358" s="88">
        <v>3</v>
      </c>
      <c r="AE1358" s="88" t="s">
        <v>107</v>
      </c>
      <c r="AG1358" s="88">
        <v>0</v>
      </c>
      <c r="AM1358" s="88" t="s">
        <v>2604</v>
      </c>
      <c r="AN1358" s="88" t="s">
        <v>2605</v>
      </c>
      <c r="AO1358" s="88" t="s">
        <v>106</v>
      </c>
      <c r="AP1358" s="133" t="str">
        <f t="shared" si="84"/>
        <v>15</v>
      </c>
      <c r="AQ1358" s="133" t="str">
        <f t="shared" si="85"/>
        <v>12</v>
      </c>
      <c r="AR1358" s="133">
        <f t="shared" si="86"/>
        <v>2021</v>
      </c>
      <c r="AS1358" s="133" t="str">
        <f t="shared" si="87"/>
        <v>décembre</v>
      </c>
    </row>
    <row r="1359" spans="1:45" hidden="1" x14ac:dyDescent="0.25">
      <c r="A1359" s="88" t="s">
        <v>2602</v>
      </c>
      <c r="B1359" s="90">
        <v>44545</v>
      </c>
      <c r="C1359" s="88">
        <v>1</v>
      </c>
      <c r="D1359" s="88" t="s">
        <v>101</v>
      </c>
      <c r="E1359" s="126">
        <v>240000</v>
      </c>
      <c r="F1359" s="88">
        <v>4</v>
      </c>
      <c r="H1359" s="88" t="s">
        <v>651</v>
      </c>
      <c r="I1359" s="88">
        <v>1640</v>
      </c>
      <c r="J1359" s="88">
        <v>35000</v>
      </c>
      <c r="K1359" s="88">
        <v>35238</v>
      </c>
      <c r="L1359" s="88" t="s">
        <v>123</v>
      </c>
      <c r="M1359" s="89">
        <v>35</v>
      </c>
      <c r="P1359" s="88" t="s">
        <v>2603</v>
      </c>
      <c r="S1359" s="88">
        <v>18</v>
      </c>
      <c r="U1359" s="88">
        <v>21</v>
      </c>
      <c r="W1359" s="88">
        <v>26</v>
      </c>
      <c r="Y1359" s="88">
        <v>35</v>
      </c>
      <c r="AC1359" s="88">
        <v>4</v>
      </c>
      <c r="AD1359" s="88">
        <v>3</v>
      </c>
      <c r="AE1359" s="88" t="s">
        <v>107</v>
      </c>
      <c r="AG1359" s="88">
        <v>0</v>
      </c>
      <c r="AM1359" s="88" t="s">
        <v>2604</v>
      </c>
      <c r="AN1359" s="88" t="s">
        <v>2605</v>
      </c>
      <c r="AO1359" s="88" t="s">
        <v>106</v>
      </c>
      <c r="AP1359" s="133" t="str">
        <f t="shared" si="84"/>
        <v>15</v>
      </c>
      <c r="AQ1359" s="133" t="str">
        <f t="shared" si="85"/>
        <v>12</v>
      </c>
      <c r="AR1359" s="133">
        <f t="shared" si="86"/>
        <v>2021</v>
      </c>
      <c r="AS1359" s="133" t="str">
        <f t="shared" si="87"/>
        <v>décembre</v>
      </c>
    </row>
    <row r="1360" spans="1:45" hidden="1" x14ac:dyDescent="0.25">
      <c r="A1360" s="88" t="s">
        <v>2602</v>
      </c>
      <c r="B1360" s="90">
        <v>44545</v>
      </c>
      <c r="C1360" s="88">
        <v>1</v>
      </c>
      <c r="D1360" s="88" t="s">
        <v>101</v>
      </c>
      <c r="E1360" s="126">
        <v>240000</v>
      </c>
      <c r="F1360" s="88">
        <v>4</v>
      </c>
      <c r="H1360" s="88" t="s">
        <v>651</v>
      </c>
      <c r="I1360" s="88">
        <v>1640</v>
      </c>
      <c r="J1360" s="88">
        <v>35000</v>
      </c>
      <c r="K1360" s="88">
        <v>35238</v>
      </c>
      <c r="L1360" s="88" t="s">
        <v>123</v>
      </c>
      <c r="M1360" s="89">
        <v>35</v>
      </c>
      <c r="P1360" s="88" t="s">
        <v>2603</v>
      </c>
      <c r="S1360" s="88">
        <v>19</v>
      </c>
      <c r="AC1360" s="88">
        <v>1</v>
      </c>
      <c r="AD1360" s="88">
        <v>3</v>
      </c>
      <c r="AE1360" s="88" t="s">
        <v>107</v>
      </c>
      <c r="AG1360" s="88">
        <v>0</v>
      </c>
      <c r="AM1360" s="88" t="s">
        <v>2604</v>
      </c>
      <c r="AN1360" s="88" t="s">
        <v>2605</v>
      </c>
      <c r="AO1360" s="88" t="s">
        <v>106</v>
      </c>
      <c r="AP1360" s="133" t="str">
        <f t="shared" si="84"/>
        <v>15</v>
      </c>
      <c r="AQ1360" s="133" t="str">
        <f t="shared" si="85"/>
        <v>12</v>
      </c>
      <c r="AR1360" s="133">
        <f t="shared" si="86"/>
        <v>2021</v>
      </c>
      <c r="AS1360" s="133" t="str">
        <f t="shared" si="87"/>
        <v>décembre</v>
      </c>
    </row>
    <row r="1361" spans="1:45" hidden="1" x14ac:dyDescent="0.25">
      <c r="A1361" s="88" t="s">
        <v>2602</v>
      </c>
      <c r="B1361" s="90">
        <v>44545</v>
      </c>
      <c r="C1361" s="88">
        <v>1</v>
      </c>
      <c r="D1361" s="88" t="s">
        <v>101</v>
      </c>
      <c r="E1361" s="126">
        <v>240000</v>
      </c>
      <c r="F1361" s="88">
        <v>4</v>
      </c>
      <c r="H1361" s="88" t="s">
        <v>651</v>
      </c>
      <c r="I1361" s="88">
        <v>1640</v>
      </c>
      <c r="J1361" s="88">
        <v>35000</v>
      </c>
      <c r="K1361" s="88">
        <v>35238</v>
      </c>
      <c r="L1361" s="88" t="s">
        <v>123</v>
      </c>
      <c r="M1361" s="89">
        <v>35</v>
      </c>
      <c r="P1361" s="88" t="s">
        <v>2603</v>
      </c>
      <c r="S1361" s="88">
        <v>19</v>
      </c>
      <c r="AC1361" s="88">
        <v>1</v>
      </c>
      <c r="AD1361" s="88">
        <v>3</v>
      </c>
      <c r="AE1361" s="88" t="s">
        <v>107</v>
      </c>
      <c r="AG1361" s="88">
        <v>0</v>
      </c>
      <c r="AM1361" s="88" t="s">
        <v>2604</v>
      </c>
      <c r="AN1361" s="88" t="s">
        <v>2605</v>
      </c>
      <c r="AO1361" s="88" t="s">
        <v>106</v>
      </c>
      <c r="AP1361" s="133" t="str">
        <f t="shared" si="84"/>
        <v>15</v>
      </c>
      <c r="AQ1361" s="133" t="str">
        <f t="shared" si="85"/>
        <v>12</v>
      </c>
      <c r="AR1361" s="133">
        <f t="shared" si="86"/>
        <v>2021</v>
      </c>
      <c r="AS1361" s="133" t="str">
        <f t="shared" si="87"/>
        <v>décembre</v>
      </c>
    </row>
    <row r="1362" spans="1:45" hidden="1" x14ac:dyDescent="0.25">
      <c r="A1362" s="88" t="s">
        <v>2606</v>
      </c>
      <c r="B1362" s="90">
        <v>44533</v>
      </c>
      <c r="C1362" s="88">
        <v>1</v>
      </c>
      <c r="D1362" s="88" t="s">
        <v>119</v>
      </c>
      <c r="E1362" s="126">
        <v>599000</v>
      </c>
      <c r="K1362" s="88">
        <v>35238</v>
      </c>
      <c r="L1362" s="88" t="s">
        <v>123</v>
      </c>
      <c r="M1362" s="89">
        <v>35</v>
      </c>
      <c r="P1362" s="88" t="s">
        <v>765</v>
      </c>
      <c r="S1362" s="88">
        <v>17</v>
      </c>
      <c r="AC1362" s="88">
        <v>1</v>
      </c>
      <c r="AM1362" s="88" t="s">
        <v>766</v>
      </c>
      <c r="AN1362" s="88" t="s">
        <v>767</v>
      </c>
      <c r="AO1362" s="88" t="s">
        <v>106</v>
      </c>
      <c r="AP1362" s="133" t="str">
        <f t="shared" si="84"/>
        <v>03</v>
      </c>
      <c r="AQ1362" s="133" t="str">
        <f t="shared" si="85"/>
        <v>12</v>
      </c>
      <c r="AR1362" s="133">
        <f t="shared" si="86"/>
        <v>2021</v>
      </c>
      <c r="AS1362" s="133" t="str">
        <f t="shared" si="87"/>
        <v>décembre</v>
      </c>
    </row>
    <row r="1363" spans="1:45" hidden="1" x14ac:dyDescent="0.25">
      <c r="A1363" s="88" t="s">
        <v>2607</v>
      </c>
      <c r="B1363" s="90">
        <v>44551</v>
      </c>
      <c r="C1363" s="88">
        <v>1</v>
      </c>
      <c r="D1363" s="88" t="s">
        <v>101</v>
      </c>
      <c r="E1363" s="126">
        <v>148500</v>
      </c>
      <c r="F1363" s="88">
        <v>21</v>
      </c>
      <c r="H1363" s="88" t="s">
        <v>447</v>
      </c>
      <c r="I1363" s="88">
        <v>6850</v>
      </c>
      <c r="J1363" s="88">
        <v>35000</v>
      </c>
      <c r="K1363" s="88">
        <v>35238</v>
      </c>
      <c r="L1363" s="88" t="s">
        <v>123</v>
      </c>
      <c r="M1363" s="89">
        <v>35</v>
      </c>
      <c r="P1363" s="88" t="s">
        <v>1085</v>
      </c>
      <c r="S1363" s="88">
        <v>18</v>
      </c>
      <c r="T1363" s="88" t="s">
        <v>2608</v>
      </c>
      <c r="AC1363" s="88">
        <v>1</v>
      </c>
      <c r="AD1363" s="88">
        <v>2</v>
      </c>
      <c r="AE1363" s="88" t="s">
        <v>108</v>
      </c>
      <c r="AF1363" s="88" t="s">
        <v>192</v>
      </c>
      <c r="AG1363" s="88">
        <v>1</v>
      </c>
      <c r="AM1363" s="88" t="s">
        <v>1087</v>
      </c>
      <c r="AN1363" s="88" t="s">
        <v>1088</v>
      </c>
      <c r="AO1363" s="88" t="s">
        <v>106</v>
      </c>
      <c r="AP1363" s="133" t="str">
        <f t="shared" si="84"/>
        <v>21</v>
      </c>
      <c r="AQ1363" s="133" t="str">
        <f t="shared" si="85"/>
        <v>12</v>
      </c>
      <c r="AR1363" s="133">
        <f t="shared" si="86"/>
        <v>2021</v>
      </c>
      <c r="AS1363" s="133" t="str">
        <f t="shared" si="87"/>
        <v>décembre</v>
      </c>
    </row>
    <row r="1364" spans="1:45" hidden="1" x14ac:dyDescent="0.25">
      <c r="A1364" s="88" t="s">
        <v>2609</v>
      </c>
      <c r="B1364" s="90">
        <v>44551</v>
      </c>
      <c r="C1364" s="88">
        <v>1</v>
      </c>
      <c r="D1364" s="88" t="s">
        <v>101</v>
      </c>
      <c r="E1364" s="126">
        <v>100000</v>
      </c>
      <c r="F1364" s="88">
        <v>11</v>
      </c>
      <c r="H1364" s="88" t="s">
        <v>411</v>
      </c>
      <c r="I1364" s="88">
        <v>5410</v>
      </c>
      <c r="J1364" s="88">
        <v>35000</v>
      </c>
      <c r="K1364" s="88">
        <v>35238</v>
      </c>
      <c r="L1364" s="88" t="s">
        <v>123</v>
      </c>
      <c r="M1364" s="89">
        <v>35</v>
      </c>
      <c r="P1364" s="88" t="s">
        <v>540</v>
      </c>
      <c r="S1364" s="88">
        <v>11</v>
      </c>
      <c r="U1364" s="88">
        <v>12</v>
      </c>
      <c r="AC1364" s="88">
        <v>2</v>
      </c>
      <c r="AD1364" s="88">
        <v>3</v>
      </c>
      <c r="AE1364" s="88" t="s">
        <v>107</v>
      </c>
      <c r="AG1364" s="88">
        <v>0</v>
      </c>
      <c r="AM1364" s="88" t="s">
        <v>541</v>
      </c>
      <c r="AN1364" s="88" t="s">
        <v>542</v>
      </c>
      <c r="AO1364" s="88" t="s">
        <v>106</v>
      </c>
      <c r="AP1364" s="133" t="str">
        <f t="shared" si="84"/>
        <v>21</v>
      </c>
      <c r="AQ1364" s="133" t="str">
        <f t="shared" si="85"/>
        <v>12</v>
      </c>
      <c r="AR1364" s="133">
        <f t="shared" si="86"/>
        <v>2021</v>
      </c>
      <c r="AS1364" s="133" t="str">
        <f t="shared" si="87"/>
        <v>décembre</v>
      </c>
    </row>
    <row r="1365" spans="1:45" hidden="1" x14ac:dyDescent="0.25">
      <c r="A1365" s="88" t="s">
        <v>2609</v>
      </c>
      <c r="B1365" s="90">
        <v>44551</v>
      </c>
      <c r="C1365" s="88">
        <v>1</v>
      </c>
      <c r="D1365" s="88" t="s">
        <v>101</v>
      </c>
      <c r="E1365" s="126">
        <v>100000</v>
      </c>
      <c r="F1365" s="88">
        <v>11</v>
      </c>
      <c r="H1365" s="88" t="s">
        <v>411</v>
      </c>
      <c r="I1365" s="88">
        <v>5410</v>
      </c>
      <c r="J1365" s="88">
        <v>35000</v>
      </c>
      <c r="K1365" s="88">
        <v>35238</v>
      </c>
      <c r="L1365" s="88" t="s">
        <v>123</v>
      </c>
      <c r="M1365" s="89">
        <v>35</v>
      </c>
      <c r="P1365" s="88" t="s">
        <v>540</v>
      </c>
      <c r="S1365" s="88">
        <v>11</v>
      </c>
      <c r="U1365" s="88">
        <v>12</v>
      </c>
      <c r="AC1365" s="88">
        <v>2</v>
      </c>
      <c r="AD1365" s="88">
        <v>3</v>
      </c>
      <c r="AE1365" s="88" t="s">
        <v>107</v>
      </c>
      <c r="AG1365" s="88">
        <v>0</v>
      </c>
      <c r="AM1365" s="88" t="s">
        <v>541</v>
      </c>
      <c r="AN1365" s="88" t="s">
        <v>542</v>
      </c>
      <c r="AO1365" s="88" t="s">
        <v>106</v>
      </c>
      <c r="AP1365" s="133" t="str">
        <f t="shared" si="84"/>
        <v>21</v>
      </c>
      <c r="AQ1365" s="133" t="str">
        <f t="shared" si="85"/>
        <v>12</v>
      </c>
      <c r="AR1365" s="133">
        <f t="shared" si="86"/>
        <v>2021</v>
      </c>
      <c r="AS1365" s="133" t="str">
        <f t="shared" si="87"/>
        <v>décembre</v>
      </c>
    </row>
    <row r="1366" spans="1:45" hidden="1" x14ac:dyDescent="0.25">
      <c r="A1366" s="88" t="s">
        <v>2609</v>
      </c>
      <c r="B1366" s="90">
        <v>44551</v>
      </c>
      <c r="C1366" s="88">
        <v>1</v>
      </c>
      <c r="D1366" s="88" t="s">
        <v>101</v>
      </c>
      <c r="E1366" s="126">
        <v>100000</v>
      </c>
      <c r="F1366" s="88">
        <v>9</v>
      </c>
      <c r="H1366" s="88" t="s">
        <v>411</v>
      </c>
      <c r="I1366" s="88">
        <v>5410</v>
      </c>
      <c r="J1366" s="88">
        <v>35000</v>
      </c>
      <c r="K1366" s="88">
        <v>35238</v>
      </c>
      <c r="L1366" s="88" t="s">
        <v>123</v>
      </c>
      <c r="M1366" s="89">
        <v>35</v>
      </c>
      <c r="P1366" s="88" t="s">
        <v>2101</v>
      </c>
      <c r="AC1366" s="88">
        <v>0</v>
      </c>
      <c r="AH1366" s="88" t="s">
        <v>105</v>
      </c>
      <c r="AI1366" s="88" t="s">
        <v>11</v>
      </c>
      <c r="AL1366" s="88" t="s">
        <v>128</v>
      </c>
      <c r="AM1366" s="88" t="s">
        <v>1057</v>
      </c>
      <c r="AN1366" s="88" t="s">
        <v>2103</v>
      </c>
      <c r="AO1366" s="88" t="s">
        <v>106</v>
      </c>
      <c r="AP1366" s="133" t="str">
        <f t="shared" si="84"/>
        <v>21</v>
      </c>
      <c r="AQ1366" s="133" t="str">
        <f t="shared" si="85"/>
        <v>12</v>
      </c>
      <c r="AR1366" s="133">
        <f t="shared" si="86"/>
        <v>2021</v>
      </c>
      <c r="AS1366" s="133" t="str">
        <f t="shared" si="87"/>
        <v>décembre</v>
      </c>
    </row>
    <row r="1367" spans="1:45" hidden="1" x14ac:dyDescent="0.25">
      <c r="A1367" s="88" t="s">
        <v>2609</v>
      </c>
      <c r="B1367" s="90">
        <v>44551</v>
      </c>
      <c r="C1367" s="88">
        <v>1</v>
      </c>
      <c r="D1367" s="88" t="s">
        <v>101</v>
      </c>
      <c r="E1367" s="126">
        <v>100000</v>
      </c>
      <c r="F1367" s="88">
        <v>9</v>
      </c>
      <c r="H1367" s="88" t="s">
        <v>411</v>
      </c>
      <c r="I1367" s="88">
        <v>5410</v>
      </c>
      <c r="J1367" s="88">
        <v>35000</v>
      </c>
      <c r="K1367" s="88">
        <v>35238</v>
      </c>
      <c r="L1367" s="88" t="s">
        <v>123</v>
      </c>
      <c r="M1367" s="89">
        <v>35</v>
      </c>
      <c r="P1367" s="88" t="s">
        <v>2610</v>
      </c>
      <c r="AC1367" s="88">
        <v>0</v>
      </c>
      <c r="AH1367" s="88" t="s">
        <v>105</v>
      </c>
      <c r="AI1367" s="88" t="s">
        <v>11</v>
      </c>
      <c r="AL1367" s="88" t="s">
        <v>223</v>
      </c>
      <c r="AM1367" s="88" t="s">
        <v>2611</v>
      </c>
      <c r="AN1367" s="88" t="s">
        <v>1553</v>
      </c>
      <c r="AO1367" s="88" t="s">
        <v>106</v>
      </c>
      <c r="AP1367" s="133" t="str">
        <f t="shared" si="84"/>
        <v>21</v>
      </c>
      <c r="AQ1367" s="133" t="str">
        <f t="shared" si="85"/>
        <v>12</v>
      </c>
      <c r="AR1367" s="133">
        <f t="shared" si="86"/>
        <v>2021</v>
      </c>
      <c r="AS1367" s="133" t="str">
        <f t="shared" si="87"/>
        <v>décembre</v>
      </c>
    </row>
    <row r="1368" spans="1:45" hidden="1" x14ac:dyDescent="0.25">
      <c r="A1368" s="88" t="s">
        <v>2606</v>
      </c>
      <c r="B1368" s="90">
        <v>44533</v>
      </c>
      <c r="C1368" s="88">
        <v>1</v>
      </c>
      <c r="D1368" s="88" t="s">
        <v>119</v>
      </c>
      <c r="E1368" s="126">
        <v>599000</v>
      </c>
      <c r="K1368" s="88">
        <v>35238</v>
      </c>
      <c r="L1368" s="88" t="s">
        <v>123</v>
      </c>
      <c r="M1368" s="89">
        <v>35</v>
      </c>
      <c r="P1368" s="88" t="s">
        <v>765</v>
      </c>
      <c r="S1368" s="88">
        <v>11</v>
      </c>
      <c r="T1368" s="88" t="s">
        <v>248</v>
      </c>
      <c r="AC1368" s="88">
        <v>1</v>
      </c>
      <c r="AM1368" s="88" t="s">
        <v>766</v>
      </c>
      <c r="AN1368" s="88" t="s">
        <v>767</v>
      </c>
      <c r="AO1368" s="88" t="s">
        <v>106</v>
      </c>
      <c r="AP1368" s="133" t="str">
        <f t="shared" si="84"/>
        <v>03</v>
      </c>
      <c r="AQ1368" s="133" t="str">
        <f t="shared" si="85"/>
        <v>12</v>
      </c>
      <c r="AR1368" s="133">
        <f t="shared" si="86"/>
        <v>2021</v>
      </c>
      <c r="AS1368" s="133" t="str">
        <f t="shared" si="87"/>
        <v>décembre</v>
      </c>
    </row>
    <row r="1369" spans="1:45" hidden="1" x14ac:dyDescent="0.25">
      <c r="A1369" s="88" t="s">
        <v>2612</v>
      </c>
      <c r="B1369" s="90">
        <v>44533</v>
      </c>
      <c r="C1369" s="88">
        <v>1</v>
      </c>
      <c r="D1369" s="88" t="s">
        <v>119</v>
      </c>
      <c r="E1369" s="126">
        <v>194000</v>
      </c>
      <c r="K1369" s="88">
        <v>35238</v>
      </c>
      <c r="L1369" s="88" t="s">
        <v>123</v>
      </c>
      <c r="M1369" s="89">
        <v>35</v>
      </c>
      <c r="P1369" s="88" t="s">
        <v>765</v>
      </c>
      <c r="S1369" s="88">
        <v>6</v>
      </c>
      <c r="T1369" s="88" t="s">
        <v>135</v>
      </c>
      <c r="AC1369" s="88">
        <v>1</v>
      </c>
      <c r="AM1369" s="88" t="s">
        <v>766</v>
      </c>
      <c r="AN1369" s="88" t="s">
        <v>767</v>
      </c>
      <c r="AO1369" s="88" t="s">
        <v>106</v>
      </c>
      <c r="AP1369" s="133" t="str">
        <f t="shared" si="84"/>
        <v>03</v>
      </c>
      <c r="AQ1369" s="133" t="str">
        <f t="shared" si="85"/>
        <v>12</v>
      </c>
      <c r="AR1369" s="133">
        <f t="shared" si="86"/>
        <v>2021</v>
      </c>
      <c r="AS1369" s="133" t="str">
        <f t="shared" si="87"/>
        <v>décembre</v>
      </c>
    </row>
    <row r="1370" spans="1:45" hidden="1" x14ac:dyDescent="0.25">
      <c r="A1370" s="88" t="s">
        <v>2613</v>
      </c>
      <c r="B1370" s="90">
        <v>44559</v>
      </c>
      <c r="C1370" s="88">
        <v>1</v>
      </c>
      <c r="D1370" s="88" t="s">
        <v>101</v>
      </c>
      <c r="E1370" s="126">
        <v>65900000</v>
      </c>
      <c r="K1370" s="88">
        <v>35238</v>
      </c>
      <c r="L1370" s="88" t="s">
        <v>123</v>
      </c>
      <c r="M1370" s="89">
        <v>35</v>
      </c>
      <c r="P1370" s="88" t="s">
        <v>2614</v>
      </c>
      <c r="R1370" s="88">
        <v>2</v>
      </c>
      <c r="AC1370" s="88">
        <v>0</v>
      </c>
      <c r="AM1370" s="88" t="s">
        <v>2615</v>
      </c>
      <c r="AN1370" s="88" t="s">
        <v>2616</v>
      </c>
      <c r="AO1370" s="88" t="s">
        <v>106</v>
      </c>
      <c r="AP1370" s="133" t="str">
        <f t="shared" si="84"/>
        <v>29</v>
      </c>
      <c r="AQ1370" s="133" t="str">
        <f t="shared" si="85"/>
        <v>12</v>
      </c>
      <c r="AR1370" s="133">
        <f t="shared" si="86"/>
        <v>2021</v>
      </c>
      <c r="AS1370" s="133" t="str">
        <f t="shared" si="87"/>
        <v>décembre</v>
      </c>
    </row>
    <row r="1371" spans="1:45" hidden="1" x14ac:dyDescent="0.25">
      <c r="A1371" s="88" t="s">
        <v>2613</v>
      </c>
      <c r="B1371" s="90">
        <v>44559</v>
      </c>
      <c r="C1371" s="88">
        <v>1</v>
      </c>
      <c r="D1371" s="88" t="s">
        <v>101</v>
      </c>
      <c r="E1371" s="126">
        <v>65900000</v>
      </c>
      <c r="K1371" s="88">
        <v>35238</v>
      </c>
      <c r="L1371" s="88" t="s">
        <v>123</v>
      </c>
      <c r="M1371" s="89">
        <v>35</v>
      </c>
      <c r="P1371" s="88" t="s">
        <v>2614</v>
      </c>
      <c r="R1371" s="88">
        <v>4</v>
      </c>
      <c r="AC1371" s="88">
        <v>0</v>
      </c>
      <c r="AM1371" s="88" t="s">
        <v>2615</v>
      </c>
      <c r="AN1371" s="88" t="s">
        <v>2616</v>
      </c>
      <c r="AO1371" s="88" t="s">
        <v>106</v>
      </c>
      <c r="AP1371" s="133" t="str">
        <f t="shared" si="84"/>
        <v>29</v>
      </c>
      <c r="AQ1371" s="133" t="str">
        <f t="shared" si="85"/>
        <v>12</v>
      </c>
      <c r="AR1371" s="133">
        <f t="shared" si="86"/>
        <v>2021</v>
      </c>
      <c r="AS1371" s="133" t="str">
        <f t="shared" si="87"/>
        <v>décembre</v>
      </c>
    </row>
    <row r="1372" spans="1:45" hidden="1" x14ac:dyDescent="0.25">
      <c r="A1372" s="88" t="s">
        <v>2613</v>
      </c>
      <c r="B1372" s="90">
        <v>44559</v>
      </c>
      <c r="C1372" s="88">
        <v>1</v>
      </c>
      <c r="D1372" s="88" t="s">
        <v>101</v>
      </c>
      <c r="E1372" s="126">
        <v>65900000</v>
      </c>
      <c r="K1372" s="88">
        <v>35238</v>
      </c>
      <c r="L1372" s="88" t="s">
        <v>123</v>
      </c>
      <c r="M1372" s="89">
        <v>35</v>
      </c>
      <c r="P1372" s="88" t="s">
        <v>2614</v>
      </c>
      <c r="R1372" s="88">
        <v>6</v>
      </c>
      <c r="AC1372" s="88">
        <v>0</v>
      </c>
      <c r="AM1372" s="88" t="s">
        <v>2615</v>
      </c>
      <c r="AN1372" s="88" t="s">
        <v>2616</v>
      </c>
      <c r="AO1372" s="88" t="s">
        <v>106</v>
      </c>
      <c r="AP1372" s="133" t="str">
        <f t="shared" si="84"/>
        <v>29</v>
      </c>
      <c r="AQ1372" s="133" t="str">
        <f t="shared" si="85"/>
        <v>12</v>
      </c>
      <c r="AR1372" s="133">
        <f t="shared" si="86"/>
        <v>2021</v>
      </c>
      <c r="AS1372" s="133" t="str">
        <f t="shared" si="87"/>
        <v>décembre</v>
      </c>
    </row>
    <row r="1373" spans="1:45" hidden="1" x14ac:dyDescent="0.25">
      <c r="A1373" s="88" t="s">
        <v>2613</v>
      </c>
      <c r="B1373" s="90">
        <v>44559</v>
      </c>
      <c r="C1373" s="88">
        <v>1</v>
      </c>
      <c r="D1373" s="88" t="s">
        <v>101</v>
      </c>
      <c r="E1373" s="126">
        <v>65900000</v>
      </c>
      <c r="K1373" s="88">
        <v>35238</v>
      </c>
      <c r="L1373" s="88" t="s">
        <v>123</v>
      </c>
      <c r="M1373" s="89">
        <v>35</v>
      </c>
      <c r="P1373" s="88" t="s">
        <v>2614</v>
      </c>
      <c r="R1373" s="88">
        <v>7</v>
      </c>
      <c r="AC1373" s="88">
        <v>0</v>
      </c>
      <c r="AM1373" s="88" t="s">
        <v>2615</v>
      </c>
      <c r="AN1373" s="88" t="s">
        <v>2616</v>
      </c>
      <c r="AO1373" s="88" t="s">
        <v>106</v>
      </c>
      <c r="AP1373" s="133" t="str">
        <f t="shared" si="84"/>
        <v>29</v>
      </c>
      <c r="AQ1373" s="133" t="str">
        <f t="shared" si="85"/>
        <v>12</v>
      </c>
      <c r="AR1373" s="133">
        <f t="shared" si="86"/>
        <v>2021</v>
      </c>
      <c r="AS1373" s="133" t="str">
        <f t="shared" si="87"/>
        <v>décembre</v>
      </c>
    </row>
    <row r="1374" spans="1:45" hidden="1" x14ac:dyDescent="0.25">
      <c r="A1374" s="88" t="s">
        <v>2617</v>
      </c>
      <c r="B1374" s="90">
        <v>44544</v>
      </c>
      <c r="C1374" s="88">
        <v>1</v>
      </c>
      <c r="D1374" s="88" t="s">
        <v>119</v>
      </c>
      <c r="E1374" s="126">
        <v>199000</v>
      </c>
      <c r="K1374" s="88">
        <v>35238</v>
      </c>
      <c r="L1374" s="88" t="s">
        <v>123</v>
      </c>
      <c r="M1374" s="89">
        <v>35</v>
      </c>
      <c r="P1374" s="88" t="s">
        <v>765</v>
      </c>
      <c r="S1374" s="88">
        <v>10</v>
      </c>
      <c r="T1374" s="88" t="s">
        <v>210</v>
      </c>
      <c r="AC1374" s="88">
        <v>1</v>
      </c>
      <c r="AM1374" s="88" t="s">
        <v>766</v>
      </c>
      <c r="AN1374" s="88" t="s">
        <v>767</v>
      </c>
      <c r="AO1374" s="88" t="s">
        <v>106</v>
      </c>
      <c r="AP1374" s="133" t="str">
        <f t="shared" si="84"/>
        <v>14</v>
      </c>
      <c r="AQ1374" s="133" t="str">
        <f t="shared" si="85"/>
        <v>12</v>
      </c>
      <c r="AR1374" s="133">
        <f t="shared" si="86"/>
        <v>2021</v>
      </c>
      <c r="AS1374" s="133" t="str">
        <f t="shared" si="87"/>
        <v>décembre</v>
      </c>
    </row>
    <row r="1375" spans="1:45" hidden="1" x14ac:dyDescent="0.25">
      <c r="A1375" s="88" t="s">
        <v>2618</v>
      </c>
      <c r="B1375" s="90">
        <v>44552</v>
      </c>
      <c r="C1375" s="88">
        <v>1</v>
      </c>
      <c r="D1375" s="88" t="s">
        <v>119</v>
      </c>
      <c r="E1375" s="126">
        <v>310000</v>
      </c>
      <c r="K1375" s="88">
        <v>35238</v>
      </c>
      <c r="L1375" s="88" t="s">
        <v>123</v>
      </c>
      <c r="M1375" s="89">
        <v>35</v>
      </c>
      <c r="P1375" s="88" t="s">
        <v>765</v>
      </c>
      <c r="S1375" s="88">
        <v>8</v>
      </c>
      <c r="T1375" s="88" t="s">
        <v>155</v>
      </c>
      <c r="AC1375" s="88">
        <v>1</v>
      </c>
      <c r="AM1375" s="88" t="s">
        <v>766</v>
      </c>
      <c r="AN1375" s="88" t="s">
        <v>767</v>
      </c>
      <c r="AO1375" s="88" t="s">
        <v>106</v>
      </c>
      <c r="AP1375" s="133" t="str">
        <f t="shared" si="84"/>
        <v>22</v>
      </c>
      <c r="AQ1375" s="133" t="str">
        <f t="shared" si="85"/>
        <v>12</v>
      </c>
      <c r="AR1375" s="133">
        <f t="shared" si="86"/>
        <v>2021</v>
      </c>
      <c r="AS1375" s="133" t="str">
        <f t="shared" si="87"/>
        <v>décembre</v>
      </c>
    </row>
    <row r="1376" spans="1:45" hidden="1" x14ac:dyDescent="0.25">
      <c r="A1376" s="88" t="s">
        <v>2619</v>
      </c>
      <c r="B1376" s="90">
        <v>44560</v>
      </c>
      <c r="C1376" s="88">
        <v>1</v>
      </c>
      <c r="D1376" s="88" t="s">
        <v>101</v>
      </c>
      <c r="E1376" s="126">
        <v>102000</v>
      </c>
      <c r="F1376" s="88">
        <v>13</v>
      </c>
      <c r="H1376" s="88" t="s">
        <v>287</v>
      </c>
      <c r="I1376" s="88">
        <v>6640</v>
      </c>
      <c r="J1376" s="88">
        <v>35000</v>
      </c>
      <c r="K1376" s="88">
        <v>35238</v>
      </c>
      <c r="L1376" s="88" t="s">
        <v>123</v>
      </c>
      <c r="M1376" s="89">
        <v>35</v>
      </c>
      <c r="P1376" s="88" t="s">
        <v>2527</v>
      </c>
      <c r="S1376" s="88">
        <v>46</v>
      </c>
      <c r="AC1376" s="88">
        <v>1</v>
      </c>
      <c r="AD1376" s="88">
        <v>2</v>
      </c>
      <c r="AE1376" s="88" t="s">
        <v>108</v>
      </c>
      <c r="AF1376" s="88" t="s">
        <v>263</v>
      </c>
      <c r="AG1376" s="88">
        <v>1</v>
      </c>
      <c r="AM1376" s="88" t="s">
        <v>1187</v>
      </c>
      <c r="AN1376" s="88" t="s">
        <v>2528</v>
      </c>
      <c r="AO1376" s="88" t="s">
        <v>106</v>
      </c>
      <c r="AP1376" s="133" t="str">
        <f t="shared" si="84"/>
        <v>30</v>
      </c>
      <c r="AQ1376" s="133" t="str">
        <f t="shared" si="85"/>
        <v>12</v>
      </c>
      <c r="AR1376" s="133">
        <f t="shared" si="86"/>
        <v>2021</v>
      </c>
      <c r="AS1376" s="133" t="str">
        <f t="shared" si="87"/>
        <v>décembre</v>
      </c>
    </row>
    <row r="1377" spans="1:45" hidden="1" x14ac:dyDescent="0.25">
      <c r="A1377" s="88" t="s">
        <v>2620</v>
      </c>
      <c r="B1377" s="90">
        <v>44552</v>
      </c>
      <c r="C1377" s="88">
        <v>1</v>
      </c>
      <c r="D1377" s="88" t="s">
        <v>101</v>
      </c>
      <c r="E1377" s="126">
        <v>600000</v>
      </c>
      <c r="F1377" s="88">
        <v>27</v>
      </c>
      <c r="H1377" s="88" t="s">
        <v>195</v>
      </c>
      <c r="I1377" s="88">
        <v>7310</v>
      </c>
      <c r="J1377" s="88">
        <v>35000</v>
      </c>
      <c r="K1377" s="88">
        <v>35238</v>
      </c>
      <c r="L1377" s="88" t="s">
        <v>123</v>
      </c>
      <c r="M1377" s="89">
        <v>35</v>
      </c>
      <c r="P1377" s="88" t="s">
        <v>2621</v>
      </c>
      <c r="AC1377" s="88">
        <v>0</v>
      </c>
      <c r="AD1377" s="88">
        <v>2</v>
      </c>
      <c r="AE1377" s="88" t="s">
        <v>108</v>
      </c>
      <c r="AF1377" s="88" t="s">
        <v>251</v>
      </c>
      <c r="AG1377" s="88">
        <v>1</v>
      </c>
      <c r="AH1377" s="88" t="s">
        <v>105</v>
      </c>
      <c r="AI1377" s="88" t="s">
        <v>11</v>
      </c>
      <c r="AL1377" s="88" t="s">
        <v>361</v>
      </c>
      <c r="AM1377" s="88" t="s">
        <v>2622</v>
      </c>
      <c r="AN1377" s="88" t="s">
        <v>2623</v>
      </c>
      <c r="AO1377" s="88" t="s">
        <v>106</v>
      </c>
      <c r="AP1377" s="133" t="str">
        <f t="shared" si="84"/>
        <v>22</v>
      </c>
      <c r="AQ1377" s="133" t="str">
        <f t="shared" si="85"/>
        <v>12</v>
      </c>
      <c r="AR1377" s="133">
        <f t="shared" si="86"/>
        <v>2021</v>
      </c>
      <c r="AS1377" s="133" t="str">
        <f t="shared" si="87"/>
        <v>décembre</v>
      </c>
    </row>
    <row r="1378" spans="1:45" hidden="1" x14ac:dyDescent="0.25">
      <c r="A1378" s="88" t="s">
        <v>2620</v>
      </c>
      <c r="B1378" s="90">
        <v>44552</v>
      </c>
      <c r="C1378" s="88">
        <v>1</v>
      </c>
      <c r="D1378" s="88" t="s">
        <v>101</v>
      </c>
      <c r="E1378" s="126">
        <v>600000</v>
      </c>
      <c r="F1378" s="88">
        <v>27</v>
      </c>
      <c r="H1378" s="88" t="s">
        <v>195</v>
      </c>
      <c r="I1378" s="88">
        <v>7310</v>
      </c>
      <c r="J1378" s="88">
        <v>35000</v>
      </c>
      <c r="K1378" s="88">
        <v>35238</v>
      </c>
      <c r="L1378" s="88" t="s">
        <v>123</v>
      </c>
      <c r="M1378" s="89">
        <v>35</v>
      </c>
      <c r="P1378" s="88" t="s">
        <v>2621</v>
      </c>
      <c r="AC1378" s="88">
        <v>0</v>
      </c>
      <c r="AD1378" s="88">
        <v>3</v>
      </c>
      <c r="AE1378" s="88" t="s">
        <v>107</v>
      </c>
      <c r="AG1378" s="88">
        <v>0</v>
      </c>
      <c r="AH1378" s="88" t="s">
        <v>105</v>
      </c>
      <c r="AI1378" s="88" t="s">
        <v>11</v>
      </c>
      <c r="AL1378" s="88" t="s">
        <v>361</v>
      </c>
      <c r="AM1378" s="88" t="s">
        <v>2622</v>
      </c>
      <c r="AN1378" s="88" t="s">
        <v>2623</v>
      </c>
      <c r="AO1378" s="88" t="s">
        <v>106</v>
      </c>
      <c r="AP1378" s="133" t="str">
        <f t="shared" si="84"/>
        <v>22</v>
      </c>
      <c r="AQ1378" s="133" t="str">
        <f t="shared" si="85"/>
        <v>12</v>
      </c>
      <c r="AR1378" s="133">
        <f t="shared" si="86"/>
        <v>2021</v>
      </c>
      <c r="AS1378" s="133" t="str">
        <f t="shared" si="87"/>
        <v>décembre</v>
      </c>
    </row>
    <row r="1379" spans="1:45" hidden="1" x14ac:dyDescent="0.25">
      <c r="A1379" s="88" t="s">
        <v>2620</v>
      </c>
      <c r="B1379" s="90">
        <v>44552</v>
      </c>
      <c r="C1379" s="88">
        <v>1</v>
      </c>
      <c r="D1379" s="88" t="s">
        <v>101</v>
      </c>
      <c r="E1379" s="126">
        <v>600000</v>
      </c>
      <c r="F1379" s="88">
        <v>27</v>
      </c>
      <c r="H1379" s="88" t="s">
        <v>195</v>
      </c>
      <c r="I1379" s="88">
        <v>7310</v>
      </c>
      <c r="J1379" s="88">
        <v>35000</v>
      </c>
      <c r="K1379" s="88">
        <v>35238</v>
      </c>
      <c r="L1379" s="88" t="s">
        <v>123</v>
      </c>
      <c r="M1379" s="89">
        <v>35</v>
      </c>
      <c r="P1379" s="88" t="s">
        <v>2621</v>
      </c>
      <c r="AC1379" s="88">
        <v>0</v>
      </c>
      <c r="AD1379" s="88">
        <v>3</v>
      </c>
      <c r="AE1379" s="88" t="s">
        <v>107</v>
      </c>
      <c r="AG1379" s="88">
        <v>0</v>
      </c>
      <c r="AH1379" s="88" t="s">
        <v>105</v>
      </c>
      <c r="AI1379" s="88" t="s">
        <v>11</v>
      </c>
      <c r="AL1379" s="88" t="s">
        <v>361</v>
      </c>
      <c r="AM1379" s="88" t="s">
        <v>2622</v>
      </c>
      <c r="AN1379" s="88" t="s">
        <v>2623</v>
      </c>
      <c r="AO1379" s="88" t="s">
        <v>106</v>
      </c>
      <c r="AP1379" s="133" t="str">
        <f t="shared" si="84"/>
        <v>22</v>
      </c>
      <c r="AQ1379" s="133" t="str">
        <f t="shared" si="85"/>
        <v>12</v>
      </c>
      <c r="AR1379" s="133">
        <f t="shared" si="86"/>
        <v>2021</v>
      </c>
      <c r="AS1379" s="133" t="str">
        <f t="shared" si="87"/>
        <v>décembre</v>
      </c>
    </row>
    <row r="1380" spans="1:45" hidden="1" x14ac:dyDescent="0.25">
      <c r="A1380" s="88" t="s">
        <v>2620</v>
      </c>
      <c r="B1380" s="90">
        <v>44552</v>
      </c>
      <c r="C1380" s="88">
        <v>1</v>
      </c>
      <c r="D1380" s="88" t="s">
        <v>101</v>
      </c>
      <c r="E1380" s="126">
        <v>600000</v>
      </c>
      <c r="F1380" s="88">
        <v>27</v>
      </c>
      <c r="H1380" s="88" t="s">
        <v>195</v>
      </c>
      <c r="I1380" s="88">
        <v>7310</v>
      </c>
      <c r="J1380" s="88">
        <v>35000</v>
      </c>
      <c r="K1380" s="88">
        <v>35238</v>
      </c>
      <c r="L1380" s="88" t="s">
        <v>123</v>
      </c>
      <c r="M1380" s="89">
        <v>35</v>
      </c>
      <c r="P1380" s="88" t="s">
        <v>2621</v>
      </c>
      <c r="AC1380" s="88">
        <v>0</v>
      </c>
      <c r="AD1380" s="88">
        <v>2</v>
      </c>
      <c r="AE1380" s="88" t="s">
        <v>108</v>
      </c>
      <c r="AF1380" s="88" t="s">
        <v>143</v>
      </c>
      <c r="AG1380" s="88">
        <v>1</v>
      </c>
      <c r="AH1380" s="88" t="s">
        <v>105</v>
      </c>
      <c r="AI1380" s="88" t="s">
        <v>11</v>
      </c>
      <c r="AL1380" s="88" t="s">
        <v>361</v>
      </c>
      <c r="AM1380" s="88" t="s">
        <v>2622</v>
      </c>
      <c r="AN1380" s="88" t="s">
        <v>2623</v>
      </c>
      <c r="AO1380" s="88" t="s">
        <v>106</v>
      </c>
      <c r="AP1380" s="133" t="str">
        <f t="shared" si="84"/>
        <v>22</v>
      </c>
      <c r="AQ1380" s="133" t="str">
        <f t="shared" si="85"/>
        <v>12</v>
      </c>
      <c r="AR1380" s="133">
        <f t="shared" si="86"/>
        <v>2021</v>
      </c>
      <c r="AS1380" s="133" t="str">
        <f t="shared" si="87"/>
        <v>décembre</v>
      </c>
    </row>
    <row r="1381" spans="1:45" hidden="1" x14ac:dyDescent="0.25">
      <c r="A1381" s="88" t="s">
        <v>2620</v>
      </c>
      <c r="B1381" s="90">
        <v>44552</v>
      </c>
      <c r="C1381" s="88">
        <v>1</v>
      </c>
      <c r="D1381" s="88" t="s">
        <v>101</v>
      </c>
      <c r="E1381" s="126">
        <v>600000</v>
      </c>
      <c r="F1381" s="88">
        <v>27</v>
      </c>
      <c r="H1381" s="88" t="s">
        <v>195</v>
      </c>
      <c r="I1381" s="88">
        <v>7310</v>
      </c>
      <c r="J1381" s="88">
        <v>35000</v>
      </c>
      <c r="K1381" s="88">
        <v>35238</v>
      </c>
      <c r="L1381" s="88" t="s">
        <v>123</v>
      </c>
      <c r="M1381" s="89">
        <v>35</v>
      </c>
      <c r="P1381" s="88" t="s">
        <v>2621</v>
      </c>
      <c r="AC1381" s="88">
        <v>0</v>
      </c>
      <c r="AD1381" s="88">
        <v>2</v>
      </c>
      <c r="AE1381" s="88" t="s">
        <v>108</v>
      </c>
      <c r="AF1381" s="88" t="s">
        <v>141</v>
      </c>
      <c r="AG1381" s="88">
        <v>2</v>
      </c>
      <c r="AH1381" s="88" t="s">
        <v>105</v>
      </c>
      <c r="AI1381" s="88" t="s">
        <v>11</v>
      </c>
      <c r="AL1381" s="88" t="s">
        <v>361</v>
      </c>
      <c r="AM1381" s="88" t="s">
        <v>2622</v>
      </c>
      <c r="AN1381" s="88" t="s">
        <v>2623</v>
      </c>
      <c r="AO1381" s="88" t="s">
        <v>106</v>
      </c>
      <c r="AP1381" s="133" t="str">
        <f t="shared" si="84"/>
        <v>22</v>
      </c>
      <c r="AQ1381" s="133" t="str">
        <f t="shared" si="85"/>
        <v>12</v>
      </c>
      <c r="AR1381" s="133">
        <f t="shared" si="86"/>
        <v>2021</v>
      </c>
      <c r="AS1381" s="133" t="str">
        <f t="shared" si="87"/>
        <v>décembre</v>
      </c>
    </row>
    <row r="1382" spans="1:45" hidden="1" x14ac:dyDescent="0.25">
      <c r="A1382" s="88" t="s">
        <v>2620</v>
      </c>
      <c r="B1382" s="90">
        <v>44552</v>
      </c>
      <c r="C1382" s="88">
        <v>1</v>
      </c>
      <c r="D1382" s="88" t="s">
        <v>101</v>
      </c>
      <c r="E1382" s="126">
        <v>600000</v>
      </c>
      <c r="F1382" s="88">
        <v>27</v>
      </c>
      <c r="H1382" s="88" t="s">
        <v>195</v>
      </c>
      <c r="I1382" s="88">
        <v>7310</v>
      </c>
      <c r="J1382" s="88">
        <v>35000</v>
      </c>
      <c r="K1382" s="88">
        <v>35238</v>
      </c>
      <c r="L1382" s="88" t="s">
        <v>123</v>
      </c>
      <c r="M1382" s="89">
        <v>35</v>
      </c>
      <c r="P1382" s="88" t="s">
        <v>2621</v>
      </c>
      <c r="AC1382" s="88">
        <v>0</v>
      </c>
      <c r="AD1382" s="88">
        <v>4</v>
      </c>
      <c r="AE1382" s="88" t="s">
        <v>126</v>
      </c>
      <c r="AF1382" s="88" t="s">
        <v>141</v>
      </c>
      <c r="AG1382" s="88">
        <v>0</v>
      </c>
      <c r="AH1382" s="88" t="s">
        <v>105</v>
      </c>
      <c r="AI1382" s="88" t="s">
        <v>11</v>
      </c>
      <c r="AL1382" s="88" t="s">
        <v>361</v>
      </c>
      <c r="AM1382" s="88" t="s">
        <v>2622</v>
      </c>
      <c r="AN1382" s="88" t="s">
        <v>2623</v>
      </c>
      <c r="AO1382" s="88" t="s">
        <v>106</v>
      </c>
      <c r="AP1382" s="133" t="str">
        <f t="shared" si="84"/>
        <v>22</v>
      </c>
      <c r="AQ1382" s="133" t="str">
        <f t="shared" si="85"/>
        <v>12</v>
      </c>
      <c r="AR1382" s="133">
        <f t="shared" si="86"/>
        <v>2021</v>
      </c>
      <c r="AS1382" s="133" t="str">
        <f t="shared" si="87"/>
        <v>décembre</v>
      </c>
    </row>
    <row r="1383" spans="1:45" hidden="1" x14ac:dyDescent="0.25">
      <c r="A1383" s="88" t="s">
        <v>2620</v>
      </c>
      <c r="B1383" s="90">
        <v>44552</v>
      </c>
      <c r="C1383" s="88">
        <v>1</v>
      </c>
      <c r="D1383" s="88" t="s">
        <v>101</v>
      </c>
      <c r="E1383" s="126">
        <v>600000</v>
      </c>
      <c r="F1383" s="88">
        <v>27</v>
      </c>
      <c r="H1383" s="88" t="s">
        <v>195</v>
      </c>
      <c r="I1383" s="88">
        <v>7310</v>
      </c>
      <c r="J1383" s="88">
        <v>35000</v>
      </c>
      <c r="K1383" s="88">
        <v>35238</v>
      </c>
      <c r="L1383" s="88" t="s">
        <v>123</v>
      </c>
      <c r="M1383" s="89">
        <v>35</v>
      </c>
      <c r="P1383" s="88" t="s">
        <v>2621</v>
      </c>
      <c r="AC1383" s="88">
        <v>0</v>
      </c>
      <c r="AD1383" s="88">
        <v>2</v>
      </c>
      <c r="AE1383" s="88" t="s">
        <v>108</v>
      </c>
      <c r="AF1383" s="88" t="s">
        <v>251</v>
      </c>
      <c r="AG1383" s="88">
        <v>1</v>
      </c>
      <c r="AH1383" s="88" t="s">
        <v>105</v>
      </c>
      <c r="AI1383" s="88" t="s">
        <v>11</v>
      </c>
      <c r="AL1383" s="88" t="s">
        <v>361</v>
      </c>
      <c r="AM1383" s="88" t="s">
        <v>2622</v>
      </c>
      <c r="AN1383" s="88" t="s">
        <v>2623</v>
      </c>
      <c r="AO1383" s="88" t="s">
        <v>106</v>
      </c>
      <c r="AP1383" s="133" t="str">
        <f t="shared" si="84"/>
        <v>22</v>
      </c>
      <c r="AQ1383" s="133" t="str">
        <f t="shared" si="85"/>
        <v>12</v>
      </c>
      <c r="AR1383" s="133">
        <f t="shared" si="86"/>
        <v>2021</v>
      </c>
      <c r="AS1383" s="133" t="str">
        <f t="shared" si="87"/>
        <v>décembre</v>
      </c>
    </row>
    <row r="1384" spans="1:45" hidden="1" x14ac:dyDescent="0.25">
      <c r="A1384" s="88" t="s">
        <v>2620</v>
      </c>
      <c r="B1384" s="90">
        <v>44552</v>
      </c>
      <c r="C1384" s="88">
        <v>1</v>
      </c>
      <c r="D1384" s="88" t="s">
        <v>101</v>
      </c>
      <c r="E1384" s="126">
        <v>600000</v>
      </c>
      <c r="F1384" s="88">
        <v>27</v>
      </c>
      <c r="H1384" s="88" t="s">
        <v>195</v>
      </c>
      <c r="I1384" s="88">
        <v>7310</v>
      </c>
      <c r="J1384" s="88">
        <v>35000</v>
      </c>
      <c r="K1384" s="88">
        <v>35238</v>
      </c>
      <c r="L1384" s="88" t="s">
        <v>123</v>
      </c>
      <c r="M1384" s="89">
        <v>35</v>
      </c>
      <c r="P1384" s="88" t="s">
        <v>2621</v>
      </c>
      <c r="AC1384" s="88">
        <v>0</v>
      </c>
      <c r="AD1384" s="88">
        <v>4</v>
      </c>
      <c r="AE1384" s="88" t="s">
        <v>126</v>
      </c>
      <c r="AF1384" s="88" t="s">
        <v>152</v>
      </c>
      <c r="AG1384" s="88">
        <v>0</v>
      </c>
      <c r="AH1384" s="88" t="s">
        <v>105</v>
      </c>
      <c r="AI1384" s="88" t="s">
        <v>11</v>
      </c>
      <c r="AL1384" s="88" t="s">
        <v>361</v>
      </c>
      <c r="AM1384" s="88" t="s">
        <v>2622</v>
      </c>
      <c r="AN1384" s="88" t="s">
        <v>2623</v>
      </c>
      <c r="AO1384" s="88" t="s">
        <v>106</v>
      </c>
      <c r="AP1384" s="133" t="str">
        <f t="shared" si="84"/>
        <v>22</v>
      </c>
      <c r="AQ1384" s="133" t="str">
        <f t="shared" si="85"/>
        <v>12</v>
      </c>
      <c r="AR1384" s="133">
        <f t="shared" si="86"/>
        <v>2021</v>
      </c>
      <c r="AS1384" s="133" t="str">
        <f t="shared" si="87"/>
        <v>décembre</v>
      </c>
    </row>
    <row r="1385" spans="1:45" hidden="1" x14ac:dyDescent="0.25">
      <c r="A1385" s="88" t="s">
        <v>2624</v>
      </c>
      <c r="B1385" s="90">
        <v>44553</v>
      </c>
      <c r="C1385" s="88">
        <v>1</v>
      </c>
      <c r="D1385" s="88" t="s">
        <v>119</v>
      </c>
      <c r="E1385" s="126">
        <v>294000</v>
      </c>
      <c r="K1385" s="88">
        <v>35238</v>
      </c>
      <c r="L1385" s="88" t="s">
        <v>123</v>
      </c>
      <c r="M1385" s="89">
        <v>35</v>
      </c>
      <c r="P1385" s="88" t="s">
        <v>765</v>
      </c>
      <c r="S1385" s="88">
        <v>7</v>
      </c>
      <c r="T1385" s="88" t="s">
        <v>181</v>
      </c>
      <c r="AC1385" s="88">
        <v>1</v>
      </c>
      <c r="AM1385" s="88" t="s">
        <v>766</v>
      </c>
      <c r="AN1385" s="88" t="s">
        <v>767</v>
      </c>
      <c r="AO1385" s="88" t="s">
        <v>106</v>
      </c>
      <c r="AP1385" s="133" t="str">
        <f t="shared" si="84"/>
        <v>23</v>
      </c>
      <c r="AQ1385" s="133" t="str">
        <f t="shared" si="85"/>
        <v>12</v>
      </c>
      <c r="AR1385" s="133">
        <f t="shared" si="86"/>
        <v>2021</v>
      </c>
      <c r="AS1385" s="133" t="str">
        <f t="shared" si="87"/>
        <v>décembre</v>
      </c>
    </row>
    <row r="1386" spans="1:45" hidden="1" x14ac:dyDescent="0.25">
      <c r="A1386" s="88" t="s">
        <v>2625</v>
      </c>
      <c r="B1386" s="90">
        <v>44559</v>
      </c>
      <c r="C1386" s="88">
        <v>1</v>
      </c>
      <c r="D1386" s="88" t="s">
        <v>101</v>
      </c>
      <c r="E1386" s="126">
        <v>260000</v>
      </c>
      <c r="F1386" s="88">
        <v>27</v>
      </c>
      <c r="H1386" s="88" t="s">
        <v>512</v>
      </c>
      <c r="I1386" s="88">
        <v>1570</v>
      </c>
      <c r="J1386" s="88">
        <v>35000</v>
      </c>
      <c r="K1386" s="88">
        <v>35238</v>
      </c>
      <c r="L1386" s="88" t="s">
        <v>123</v>
      </c>
      <c r="M1386" s="89">
        <v>35</v>
      </c>
      <c r="P1386" s="88" t="s">
        <v>2201</v>
      </c>
      <c r="S1386" s="88">
        <v>39</v>
      </c>
      <c r="T1386" s="88" t="s">
        <v>1771</v>
      </c>
      <c r="U1386" s="88">
        <v>44</v>
      </c>
      <c r="W1386" s="88">
        <v>47</v>
      </c>
      <c r="AC1386" s="88">
        <v>3</v>
      </c>
      <c r="AD1386" s="88">
        <v>2</v>
      </c>
      <c r="AE1386" s="88" t="s">
        <v>108</v>
      </c>
      <c r="AF1386" s="88" t="s">
        <v>292</v>
      </c>
      <c r="AG1386" s="88">
        <v>2</v>
      </c>
      <c r="AM1386" s="88" t="s">
        <v>1562</v>
      </c>
      <c r="AN1386" s="88" t="s">
        <v>2202</v>
      </c>
      <c r="AO1386" s="88" t="s">
        <v>106</v>
      </c>
      <c r="AP1386" s="133" t="str">
        <f t="shared" si="84"/>
        <v>29</v>
      </c>
      <c r="AQ1386" s="133" t="str">
        <f t="shared" si="85"/>
        <v>12</v>
      </c>
      <c r="AR1386" s="133">
        <f t="shared" si="86"/>
        <v>2021</v>
      </c>
      <c r="AS1386" s="133" t="str">
        <f t="shared" si="87"/>
        <v>décembre</v>
      </c>
    </row>
    <row r="1387" spans="1:45" x14ac:dyDescent="0.25">
      <c r="A1387" s="88" t="s">
        <v>2626</v>
      </c>
      <c r="B1387" s="90">
        <v>44986</v>
      </c>
      <c r="C1387" s="88">
        <v>2</v>
      </c>
      <c r="D1387" s="88" t="s">
        <v>101</v>
      </c>
      <c r="E1387" s="126">
        <v>25000</v>
      </c>
      <c r="F1387" s="88">
        <v>15</v>
      </c>
      <c r="H1387" s="88" t="s">
        <v>840</v>
      </c>
      <c r="I1387" s="88">
        <v>7810</v>
      </c>
      <c r="J1387" s="88">
        <v>35000</v>
      </c>
      <c r="K1387" s="88">
        <v>35238</v>
      </c>
      <c r="L1387" s="88" t="s">
        <v>123</v>
      </c>
      <c r="M1387" s="89">
        <v>35</v>
      </c>
      <c r="P1387" s="88" t="s">
        <v>901</v>
      </c>
      <c r="S1387" s="88">
        <v>22</v>
      </c>
      <c r="T1387" s="88" t="s">
        <v>795</v>
      </c>
      <c r="U1387" s="88">
        <v>26</v>
      </c>
      <c r="W1387" s="88">
        <v>31</v>
      </c>
      <c r="AC1387" s="88">
        <v>3</v>
      </c>
      <c r="AD1387" s="88">
        <v>4</v>
      </c>
      <c r="AE1387" s="88" t="s">
        <v>126</v>
      </c>
      <c r="AF1387" s="88" t="s">
        <v>131</v>
      </c>
      <c r="AG1387" s="88">
        <v>0</v>
      </c>
      <c r="AM1387" s="88" t="s">
        <v>902</v>
      </c>
      <c r="AN1387" s="88" t="s">
        <v>903</v>
      </c>
      <c r="AO1387" s="88" t="s">
        <v>106</v>
      </c>
      <c r="AP1387" s="133" t="str">
        <f t="shared" si="84"/>
        <v>01</v>
      </c>
      <c r="AQ1387" s="133" t="str">
        <f t="shared" si="85"/>
        <v>03</v>
      </c>
      <c r="AR1387" s="133">
        <f t="shared" si="86"/>
        <v>2023</v>
      </c>
      <c r="AS1387" s="133" t="str">
        <f t="shared" si="87"/>
        <v>mars</v>
      </c>
    </row>
    <row r="1388" spans="1:45" x14ac:dyDescent="0.25">
      <c r="A1388" s="88" t="s">
        <v>2626</v>
      </c>
      <c r="B1388" s="90">
        <v>44986</v>
      </c>
      <c r="C1388" s="88">
        <v>2</v>
      </c>
      <c r="D1388" s="88" t="s">
        <v>101</v>
      </c>
      <c r="E1388" s="126">
        <v>25000</v>
      </c>
      <c r="F1388" s="88">
        <v>13</v>
      </c>
      <c r="H1388" s="88" t="s">
        <v>840</v>
      </c>
      <c r="I1388" s="88">
        <v>7810</v>
      </c>
      <c r="J1388" s="88">
        <v>35000</v>
      </c>
      <c r="K1388" s="88">
        <v>35238</v>
      </c>
      <c r="L1388" s="88" t="s">
        <v>123</v>
      </c>
      <c r="M1388" s="89">
        <v>35</v>
      </c>
      <c r="P1388" s="88" t="s">
        <v>901</v>
      </c>
      <c r="AC1388" s="88">
        <v>0</v>
      </c>
      <c r="AH1388" s="88" t="s">
        <v>105</v>
      </c>
      <c r="AI1388" s="88" t="s">
        <v>11</v>
      </c>
      <c r="AL1388" s="88" t="s">
        <v>330</v>
      </c>
      <c r="AM1388" s="88" t="s">
        <v>902</v>
      </c>
      <c r="AN1388" s="88" t="s">
        <v>903</v>
      </c>
      <c r="AO1388" s="88" t="s">
        <v>106</v>
      </c>
      <c r="AP1388" s="133" t="str">
        <f t="shared" si="84"/>
        <v>01</v>
      </c>
      <c r="AQ1388" s="133" t="str">
        <f t="shared" si="85"/>
        <v>03</v>
      </c>
      <c r="AR1388" s="133">
        <f t="shared" si="86"/>
        <v>2023</v>
      </c>
      <c r="AS1388" s="133" t="str">
        <f t="shared" si="87"/>
        <v>mars</v>
      </c>
    </row>
    <row r="1389" spans="1:45" x14ac:dyDescent="0.25">
      <c r="A1389" s="88" t="s">
        <v>2627</v>
      </c>
      <c r="B1389" s="90">
        <v>44979</v>
      </c>
      <c r="C1389" s="88">
        <v>1</v>
      </c>
      <c r="D1389" s="88" t="s">
        <v>101</v>
      </c>
      <c r="E1389" s="126">
        <v>223000</v>
      </c>
      <c r="F1389" s="88">
        <v>41</v>
      </c>
      <c r="H1389" s="88" t="s">
        <v>280</v>
      </c>
      <c r="I1389" s="88">
        <v>2420</v>
      </c>
      <c r="J1389" s="88">
        <v>35000</v>
      </c>
      <c r="K1389" s="88">
        <v>35238</v>
      </c>
      <c r="L1389" s="88" t="s">
        <v>123</v>
      </c>
      <c r="M1389" s="89">
        <v>35</v>
      </c>
      <c r="P1389" s="88" t="s">
        <v>2628</v>
      </c>
      <c r="S1389" s="88">
        <v>2</v>
      </c>
      <c r="AC1389" s="88">
        <v>1</v>
      </c>
      <c r="AD1389" s="88">
        <v>3</v>
      </c>
      <c r="AE1389" s="88" t="s">
        <v>107</v>
      </c>
      <c r="AG1389" s="88">
        <v>0</v>
      </c>
      <c r="AM1389" s="88" t="s">
        <v>398</v>
      </c>
      <c r="AN1389" s="88" t="s">
        <v>2629</v>
      </c>
      <c r="AO1389" s="88" t="s">
        <v>106</v>
      </c>
      <c r="AP1389" s="133" t="str">
        <f t="shared" si="84"/>
        <v>22</v>
      </c>
      <c r="AQ1389" s="133" t="str">
        <f t="shared" si="85"/>
        <v>02</v>
      </c>
      <c r="AR1389" s="133">
        <f t="shared" si="86"/>
        <v>2023</v>
      </c>
      <c r="AS1389" s="133" t="str">
        <f t="shared" si="87"/>
        <v>février</v>
      </c>
    </row>
    <row r="1390" spans="1:45" x14ac:dyDescent="0.25">
      <c r="A1390" s="88" t="s">
        <v>2627</v>
      </c>
      <c r="B1390" s="90">
        <v>44979</v>
      </c>
      <c r="C1390" s="88">
        <v>1</v>
      </c>
      <c r="D1390" s="88" t="s">
        <v>101</v>
      </c>
      <c r="E1390" s="126">
        <v>223000</v>
      </c>
      <c r="F1390" s="88">
        <v>41</v>
      </c>
      <c r="H1390" s="88" t="s">
        <v>280</v>
      </c>
      <c r="I1390" s="88">
        <v>2420</v>
      </c>
      <c r="J1390" s="88">
        <v>35000</v>
      </c>
      <c r="K1390" s="88">
        <v>35238</v>
      </c>
      <c r="L1390" s="88" t="s">
        <v>123</v>
      </c>
      <c r="M1390" s="89">
        <v>35</v>
      </c>
      <c r="P1390" s="88" t="s">
        <v>2628</v>
      </c>
      <c r="S1390" s="88">
        <v>1</v>
      </c>
      <c r="AC1390" s="88">
        <v>1</v>
      </c>
      <c r="AD1390" s="88">
        <v>3</v>
      </c>
      <c r="AE1390" s="88" t="s">
        <v>107</v>
      </c>
      <c r="AG1390" s="88">
        <v>0</v>
      </c>
      <c r="AM1390" s="88" t="s">
        <v>398</v>
      </c>
      <c r="AN1390" s="88" t="s">
        <v>2629</v>
      </c>
      <c r="AO1390" s="88" t="s">
        <v>106</v>
      </c>
      <c r="AP1390" s="133" t="str">
        <f t="shared" si="84"/>
        <v>22</v>
      </c>
      <c r="AQ1390" s="133" t="str">
        <f t="shared" si="85"/>
        <v>02</v>
      </c>
      <c r="AR1390" s="133">
        <f t="shared" si="86"/>
        <v>2023</v>
      </c>
      <c r="AS1390" s="133" t="str">
        <f t="shared" si="87"/>
        <v>février</v>
      </c>
    </row>
    <row r="1391" spans="1:45" x14ac:dyDescent="0.25">
      <c r="A1391" s="88" t="s">
        <v>2627</v>
      </c>
      <c r="B1391" s="90">
        <v>44979</v>
      </c>
      <c r="C1391" s="88">
        <v>1</v>
      </c>
      <c r="D1391" s="88" t="s">
        <v>101</v>
      </c>
      <c r="E1391" s="126">
        <v>223000</v>
      </c>
      <c r="F1391" s="88">
        <v>41</v>
      </c>
      <c r="H1391" s="88" t="s">
        <v>280</v>
      </c>
      <c r="I1391" s="88">
        <v>2420</v>
      </c>
      <c r="J1391" s="88">
        <v>35000</v>
      </c>
      <c r="K1391" s="88">
        <v>35238</v>
      </c>
      <c r="L1391" s="88" t="s">
        <v>123</v>
      </c>
      <c r="M1391" s="89">
        <v>35</v>
      </c>
      <c r="P1391" s="88" t="s">
        <v>2628</v>
      </c>
      <c r="S1391" s="88">
        <v>3</v>
      </c>
      <c r="AC1391" s="88">
        <v>1</v>
      </c>
      <c r="AD1391" s="88">
        <v>2</v>
      </c>
      <c r="AE1391" s="88" t="s">
        <v>108</v>
      </c>
      <c r="AF1391" s="88" t="s">
        <v>249</v>
      </c>
      <c r="AG1391" s="88">
        <v>2</v>
      </c>
      <c r="AM1391" s="88" t="s">
        <v>398</v>
      </c>
      <c r="AN1391" s="88" t="s">
        <v>2629</v>
      </c>
      <c r="AO1391" s="88" t="s">
        <v>106</v>
      </c>
      <c r="AP1391" s="133" t="str">
        <f t="shared" si="84"/>
        <v>22</v>
      </c>
      <c r="AQ1391" s="133" t="str">
        <f t="shared" si="85"/>
        <v>02</v>
      </c>
      <c r="AR1391" s="133">
        <f t="shared" si="86"/>
        <v>2023</v>
      </c>
      <c r="AS1391" s="133" t="str">
        <f t="shared" si="87"/>
        <v>février</v>
      </c>
    </row>
    <row r="1392" spans="1:45" x14ac:dyDescent="0.25">
      <c r="A1392" s="88" t="s">
        <v>2627</v>
      </c>
      <c r="B1392" s="90">
        <v>44979</v>
      </c>
      <c r="C1392" s="88">
        <v>1</v>
      </c>
      <c r="D1392" s="88" t="s">
        <v>101</v>
      </c>
      <c r="E1392" s="126">
        <v>223000</v>
      </c>
      <c r="F1392" s="88">
        <v>41</v>
      </c>
      <c r="H1392" s="88" t="s">
        <v>280</v>
      </c>
      <c r="I1392" s="88">
        <v>2420</v>
      </c>
      <c r="J1392" s="88">
        <v>35000</v>
      </c>
      <c r="K1392" s="88">
        <v>35238</v>
      </c>
      <c r="L1392" s="88" t="s">
        <v>123</v>
      </c>
      <c r="M1392" s="89">
        <v>35</v>
      </c>
      <c r="P1392" s="88" t="s">
        <v>2628</v>
      </c>
      <c r="S1392" s="88">
        <v>3</v>
      </c>
      <c r="AC1392" s="88">
        <v>1</v>
      </c>
      <c r="AD1392" s="88">
        <v>2</v>
      </c>
      <c r="AE1392" s="88" t="s">
        <v>108</v>
      </c>
      <c r="AF1392" s="88" t="s">
        <v>249</v>
      </c>
      <c r="AG1392" s="88">
        <v>2</v>
      </c>
      <c r="AM1392" s="88" t="s">
        <v>398</v>
      </c>
      <c r="AN1392" s="88" t="s">
        <v>2629</v>
      </c>
      <c r="AO1392" s="88" t="s">
        <v>106</v>
      </c>
      <c r="AP1392" s="133" t="str">
        <f t="shared" si="84"/>
        <v>22</v>
      </c>
      <c r="AQ1392" s="133" t="str">
        <f t="shared" si="85"/>
        <v>02</v>
      </c>
      <c r="AR1392" s="133">
        <f t="shared" si="86"/>
        <v>2023</v>
      </c>
      <c r="AS1392" s="133" t="str">
        <f t="shared" si="87"/>
        <v>février</v>
      </c>
    </row>
    <row r="1393" spans="1:45" x14ac:dyDescent="0.25">
      <c r="A1393" s="88" t="s">
        <v>2627</v>
      </c>
      <c r="B1393" s="90">
        <v>44979</v>
      </c>
      <c r="C1393" s="88">
        <v>1</v>
      </c>
      <c r="D1393" s="88" t="s">
        <v>101</v>
      </c>
      <c r="E1393" s="126">
        <v>223000</v>
      </c>
      <c r="F1393" s="88">
        <v>41</v>
      </c>
      <c r="H1393" s="88" t="s">
        <v>280</v>
      </c>
      <c r="I1393" s="88">
        <v>2420</v>
      </c>
      <c r="J1393" s="88">
        <v>35000</v>
      </c>
      <c r="K1393" s="88">
        <v>35238</v>
      </c>
      <c r="L1393" s="88" t="s">
        <v>123</v>
      </c>
      <c r="M1393" s="89">
        <v>35</v>
      </c>
      <c r="P1393" s="88" t="s">
        <v>2628</v>
      </c>
      <c r="S1393" s="88">
        <v>2</v>
      </c>
      <c r="AC1393" s="88">
        <v>1</v>
      </c>
      <c r="AD1393" s="88">
        <v>2</v>
      </c>
      <c r="AE1393" s="88" t="s">
        <v>108</v>
      </c>
      <c r="AF1393" s="88" t="s">
        <v>141</v>
      </c>
      <c r="AG1393" s="88">
        <v>2</v>
      </c>
      <c r="AM1393" s="88" t="s">
        <v>398</v>
      </c>
      <c r="AN1393" s="88" t="s">
        <v>2629</v>
      </c>
      <c r="AO1393" s="88" t="s">
        <v>106</v>
      </c>
      <c r="AP1393" s="133" t="str">
        <f t="shared" si="84"/>
        <v>22</v>
      </c>
      <c r="AQ1393" s="133" t="str">
        <f t="shared" si="85"/>
        <v>02</v>
      </c>
      <c r="AR1393" s="133">
        <f t="shared" si="86"/>
        <v>2023</v>
      </c>
      <c r="AS1393" s="133" t="str">
        <f t="shared" si="87"/>
        <v>février</v>
      </c>
    </row>
    <row r="1394" spans="1:45" x14ac:dyDescent="0.25">
      <c r="A1394" s="88" t="s">
        <v>2630</v>
      </c>
      <c r="B1394" s="90">
        <v>44987</v>
      </c>
      <c r="C1394" s="88">
        <v>1</v>
      </c>
      <c r="D1394" s="88" t="s">
        <v>101</v>
      </c>
      <c r="E1394" s="126">
        <v>101500</v>
      </c>
      <c r="F1394" s="88">
        <v>4</v>
      </c>
      <c r="G1394" s="88" t="s">
        <v>139</v>
      </c>
      <c r="H1394" s="88" t="s">
        <v>975</v>
      </c>
      <c r="I1394" s="88">
        <v>5650</v>
      </c>
      <c r="J1394" s="88">
        <v>35000</v>
      </c>
      <c r="K1394" s="88">
        <v>35238</v>
      </c>
      <c r="L1394" s="88" t="s">
        <v>123</v>
      </c>
      <c r="M1394" s="89">
        <v>35</v>
      </c>
      <c r="P1394" s="88" t="s">
        <v>1519</v>
      </c>
      <c r="S1394" s="88">
        <v>13</v>
      </c>
      <c r="AC1394" s="88">
        <v>1</v>
      </c>
      <c r="AD1394" s="88">
        <v>3</v>
      </c>
      <c r="AE1394" s="88" t="s">
        <v>107</v>
      </c>
      <c r="AG1394" s="88">
        <v>0</v>
      </c>
      <c r="AM1394" s="88" t="s">
        <v>1520</v>
      </c>
      <c r="AN1394" s="88" t="s">
        <v>1521</v>
      </c>
      <c r="AO1394" s="88" t="s">
        <v>106</v>
      </c>
      <c r="AP1394" s="133" t="str">
        <f t="shared" si="84"/>
        <v>02</v>
      </c>
      <c r="AQ1394" s="133" t="str">
        <f t="shared" si="85"/>
        <v>03</v>
      </c>
      <c r="AR1394" s="133">
        <f t="shared" si="86"/>
        <v>2023</v>
      </c>
      <c r="AS1394" s="133" t="str">
        <f t="shared" si="87"/>
        <v>mars</v>
      </c>
    </row>
    <row r="1395" spans="1:45" x14ac:dyDescent="0.25">
      <c r="A1395" s="88" t="s">
        <v>2630</v>
      </c>
      <c r="B1395" s="90">
        <v>44987</v>
      </c>
      <c r="C1395" s="88">
        <v>1</v>
      </c>
      <c r="D1395" s="88" t="s">
        <v>101</v>
      </c>
      <c r="E1395" s="126">
        <v>101500</v>
      </c>
      <c r="F1395" s="88">
        <v>4</v>
      </c>
      <c r="G1395" s="88" t="s">
        <v>139</v>
      </c>
      <c r="H1395" s="88" t="s">
        <v>975</v>
      </c>
      <c r="I1395" s="88">
        <v>5650</v>
      </c>
      <c r="J1395" s="88">
        <v>35000</v>
      </c>
      <c r="K1395" s="88">
        <v>35238</v>
      </c>
      <c r="L1395" s="88" t="s">
        <v>123</v>
      </c>
      <c r="M1395" s="89">
        <v>35</v>
      </c>
      <c r="P1395" s="88" t="s">
        <v>1519</v>
      </c>
      <c r="S1395" s="88">
        <v>13</v>
      </c>
      <c r="AC1395" s="88">
        <v>1</v>
      </c>
      <c r="AD1395" s="88">
        <v>2</v>
      </c>
      <c r="AE1395" s="88" t="s">
        <v>108</v>
      </c>
      <c r="AF1395" s="88" t="s">
        <v>192</v>
      </c>
      <c r="AG1395" s="88">
        <v>1</v>
      </c>
      <c r="AM1395" s="88" t="s">
        <v>1520</v>
      </c>
      <c r="AN1395" s="88" t="s">
        <v>1521</v>
      </c>
      <c r="AO1395" s="88" t="s">
        <v>106</v>
      </c>
      <c r="AP1395" s="133" t="str">
        <f t="shared" si="84"/>
        <v>02</v>
      </c>
      <c r="AQ1395" s="133" t="str">
        <f t="shared" si="85"/>
        <v>03</v>
      </c>
      <c r="AR1395" s="133">
        <f t="shared" si="86"/>
        <v>2023</v>
      </c>
      <c r="AS1395" s="133" t="str">
        <f t="shared" si="87"/>
        <v>mars</v>
      </c>
    </row>
    <row r="1396" spans="1:45" x14ac:dyDescent="0.25">
      <c r="A1396" s="88" t="s">
        <v>2631</v>
      </c>
      <c r="B1396" s="90">
        <v>44992</v>
      </c>
      <c r="C1396" s="88">
        <v>1</v>
      </c>
      <c r="D1396" s="88" t="s">
        <v>101</v>
      </c>
      <c r="E1396" s="126">
        <v>575000</v>
      </c>
      <c r="F1396" s="88">
        <v>3</v>
      </c>
      <c r="H1396" s="88" t="s">
        <v>313</v>
      </c>
      <c r="I1396" s="88">
        <v>4510</v>
      </c>
      <c r="J1396" s="88">
        <v>35000</v>
      </c>
      <c r="K1396" s="88">
        <v>35238</v>
      </c>
      <c r="L1396" s="88" t="s">
        <v>123</v>
      </c>
      <c r="M1396" s="89">
        <v>35</v>
      </c>
      <c r="P1396" s="88" t="s">
        <v>1638</v>
      </c>
      <c r="S1396" s="88">
        <v>1</v>
      </c>
      <c r="T1396" s="88" t="s">
        <v>2632</v>
      </c>
      <c r="AC1396" s="88">
        <v>1</v>
      </c>
      <c r="AD1396" s="88">
        <v>4</v>
      </c>
      <c r="AE1396" s="88" t="s">
        <v>126</v>
      </c>
      <c r="AF1396" s="88" t="s">
        <v>150</v>
      </c>
      <c r="AG1396" s="88">
        <v>0</v>
      </c>
      <c r="AM1396" s="88" t="s">
        <v>1639</v>
      </c>
      <c r="AN1396" s="88" t="s">
        <v>1640</v>
      </c>
      <c r="AO1396" s="88" t="s">
        <v>106</v>
      </c>
      <c r="AP1396" s="133" t="str">
        <f t="shared" si="84"/>
        <v>07</v>
      </c>
      <c r="AQ1396" s="133" t="str">
        <f t="shared" si="85"/>
        <v>03</v>
      </c>
      <c r="AR1396" s="133">
        <f t="shared" si="86"/>
        <v>2023</v>
      </c>
      <c r="AS1396" s="133" t="str">
        <f t="shared" si="87"/>
        <v>mars</v>
      </c>
    </row>
    <row r="1397" spans="1:45" x14ac:dyDescent="0.25">
      <c r="A1397" s="88" t="s">
        <v>2633</v>
      </c>
      <c r="B1397" s="90">
        <v>44998</v>
      </c>
      <c r="C1397" s="88">
        <v>1</v>
      </c>
      <c r="D1397" s="88" t="s">
        <v>101</v>
      </c>
      <c r="E1397" s="126">
        <v>130000</v>
      </c>
      <c r="F1397" s="88">
        <v>33</v>
      </c>
      <c r="H1397" s="88" t="s">
        <v>280</v>
      </c>
      <c r="I1397" s="88">
        <v>2420</v>
      </c>
      <c r="J1397" s="88">
        <v>35000</v>
      </c>
      <c r="K1397" s="88">
        <v>35238</v>
      </c>
      <c r="L1397" s="88" t="s">
        <v>123</v>
      </c>
      <c r="M1397" s="89">
        <v>35</v>
      </c>
      <c r="P1397" s="88" t="s">
        <v>548</v>
      </c>
      <c r="S1397" s="88">
        <v>16</v>
      </c>
      <c r="AC1397" s="88">
        <v>1</v>
      </c>
      <c r="AD1397" s="88">
        <v>3</v>
      </c>
      <c r="AE1397" s="88" t="s">
        <v>107</v>
      </c>
      <c r="AG1397" s="88">
        <v>0</v>
      </c>
      <c r="AM1397" s="88" t="s">
        <v>550</v>
      </c>
      <c r="AN1397" s="88" t="s">
        <v>551</v>
      </c>
      <c r="AO1397" s="88" t="s">
        <v>106</v>
      </c>
      <c r="AP1397" s="133" t="str">
        <f t="shared" si="84"/>
        <v>13</v>
      </c>
      <c r="AQ1397" s="133" t="str">
        <f t="shared" si="85"/>
        <v>03</v>
      </c>
      <c r="AR1397" s="133">
        <f t="shared" si="86"/>
        <v>2023</v>
      </c>
      <c r="AS1397" s="133" t="str">
        <f t="shared" si="87"/>
        <v>mars</v>
      </c>
    </row>
    <row r="1398" spans="1:45" x14ac:dyDescent="0.25">
      <c r="A1398" s="88" t="s">
        <v>2633</v>
      </c>
      <c r="B1398" s="90">
        <v>44998</v>
      </c>
      <c r="C1398" s="88">
        <v>1</v>
      </c>
      <c r="D1398" s="88" t="s">
        <v>101</v>
      </c>
      <c r="E1398" s="126">
        <v>130000</v>
      </c>
      <c r="F1398" s="88">
        <v>33</v>
      </c>
      <c r="H1398" s="88" t="s">
        <v>280</v>
      </c>
      <c r="I1398" s="88">
        <v>2420</v>
      </c>
      <c r="J1398" s="88">
        <v>35000</v>
      </c>
      <c r="K1398" s="88">
        <v>35238</v>
      </c>
      <c r="L1398" s="88" t="s">
        <v>123</v>
      </c>
      <c r="M1398" s="89">
        <v>35</v>
      </c>
      <c r="P1398" s="88" t="s">
        <v>548</v>
      </c>
      <c r="S1398" s="88">
        <v>16</v>
      </c>
      <c r="AC1398" s="88">
        <v>1</v>
      </c>
      <c r="AD1398" s="88">
        <v>4</v>
      </c>
      <c r="AE1398" s="88" t="s">
        <v>126</v>
      </c>
      <c r="AF1398" s="88" t="s">
        <v>158</v>
      </c>
      <c r="AG1398" s="88">
        <v>0</v>
      </c>
      <c r="AM1398" s="88" t="s">
        <v>550</v>
      </c>
      <c r="AN1398" s="88" t="s">
        <v>551</v>
      </c>
      <c r="AO1398" s="88" t="s">
        <v>106</v>
      </c>
      <c r="AP1398" s="133" t="str">
        <f t="shared" si="84"/>
        <v>13</v>
      </c>
      <c r="AQ1398" s="133" t="str">
        <f t="shared" si="85"/>
        <v>03</v>
      </c>
      <c r="AR1398" s="133">
        <f t="shared" si="86"/>
        <v>2023</v>
      </c>
      <c r="AS1398" s="133" t="str">
        <f t="shared" si="87"/>
        <v>mars</v>
      </c>
    </row>
    <row r="1399" spans="1:45" x14ac:dyDescent="0.25">
      <c r="A1399" s="88" t="s">
        <v>2633</v>
      </c>
      <c r="B1399" s="90">
        <v>44998</v>
      </c>
      <c r="C1399" s="88">
        <v>1</v>
      </c>
      <c r="D1399" s="88" t="s">
        <v>101</v>
      </c>
      <c r="E1399" s="126">
        <v>130000</v>
      </c>
      <c r="F1399" s="88">
        <v>33</v>
      </c>
      <c r="H1399" s="88" t="s">
        <v>280</v>
      </c>
      <c r="I1399" s="88">
        <v>2420</v>
      </c>
      <c r="J1399" s="88">
        <v>35000</v>
      </c>
      <c r="K1399" s="88">
        <v>35238</v>
      </c>
      <c r="L1399" s="88" t="s">
        <v>123</v>
      </c>
      <c r="M1399" s="89">
        <v>35</v>
      </c>
      <c r="P1399" s="88" t="s">
        <v>548</v>
      </c>
      <c r="S1399" s="88">
        <v>16</v>
      </c>
      <c r="AC1399" s="88">
        <v>1</v>
      </c>
      <c r="AD1399" s="88">
        <v>2</v>
      </c>
      <c r="AE1399" s="88" t="s">
        <v>108</v>
      </c>
      <c r="AF1399" s="88" t="s">
        <v>131</v>
      </c>
      <c r="AG1399" s="88">
        <v>1</v>
      </c>
      <c r="AM1399" s="88" t="s">
        <v>550</v>
      </c>
      <c r="AN1399" s="88" t="s">
        <v>551</v>
      </c>
      <c r="AO1399" s="88" t="s">
        <v>106</v>
      </c>
      <c r="AP1399" s="133" t="str">
        <f t="shared" si="84"/>
        <v>13</v>
      </c>
      <c r="AQ1399" s="133" t="str">
        <f t="shared" si="85"/>
        <v>03</v>
      </c>
      <c r="AR1399" s="133">
        <f t="shared" si="86"/>
        <v>2023</v>
      </c>
      <c r="AS1399" s="133" t="str">
        <f t="shared" si="87"/>
        <v>mars</v>
      </c>
    </row>
    <row r="1400" spans="1:45" x14ac:dyDescent="0.25">
      <c r="A1400" s="88" t="s">
        <v>2634</v>
      </c>
      <c r="B1400" s="90">
        <v>44994</v>
      </c>
      <c r="C1400" s="88">
        <v>1</v>
      </c>
      <c r="D1400" s="88" t="s">
        <v>101</v>
      </c>
      <c r="E1400" s="126">
        <v>92000</v>
      </c>
      <c r="F1400" s="88">
        <v>9</v>
      </c>
      <c r="H1400" s="88" t="s">
        <v>347</v>
      </c>
      <c r="I1400" s="88">
        <v>2720</v>
      </c>
      <c r="J1400" s="88">
        <v>35000</v>
      </c>
      <c r="K1400" s="88">
        <v>35238</v>
      </c>
      <c r="L1400" s="88" t="s">
        <v>123</v>
      </c>
      <c r="M1400" s="89">
        <v>35</v>
      </c>
      <c r="P1400" s="88" t="s">
        <v>779</v>
      </c>
      <c r="S1400" s="88">
        <v>69</v>
      </c>
      <c r="T1400" s="88" t="s">
        <v>2635</v>
      </c>
      <c r="AC1400" s="88">
        <v>1</v>
      </c>
      <c r="AD1400" s="88">
        <v>2</v>
      </c>
      <c r="AE1400" s="88" t="s">
        <v>108</v>
      </c>
      <c r="AF1400" s="88" t="s">
        <v>225</v>
      </c>
      <c r="AG1400" s="88">
        <v>1</v>
      </c>
      <c r="AM1400" s="88" t="s">
        <v>781</v>
      </c>
      <c r="AN1400" s="88" t="s">
        <v>782</v>
      </c>
      <c r="AO1400" s="88" t="s">
        <v>106</v>
      </c>
      <c r="AP1400" s="133" t="str">
        <f t="shared" si="84"/>
        <v>09</v>
      </c>
      <c r="AQ1400" s="133" t="str">
        <f t="shared" si="85"/>
        <v>03</v>
      </c>
      <c r="AR1400" s="133">
        <f t="shared" si="86"/>
        <v>2023</v>
      </c>
      <c r="AS1400" s="133" t="str">
        <f t="shared" si="87"/>
        <v>mars</v>
      </c>
    </row>
    <row r="1401" spans="1:45" x14ac:dyDescent="0.25">
      <c r="A1401" s="88" t="s">
        <v>2636</v>
      </c>
      <c r="B1401" s="90">
        <v>44986</v>
      </c>
      <c r="C1401" s="88">
        <v>1</v>
      </c>
      <c r="D1401" s="88" t="s">
        <v>101</v>
      </c>
      <c r="E1401" s="126">
        <v>191660</v>
      </c>
      <c r="F1401" s="88">
        <v>6</v>
      </c>
      <c r="H1401" s="88" t="s">
        <v>161</v>
      </c>
      <c r="I1401" s="88">
        <v>5230</v>
      </c>
      <c r="J1401" s="88">
        <v>35000</v>
      </c>
      <c r="K1401" s="88">
        <v>35238</v>
      </c>
      <c r="L1401" s="88" t="s">
        <v>123</v>
      </c>
      <c r="M1401" s="89">
        <v>35</v>
      </c>
      <c r="P1401" s="88" t="s">
        <v>325</v>
      </c>
      <c r="S1401" s="88">
        <v>37</v>
      </c>
      <c r="T1401" s="88" t="s">
        <v>2637</v>
      </c>
      <c r="AC1401" s="88">
        <v>1</v>
      </c>
      <c r="AD1401" s="88">
        <v>2</v>
      </c>
      <c r="AE1401" s="88" t="s">
        <v>108</v>
      </c>
      <c r="AF1401" s="88" t="s">
        <v>109</v>
      </c>
      <c r="AG1401" s="88">
        <v>1</v>
      </c>
      <c r="AM1401" s="88" t="s">
        <v>326</v>
      </c>
      <c r="AN1401" s="88" t="s">
        <v>327</v>
      </c>
      <c r="AO1401" s="88" t="s">
        <v>106</v>
      </c>
      <c r="AP1401" s="133" t="str">
        <f t="shared" si="84"/>
        <v>01</v>
      </c>
      <c r="AQ1401" s="133" t="str">
        <f t="shared" si="85"/>
        <v>03</v>
      </c>
      <c r="AR1401" s="133">
        <f t="shared" si="86"/>
        <v>2023</v>
      </c>
      <c r="AS1401" s="133" t="str">
        <f t="shared" si="87"/>
        <v>mars</v>
      </c>
    </row>
    <row r="1402" spans="1:45" x14ac:dyDescent="0.25">
      <c r="A1402" s="88" t="s">
        <v>2638</v>
      </c>
      <c r="B1402" s="90">
        <v>45008</v>
      </c>
      <c r="C1402" s="88">
        <v>1</v>
      </c>
      <c r="D1402" s="88" t="s">
        <v>101</v>
      </c>
      <c r="E1402" s="126">
        <v>95000</v>
      </c>
      <c r="F1402" s="88">
        <v>16</v>
      </c>
      <c r="H1402" s="88" t="s">
        <v>469</v>
      </c>
      <c r="I1402" s="88">
        <v>2651</v>
      </c>
      <c r="J1402" s="88">
        <v>35000</v>
      </c>
      <c r="K1402" s="88">
        <v>35238</v>
      </c>
      <c r="L1402" s="88" t="s">
        <v>123</v>
      </c>
      <c r="M1402" s="89">
        <v>35</v>
      </c>
      <c r="P1402" s="88" t="s">
        <v>721</v>
      </c>
      <c r="S1402" s="88">
        <v>51</v>
      </c>
      <c r="T1402" s="88" t="s">
        <v>2639</v>
      </c>
      <c r="AC1402" s="88">
        <v>1</v>
      </c>
      <c r="AD1402" s="88">
        <v>2</v>
      </c>
      <c r="AE1402" s="88" t="s">
        <v>108</v>
      </c>
      <c r="AF1402" s="88" t="s">
        <v>278</v>
      </c>
      <c r="AG1402" s="88">
        <v>1</v>
      </c>
      <c r="AM1402" s="88" t="s">
        <v>722</v>
      </c>
      <c r="AN1402" s="88" t="s">
        <v>723</v>
      </c>
      <c r="AO1402" s="88" t="s">
        <v>106</v>
      </c>
      <c r="AP1402" s="133" t="str">
        <f t="shared" si="84"/>
        <v>23</v>
      </c>
      <c r="AQ1402" s="133" t="str">
        <f t="shared" si="85"/>
        <v>03</v>
      </c>
      <c r="AR1402" s="133">
        <f t="shared" si="86"/>
        <v>2023</v>
      </c>
      <c r="AS1402" s="133" t="str">
        <f t="shared" si="87"/>
        <v>mars</v>
      </c>
    </row>
    <row r="1403" spans="1:45" x14ac:dyDescent="0.25">
      <c r="A1403" s="88" t="s">
        <v>2640</v>
      </c>
      <c r="B1403" s="90">
        <v>45005</v>
      </c>
      <c r="C1403" s="88">
        <v>1</v>
      </c>
      <c r="D1403" s="88" t="s">
        <v>101</v>
      </c>
      <c r="E1403" s="126">
        <v>169500</v>
      </c>
      <c r="F1403" s="88">
        <v>9</v>
      </c>
      <c r="H1403" s="88" t="s">
        <v>553</v>
      </c>
      <c r="I1403" s="88">
        <v>7520</v>
      </c>
      <c r="J1403" s="88">
        <v>35000</v>
      </c>
      <c r="K1403" s="88">
        <v>35238</v>
      </c>
      <c r="L1403" s="88" t="s">
        <v>123</v>
      </c>
      <c r="M1403" s="89">
        <v>35</v>
      </c>
      <c r="P1403" s="88" t="s">
        <v>1066</v>
      </c>
      <c r="S1403" s="88">
        <v>3</v>
      </c>
      <c r="T1403" s="88" t="s">
        <v>2641</v>
      </c>
      <c r="AC1403" s="88">
        <v>1</v>
      </c>
      <c r="AD1403" s="88">
        <v>2</v>
      </c>
      <c r="AE1403" s="88" t="s">
        <v>108</v>
      </c>
      <c r="AF1403" s="88" t="s">
        <v>164</v>
      </c>
      <c r="AG1403" s="88">
        <v>1</v>
      </c>
      <c r="AM1403" s="88" t="s">
        <v>1068</v>
      </c>
      <c r="AN1403" s="88" t="s">
        <v>1069</v>
      </c>
      <c r="AO1403" s="88" t="s">
        <v>106</v>
      </c>
      <c r="AP1403" s="133" t="str">
        <f t="shared" si="84"/>
        <v>20</v>
      </c>
      <c r="AQ1403" s="133" t="str">
        <f t="shared" si="85"/>
        <v>03</v>
      </c>
      <c r="AR1403" s="133">
        <f t="shared" si="86"/>
        <v>2023</v>
      </c>
      <c r="AS1403" s="133" t="str">
        <f t="shared" si="87"/>
        <v>mars</v>
      </c>
    </row>
    <row r="1404" spans="1:45" x14ac:dyDescent="0.25">
      <c r="A1404" s="88" t="s">
        <v>907</v>
      </c>
      <c r="B1404" s="90">
        <v>45019</v>
      </c>
      <c r="C1404" s="88">
        <v>1</v>
      </c>
      <c r="D1404" s="88" t="s">
        <v>101</v>
      </c>
      <c r="E1404" s="126">
        <v>667000</v>
      </c>
      <c r="F1404" s="88">
        <v>3</v>
      </c>
      <c r="H1404" s="88" t="s">
        <v>311</v>
      </c>
      <c r="I1404" s="88">
        <v>2660</v>
      </c>
      <c r="J1404" s="88">
        <v>35000</v>
      </c>
      <c r="K1404" s="88">
        <v>35238</v>
      </c>
      <c r="L1404" s="88" t="s">
        <v>123</v>
      </c>
      <c r="M1404" s="89">
        <v>35</v>
      </c>
      <c r="P1404" s="88" t="s">
        <v>908</v>
      </c>
      <c r="S1404" s="88">
        <v>15</v>
      </c>
      <c r="U1404" s="88">
        <v>27</v>
      </c>
      <c r="AC1404" s="88">
        <v>2</v>
      </c>
      <c r="AD1404" s="88">
        <v>2</v>
      </c>
      <c r="AE1404" s="88" t="s">
        <v>108</v>
      </c>
      <c r="AF1404" s="88" t="s">
        <v>146</v>
      </c>
      <c r="AG1404" s="88">
        <v>5</v>
      </c>
      <c r="AM1404" s="88" t="s">
        <v>909</v>
      </c>
      <c r="AN1404" s="88" t="s">
        <v>910</v>
      </c>
      <c r="AO1404" s="88" t="s">
        <v>106</v>
      </c>
      <c r="AP1404" s="133" t="str">
        <f t="shared" si="84"/>
        <v>03</v>
      </c>
      <c r="AQ1404" s="133" t="str">
        <f t="shared" si="85"/>
        <v>04</v>
      </c>
      <c r="AR1404" s="133">
        <f t="shared" si="86"/>
        <v>2023</v>
      </c>
      <c r="AS1404" s="133" t="str">
        <f t="shared" si="87"/>
        <v>avril</v>
      </c>
    </row>
    <row r="1405" spans="1:45" x14ac:dyDescent="0.25">
      <c r="A1405" s="88" t="s">
        <v>907</v>
      </c>
      <c r="B1405" s="90">
        <v>45019</v>
      </c>
      <c r="C1405" s="88">
        <v>1</v>
      </c>
      <c r="D1405" s="88" t="s">
        <v>101</v>
      </c>
      <c r="E1405" s="126">
        <v>667000</v>
      </c>
      <c r="F1405" s="88">
        <v>3</v>
      </c>
      <c r="H1405" s="88" t="s">
        <v>311</v>
      </c>
      <c r="I1405" s="88">
        <v>2660</v>
      </c>
      <c r="J1405" s="88">
        <v>35000</v>
      </c>
      <c r="K1405" s="88">
        <v>35238</v>
      </c>
      <c r="L1405" s="88" t="s">
        <v>123</v>
      </c>
      <c r="M1405" s="89">
        <v>35</v>
      </c>
      <c r="P1405" s="88" t="s">
        <v>908</v>
      </c>
      <c r="S1405" s="88">
        <v>15</v>
      </c>
      <c r="U1405" s="88">
        <v>27</v>
      </c>
      <c r="AC1405" s="88">
        <v>2</v>
      </c>
      <c r="AD1405" s="88">
        <v>3</v>
      </c>
      <c r="AE1405" s="88" t="s">
        <v>107</v>
      </c>
      <c r="AG1405" s="88">
        <v>0</v>
      </c>
      <c r="AM1405" s="88" t="s">
        <v>909</v>
      </c>
      <c r="AN1405" s="88" t="s">
        <v>910</v>
      </c>
      <c r="AO1405" s="88" t="s">
        <v>106</v>
      </c>
      <c r="AP1405" s="133" t="str">
        <f t="shared" si="84"/>
        <v>03</v>
      </c>
      <c r="AQ1405" s="133" t="str">
        <f t="shared" si="85"/>
        <v>04</v>
      </c>
      <c r="AR1405" s="133">
        <f t="shared" si="86"/>
        <v>2023</v>
      </c>
      <c r="AS1405" s="133" t="str">
        <f t="shared" si="87"/>
        <v>avril</v>
      </c>
    </row>
    <row r="1406" spans="1:45" x14ac:dyDescent="0.25">
      <c r="A1406" s="88" t="s">
        <v>911</v>
      </c>
      <c r="B1406" s="90">
        <v>45006</v>
      </c>
      <c r="C1406" s="88">
        <v>1</v>
      </c>
      <c r="D1406" s="88" t="s">
        <v>101</v>
      </c>
      <c r="E1406" s="126">
        <v>178000</v>
      </c>
      <c r="F1406" s="88">
        <v>11</v>
      </c>
      <c r="H1406" s="88" t="s">
        <v>506</v>
      </c>
      <c r="I1406" s="88">
        <v>8710</v>
      </c>
      <c r="J1406" s="88">
        <v>35000</v>
      </c>
      <c r="K1406" s="88">
        <v>35238</v>
      </c>
      <c r="L1406" s="88" t="s">
        <v>123</v>
      </c>
      <c r="M1406" s="89">
        <v>35</v>
      </c>
      <c r="P1406" s="88" t="s">
        <v>912</v>
      </c>
      <c r="S1406" s="88">
        <v>11</v>
      </c>
      <c r="AC1406" s="88">
        <v>1</v>
      </c>
      <c r="AD1406" s="88">
        <v>3</v>
      </c>
      <c r="AE1406" s="88" t="s">
        <v>107</v>
      </c>
      <c r="AG1406" s="88">
        <v>0</v>
      </c>
      <c r="AM1406" s="88" t="s">
        <v>913</v>
      </c>
      <c r="AN1406" s="88" t="s">
        <v>825</v>
      </c>
      <c r="AO1406" s="88" t="s">
        <v>106</v>
      </c>
      <c r="AP1406" s="133" t="str">
        <f t="shared" si="84"/>
        <v>21</v>
      </c>
      <c r="AQ1406" s="133" t="str">
        <f t="shared" si="85"/>
        <v>03</v>
      </c>
      <c r="AR1406" s="133">
        <f t="shared" si="86"/>
        <v>2023</v>
      </c>
      <c r="AS1406" s="133" t="str">
        <f t="shared" si="87"/>
        <v>mars</v>
      </c>
    </row>
    <row r="1407" spans="1:45" x14ac:dyDescent="0.25">
      <c r="A1407" s="88" t="s">
        <v>911</v>
      </c>
      <c r="B1407" s="90">
        <v>45006</v>
      </c>
      <c r="C1407" s="88">
        <v>1</v>
      </c>
      <c r="D1407" s="88" t="s">
        <v>101</v>
      </c>
      <c r="E1407" s="126">
        <v>178000</v>
      </c>
      <c r="F1407" s="88">
        <v>11</v>
      </c>
      <c r="H1407" s="88" t="s">
        <v>506</v>
      </c>
      <c r="I1407" s="88">
        <v>8710</v>
      </c>
      <c r="J1407" s="88">
        <v>35000</v>
      </c>
      <c r="K1407" s="88">
        <v>35238</v>
      </c>
      <c r="L1407" s="88" t="s">
        <v>123</v>
      </c>
      <c r="M1407" s="89">
        <v>35</v>
      </c>
      <c r="P1407" s="88" t="s">
        <v>912</v>
      </c>
      <c r="S1407" s="88">
        <v>11</v>
      </c>
      <c r="AC1407" s="88">
        <v>1</v>
      </c>
      <c r="AD1407" s="88">
        <v>2</v>
      </c>
      <c r="AE1407" s="88" t="s">
        <v>108</v>
      </c>
      <c r="AF1407" s="88" t="s">
        <v>113</v>
      </c>
      <c r="AG1407" s="88">
        <v>2</v>
      </c>
      <c r="AM1407" s="88" t="s">
        <v>913</v>
      </c>
      <c r="AN1407" s="88" t="s">
        <v>825</v>
      </c>
      <c r="AO1407" s="88" t="s">
        <v>106</v>
      </c>
      <c r="AP1407" s="133" t="str">
        <f t="shared" si="84"/>
        <v>21</v>
      </c>
      <c r="AQ1407" s="133" t="str">
        <f t="shared" si="85"/>
        <v>03</v>
      </c>
      <c r="AR1407" s="133">
        <f t="shared" si="86"/>
        <v>2023</v>
      </c>
      <c r="AS1407" s="133" t="str">
        <f t="shared" si="87"/>
        <v>mars</v>
      </c>
    </row>
    <row r="1408" spans="1:45" x14ac:dyDescent="0.25">
      <c r="A1408" s="88" t="s">
        <v>911</v>
      </c>
      <c r="B1408" s="90">
        <v>45006</v>
      </c>
      <c r="C1408" s="88">
        <v>1</v>
      </c>
      <c r="D1408" s="88" t="s">
        <v>101</v>
      </c>
      <c r="E1408" s="126">
        <v>178000</v>
      </c>
      <c r="H1408" s="88" t="s">
        <v>506</v>
      </c>
      <c r="I1408" s="88">
        <v>8710</v>
      </c>
      <c r="J1408" s="88">
        <v>35000</v>
      </c>
      <c r="K1408" s="88">
        <v>35238</v>
      </c>
      <c r="L1408" s="88" t="s">
        <v>123</v>
      </c>
      <c r="M1408" s="89">
        <v>35</v>
      </c>
      <c r="P1408" s="88" t="s">
        <v>914</v>
      </c>
      <c r="AC1408" s="88">
        <v>0</v>
      </c>
      <c r="AH1408" s="88" t="s">
        <v>105</v>
      </c>
      <c r="AI1408" s="88" t="s">
        <v>11</v>
      </c>
      <c r="AL1408" s="88" t="s">
        <v>390</v>
      </c>
      <c r="AM1408" s="88" t="s">
        <v>915</v>
      </c>
      <c r="AN1408" s="88" t="s">
        <v>916</v>
      </c>
      <c r="AO1408" s="88" t="s">
        <v>106</v>
      </c>
      <c r="AP1408" s="133" t="str">
        <f t="shared" si="84"/>
        <v>21</v>
      </c>
      <c r="AQ1408" s="133" t="str">
        <f t="shared" si="85"/>
        <v>03</v>
      </c>
      <c r="AR1408" s="133">
        <f t="shared" si="86"/>
        <v>2023</v>
      </c>
      <c r="AS1408" s="133" t="str">
        <f t="shared" si="87"/>
        <v>mars</v>
      </c>
    </row>
    <row r="1409" spans="1:45" x14ac:dyDescent="0.25">
      <c r="A1409" s="88" t="s">
        <v>917</v>
      </c>
      <c r="B1409" s="90">
        <v>45009</v>
      </c>
      <c r="C1409" s="88">
        <v>1</v>
      </c>
      <c r="D1409" s="88" t="s">
        <v>101</v>
      </c>
      <c r="E1409" s="126">
        <v>95000</v>
      </c>
      <c r="F1409" s="88">
        <v>11</v>
      </c>
      <c r="H1409" s="88" t="s">
        <v>404</v>
      </c>
      <c r="I1409" s="88">
        <v>6031</v>
      </c>
      <c r="J1409" s="88">
        <v>35000</v>
      </c>
      <c r="K1409" s="88">
        <v>35238</v>
      </c>
      <c r="L1409" s="88" t="s">
        <v>123</v>
      </c>
      <c r="M1409" s="89">
        <v>35</v>
      </c>
      <c r="P1409" s="88" t="s">
        <v>427</v>
      </c>
      <c r="S1409" s="88">
        <v>13</v>
      </c>
      <c r="T1409" s="88" t="s">
        <v>918</v>
      </c>
      <c r="AC1409" s="88">
        <v>1</v>
      </c>
      <c r="AD1409" s="88">
        <v>2</v>
      </c>
      <c r="AE1409" s="88" t="s">
        <v>108</v>
      </c>
      <c r="AF1409" s="88" t="s">
        <v>220</v>
      </c>
      <c r="AG1409" s="88">
        <v>2</v>
      </c>
      <c r="AM1409" s="88" t="s">
        <v>429</v>
      </c>
      <c r="AN1409" s="88" t="s">
        <v>430</v>
      </c>
      <c r="AO1409" s="88" t="s">
        <v>106</v>
      </c>
      <c r="AP1409" s="133" t="str">
        <f t="shared" si="84"/>
        <v>24</v>
      </c>
      <c r="AQ1409" s="133" t="str">
        <f t="shared" si="85"/>
        <v>03</v>
      </c>
      <c r="AR1409" s="133">
        <f t="shared" si="86"/>
        <v>2023</v>
      </c>
      <c r="AS1409" s="133" t="str">
        <f t="shared" si="87"/>
        <v>mars</v>
      </c>
    </row>
    <row r="1410" spans="1:45" x14ac:dyDescent="0.25">
      <c r="A1410" s="88" t="s">
        <v>920</v>
      </c>
      <c r="B1410" s="90">
        <v>44993</v>
      </c>
      <c r="C1410" s="88">
        <v>1</v>
      </c>
      <c r="D1410" s="88" t="s">
        <v>101</v>
      </c>
      <c r="E1410" s="126">
        <v>116000</v>
      </c>
      <c r="F1410" s="88">
        <v>6</v>
      </c>
      <c r="H1410" s="88" t="s">
        <v>161</v>
      </c>
      <c r="I1410" s="88">
        <v>5230</v>
      </c>
      <c r="J1410" s="88">
        <v>35000</v>
      </c>
      <c r="K1410" s="88">
        <v>35238</v>
      </c>
      <c r="L1410" s="88" t="s">
        <v>123</v>
      </c>
      <c r="M1410" s="89">
        <v>35</v>
      </c>
      <c r="P1410" s="88" t="s">
        <v>325</v>
      </c>
      <c r="S1410" s="88">
        <v>40</v>
      </c>
      <c r="AC1410" s="88">
        <v>1</v>
      </c>
      <c r="AD1410" s="88">
        <v>2</v>
      </c>
      <c r="AE1410" s="88" t="s">
        <v>108</v>
      </c>
      <c r="AF1410" s="88" t="s">
        <v>135</v>
      </c>
      <c r="AG1410" s="88">
        <v>1</v>
      </c>
      <c r="AM1410" s="88" t="s">
        <v>326</v>
      </c>
      <c r="AN1410" s="88" t="s">
        <v>327</v>
      </c>
      <c r="AO1410" s="88" t="s">
        <v>106</v>
      </c>
      <c r="AP1410" s="133" t="str">
        <f t="shared" si="84"/>
        <v>08</v>
      </c>
      <c r="AQ1410" s="133" t="str">
        <f t="shared" si="85"/>
        <v>03</v>
      </c>
      <c r="AR1410" s="133">
        <f t="shared" si="86"/>
        <v>2023</v>
      </c>
      <c r="AS1410" s="133" t="str">
        <f t="shared" si="87"/>
        <v>mars</v>
      </c>
    </row>
    <row r="1411" spans="1:45" x14ac:dyDescent="0.25">
      <c r="A1411" s="88" t="s">
        <v>921</v>
      </c>
      <c r="B1411" s="90">
        <v>45006</v>
      </c>
      <c r="C1411" s="88">
        <v>1</v>
      </c>
      <c r="D1411" s="88" t="s">
        <v>101</v>
      </c>
      <c r="E1411" s="126">
        <v>33000</v>
      </c>
      <c r="F1411" s="88">
        <v>6</v>
      </c>
      <c r="H1411" s="88" t="s">
        <v>357</v>
      </c>
      <c r="I1411" s="88">
        <v>9290</v>
      </c>
      <c r="J1411" s="88">
        <v>35000</v>
      </c>
      <c r="K1411" s="88">
        <v>35238</v>
      </c>
      <c r="L1411" s="88" t="s">
        <v>123</v>
      </c>
      <c r="M1411" s="89">
        <v>35</v>
      </c>
      <c r="P1411" s="88" t="s">
        <v>922</v>
      </c>
      <c r="S1411" s="88">
        <v>43</v>
      </c>
      <c r="AC1411" s="88">
        <v>1</v>
      </c>
      <c r="AD1411" s="88">
        <v>2</v>
      </c>
      <c r="AE1411" s="88" t="s">
        <v>108</v>
      </c>
      <c r="AF1411" s="88" t="s">
        <v>310</v>
      </c>
      <c r="AG1411" s="88">
        <v>1</v>
      </c>
      <c r="AM1411" s="88" t="s">
        <v>923</v>
      </c>
      <c r="AN1411" s="88" t="s">
        <v>924</v>
      </c>
      <c r="AO1411" s="88" t="s">
        <v>106</v>
      </c>
      <c r="AP1411" s="133" t="str">
        <f t="shared" ref="AP1411:AP1474" si="88">TEXT(DAY(B1411),"jj")</f>
        <v>21</v>
      </c>
      <c r="AQ1411" s="133" t="str">
        <f t="shared" ref="AQ1411:AQ1474" si="89">TEXT(MONTH(B1411),"jj")</f>
        <v>03</v>
      </c>
      <c r="AR1411" s="133">
        <f t="shared" ref="AR1411:AR1474" si="90">YEAR(B1411)</f>
        <v>2023</v>
      </c>
      <c r="AS1411" s="133" t="str">
        <f t="shared" ref="AS1411:AS1474" si="91">TEXT(B1411, "mmmm")</f>
        <v>mars</v>
      </c>
    </row>
    <row r="1412" spans="1:45" x14ac:dyDescent="0.25">
      <c r="A1412" s="88" t="s">
        <v>927</v>
      </c>
      <c r="B1412" s="90">
        <v>45015</v>
      </c>
      <c r="C1412" s="88">
        <v>1</v>
      </c>
      <c r="D1412" s="88" t="s">
        <v>101</v>
      </c>
      <c r="E1412" s="126">
        <v>25000</v>
      </c>
      <c r="F1412" s="88">
        <v>4</v>
      </c>
      <c r="H1412" s="88" t="s">
        <v>161</v>
      </c>
      <c r="I1412" s="88">
        <v>5230</v>
      </c>
      <c r="J1412" s="88">
        <v>35000</v>
      </c>
      <c r="K1412" s="88">
        <v>35238</v>
      </c>
      <c r="L1412" s="88" t="s">
        <v>123</v>
      </c>
      <c r="M1412" s="89">
        <v>35</v>
      </c>
      <c r="P1412" s="88" t="s">
        <v>877</v>
      </c>
      <c r="S1412" s="88">
        <v>104</v>
      </c>
      <c r="AC1412" s="88">
        <v>1</v>
      </c>
      <c r="AD1412" s="88">
        <v>4</v>
      </c>
      <c r="AE1412" s="88" t="s">
        <v>126</v>
      </c>
      <c r="AF1412" s="88" t="s">
        <v>308</v>
      </c>
      <c r="AG1412" s="88">
        <v>0</v>
      </c>
      <c r="AM1412" s="88" t="s">
        <v>879</v>
      </c>
      <c r="AN1412" s="88" t="s">
        <v>880</v>
      </c>
      <c r="AO1412" s="88" t="s">
        <v>106</v>
      </c>
      <c r="AP1412" s="133" t="str">
        <f t="shared" si="88"/>
        <v>30</v>
      </c>
      <c r="AQ1412" s="133" t="str">
        <f t="shared" si="89"/>
        <v>03</v>
      </c>
      <c r="AR1412" s="133">
        <f t="shared" si="90"/>
        <v>2023</v>
      </c>
      <c r="AS1412" s="133" t="str">
        <f t="shared" si="91"/>
        <v>mars</v>
      </c>
    </row>
    <row r="1413" spans="1:45" x14ac:dyDescent="0.25">
      <c r="A1413" s="88" t="s">
        <v>928</v>
      </c>
      <c r="B1413" s="90">
        <v>45019</v>
      </c>
      <c r="C1413" s="88">
        <v>1</v>
      </c>
      <c r="D1413" s="88" t="s">
        <v>101</v>
      </c>
      <c r="E1413" s="126">
        <v>83000</v>
      </c>
      <c r="F1413" s="88">
        <v>15</v>
      </c>
      <c r="H1413" s="88" t="s">
        <v>512</v>
      </c>
      <c r="I1413" s="88">
        <v>1570</v>
      </c>
      <c r="J1413" s="88">
        <v>35000</v>
      </c>
      <c r="K1413" s="88">
        <v>35238</v>
      </c>
      <c r="L1413" s="88" t="s">
        <v>123</v>
      </c>
      <c r="M1413" s="89">
        <v>35</v>
      </c>
      <c r="P1413" s="88" t="s">
        <v>929</v>
      </c>
      <c r="S1413" s="88">
        <v>37</v>
      </c>
      <c r="T1413" s="88" t="s">
        <v>930</v>
      </c>
      <c r="AC1413" s="88">
        <v>1</v>
      </c>
      <c r="AD1413" s="88">
        <v>2</v>
      </c>
      <c r="AE1413" s="88" t="s">
        <v>108</v>
      </c>
      <c r="AF1413" s="88" t="s">
        <v>134</v>
      </c>
      <c r="AG1413" s="88">
        <v>1</v>
      </c>
      <c r="AM1413" s="88" t="s">
        <v>931</v>
      </c>
      <c r="AN1413" s="88" t="s">
        <v>932</v>
      </c>
      <c r="AO1413" s="88" t="s">
        <v>106</v>
      </c>
      <c r="AP1413" s="133" t="str">
        <f t="shared" si="88"/>
        <v>03</v>
      </c>
      <c r="AQ1413" s="133" t="str">
        <f t="shared" si="89"/>
        <v>04</v>
      </c>
      <c r="AR1413" s="133">
        <f t="shared" si="90"/>
        <v>2023</v>
      </c>
      <c r="AS1413" s="133" t="str">
        <f t="shared" si="91"/>
        <v>avril</v>
      </c>
    </row>
    <row r="1414" spans="1:45" x14ac:dyDescent="0.25">
      <c r="A1414" s="88" t="s">
        <v>933</v>
      </c>
      <c r="B1414" s="90">
        <v>45015</v>
      </c>
      <c r="C1414" s="88">
        <v>1</v>
      </c>
      <c r="D1414" s="88" t="s">
        <v>101</v>
      </c>
      <c r="E1414" s="126">
        <v>8000</v>
      </c>
      <c r="F1414" s="88">
        <v>34</v>
      </c>
      <c r="H1414" s="88" t="s">
        <v>236</v>
      </c>
      <c r="I1414" s="88">
        <v>5710</v>
      </c>
      <c r="J1414" s="88">
        <v>35000</v>
      </c>
      <c r="K1414" s="88">
        <v>35238</v>
      </c>
      <c r="L1414" s="88" t="s">
        <v>123</v>
      </c>
      <c r="M1414" s="89">
        <v>35</v>
      </c>
      <c r="P1414" s="88" t="s">
        <v>237</v>
      </c>
      <c r="S1414" s="88">
        <v>213</v>
      </c>
      <c r="AC1414" s="88">
        <v>1</v>
      </c>
      <c r="AD1414" s="88">
        <v>3</v>
      </c>
      <c r="AE1414" s="88" t="s">
        <v>107</v>
      </c>
      <c r="AG1414" s="88">
        <v>0</v>
      </c>
      <c r="AM1414" s="88" t="s">
        <v>239</v>
      </c>
      <c r="AN1414" s="88" t="s">
        <v>240</v>
      </c>
      <c r="AO1414" s="88" t="s">
        <v>106</v>
      </c>
      <c r="AP1414" s="133" t="str">
        <f t="shared" si="88"/>
        <v>30</v>
      </c>
      <c r="AQ1414" s="133" t="str">
        <f t="shared" si="89"/>
        <v>03</v>
      </c>
      <c r="AR1414" s="133">
        <f t="shared" si="90"/>
        <v>2023</v>
      </c>
      <c r="AS1414" s="133" t="str">
        <f t="shared" si="91"/>
        <v>mars</v>
      </c>
    </row>
    <row r="1415" spans="1:45" x14ac:dyDescent="0.25">
      <c r="A1415" s="88" t="s">
        <v>933</v>
      </c>
      <c r="B1415" s="90">
        <v>45015</v>
      </c>
      <c r="C1415" s="88">
        <v>1</v>
      </c>
      <c r="D1415" s="88" t="s">
        <v>101</v>
      </c>
      <c r="E1415" s="126">
        <v>8000</v>
      </c>
      <c r="F1415" s="88">
        <v>34</v>
      </c>
      <c r="H1415" s="88" t="s">
        <v>236</v>
      </c>
      <c r="I1415" s="88">
        <v>5710</v>
      </c>
      <c r="J1415" s="88">
        <v>35000</v>
      </c>
      <c r="K1415" s="88">
        <v>35238</v>
      </c>
      <c r="L1415" s="88" t="s">
        <v>123</v>
      </c>
      <c r="M1415" s="89">
        <v>35</v>
      </c>
      <c r="P1415" s="88" t="s">
        <v>237</v>
      </c>
      <c r="S1415" s="88">
        <v>213</v>
      </c>
      <c r="AC1415" s="88">
        <v>1</v>
      </c>
      <c r="AD1415" s="88">
        <v>2</v>
      </c>
      <c r="AE1415" s="88" t="s">
        <v>108</v>
      </c>
      <c r="AF1415" s="88" t="s">
        <v>210</v>
      </c>
      <c r="AG1415" s="88">
        <v>1</v>
      </c>
      <c r="AM1415" s="88" t="s">
        <v>239</v>
      </c>
      <c r="AN1415" s="88" t="s">
        <v>240</v>
      </c>
      <c r="AO1415" s="88" t="s">
        <v>106</v>
      </c>
      <c r="AP1415" s="133" t="str">
        <f t="shared" si="88"/>
        <v>30</v>
      </c>
      <c r="AQ1415" s="133" t="str">
        <f t="shared" si="89"/>
        <v>03</v>
      </c>
      <c r="AR1415" s="133">
        <f t="shared" si="90"/>
        <v>2023</v>
      </c>
      <c r="AS1415" s="133" t="str">
        <f t="shared" si="91"/>
        <v>mars</v>
      </c>
    </row>
    <row r="1416" spans="1:45" x14ac:dyDescent="0.25">
      <c r="A1416" s="88" t="s">
        <v>934</v>
      </c>
      <c r="B1416" s="90">
        <v>45023</v>
      </c>
      <c r="C1416" s="88">
        <v>1</v>
      </c>
      <c r="D1416" s="88" t="s">
        <v>101</v>
      </c>
      <c r="E1416" s="126">
        <v>680000</v>
      </c>
      <c r="F1416" s="88">
        <v>2</v>
      </c>
      <c r="H1416" s="88" t="s">
        <v>421</v>
      </c>
      <c r="I1416" s="88">
        <v>8490</v>
      </c>
      <c r="J1416" s="88">
        <v>35000</v>
      </c>
      <c r="K1416" s="88">
        <v>35238</v>
      </c>
      <c r="L1416" s="88" t="s">
        <v>123</v>
      </c>
      <c r="M1416" s="89">
        <v>35</v>
      </c>
      <c r="P1416" s="88" t="s">
        <v>422</v>
      </c>
      <c r="S1416" s="88">
        <v>117</v>
      </c>
      <c r="U1416" s="88">
        <v>146</v>
      </c>
      <c r="AC1416" s="88">
        <v>2</v>
      </c>
      <c r="AD1416" s="88">
        <v>2</v>
      </c>
      <c r="AE1416" s="88" t="s">
        <v>108</v>
      </c>
      <c r="AF1416" s="88" t="s">
        <v>252</v>
      </c>
      <c r="AG1416" s="88">
        <v>5</v>
      </c>
      <c r="AM1416" s="88" t="s">
        <v>424</v>
      </c>
      <c r="AN1416" s="88" t="s">
        <v>425</v>
      </c>
      <c r="AO1416" s="88" t="s">
        <v>106</v>
      </c>
      <c r="AP1416" s="133" t="str">
        <f t="shared" si="88"/>
        <v>07</v>
      </c>
      <c r="AQ1416" s="133" t="str">
        <f t="shared" si="89"/>
        <v>04</v>
      </c>
      <c r="AR1416" s="133">
        <f t="shared" si="90"/>
        <v>2023</v>
      </c>
      <c r="AS1416" s="133" t="str">
        <f t="shared" si="91"/>
        <v>avril</v>
      </c>
    </row>
    <row r="1417" spans="1:45" x14ac:dyDescent="0.25">
      <c r="A1417" s="88" t="s">
        <v>934</v>
      </c>
      <c r="B1417" s="90">
        <v>45023</v>
      </c>
      <c r="C1417" s="88">
        <v>1</v>
      </c>
      <c r="D1417" s="88" t="s">
        <v>101</v>
      </c>
      <c r="E1417" s="126">
        <v>680000</v>
      </c>
      <c r="F1417" s="88">
        <v>2</v>
      </c>
      <c r="H1417" s="88" t="s">
        <v>421</v>
      </c>
      <c r="I1417" s="88">
        <v>8490</v>
      </c>
      <c r="J1417" s="88">
        <v>35000</v>
      </c>
      <c r="K1417" s="88">
        <v>35238</v>
      </c>
      <c r="L1417" s="88" t="s">
        <v>123</v>
      </c>
      <c r="M1417" s="89">
        <v>35</v>
      </c>
      <c r="P1417" s="88" t="s">
        <v>422</v>
      </c>
      <c r="S1417" s="88">
        <v>146</v>
      </c>
      <c r="AC1417" s="88">
        <v>1</v>
      </c>
      <c r="AD1417" s="88">
        <v>2</v>
      </c>
      <c r="AE1417" s="88" t="s">
        <v>108</v>
      </c>
      <c r="AF1417" s="88" t="s">
        <v>246</v>
      </c>
      <c r="AG1417" s="88">
        <v>6</v>
      </c>
      <c r="AM1417" s="88" t="s">
        <v>424</v>
      </c>
      <c r="AN1417" s="88" t="s">
        <v>425</v>
      </c>
      <c r="AO1417" s="88" t="s">
        <v>106</v>
      </c>
      <c r="AP1417" s="133" t="str">
        <f t="shared" si="88"/>
        <v>07</v>
      </c>
      <c r="AQ1417" s="133" t="str">
        <f t="shared" si="89"/>
        <v>04</v>
      </c>
      <c r="AR1417" s="133">
        <f t="shared" si="90"/>
        <v>2023</v>
      </c>
      <c r="AS1417" s="133" t="str">
        <f t="shared" si="91"/>
        <v>avril</v>
      </c>
    </row>
    <row r="1418" spans="1:45" x14ac:dyDescent="0.25">
      <c r="A1418" s="88" t="s">
        <v>934</v>
      </c>
      <c r="B1418" s="90">
        <v>45023</v>
      </c>
      <c r="C1418" s="88">
        <v>1</v>
      </c>
      <c r="D1418" s="88" t="s">
        <v>101</v>
      </c>
      <c r="E1418" s="126">
        <v>680000</v>
      </c>
      <c r="F1418" s="88">
        <v>2</v>
      </c>
      <c r="H1418" s="88" t="s">
        <v>421</v>
      </c>
      <c r="I1418" s="88">
        <v>8490</v>
      </c>
      <c r="J1418" s="88">
        <v>35000</v>
      </c>
      <c r="K1418" s="88">
        <v>35238</v>
      </c>
      <c r="L1418" s="88" t="s">
        <v>123</v>
      </c>
      <c r="M1418" s="89">
        <v>35</v>
      </c>
      <c r="P1418" s="88" t="s">
        <v>422</v>
      </c>
      <c r="S1418" s="88">
        <v>117</v>
      </c>
      <c r="AC1418" s="88">
        <v>1</v>
      </c>
      <c r="AD1418" s="88">
        <v>3</v>
      </c>
      <c r="AE1418" s="88" t="s">
        <v>107</v>
      </c>
      <c r="AG1418" s="88">
        <v>0</v>
      </c>
      <c r="AM1418" s="88" t="s">
        <v>424</v>
      </c>
      <c r="AN1418" s="88" t="s">
        <v>425</v>
      </c>
      <c r="AO1418" s="88" t="s">
        <v>106</v>
      </c>
      <c r="AP1418" s="133" t="str">
        <f t="shared" si="88"/>
        <v>07</v>
      </c>
      <c r="AQ1418" s="133" t="str">
        <f t="shared" si="89"/>
        <v>04</v>
      </c>
      <c r="AR1418" s="133">
        <f t="shared" si="90"/>
        <v>2023</v>
      </c>
      <c r="AS1418" s="133" t="str">
        <f t="shared" si="91"/>
        <v>avril</v>
      </c>
    </row>
    <row r="1419" spans="1:45" x14ac:dyDescent="0.25">
      <c r="A1419" s="88" t="s">
        <v>937</v>
      </c>
      <c r="B1419" s="90">
        <v>45016</v>
      </c>
      <c r="C1419" s="88">
        <v>1</v>
      </c>
      <c r="D1419" s="88" t="s">
        <v>101</v>
      </c>
      <c r="E1419" s="126">
        <v>298500</v>
      </c>
      <c r="F1419" s="88">
        <v>22</v>
      </c>
      <c r="H1419" s="88" t="s">
        <v>553</v>
      </c>
      <c r="I1419" s="88">
        <v>7520</v>
      </c>
      <c r="J1419" s="88">
        <v>35000</v>
      </c>
      <c r="K1419" s="88">
        <v>35238</v>
      </c>
      <c r="L1419" s="88" t="s">
        <v>123</v>
      </c>
      <c r="M1419" s="89">
        <v>35</v>
      </c>
      <c r="P1419" s="88" t="s">
        <v>938</v>
      </c>
      <c r="S1419" s="88">
        <v>106</v>
      </c>
      <c r="U1419" s="88">
        <v>112</v>
      </c>
      <c r="W1419" s="88">
        <v>118</v>
      </c>
      <c r="Y1419" s="88">
        <v>119</v>
      </c>
      <c r="AA1419" s="88">
        <v>120</v>
      </c>
      <c r="AC1419" s="88">
        <v>5</v>
      </c>
      <c r="AD1419" s="88">
        <v>2</v>
      </c>
      <c r="AE1419" s="88" t="s">
        <v>108</v>
      </c>
      <c r="AF1419" s="88" t="s">
        <v>147</v>
      </c>
      <c r="AG1419" s="88">
        <v>3</v>
      </c>
      <c r="AM1419" s="88" t="s">
        <v>939</v>
      </c>
      <c r="AN1419" s="88" t="s">
        <v>940</v>
      </c>
      <c r="AO1419" s="88" t="s">
        <v>106</v>
      </c>
      <c r="AP1419" s="133" t="str">
        <f t="shared" si="88"/>
        <v>31</v>
      </c>
      <c r="AQ1419" s="133" t="str">
        <f t="shared" si="89"/>
        <v>03</v>
      </c>
      <c r="AR1419" s="133">
        <f t="shared" si="90"/>
        <v>2023</v>
      </c>
      <c r="AS1419" s="133" t="str">
        <f t="shared" si="91"/>
        <v>mars</v>
      </c>
    </row>
    <row r="1420" spans="1:45" x14ac:dyDescent="0.25">
      <c r="A1420" s="88" t="s">
        <v>941</v>
      </c>
      <c r="B1420" s="90">
        <v>45015</v>
      </c>
      <c r="C1420" s="88">
        <v>1</v>
      </c>
      <c r="D1420" s="88" t="s">
        <v>101</v>
      </c>
      <c r="E1420" s="126">
        <v>140000</v>
      </c>
      <c r="F1420" s="88">
        <v>11</v>
      </c>
      <c r="H1420" s="88" t="s">
        <v>404</v>
      </c>
      <c r="I1420" s="88">
        <v>6031</v>
      </c>
      <c r="J1420" s="88">
        <v>35000</v>
      </c>
      <c r="K1420" s="88">
        <v>35238</v>
      </c>
      <c r="L1420" s="88" t="s">
        <v>123</v>
      </c>
      <c r="M1420" s="89">
        <v>35</v>
      </c>
      <c r="P1420" s="88" t="s">
        <v>427</v>
      </c>
      <c r="S1420" s="88">
        <v>20</v>
      </c>
      <c r="T1420" s="88" t="s">
        <v>942</v>
      </c>
      <c r="AC1420" s="88">
        <v>1</v>
      </c>
      <c r="AD1420" s="88">
        <v>2</v>
      </c>
      <c r="AE1420" s="88" t="s">
        <v>108</v>
      </c>
      <c r="AF1420" s="88" t="s">
        <v>155</v>
      </c>
      <c r="AG1420" s="88">
        <v>2</v>
      </c>
      <c r="AM1420" s="88" t="s">
        <v>429</v>
      </c>
      <c r="AN1420" s="88" t="s">
        <v>430</v>
      </c>
      <c r="AO1420" s="88" t="s">
        <v>106</v>
      </c>
      <c r="AP1420" s="133" t="str">
        <f t="shared" si="88"/>
        <v>30</v>
      </c>
      <c r="AQ1420" s="133" t="str">
        <f t="shared" si="89"/>
        <v>03</v>
      </c>
      <c r="AR1420" s="133">
        <f t="shared" si="90"/>
        <v>2023</v>
      </c>
      <c r="AS1420" s="133" t="str">
        <f t="shared" si="91"/>
        <v>mars</v>
      </c>
    </row>
    <row r="1421" spans="1:45" x14ac:dyDescent="0.25">
      <c r="A1421" s="88" t="s">
        <v>943</v>
      </c>
      <c r="B1421" s="90">
        <v>45030</v>
      </c>
      <c r="C1421" s="88">
        <v>1</v>
      </c>
      <c r="D1421" s="88" t="s">
        <v>101</v>
      </c>
      <c r="E1421" s="126">
        <v>400000</v>
      </c>
      <c r="F1421" s="88">
        <v>11</v>
      </c>
      <c r="H1421" s="88" t="s">
        <v>944</v>
      </c>
      <c r="I1421" s="88">
        <v>5090</v>
      </c>
      <c r="J1421" s="88">
        <v>35000</v>
      </c>
      <c r="K1421" s="88">
        <v>35238</v>
      </c>
      <c r="L1421" s="88" t="s">
        <v>123</v>
      </c>
      <c r="M1421" s="89">
        <v>35</v>
      </c>
      <c r="P1421" s="88" t="s">
        <v>405</v>
      </c>
      <c r="S1421" s="88">
        <v>112</v>
      </c>
      <c r="AC1421" s="88">
        <v>1</v>
      </c>
      <c r="AD1421" s="88">
        <v>2</v>
      </c>
      <c r="AE1421" s="88" t="s">
        <v>108</v>
      </c>
      <c r="AF1421" s="88" t="s">
        <v>140</v>
      </c>
      <c r="AG1421" s="88">
        <v>4</v>
      </c>
      <c r="AM1421" s="88" t="s">
        <v>406</v>
      </c>
      <c r="AN1421" s="88" t="s">
        <v>407</v>
      </c>
      <c r="AO1421" s="88" t="s">
        <v>106</v>
      </c>
      <c r="AP1421" s="133" t="str">
        <f t="shared" si="88"/>
        <v>14</v>
      </c>
      <c r="AQ1421" s="133" t="str">
        <f t="shared" si="89"/>
        <v>04</v>
      </c>
      <c r="AR1421" s="133">
        <f t="shared" si="90"/>
        <v>2023</v>
      </c>
      <c r="AS1421" s="133" t="str">
        <f t="shared" si="91"/>
        <v>avril</v>
      </c>
    </row>
    <row r="1422" spans="1:45" x14ac:dyDescent="0.25">
      <c r="A1422" s="88" t="s">
        <v>943</v>
      </c>
      <c r="B1422" s="90">
        <v>45030</v>
      </c>
      <c r="C1422" s="88">
        <v>1</v>
      </c>
      <c r="D1422" s="88" t="s">
        <v>101</v>
      </c>
      <c r="E1422" s="126">
        <v>400000</v>
      </c>
      <c r="F1422" s="88">
        <v>7</v>
      </c>
      <c r="H1422" s="88" t="s">
        <v>404</v>
      </c>
      <c r="I1422" s="88">
        <v>6031</v>
      </c>
      <c r="J1422" s="88">
        <v>35000</v>
      </c>
      <c r="K1422" s="88">
        <v>35238</v>
      </c>
      <c r="L1422" s="88" t="s">
        <v>123</v>
      </c>
      <c r="M1422" s="89">
        <v>35</v>
      </c>
      <c r="P1422" s="88" t="s">
        <v>405</v>
      </c>
      <c r="S1422" s="88">
        <v>101</v>
      </c>
      <c r="AC1422" s="88">
        <v>1</v>
      </c>
      <c r="AD1422" s="88">
        <v>3</v>
      </c>
      <c r="AE1422" s="88" t="s">
        <v>107</v>
      </c>
      <c r="AG1422" s="88">
        <v>0</v>
      </c>
      <c r="AM1422" s="88" t="s">
        <v>406</v>
      </c>
      <c r="AN1422" s="88" t="s">
        <v>407</v>
      </c>
      <c r="AO1422" s="88" t="s">
        <v>106</v>
      </c>
      <c r="AP1422" s="133" t="str">
        <f t="shared" si="88"/>
        <v>14</v>
      </c>
      <c r="AQ1422" s="133" t="str">
        <f t="shared" si="89"/>
        <v>04</v>
      </c>
      <c r="AR1422" s="133">
        <f t="shared" si="90"/>
        <v>2023</v>
      </c>
      <c r="AS1422" s="133" t="str">
        <f t="shared" si="91"/>
        <v>avril</v>
      </c>
    </row>
    <row r="1423" spans="1:45" x14ac:dyDescent="0.25">
      <c r="A1423" s="88" t="s">
        <v>943</v>
      </c>
      <c r="B1423" s="90">
        <v>45030</v>
      </c>
      <c r="C1423" s="88">
        <v>1</v>
      </c>
      <c r="D1423" s="88" t="s">
        <v>101</v>
      </c>
      <c r="E1423" s="126">
        <v>400000</v>
      </c>
      <c r="F1423" s="88">
        <v>11</v>
      </c>
      <c r="H1423" s="88" t="s">
        <v>944</v>
      </c>
      <c r="I1423" s="88">
        <v>5090</v>
      </c>
      <c r="J1423" s="88">
        <v>35000</v>
      </c>
      <c r="K1423" s="88">
        <v>35238</v>
      </c>
      <c r="L1423" s="88" t="s">
        <v>123</v>
      </c>
      <c r="M1423" s="89">
        <v>35</v>
      </c>
      <c r="P1423" s="88" t="s">
        <v>405</v>
      </c>
      <c r="S1423" s="88">
        <v>112</v>
      </c>
      <c r="AC1423" s="88">
        <v>1</v>
      </c>
      <c r="AD1423" s="88">
        <v>3</v>
      </c>
      <c r="AE1423" s="88" t="s">
        <v>107</v>
      </c>
      <c r="AG1423" s="88">
        <v>0</v>
      </c>
      <c r="AM1423" s="88" t="s">
        <v>406</v>
      </c>
      <c r="AN1423" s="88" t="s">
        <v>407</v>
      </c>
      <c r="AO1423" s="88" t="s">
        <v>106</v>
      </c>
      <c r="AP1423" s="133" t="str">
        <f t="shared" si="88"/>
        <v>14</v>
      </c>
      <c r="AQ1423" s="133" t="str">
        <f t="shared" si="89"/>
        <v>04</v>
      </c>
      <c r="AR1423" s="133">
        <f t="shared" si="90"/>
        <v>2023</v>
      </c>
      <c r="AS1423" s="133" t="str">
        <f t="shared" si="91"/>
        <v>avril</v>
      </c>
    </row>
    <row r="1424" spans="1:45" x14ac:dyDescent="0.25">
      <c r="A1424" s="88" t="s">
        <v>950</v>
      </c>
      <c r="B1424" s="90">
        <v>45013</v>
      </c>
      <c r="C1424" s="88">
        <v>1</v>
      </c>
      <c r="D1424" s="88" t="s">
        <v>101</v>
      </c>
      <c r="E1424" s="126">
        <v>165000</v>
      </c>
      <c r="F1424" s="88">
        <v>8</v>
      </c>
      <c r="H1424" s="88" t="s">
        <v>797</v>
      </c>
      <c r="I1424" s="88">
        <v>8780</v>
      </c>
      <c r="J1424" s="88">
        <v>35000</v>
      </c>
      <c r="K1424" s="88">
        <v>35238</v>
      </c>
      <c r="L1424" s="88" t="s">
        <v>123</v>
      </c>
      <c r="M1424" s="89">
        <v>35</v>
      </c>
      <c r="P1424" s="88" t="s">
        <v>798</v>
      </c>
      <c r="S1424" s="88">
        <v>67</v>
      </c>
      <c r="AC1424" s="88">
        <v>1</v>
      </c>
      <c r="AD1424" s="88">
        <v>2</v>
      </c>
      <c r="AE1424" s="88" t="s">
        <v>108</v>
      </c>
      <c r="AF1424" s="88" t="s">
        <v>278</v>
      </c>
      <c r="AG1424" s="88">
        <v>1</v>
      </c>
      <c r="AM1424" s="88" t="s">
        <v>799</v>
      </c>
      <c r="AN1424" s="88" t="s">
        <v>800</v>
      </c>
      <c r="AO1424" s="88" t="s">
        <v>106</v>
      </c>
      <c r="AP1424" s="133" t="str">
        <f t="shared" si="88"/>
        <v>28</v>
      </c>
      <c r="AQ1424" s="133" t="str">
        <f t="shared" si="89"/>
        <v>03</v>
      </c>
      <c r="AR1424" s="133">
        <f t="shared" si="90"/>
        <v>2023</v>
      </c>
      <c r="AS1424" s="133" t="str">
        <f t="shared" si="91"/>
        <v>mars</v>
      </c>
    </row>
    <row r="1425" spans="1:45" x14ac:dyDescent="0.25">
      <c r="A1425" s="88" t="s">
        <v>950</v>
      </c>
      <c r="B1425" s="90">
        <v>45013</v>
      </c>
      <c r="C1425" s="88">
        <v>1</v>
      </c>
      <c r="D1425" s="88" t="s">
        <v>101</v>
      </c>
      <c r="E1425" s="126">
        <v>165000</v>
      </c>
      <c r="F1425" s="88">
        <v>8</v>
      </c>
      <c r="H1425" s="88" t="s">
        <v>797</v>
      </c>
      <c r="I1425" s="88">
        <v>8780</v>
      </c>
      <c r="J1425" s="88">
        <v>35000</v>
      </c>
      <c r="K1425" s="88">
        <v>35238</v>
      </c>
      <c r="L1425" s="88" t="s">
        <v>123</v>
      </c>
      <c r="M1425" s="89">
        <v>35</v>
      </c>
      <c r="P1425" s="88" t="s">
        <v>798</v>
      </c>
      <c r="S1425" s="88">
        <v>67</v>
      </c>
      <c r="U1425" s="88">
        <v>76</v>
      </c>
      <c r="AC1425" s="88">
        <v>2</v>
      </c>
      <c r="AD1425" s="88">
        <v>2</v>
      </c>
      <c r="AE1425" s="88" t="s">
        <v>108</v>
      </c>
      <c r="AF1425" s="88" t="s">
        <v>181</v>
      </c>
      <c r="AG1425" s="88">
        <v>1</v>
      </c>
      <c r="AM1425" s="88" t="s">
        <v>799</v>
      </c>
      <c r="AN1425" s="88" t="s">
        <v>800</v>
      </c>
      <c r="AO1425" s="88" t="s">
        <v>106</v>
      </c>
      <c r="AP1425" s="133" t="str">
        <f t="shared" si="88"/>
        <v>28</v>
      </c>
      <c r="AQ1425" s="133" t="str">
        <f t="shared" si="89"/>
        <v>03</v>
      </c>
      <c r="AR1425" s="133">
        <f t="shared" si="90"/>
        <v>2023</v>
      </c>
      <c r="AS1425" s="133" t="str">
        <f t="shared" si="91"/>
        <v>mars</v>
      </c>
    </row>
    <row r="1426" spans="1:45" x14ac:dyDescent="0.25">
      <c r="A1426" s="88" t="s">
        <v>950</v>
      </c>
      <c r="B1426" s="90">
        <v>45013</v>
      </c>
      <c r="C1426" s="88">
        <v>1</v>
      </c>
      <c r="D1426" s="88" t="s">
        <v>101</v>
      </c>
      <c r="E1426" s="126">
        <v>165000</v>
      </c>
      <c r="F1426" s="88">
        <v>8</v>
      </c>
      <c r="H1426" s="88" t="s">
        <v>797</v>
      </c>
      <c r="I1426" s="88">
        <v>8780</v>
      </c>
      <c r="J1426" s="88">
        <v>35000</v>
      </c>
      <c r="K1426" s="88">
        <v>35238</v>
      </c>
      <c r="L1426" s="88" t="s">
        <v>123</v>
      </c>
      <c r="M1426" s="89">
        <v>35</v>
      </c>
      <c r="P1426" s="88" t="s">
        <v>798</v>
      </c>
      <c r="S1426" s="88">
        <v>67</v>
      </c>
      <c r="U1426" s="88">
        <v>76</v>
      </c>
      <c r="AC1426" s="88">
        <v>2</v>
      </c>
      <c r="AD1426" s="88">
        <v>3</v>
      </c>
      <c r="AE1426" s="88" t="s">
        <v>107</v>
      </c>
      <c r="AG1426" s="88">
        <v>0</v>
      </c>
      <c r="AM1426" s="88" t="s">
        <v>799</v>
      </c>
      <c r="AN1426" s="88" t="s">
        <v>800</v>
      </c>
      <c r="AO1426" s="88" t="s">
        <v>106</v>
      </c>
      <c r="AP1426" s="133" t="str">
        <f t="shared" si="88"/>
        <v>28</v>
      </c>
      <c r="AQ1426" s="133" t="str">
        <f t="shared" si="89"/>
        <v>03</v>
      </c>
      <c r="AR1426" s="133">
        <f t="shared" si="90"/>
        <v>2023</v>
      </c>
      <c r="AS1426" s="133" t="str">
        <f t="shared" si="91"/>
        <v>mars</v>
      </c>
    </row>
    <row r="1427" spans="1:45" x14ac:dyDescent="0.25">
      <c r="A1427" s="88" t="s">
        <v>951</v>
      </c>
      <c r="B1427" s="90">
        <v>45030</v>
      </c>
      <c r="C1427" s="88">
        <v>1</v>
      </c>
      <c r="D1427" s="88" t="s">
        <v>101</v>
      </c>
      <c r="E1427" s="126">
        <v>103000</v>
      </c>
      <c r="F1427" s="88">
        <v>6</v>
      </c>
      <c r="H1427" s="88" t="s">
        <v>371</v>
      </c>
      <c r="I1427" s="88">
        <v>8030</v>
      </c>
      <c r="J1427" s="88">
        <v>35000</v>
      </c>
      <c r="K1427" s="88">
        <v>35238</v>
      </c>
      <c r="L1427" s="88" t="s">
        <v>123</v>
      </c>
      <c r="M1427" s="89">
        <v>35</v>
      </c>
      <c r="P1427" s="88" t="s">
        <v>952</v>
      </c>
      <c r="S1427" s="88">
        <v>10</v>
      </c>
      <c r="AC1427" s="88">
        <v>1</v>
      </c>
      <c r="AD1427" s="88">
        <v>2</v>
      </c>
      <c r="AE1427" s="88" t="s">
        <v>108</v>
      </c>
      <c r="AF1427" s="88" t="s">
        <v>249</v>
      </c>
      <c r="AG1427" s="88">
        <v>1</v>
      </c>
      <c r="AM1427" s="88" t="s">
        <v>453</v>
      </c>
      <c r="AN1427" s="88" t="s">
        <v>953</v>
      </c>
      <c r="AO1427" s="88" t="s">
        <v>106</v>
      </c>
      <c r="AP1427" s="133" t="str">
        <f t="shared" si="88"/>
        <v>14</v>
      </c>
      <c r="AQ1427" s="133" t="str">
        <f t="shared" si="89"/>
        <v>04</v>
      </c>
      <c r="AR1427" s="133">
        <f t="shared" si="90"/>
        <v>2023</v>
      </c>
      <c r="AS1427" s="133" t="str">
        <f t="shared" si="91"/>
        <v>avril</v>
      </c>
    </row>
    <row r="1428" spans="1:45" x14ac:dyDescent="0.25">
      <c r="A1428" s="88" t="s">
        <v>954</v>
      </c>
      <c r="B1428" s="90">
        <v>45022</v>
      </c>
      <c r="C1428" s="88">
        <v>1</v>
      </c>
      <c r="D1428" s="88" t="s">
        <v>101</v>
      </c>
      <c r="E1428" s="126">
        <v>192000</v>
      </c>
      <c r="F1428" s="88">
        <v>26</v>
      </c>
      <c r="H1428" s="88" t="s">
        <v>553</v>
      </c>
      <c r="I1428" s="88">
        <v>7520</v>
      </c>
      <c r="J1428" s="88">
        <v>35000</v>
      </c>
      <c r="K1428" s="88">
        <v>35238</v>
      </c>
      <c r="L1428" s="88" t="s">
        <v>123</v>
      </c>
      <c r="M1428" s="89">
        <v>35</v>
      </c>
      <c r="P1428" s="88" t="s">
        <v>665</v>
      </c>
      <c r="S1428" s="88">
        <v>2</v>
      </c>
      <c r="AC1428" s="88">
        <v>1</v>
      </c>
      <c r="AD1428" s="88">
        <v>3</v>
      </c>
      <c r="AE1428" s="88" t="s">
        <v>107</v>
      </c>
      <c r="AG1428" s="88">
        <v>0</v>
      </c>
      <c r="AM1428" s="88" t="s">
        <v>667</v>
      </c>
      <c r="AN1428" s="88" t="s">
        <v>668</v>
      </c>
      <c r="AO1428" s="88" t="s">
        <v>106</v>
      </c>
      <c r="AP1428" s="133" t="str">
        <f t="shared" si="88"/>
        <v>06</v>
      </c>
      <c r="AQ1428" s="133" t="str">
        <f t="shared" si="89"/>
        <v>04</v>
      </c>
      <c r="AR1428" s="133">
        <f t="shared" si="90"/>
        <v>2023</v>
      </c>
      <c r="AS1428" s="133" t="str">
        <f t="shared" si="91"/>
        <v>avril</v>
      </c>
    </row>
    <row r="1429" spans="1:45" x14ac:dyDescent="0.25">
      <c r="A1429" s="88" t="s">
        <v>954</v>
      </c>
      <c r="B1429" s="90">
        <v>45022</v>
      </c>
      <c r="C1429" s="88">
        <v>1</v>
      </c>
      <c r="D1429" s="88" t="s">
        <v>101</v>
      </c>
      <c r="E1429" s="126">
        <v>192000</v>
      </c>
      <c r="F1429" s="88">
        <v>20</v>
      </c>
      <c r="H1429" s="88" t="s">
        <v>358</v>
      </c>
      <c r="I1429" s="88">
        <v>1880</v>
      </c>
      <c r="J1429" s="88">
        <v>35000</v>
      </c>
      <c r="K1429" s="88">
        <v>35238</v>
      </c>
      <c r="L1429" s="88" t="s">
        <v>123</v>
      </c>
      <c r="M1429" s="89">
        <v>35</v>
      </c>
      <c r="P1429" s="88" t="s">
        <v>665</v>
      </c>
      <c r="S1429" s="88">
        <v>20</v>
      </c>
      <c r="U1429" s="88">
        <v>33</v>
      </c>
      <c r="AC1429" s="88">
        <v>2</v>
      </c>
      <c r="AD1429" s="88">
        <v>3</v>
      </c>
      <c r="AE1429" s="88" t="s">
        <v>107</v>
      </c>
      <c r="AG1429" s="88">
        <v>0</v>
      </c>
      <c r="AM1429" s="88" t="s">
        <v>667</v>
      </c>
      <c r="AN1429" s="88" t="s">
        <v>668</v>
      </c>
      <c r="AO1429" s="88" t="s">
        <v>106</v>
      </c>
      <c r="AP1429" s="133" t="str">
        <f t="shared" si="88"/>
        <v>06</v>
      </c>
      <c r="AQ1429" s="133" t="str">
        <f t="shared" si="89"/>
        <v>04</v>
      </c>
      <c r="AR1429" s="133">
        <f t="shared" si="90"/>
        <v>2023</v>
      </c>
      <c r="AS1429" s="133" t="str">
        <f t="shared" si="91"/>
        <v>avril</v>
      </c>
    </row>
    <row r="1430" spans="1:45" x14ac:dyDescent="0.25">
      <c r="A1430" s="88" t="s">
        <v>954</v>
      </c>
      <c r="B1430" s="90">
        <v>45022</v>
      </c>
      <c r="C1430" s="88">
        <v>1</v>
      </c>
      <c r="D1430" s="88" t="s">
        <v>101</v>
      </c>
      <c r="E1430" s="126">
        <v>192000</v>
      </c>
      <c r="F1430" s="88">
        <v>20</v>
      </c>
      <c r="H1430" s="88" t="s">
        <v>358</v>
      </c>
      <c r="I1430" s="88">
        <v>1880</v>
      </c>
      <c r="J1430" s="88">
        <v>35000</v>
      </c>
      <c r="K1430" s="88">
        <v>35238</v>
      </c>
      <c r="L1430" s="88" t="s">
        <v>123</v>
      </c>
      <c r="M1430" s="89">
        <v>35</v>
      </c>
      <c r="P1430" s="88" t="s">
        <v>665</v>
      </c>
      <c r="S1430" s="88">
        <v>20</v>
      </c>
      <c r="U1430" s="88">
        <v>33</v>
      </c>
      <c r="AC1430" s="88">
        <v>2</v>
      </c>
      <c r="AD1430" s="88">
        <v>2</v>
      </c>
      <c r="AE1430" s="88" t="s">
        <v>108</v>
      </c>
      <c r="AF1430" s="88" t="s">
        <v>158</v>
      </c>
      <c r="AG1430" s="88">
        <v>2</v>
      </c>
      <c r="AM1430" s="88" t="s">
        <v>667</v>
      </c>
      <c r="AN1430" s="88" t="s">
        <v>668</v>
      </c>
      <c r="AO1430" s="88" t="s">
        <v>106</v>
      </c>
      <c r="AP1430" s="133" t="str">
        <f t="shared" si="88"/>
        <v>06</v>
      </c>
      <c r="AQ1430" s="133" t="str">
        <f t="shared" si="89"/>
        <v>04</v>
      </c>
      <c r="AR1430" s="133">
        <f t="shared" si="90"/>
        <v>2023</v>
      </c>
      <c r="AS1430" s="133" t="str">
        <f t="shared" si="91"/>
        <v>avril</v>
      </c>
    </row>
    <row r="1431" spans="1:45" x14ac:dyDescent="0.25">
      <c r="A1431" s="88" t="s">
        <v>955</v>
      </c>
      <c r="B1431" s="90">
        <v>45014</v>
      </c>
      <c r="C1431" s="88">
        <v>1</v>
      </c>
      <c r="D1431" s="88" t="s">
        <v>101</v>
      </c>
      <c r="E1431" s="126">
        <v>315000</v>
      </c>
      <c r="F1431" s="88">
        <v>14</v>
      </c>
      <c r="H1431" s="88" t="s">
        <v>512</v>
      </c>
      <c r="I1431" s="88">
        <v>1570</v>
      </c>
      <c r="J1431" s="88">
        <v>35000</v>
      </c>
      <c r="K1431" s="88">
        <v>35238</v>
      </c>
      <c r="L1431" s="88" t="s">
        <v>123</v>
      </c>
      <c r="M1431" s="89">
        <v>35</v>
      </c>
      <c r="P1431" s="88" t="s">
        <v>956</v>
      </c>
      <c r="S1431" s="88">
        <v>30</v>
      </c>
      <c r="U1431" s="88">
        <v>65</v>
      </c>
      <c r="V1431" s="88" t="s">
        <v>957</v>
      </c>
      <c r="W1431" s="88">
        <v>85</v>
      </c>
      <c r="AC1431" s="88">
        <v>3</v>
      </c>
      <c r="AD1431" s="88">
        <v>4</v>
      </c>
      <c r="AE1431" s="88" t="s">
        <v>126</v>
      </c>
      <c r="AF1431" s="88" t="s">
        <v>387</v>
      </c>
      <c r="AG1431" s="88">
        <v>0</v>
      </c>
      <c r="AM1431" s="88" t="s">
        <v>958</v>
      </c>
      <c r="AN1431" s="88" t="s">
        <v>959</v>
      </c>
      <c r="AO1431" s="88" t="s">
        <v>106</v>
      </c>
      <c r="AP1431" s="133" t="str">
        <f t="shared" si="88"/>
        <v>29</v>
      </c>
      <c r="AQ1431" s="133" t="str">
        <f t="shared" si="89"/>
        <v>03</v>
      </c>
      <c r="AR1431" s="133">
        <f t="shared" si="90"/>
        <v>2023</v>
      </c>
      <c r="AS1431" s="133" t="str">
        <f t="shared" si="91"/>
        <v>mars</v>
      </c>
    </row>
    <row r="1432" spans="1:45" x14ac:dyDescent="0.25">
      <c r="A1432" s="88" t="s">
        <v>965</v>
      </c>
      <c r="B1432" s="90">
        <v>45049</v>
      </c>
      <c r="C1432" s="88">
        <v>1</v>
      </c>
      <c r="D1432" s="88" t="s">
        <v>101</v>
      </c>
      <c r="E1432" s="126">
        <v>95000</v>
      </c>
      <c r="F1432" s="88">
        <v>11</v>
      </c>
      <c r="H1432" s="88" t="s">
        <v>404</v>
      </c>
      <c r="I1432" s="88">
        <v>6031</v>
      </c>
      <c r="J1432" s="88">
        <v>35000</v>
      </c>
      <c r="K1432" s="88">
        <v>35238</v>
      </c>
      <c r="L1432" s="88" t="s">
        <v>123</v>
      </c>
      <c r="M1432" s="89">
        <v>35</v>
      </c>
      <c r="P1432" s="88" t="s">
        <v>427</v>
      </c>
      <c r="S1432" s="88">
        <v>2</v>
      </c>
      <c r="AC1432" s="88">
        <v>1</v>
      </c>
      <c r="AD1432" s="88">
        <v>2</v>
      </c>
      <c r="AE1432" s="88" t="s">
        <v>108</v>
      </c>
      <c r="AF1432" s="88" t="s">
        <v>254</v>
      </c>
      <c r="AG1432" s="88">
        <v>1</v>
      </c>
      <c r="AM1432" s="88" t="s">
        <v>429</v>
      </c>
      <c r="AN1432" s="88" t="s">
        <v>430</v>
      </c>
      <c r="AO1432" s="88" t="s">
        <v>106</v>
      </c>
      <c r="AP1432" s="133" t="str">
        <f t="shared" si="88"/>
        <v>03</v>
      </c>
      <c r="AQ1432" s="133" t="str">
        <f t="shared" si="89"/>
        <v>05</v>
      </c>
      <c r="AR1432" s="133">
        <f t="shared" si="90"/>
        <v>2023</v>
      </c>
      <c r="AS1432" s="133" t="str">
        <f t="shared" si="91"/>
        <v>mai</v>
      </c>
    </row>
    <row r="1433" spans="1:45" x14ac:dyDescent="0.25">
      <c r="A1433" s="88" t="s">
        <v>969</v>
      </c>
      <c r="B1433" s="90">
        <v>45037</v>
      </c>
      <c r="C1433" s="88">
        <v>1</v>
      </c>
      <c r="D1433" s="88" t="s">
        <v>101</v>
      </c>
      <c r="E1433" s="126">
        <v>315000</v>
      </c>
      <c r="F1433" s="88">
        <v>36</v>
      </c>
      <c r="H1433" s="88" t="s">
        <v>347</v>
      </c>
      <c r="I1433" s="88">
        <v>2720</v>
      </c>
      <c r="J1433" s="88">
        <v>35000</v>
      </c>
      <c r="K1433" s="88">
        <v>35238</v>
      </c>
      <c r="L1433" s="88" t="s">
        <v>123</v>
      </c>
      <c r="M1433" s="89">
        <v>35</v>
      </c>
      <c r="P1433" s="88" t="s">
        <v>970</v>
      </c>
      <c r="S1433" s="88">
        <v>4</v>
      </c>
      <c r="AC1433" s="88">
        <v>1</v>
      </c>
      <c r="AD1433" s="88">
        <v>2</v>
      </c>
      <c r="AE1433" s="88" t="s">
        <v>108</v>
      </c>
      <c r="AF1433" s="88" t="s">
        <v>260</v>
      </c>
      <c r="AG1433" s="88">
        <v>3</v>
      </c>
      <c r="AM1433" s="88" t="s">
        <v>971</v>
      </c>
      <c r="AN1433" s="88" t="s">
        <v>972</v>
      </c>
      <c r="AO1433" s="88" t="s">
        <v>106</v>
      </c>
      <c r="AP1433" s="133" t="str">
        <f t="shared" si="88"/>
        <v>21</v>
      </c>
      <c r="AQ1433" s="133" t="str">
        <f t="shared" si="89"/>
        <v>04</v>
      </c>
      <c r="AR1433" s="133">
        <f t="shared" si="90"/>
        <v>2023</v>
      </c>
      <c r="AS1433" s="133" t="str">
        <f t="shared" si="91"/>
        <v>avril</v>
      </c>
    </row>
    <row r="1434" spans="1:45" x14ac:dyDescent="0.25">
      <c r="A1434" s="88" t="s">
        <v>969</v>
      </c>
      <c r="B1434" s="90">
        <v>45037</v>
      </c>
      <c r="C1434" s="88">
        <v>1</v>
      </c>
      <c r="D1434" s="88" t="s">
        <v>101</v>
      </c>
      <c r="E1434" s="126">
        <v>315000</v>
      </c>
      <c r="F1434" s="88">
        <v>36</v>
      </c>
      <c r="H1434" s="88" t="s">
        <v>347</v>
      </c>
      <c r="I1434" s="88">
        <v>2720</v>
      </c>
      <c r="J1434" s="88">
        <v>35000</v>
      </c>
      <c r="K1434" s="88">
        <v>35238</v>
      </c>
      <c r="L1434" s="88" t="s">
        <v>123</v>
      </c>
      <c r="M1434" s="89">
        <v>35</v>
      </c>
      <c r="P1434" s="88" t="s">
        <v>970</v>
      </c>
      <c r="S1434" s="88">
        <v>4</v>
      </c>
      <c r="AC1434" s="88">
        <v>1</v>
      </c>
      <c r="AD1434" s="88">
        <v>3</v>
      </c>
      <c r="AE1434" s="88" t="s">
        <v>107</v>
      </c>
      <c r="AG1434" s="88">
        <v>0</v>
      </c>
      <c r="AM1434" s="88" t="s">
        <v>971</v>
      </c>
      <c r="AN1434" s="88" t="s">
        <v>972</v>
      </c>
      <c r="AO1434" s="88" t="s">
        <v>106</v>
      </c>
      <c r="AP1434" s="133" t="str">
        <f t="shared" si="88"/>
        <v>21</v>
      </c>
      <c r="AQ1434" s="133" t="str">
        <f t="shared" si="89"/>
        <v>04</v>
      </c>
      <c r="AR1434" s="133">
        <f t="shared" si="90"/>
        <v>2023</v>
      </c>
      <c r="AS1434" s="133" t="str">
        <f t="shared" si="91"/>
        <v>avril</v>
      </c>
    </row>
    <row r="1435" spans="1:45" x14ac:dyDescent="0.25">
      <c r="A1435" s="88" t="s">
        <v>974</v>
      </c>
      <c r="B1435" s="90">
        <v>45042</v>
      </c>
      <c r="C1435" s="88">
        <v>1</v>
      </c>
      <c r="D1435" s="88" t="s">
        <v>101</v>
      </c>
      <c r="E1435" s="126">
        <v>50000</v>
      </c>
      <c r="F1435" s="88">
        <v>4</v>
      </c>
      <c r="G1435" s="88" t="s">
        <v>122</v>
      </c>
      <c r="H1435" s="88" t="s">
        <v>975</v>
      </c>
      <c r="I1435" s="88">
        <v>5650</v>
      </c>
      <c r="J1435" s="88">
        <v>35000</v>
      </c>
      <c r="K1435" s="88">
        <v>35238</v>
      </c>
      <c r="L1435" s="88" t="s">
        <v>123</v>
      </c>
      <c r="M1435" s="89">
        <v>35</v>
      </c>
      <c r="P1435" s="88" t="s">
        <v>976</v>
      </c>
      <c r="S1435" s="88">
        <v>32</v>
      </c>
      <c r="AC1435" s="88">
        <v>1</v>
      </c>
      <c r="AD1435" s="88">
        <v>3</v>
      </c>
      <c r="AE1435" s="88" t="s">
        <v>107</v>
      </c>
      <c r="AG1435" s="88">
        <v>0</v>
      </c>
      <c r="AM1435" s="88" t="s">
        <v>977</v>
      </c>
      <c r="AN1435" s="88" t="s">
        <v>978</v>
      </c>
      <c r="AO1435" s="88" t="s">
        <v>106</v>
      </c>
      <c r="AP1435" s="133" t="str">
        <f t="shared" si="88"/>
        <v>26</v>
      </c>
      <c r="AQ1435" s="133" t="str">
        <f t="shared" si="89"/>
        <v>04</v>
      </c>
      <c r="AR1435" s="133">
        <f t="shared" si="90"/>
        <v>2023</v>
      </c>
      <c r="AS1435" s="133" t="str">
        <f t="shared" si="91"/>
        <v>avril</v>
      </c>
    </row>
    <row r="1436" spans="1:45" x14ac:dyDescent="0.25">
      <c r="A1436" s="88" t="s">
        <v>974</v>
      </c>
      <c r="B1436" s="90">
        <v>45042</v>
      </c>
      <c r="C1436" s="88">
        <v>1</v>
      </c>
      <c r="D1436" s="88" t="s">
        <v>101</v>
      </c>
      <c r="E1436" s="126">
        <v>50000</v>
      </c>
      <c r="F1436" s="88">
        <v>4</v>
      </c>
      <c r="G1436" s="88" t="s">
        <v>122</v>
      </c>
      <c r="H1436" s="88" t="s">
        <v>975</v>
      </c>
      <c r="I1436" s="88">
        <v>5650</v>
      </c>
      <c r="J1436" s="88">
        <v>35000</v>
      </c>
      <c r="K1436" s="88">
        <v>35238</v>
      </c>
      <c r="L1436" s="88" t="s">
        <v>123</v>
      </c>
      <c r="M1436" s="89">
        <v>35</v>
      </c>
      <c r="P1436" s="88" t="s">
        <v>976</v>
      </c>
      <c r="S1436" s="88">
        <v>33</v>
      </c>
      <c r="AC1436" s="88">
        <v>1</v>
      </c>
      <c r="AD1436" s="88">
        <v>3</v>
      </c>
      <c r="AE1436" s="88" t="s">
        <v>107</v>
      </c>
      <c r="AG1436" s="88">
        <v>0</v>
      </c>
      <c r="AM1436" s="88" t="s">
        <v>977</v>
      </c>
      <c r="AN1436" s="88" t="s">
        <v>978</v>
      </c>
      <c r="AO1436" s="88" t="s">
        <v>106</v>
      </c>
      <c r="AP1436" s="133" t="str">
        <f t="shared" si="88"/>
        <v>26</v>
      </c>
      <c r="AQ1436" s="133" t="str">
        <f t="shared" si="89"/>
        <v>04</v>
      </c>
      <c r="AR1436" s="133">
        <f t="shared" si="90"/>
        <v>2023</v>
      </c>
      <c r="AS1436" s="133" t="str">
        <f t="shared" si="91"/>
        <v>avril</v>
      </c>
    </row>
    <row r="1437" spans="1:45" x14ac:dyDescent="0.25">
      <c r="A1437" s="88" t="s">
        <v>982</v>
      </c>
      <c r="B1437" s="90">
        <v>45051</v>
      </c>
      <c r="C1437" s="88">
        <v>1</v>
      </c>
      <c r="D1437" s="88" t="s">
        <v>101</v>
      </c>
      <c r="E1437" s="126">
        <v>15000</v>
      </c>
      <c r="F1437" s="88">
        <v>26</v>
      </c>
      <c r="H1437" s="88" t="s">
        <v>553</v>
      </c>
      <c r="I1437" s="88">
        <v>7520</v>
      </c>
      <c r="J1437" s="88">
        <v>35000</v>
      </c>
      <c r="K1437" s="88">
        <v>35238</v>
      </c>
      <c r="L1437" s="88" t="s">
        <v>123</v>
      </c>
      <c r="M1437" s="89">
        <v>35</v>
      </c>
      <c r="P1437" s="88" t="s">
        <v>665</v>
      </c>
      <c r="S1437" s="88">
        <v>13</v>
      </c>
      <c r="AC1437" s="88">
        <v>1</v>
      </c>
      <c r="AD1437" s="88">
        <v>3</v>
      </c>
      <c r="AE1437" s="88" t="s">
        <v>107</v>
      </c>
      <c r="AG1437" s="88">
        <v>0</v>
      </c>
      <c r="AM1437" s="88" t="s">
        <v>667</v>
      </c>
      <c r="AN1437" s="88" t="s">
        <v>668</v>
      </c>
      <c r="AO1437" s="88" t="s">
        <v>106</v>
      </c>
      <c r="AP1437" s="133" t="str">
        <f t="shared" si="88"/>
        <v>05</v>
      </c>
      <c r="AQ1437" s="133" t="str">
        <f t="shared" si="89"/>
        <v>05</v>
      </c>
      <c r="AR1437" s="133">
        <f t="shared" si="90"/>
        <v>2023</v>
      </c>
      <c r="AS1437" s="133" t="str">
        <f t="shared" si="91"/>
        <v>mai</v>
      </c>
    </row>
    <row r="1438" spans="1:45" x14ac:dyDescent="0.25">
      <c r="A1438" s="88" t="s">
        <v>983</v>
      </c>
      <c r="B1438" s="90">
        <v>45063</v>
      </c>
      <c r="C1438" s="88">
        <v>1</v>
      </c>
      <c r="D1438" s="88" t="s">
        <v>101</v>
      </c>
      <c r="E1438" s="126">
        <v>23000</v>
      </c>
      <c r="F1438" s="88">
        <v>8</v>
      </c>
      <c r="H1438" s="88" t="s">
        <v>280</v>
      </c>
      <c r="I1438" s="88">
        <v>2420</v>
      </c>
      <c r="J1438" s="88">
        <v>35000</v>
      </c>
      <c r="K1438" s="88">
        <v>35238</v>
      </c>
      <c r="L1438" s="88" t="s">
        <v>123</v>
      </c>
      <c r="M1438" s="89">
        <v>35</v>
      </c>
      <c r="P1438" s="88" t="s">
        <v>859</v>
      </c>
      <c r="S1438" s="88">
        <v>8</v>
      </c>
      <c r="AC1438" s="88">
        <v>1</v>
      </c>
      <c r="AD1438" s="88">
        <v>3</v>
      </c>
      <c r="AE1438" s="88" t="s">
        <v>107</v>
      </c>
      <c r="AG1438" s="88">
        <v>0</v>
      </c>
      <c r="AM1438" s="88" t="s">
        <v>860</v>
      </c>
      <c r="AN1438" s="88" t="s">
        <v>861</v>
      </c>
      <c r="AO1438" s="88" t="s">
        <v>106</v>
      </c>
      <c r="AP1438" s="133" t="str">
        <f t="shared" si="88"/>
        <v>17</v>
      </c>
      <c r="AQ1438" s="133" t="str">
        <f t="shared" si="89"/>
        <v>05</v>
      </c>
      <c r="AR1438" s="133">
        <f t="shared" si="90"/>
        <v>2023</v>
      </c>
      <c r="AS1438" s="133" t="str">
        <f t="shared" si="91"/>
        <v>mai</v>
      </c>
    </row>
    <row r="1439" spans="1:45" x14ac:dyDescent="0.25">
      <c r="A1439" s="88" t="s">
        <v>985</v>
      </c>
      <c r="B1439" s="90">
        <v>45009</v>
      </c>
      <c r="C1439" s="88">
        <v>1</v>
      </c>
      <c r="D1439" s="88" t="s">
        <v>101</v>
      </c>
      <c r="E1439" s="126">
        <v>352000</v>
      </c>
      <c r="F1439" s="88">
        <v>1</v>
      </c>
      <c r="H1439" s="88" t="s">
        <v>161</v>
      </c>
      <c r="I1439" s="88">
        <v>5230</v>
      </c>
      <c r="J1439" s="88">
        <v>35000</v>
      </c>
      <c r="K1439" s="88">
        <v>35238</v>
      </c>
      <c r="L1439" s="88" t="s">
        <v>123</v>
      </c>
      <c r="M1439" s="89">
        <v>35</v>
      </c>
      <c r="P1439" s="88" t="s">
        <v>363</v>
      </c>
      <c r="S1439" s="88">
        <v>79</v>
      </c>
      <c r="AC1439" s="88">
        <v>1</v>
      </c>
      <c r="AD1439" s="88">
        <v>2</v>
      </c>
      <c r="AE1439" s="88" t="s">
        <v>108</v>
      </c>
      <c r="AF1439" s="88" t="s">
        <v>181</v>
      </c>
      <c r="AG1439" s="88">
        <v>1</v>
      </c>
      <c r="AM1439" s="88" t="s">
        <v>365</v>
      </c>
      <c r="AN1439" s="88" t="s">
        <v>366</v>
      </c>
      <c r="AO1439" s="88" t="s">
        <v>106</v>
      </c>
      <c r="AP1439" s="133" t="str">
        <f t="shared" si="88"/>
        <v>24</v>
      </c>
      <c r="AQ1439" s="133" t="str">
        <f t="shared" si="89"/>
        <v>03</v>
      </c>
      <c r="AR1439" s="133">
        <f t="shared" si="90"/>
        <v>2023</v>
      </c>
      <c r="AS1439" s="133" t="str">
        <f t="shared" si="91"/>
        <v>mars</v>
      </c>
    </row>
    <row r="1440" spans="1:45" x14ac:dyDescent="0.25">
      <c r="A1440" s="88" t="s">
        <v>985</v>
      </c>
      <c r="B1440" s="90">
        <v>45009</v>
      </c>
      <c r="C1440" s="88">
        <v>1</v>
      </c>
      <c r="D1440" s="88" t="s">
        <v>101</v>
      </c>
      <c r="E1440" s="126">
        <v>352000</v>
      </c>
      <c r="F1440" s="88">
        <v>1</v>
      </c>
      <c r="H1440" s="88" t="s">
        <v>161</v>
      </c>
      <c r="I1440" s="88">
        <v>5230</v>
      </c>
      <c r="J1440" s="88">
        <v>35000</v>
      </c>
      <c r="K1440" s="88">
        <v>35238</v>
      </c>
      <c r="L1440" s="88" t="s">
        <v>123</v>
      </c>
      <c r="M1440" s="89">
        <v>35</v>
      </c>
      <c r="P1440" s="88" t="s">
        <v>363</v>
      </c>
      <c r="S1440" s="88">
        <v>79</v>
      </c>
      <c r="AC1440" s="88">
        <v>1</v>
      </c>
      <c r="AD1440" s="88">
        <v>3</v>
      </c>
      <c r="AE1440" s="88" t="s">
        <v>107</v>
      </c>
      <c r="AG1440" s="88">
        <v>0</v>
      </c>
      <c r="AM1440" s="88" t="s">
        <v>365</v>
      </c>
      <c r="AN1440" s="88" t="s">
        <v>366</v>
      </c>
      <c r="AO1440" s="88" t="s">
        <v>106</v>
      </c>
      <c r="AP1440" s="133" t="str">
        <f t="shared" si="88"/>
        <v>24</v>
      </c>
      <c r="AQ1440" s="133" t="str">
        <f t="shared" si="89"/>
        <v>03</v>
      </c>
      <c r="AR1440" s="133">
        <f t="shared" si="90"/>
        <v>2023</v>
      </c>
      <c r="AS1440" s="133" t="str">
        <f t="shared" si="91"/>
        <v>mars</v>
      </c>
    </row>
    <row r="1441" spans="1:45" x14ac:dyDescent="0.25">
      <c r="A1441" s="88" t="s">
        <v>986</v>
      </c>
      <c r="B1441" s="90">
        <v>45048</v>
      </c>
      <c r="C1441" s="88">
        <v>1</v>
      </c>
      <c r="D1441" s="88" t="s">
        <v>101</v>
      </c>
      <c r="E1441" s="126">
        <v>178000</v>
      </c>
      <c r="F1441" s="88">
        <v>19</v>
      </c>
      <c r="H1441" s="88" t="s">
        <v>347</v>
      </c>
      <c r="I1441" s="88">
        <v>2720</v>
      </c>
      <c r="J1441" s="88">
        <v>35000</v>
      </c>
      <c r="K1441" s="88">
        <v>35238</v>
      </c>
      <c r="L1441" s="88" t="s">
        <v>123</v>
      </c>
      <c r="M1441" s="89">
        <v>35</v>
      </c>
      <c r="P1441" s="88" t="s">
        <v>987</v>
      </c>
      <c r="S1441" s="88">
        <v>10</v>
      </c>
      <c r="T1441" s="88" t="s">
        <v>988</v>
      </c>
      <c r="U1441" s="88">
        <v>2</v>
      </c>
      <c r="AC1441" s="88">
        <v>2</v>
      </c>
      <c r="AD1441" s="88">
        <v>3</v>
      </c>
      <c r="AE1441" s="88" t="s">
        <v>107</v>
      </c>
      <c r="AG1441" s="88">
        <v>0</v>
      </c>
      <c r="AM1441" s="88" t="s">
        <v>989</v>
      </c>
      <c r="AN1441" s="88" t="s">
        <v>990</v>
      </c>
      <c r="AO1441" s="88" t="s">
        <v>106</v>
      </c>
      <c r="AP1441" s="133" t="str">
        <f t="shared" si="88"/>
        <v>02</v>
      </c>
      <c r="AQ1441" s="133" t="str">
        <f t="shared" si="89"/>
        <v>05</v>
      </c>
      <c r="AR1441" s="133">
        <f t="shared" si="90"/>
        <v>2023</v>
      </c>
      <c r="AS1441" s="133" t="str">
        <f t="shared" si="91"/>
        <v>mai</v>
      </c>
    </row>
    <row r="1442" spans="1:45" x14ac:dyDescent="0.25">
      <c r="A1442" s="88" t="s">
        <v>986</v>
      </c>
      <c r="B1442" s="90">
        <v>45048</v>
      </c>
      <c r="C1442" s="88">
        <v>1</v>
      </c>
      <c r="D1442" s="88" t="s">
        <v>101</v>
      </c>
      <c r="E1442" s="126">
        <v>178000</v>
      </c>
      <c r="F1442" s="88">
        <v>19</v>
      </c>
      <c r="H1442" s="88" t="s">
        <v>347</v>
      </c>
      <c r="I1442" s="88">
        <v>2720</v>
      </c>
      <c r="J1442" s="88">
        <v>35000</v>
      </c>
      <c r="K1442" s="88">
        <v>35238</v>
      </c>
      <c r="L1442" s="88" t="s">
        <v>123</v>
      </c>
      <c r="M1442" s="89">
        <v>35</v>
      </c>
      <c r="P1442" s="88" t="s">
        <v>987</v>
      </c>
      <c r="S1442" s="88">
        <v>10</v>
      </c>
      <c r="T1442" s="88" t="s">
        <v>988</v>
      </c>
      <c r="U1442" s="88">
        <v>2</v>
      </c>
      <c r="AC1442" s="88">
        <v>2</v>
      </c>
      <c r="AD1442" s="88">
        <v>2</v>
      </c>
      <c r="AE1442" s="88" t="s">
        <v>108</v>
      </c>
      <c r="AF1442" s="88" t="s">
        <v>292</v>
      </c>
      <c r="AG1442" s="88">
        <v>2</v>
      </c>
      <c r="AM1442" s="88" t="s">
        <v>989</v>
      </c>
      <c r="AN1442" s="88" t="s">
        <v>990</v>
      </c>
      <c r="AO1442" s="88" t="s">
        <v>106</v>
      </c>
      <c r="AP1442" s="133" t="str">
        <f t="shared" si="88"/>
        <v>02</v>
      </c>
      <c r="AQ1442" s="133" t="str">
        <f t="shared" si="89"/>
        <v>05</v>
      </c>
      <c r="AR1442" s="133">
        <f t="shared" si="90"/>
        <v>2023</v>
      </c>
      <c r="AS1442" s="133" t="str">
        <f t="shared" si="91"/>
        <v>mai</v>
      </c>
    </row>
    <row r="1443" spans="1:45" x14ac:dyDescent="0.25">
      <c r="A1443" s="88" t="s">
        <v>993</v>
      </c>
      <c r="B1443" s="90">
        <v>45069</v>
      </c>
      <c r="C1443" s="88">
        <v>1</v>
      </c>
      <c r="D1443" s="88" t="s">
        <v>101</v>
      </c>
      <c r="E1443" s="126">
        <v>62000</v>
      </c>
      <c r="F1443" s="88">
        <v>12</v>
      </c>
      <c r="H1443" s="88" t="s">
        <v>469</v>
      </c>
      <c r="I1443" s="88">
        <v>2651</v>
      </c>
      <c r="J1443" s="88">
        <v>35000</v>
      </c>
      <c r="K1443" s="88">
        <v>35238</v>
      </c>
      <c r="L1443" s="88" t="s">
        <v>123</v>
      </c>
      <c r="M1443" s="89">
        <v>35</v>
      </c>
      <c r="P1443" s="88" t="s">
        <v>994</v>
      </c>
      <c r="S1443" s="88">
        <v>47</v>
      </c>
      <c r="AC1443" s="88">
        <v>1</v>
      </c>
      <c r="AD1443" s="88">
        <v>4</v>
      </c>
      <c r="AE1443" s="88" t="s">
        <v>126</v>
      </c>
      <c r="AF1443" s="88" t="s">
        <v>198</v>
      </c>
      <c r="AG1443" s="88">
        <v>0</v>
      </c>
      <c r="AM1443" s="88" t="s">
        <v>995</v>
      </c>
      <c r="AN1443" s="88" t="s">
        <v>996</v>
      </c>
      <c r="AO1443" s="88" t="s">
        <v>106</v>
      </c>
      <c r="AP1443" s="133" t="str">
        <f t="shared" si="88"/>
        <v>23</v>
      </c>
      <c r="AQ1443" s="133" t="str">
        <f t="shared" si="89"/>
        <v>05</v>
      </c>
      <c r="AR1443" s="133">
        <f t="shared" si="90"/>
        <v>2023</v>
      </c>
      <c r="AS1443" s="133" t="str">
        <f t="shared" si="91"/>
        <v>mai</v>
      </c>
    </row>
    <row r="1444" spans="1:45" x14ac:dyDescent="0.25">
      <c r="A1444" s="88" t="s">
        <v>997</v>
      </c>
      <c r="B1444" s="90">
        <v>45072</v>
      </c>
      <c r="C1444" s="88">
        <v>1</v>
      </c>
      <c r="D1444" s="88" t="s">
        <v>101</v>
      </c>
      <c r="E1444" s="126">
        <v>148000</v>
      </c>
      <c r="F1444" s="88">
        <v>1</v>
      </c>
      <c r="H1444" s="88" t="s">
        <v>313</v>
      </c>
      <c r="I1444" s="88">
        <v>4510</v>
      </c>
      <c r="J1444" s="88">
        <v>35000</v>
      </c>
      <c r="K1444" s="88">
        <v>35238</v>
      </c>
      <c r="L1444" s="88" t="s">
        <v>123</v>
      </c>
      <c r="M1444" s="89">
        <v>35</v>
      </c>
      <c r="P1444" s="88" t="s">
        <v>314</v>
      </c>
      <c r="S1444" s="88">
        <v>128</v>
      </c>
      <c r="AC1444" s="88">
        <v>1</v>
      </c>
      <c r="AD1444" s="88">
        <v>2</v>
      </c>
      <c r="AE1444" s="88" t="s">
        <v>108</v>
      </c>
      <c r="AF1444" s="88" t="s">
        <v>210</v>
      </c>
      <c r="AG1444" s="88">
        <v>1</v>
      </c>
      <c r="AM1444" s="88" t="s">
        <v>316</v>
      </c>
      <c r="AN1444" s="88" t="s">
        <v>317</v>
      </c>
      <c r="AO1444" s="88" t="s">
        <v>106</v>
      </c>
      <c r="AP1444" s="133" t="str">
        <f t="shared" si="88"/>
        <v>26</v>
      </c>
      <c r="AQ1444" s="133" t="str">
        <f t="shared" si="89"/>
        <v>05</v>
      </c>
      <c r="AR1444" s="133">
        <f t="shared" si="90"/>
        <v>2023</v>
      </c>
      <c r="AS1444" s="133" t="str">
        <f t="shared" si="91"/>
        <v>mai</v>
      </c>
    </row>
    <row r="1445" spans="1:45" x14ac:dyDescent="0.25">
      <c r="A1445" s="88" t="s">
        <v>998</v>
      </c>
      <c r="B1445" s="90">
        <v>45072</v>
      </c>
      <c r="C1445" s="88">
        <v>1</v>
      </c>
      <c r="D1445" s="88" t="s">
        <v>101</v>
      </c>
      <c r="E1445" s="126">
        <v>684000</v>
      </c>
      <c r="K1445" s="88">
        <v>35238</v>
      </c>
      <c r="L1445" s="88" t="s">
        <v>123</v>
      </c>
      <c r="M1445" s="89">
        <v>35</v>
      </c>
      <c r="P1445" s="88" t="s">
        <v>999</v>
      </c>
      <c r="R1445" s="88">
        <v>2</v>
      </c>
      <c r="AC1445" s="88">
        <v>0</v>
      </c>
      <c r="AM1445" s="88" t="s">
        <v>1000</v>
      </c>
      <c r="AN1445" s="88" t="s">
        <v>1001</v>
      </c>
      <c r="AO1445" s="88" t="s">
        <v>106</v>
      </c>
      <c r="AP1445" s="133" t="str">
        <f t="shared" si="88"/>
        <v>26</v>
      </c>
      <c r="AQ1445" s="133" t="str">
        <f t="shared" si="89"/>
        <v>05</v>
      </c>
      <c r="AR1445" s="133">
        <f t="shared" si="90"/>
        <v>2023</v>
      </c>
      <c r="AS1445" s="133" t="str">
        <f t="shared" si="91"/>
        <v>mai</v>
      </c>
    </row>
    <row r="1446" spans="1:45" x14ac:dyDescent="0.25">
      <c r="A1446" s="88" t="s">
        <v>998</v>
      </c>
      <c r="B1446" s="90">
        <v>45072</v>
      </c>
      <c r="C1446" s="88">
        <v>1</v>
      </c>
      <c r="D1446" s="88" t="s">
        <v>101</v>
      </c>
      <c r="E1446" s="126">
        <v>684000</v>
      </c>
      <c r="F1446" s="88">
        <v>12</v>
      </c>
      <c r="H1446" s="88" t="s">
        <v>840</v>
      </c>
      <c r="I1446" s="88">
        <v>7810</v>
      </c>
      <c r="J1446" s="88">
        <v>35000</v>
      </c>
      <c r="K1446" s="88">
        <v>35238</v>
      </c>
      <c r="L1446" s="88" t="s">
        <v>123</v>
      </c>
      <c r="M1446" s="89">
        <v>35</v>
      </c>
      <c r="P1446" s="88" t="s">
        <v>1002</v>
      </c>
      <c r="AC1446" s="88">
        <v>0</v>
      </c>
      <c r="AD1446" s="88">
        <v>2</v>
      </c>
      <c r="AE1446" s="88" t="s">
        <v>108</v>
      </c>
      <c r="AF1446" s="88" t="s">
        <v>258</v>
      </c>
      <c r="AG1446" s="88">
        <v>1</v>
      </c>
      <c r="AH1446" s="88" t="s">
        <v>105</v>
      </c>
      <c r="AI1446" s="88" t="s">
        <v>11</v>
      </c>
      <c r="AL1446" s="88" t="s">
        <v>310</v>
      </c>
      <c r="AM1446" s="88" t="s">
        <v>1003</v>
      </c>
      <c r="AN1446" s="88" t="s">
        <v>1004</v>
      </c>
      <c r="AO1446" s="88" t="s">
        <v>106</v>
      </c>
      <c r="AP1446" s="133" t="str">
        <f t="shared" si="88"/>
        <v>26</v>
      </c>
      <c r="AQ1446" s="133" t="str">
        <f t="shared" si="89"/>
        <v>05</v>
      </c>
      <c r="AR1446" s="133">
        <f t="shared" si="90"/>
        <v>2023</v>
      </c>
      <c r="AS1446" s="133" t="str">
        <f t="shared" si="91"/>
        <v>mai</v>
      </c>
    </row>
    <row r="1447" spans="1:45" x14ac:dyDescent="0.25">
      <c r="A1447" s="88" t="s">
        <v>998</v>
      </c>
      <c r="B1447" s="90">
        <v>45072</v>
      </c>
      <c r="C1447" s="88">
        <v>1</v>
      </c>
      <c r="D1447" s="88" t="s">
        <v>101</v>
      </c>
      <c r="E1447" s="126">
        <v>684000</v>
      </c>
      <c r="F1447" s="88">
        <v>12</v>
      </c>
      <c r="H1447" s="88" t="s">
        <v>840</v>
      </c>
      <c r="I1447" s="88">
        <v>7810</v>
      </c>
      <c r="J1447" s="88">
        <v>35000</v>
      </c>
      <c r="K1447" s="88">
        <v>35238</v>
      </c>
      <c r="L1447" s="88" t="s">
        <v>123</v>
      </c>
      <c r="M1447" s="89">
        <v>35</v>
      </c>
      <c r="P1447" s="88" t="s">
        <v>1002</v>
      </c>
      <c r="AC1447" s="88">
        <v>0</v>
      </c>
      <c r="AD1447" s="88">
        <v>2</v>
      </c>
      <c r="AE1447" s="88" t="s">
        <v>108</v>
      </c>
      <c r="AF1447" s="88" t="s">
        <v>251</v>
      </c>
      <c r="AG1447" s="88">
        <v>1</v>
      </c>
      <c r="AH1447" s="88" t="s">
        <v>105</v>
      </c>
      <c r="AI1447" s="88" t="s">
        <v>11</v>
      </c>
      <c r="AL1447" s="88" t="s">
        <v>310</v>
      </c>
      <c r="AM1447" s="88" t="s">
        <v>1003</v>
      </c>
      <c r="AN1447" s="88" t="s">
        <v>1004</v>
      </c>
      <c r="AO1447" s="88" t="s">
        <v>106</v>
      </c>
      <c r="AP1447" s="133" t="str">
        <f t="shared" si="88"/>
        <v>26</v>
      </c>
      <c r="AQ1447" s="133" t="str">
        <f t="shared" si="89"/>
        <v>05</v>
      </c>
      <c r="AR1447" s="133">
        <f t="shared" si="90"/>
        <v>2023</v>
      </c>
      <c r="AS1447" s="133" t="str">
        <f t="shared" si="91"/>
        <v>mai</v>
      </c>
    </row>
    <row r="1448" spans="1:45" x14ac:dyDescent="0.25">
      <c r="A1448" s="88" t="s">
        <v>998</v>
      </c>
      <c r="B1448" s="90">
        <v>45072</v>
      </c>
      <c r="C1448" s="88">
        <v>1</v>
      </c>
      <c r="D1448" s="88" t="s">
        <v>101</v>
      </c>
      <c r="E1448" s="126">
        <v>684000</v>
      </c>
      <c r="F1448" s="88">
        <v>12</v>
      </c>
      <c r="H1448" s="88" t="s">
        <v>840</v>
      </c>
      <c r="I1448" s="88">
        <v>7810</v>
      </c>
      <c r="J1448" s="88">
        <v>35000</v>
      </c>
      <c r="K1448" s="88">
        <v>35238</v>
      </c>
      <c r="L1448" s="88" t="s">
        <v>123</v>
      </c>
      <c r="M1448" s="89">
        <v>35</v>
      </c>
      <c r="P1448" s="88" t="s">
        <v>1002</v>
      </c>
      <c r="AC1448" s="88">
        <v>0</v>
      </c>
      <c r="AD1448" s="88">
        <v>4</v>
      </c>
      <c r="AE1448" s="88" t="s">
        <v>126</v>
      </c>
      <c r="AF1448" s="88" t="s">
        <v>116</v>
      </c>
      <c r="AG1448" s="88">
        <v>0</v>
      </c>
      <c r="AH1448" s="88" t="s">
        <v>105</v>
      </c>
      <c r="AI1448" s="88" t="s">
        <v>11</v>
      </c>
      <c r="AL1448" s="88" t="s">
        <v>310</v>
      </c>
      <c r="AM1448" s="88" t="s">
        <v>1003</v>
      </c>
      <c r="AN1448" s="88" t="s">
        <v>1004</v>
      </c>
      <c r="AO1448" s="88" t="s">
        <v>106</v>
      </c>
      <c r="AP1448" s="133" t="str">
        <f t="shared" si="88"/>
        <v>26</v>
      </c>
      <c r="AQ1448" s="133" t="str">
        <f t="shared" si="89"/>
        <v>05</v>
      </c>
      <c r="AR1448" s="133">
        <f t="shared" si="90"/>
        <v>2023</v>
      </c>
      <c r="AS1448" s="133" t="str">
        <f t="shared" si="91"/>
        <v>mai</v>
      </c>
    </row>
    <row r="1449" spans="1:45" x14ac:dyDescent="0.25">
      <c r="A1449" s="88" t="s">
        <v>998</v>
      </c>
      <c r="B1449" s="90">
        <v>45072</v>
      </c>
      <c r="C1449" s="88">
        <v>1</v>
      </c>
      <c r="D1449" s="88" t="s">
        <v>101</v>
      </c>
      <c r="E1449" s="126">
        <v>684000</v>
      </c>
      <c r="F1449" s="88">
        <v>12</v>
      </c>
      <c r="H1449" s="88" t="s">
        <v>840</v>
      </c>
      <c r="I1449" s="88">
        <v>7810</v>
      </c>
      <c r="J1449" s="88">
        <v>35000</v>
      </c>
      <c r="K1449" s="88">
        <v>35238</v>
      </c>
      <c r="L1449" s="88" t="s">
        <v>123</v>
      </c>
      <c r="M1449" s="89">
        <v>35</v>
      </c>
      <c r="P1449" s="88" t="s">
        <v>1002</v>
      </c>
      <c r="AC1449" s="88">
        <v>0</v>
      </c>
      <c r="AD1449" s="88">
        <v>3</v>
      </c>
      <c r="AE1449" s="88" t="s">
        <v>107</v>
      </c>
      <c r="AG1449" s="88">
        <v>0</v>
      </c>
      <c r="AH1449" s="88" t="s">
        <v>105</v>
      </c>
      <c r="AI1449" s="88" t="s">
        <v>11</v>
      </c>
      <c r="AL1449" s="88" t="s">
        <v>310</v>
      </c>
      <c r="AM1449" s="88" t="s">
        <v>1003</v>
      </c>
      <c r="AN1449" s="88" t="s">
        <v>1004</v>
      </c>
      <c r="AO1449" s="88" t="s">
        <v>106</v>
      </c>
      <c r="AP1449" s="133" t="str">
        <f t="shared" si="88"/>
        <v>26</v>
      </c>
      <c r="AQ1449" s="133" t="str">
        <f t="shared" si="89"/>
        <v>05</v>
      </c>
      <c r="AR1449" s="133">
        <f t="shared" si="90"/>
        <v>2023</v>
      </c>
      <c r="AS1449" s="133" t="str">
        <f t="shared" si="91"/>
        <v>mai</v>
      </c>
    </row>
    <row r="1450" spans="1:45" x14ac:dyDescent="0.25">
      <c r="A1450" s="88" t="s">
        <v>1005</v>
      </c>
      <c r="B1450" s="90">
        <v>45076</v>
      </c>
      <c r="C1450" s="88">
        <v>1</v>
      </c>
      <c r="D1450" s="88" t="s">
        <v>101</v>
      </c>
      <c r="E1450" s="126">
        <v>155000</v>
      </c>
      <c r="F1450" s="88">
        <v>9</v>
      </c>
      <c r="H1450" s="88" t="s">
        <v>347</v>
      </c>
      <c r="I1450" s="88">
        <v>2720</v>
      </c>
      <c r="J1450" s="88">
        <v>35000</v>
      </c>
      <c r="K1450" s="88">
        <v>35238</v>
      </c>
      <c r="L1450" s="88" t="s">
        <v>123</v>
      </c>
      <c r="M1450" s="89">
        <v>35</v>
      </c>
      <c r="P1450" s="88" t="s">
        <v>779</v>
      </c>
      <c r="S1450" s="88">
        <v>58</v>
      </c>
      <c r="T1450" s="88" t="s">
        <v>1006</v>
      </c>
      <c r="AC1450" s="88">
        <v>1</v>
      </c>
      <c r="AD1450" s="88">
        <v>2</v>
      </c>
      <c r="AE1450" s="88" t="s">
        <v>108</v>
      </c>
      <c r="AF1450" s="88" t="s">
        <v>152</v>
      </c>
      <c r="AG1450" s="88">
        <v>2</v>
      </c>
      <c r="AM1450" s="88" t="s">
        <v>781</v>
      </c>
      <c r="AN1450" s="88" t="s">
        <v>782</v>
      </c>
      <c r="AO1450" s="88" t="s">
        <v>106</v>
      </c>
      <c r="AP1450" s="133" t="str">
        <f t="shared" si="88"/>
        <v>30</v>
      </c>
      <c r="AQ1450" s="133" t="str">
        <f t="shared" si="89"/>
        <v>05</v>
      </c>
      <c r="AR1450" s="133">
        <f t="shared" si="90"/>
        <v>2023</v>
      </c>
      <c r="AS1450" s="133" t="str">
        <f t="shared" si="91"/>
        <v>mai</v>
      </c>
    </row>
    <row r="1451" spans="1:45" x14ac:dyDescent="0.25">
      <c r="A1451" s="88" t="s">
        <v>1009</v>
      </c>
      <c r="B1451" s="90">
        <v>45068</v>
      </c>
      <c r="C1451" s="88">
        <v>1</v>
      </c>
      <c r="D1451" s="88" t="s">
        <v>101</v>
      </c>
      <c r="E1451" s="126">
        <v>420000</v>
      </c>
      <c r="F1451" s="88">
        <v>15</v>
      </c>
      <c r="H1451" s="88" t="s">
        <v>944</v>
      </c>
      <c r="I1451" s="88">
        <v>5090</v>
      </c>
      <c r="J1451" s="88">
        <v>35000</v>
      </c>
      <c r="K1451" s="88">
        <v>35238</v>
      </c>
      <c r="L1451" s="88" t="s">
        <v>123</v>
      </c>
      <c r="M1451" s="89">
        <v>35</v>
      </c>
      <c r="P1451" s="88" t="s">
        <v>405</v>
      </c>
      <c r="S1451" s="88">
        <v>88</v>
      </c>
      <c r="AC1451" s="88">
        <v>1</v>
      </c>
      <c r="AD1451" s="88">
        <v>2</v>
      </c>
      <c r="AE1451" s="88" t="s">
        <v>108</v>
      </c>
      <c r="AF1451" s="88" t="s">
        <v>264</v>
      </c>
      <c r="AG1451" s="88">
        <v>3</v>
      </c>
      <c r="AM1451" s="88" t="s">
        <v>406</v>
      </c>
      <c r="AN1451" s="88" t="s">
        <v>407</v>
      </c>
      <c r="AO1451" s="88" t="s">
        <v>106</v>
      </c>
      <c r="AP1451" s="133" t="str">
        <f t="shared" si="88"/>
        <v>22</v>
      </c>
      <c r="AQ1451" s="133" t="str">
        <f t="shared" si="89"/>
        <v>05</v>
      </c>
      <c r="AR1451" s="133">
        <f t="shared" si="90"/>
        <v>2023</v>
      </c>
      <c r="AS1451" s="133" t="str">
        <f t="shared" si="91"/>
        <v>mai</v>
      </c>
    </row>
    <row r="1452" spans="1:45" x14ac:dyDescent="0.25">
      <c r="A1452" s="88" t="s">
        <v>1009</v>
      </c>
      <c r="B1452" s="90">
        <v>45068</v>
      </c>
      <c r="C1452" s="88">
        <v>1</v>
      </c>
      <c r="D1452" s="88" t="s">
        <v>101</v>
      </c>
      <c r="E1452" s="126">
        <v>420000</v>
      </c>
      <c r="F1452" s="88">
        <v>7</v>
      </c>
      <c r="H1452" s="88" t="s">
        <v>404</v>
      </c>
      <c r="I1452" s="88">
        <v>6031</v>
      </c>
      <c r="J1452" s="88">
        <v>35000</v>
      </c>
      <c r="K1452" s="88">
        <v>35238</v>
      </c>
      <c r="L1452" s="88" t="s">
        <v>123</v>
      </c>
      <c r="M1452" s="89">
        <v>35</v>
      </c>
      <c r="P1452" s="88" t="s">
        <v>405</v>
      </c>
      <c r="S1452" s="88">
        <v>72</v>
      </c>
      <c r="AC1452" s="88">
        <v>1</v>
      </c>
      <c r="AD1452" s="88">
        <v>3</v>
      </c>
      <c r="AE1452" s="88" t="s">
        <v>107</v>
      </c>
      <c r="AG1452" s="88">
        <v>0</v>
      </c>
      <c r="AM1452" s="88" t="s">
        <v>406</v>
      </c>
      <c r="AN1452" s="88" t="s">
        <v>407</v>
      </c>
      <c r="AO1452" s="88" t="s">
        <v>106</v>
      </c>
      <c r="AP1452" s="133" t="str">
        <f t="shared" si="88"/>
        <v>22</v>
      </c>
      <c r="AQ1452" s="133" t="str">
        <f t="shared" si="89"/>
        <v>05</v>
      </c>
      <c r="AR1452" s="133">
        <f t="shared" si="90"/>
        <v>2023</v>
      </c>
      <c r="AS1452" s="133" t="str">
        <f t="shared" si="91"/>
        <v>mai</v>
      </c>
    </row>
    <row r="1453" spans="1:45" x14ac:dyDescent="0.25">
      <c r="A1453" s="88" t="s">
        <v>1011</v>
      </c>
      <c r="B1453" s="90">
        <v>45083</v>
      </c>
      <c r="C1453" s="88">
        <v>1</v>
      </c>
      <c r="D1453" s="88" t="s">
        <v>101</v>
      </c>
      <c r="E1453" s="126">
        <v>191500</v>
      </c>
      <c r="F1453" s="88">
        <v>2</v>
      </c>
      <c r="H1453" s="88" t="s">
        <v>299</v>
      </c>
      <c r="I1453" s="88">
        <v>6700</v>
      </c>
      <c r="J1453" s="88">
        <v>35000</v>
      </c>
      <c r="K1453" s="88">
        <v>35238</v>
      </c>
      <c r="L1453" s="88" t="s">
        <v>123</v>
      </c>
      <c r="M1453" s="89">
        <v>35</v>
      </c>
      <c r="P1453" s="88" t="s">
        <v>1012</v>
      </c>
      <c r="S1453" s="88">
        <v>100</v>
      </c>
      <c r="U1453" s="88">
        <v>90</v>
      </c>
      <c r="W1453" s="88">
        <v>91</v>
      </c>
      <c r="Y1453" s="88">
        <v>92</v>
      </c>
      <c r="AC1453" s="88">
        <v>4</v>
      </c>
      <c r="AD1453" s="88">
        <v>2</v>
      </c>
      <c r="AE1453" s="88" t="s">
        <v>108</v>
      </c>
      <c r="AF1453" s="88" t="s">
        <v>109</v>
      </c>
      <c r="AG1453" s="88">
        <v>2</v>
      </c>
      <c r="AM1453" s="88" t="s">
        <v>761</v>
      </c>
      <c r="AN1453" s="88" t="s">
        <v>973</v>
      </c>
      <c r="AO1453" s="88" t="s">
        <v>106</v>
      </c>
      <c r="AP1453" s="133" t="str">
        <f t="shared" si="88"/>
        <v>06</v>
      </c>
      <c r="AQ1453" s="133" t="str">
        <f t="shared" si="89"/>
        <v>06</v>
      </c>
      <c r="AR1453" s="133">
        <f t="shared" si="90"/>
        <v>2023</v>
      </c>
      <c r="AS1453" s="133" t="str">
        <f t="shared" si="91"/>
        <v>juin</v>
      </c>
    </row>
    <row r="1454" spans="1:45" x14ac:dyDescent="0.25">
      <c r="A1454" s="88" t="s">
        <v>1932</v>
      </c>
      <c r="B1454" s="90">
        <v>45044</v>
      </c>
      <c r="C1454" s="88">
        <v>1</v>
      </c>
      <c r="D1454" s="88" t="s">
        <v>101</v>
      </c>
      <c r="E1454" s="126">
        <v>115000</v>
      </c>
      <c r="F1454" s="88">
        <v>7</v>
      </c>
      <c r="H1454" s="88" t="s">
        <v>512</v>
      </c>
      <c r="I1454" s="88">
        <v>1570</v>
      </c>
      <c r="J1454" s="88">
        <v>35000</v>
      </c>
      <c r="K1454" s="88">
        <v>35238</v>
      </c>
      <c r="L1454" s="88" t="s">
        <v>123</v>
      </c>
      <c r="M1454" s="89">
        <v>35</v>
      </c>
      <c r="P1454" s="88" t="s">
        <v>1933</v>
      </c>
      <c r="S1454" s="88">
        <v>49</v>
      </c>
      <c r="T1454" s="88" t="s">
        <v>1934</v>
      </c>
      <c r="AC1454" s="88">
        <v>1</v>
      </c>
      <c r="AD1454" s="88">
        <v>2</v>
      </c>
      <c r="AE1454" s="88" t="s">
        <v>108</v>
      </c>
      <c r="AF1454" s="88" t="s">
        <v>254</v>
      </c>
      <c r="AG1454" s="88">
        <v>1</v>
      </c>
      <c r="AM1454" s="88" t="s">
        <v>1935</v>
      </c>
      <c r="AN1454" s="88" t="s">
        <v>1578</v>
      </c>
      <c r="AO1454" s="88" t="s">
        <v>106</v>
      </c>
      <c r="AP1454" s="133" t="str">
        <f t="shared" si="88"/>
        <v>28</v>
      </c>
      <c r="AQ1454" s="133" t="str">
        <f t="shared" si="89"/>
        <v>04</v>
      </c>
      <c r="AR1454" s="133">
        <f t="shared" si="90"/>
        <v>2023</v>
      </c>
      <c r="AS1454" s="133" t="str">
        <f t="shared" si="91"/>
        <v>avril</v>
      </c>
    </row>
    <row r="1455" spans="1:45" x14ac:dyDescent="0.25">
      <c r="A1455" s="88" t="s">
        <v>1936</v>
      </c>
      <c r="B1455" s="90">
        <v>45072</v>
      </c>
      <c r="C1455" s="88">
        <v>1</v>
      </c>
      <c r="D1455" s="88" t="s">
        <v>101</v>
      </c>
      <c r="E1455" s="126">
        <v>169000</v>
      </c>
      <c r="F1455" s="88">
        <v>1</v>
      </c>
      <c r="G1455" s="88" t="s">
        <v>122</v>
      </c>
      <c r="H1455" s="88" t="s">
        <v>408</v>
      </c>
      <c r="I1455" s="88">
        <v>650</v>
      </c>
      <c r="J1455" s="88">
        <v>35000</v>
      </c>
      <c r="K1455" s="88">
        <v>35238</v>
      </c>
      <c r="L1455" s="88" t="s">
        <v>123</v>
      </c>
      <c r="M1455" s="89">
        <v>35</v>
      </c>
      <c r="P1455" s="88" t="s">
        <v>1937</v>
      </c>
      <c r="S1455" s="88">
        <v>27</v>
      </c>
      <c r="U1455" s="88">
        <v>29</v>
      </c>
      <c r="AC1455" s="88">
        <v>2</v>
      </c>
      <c r="AD1455" s="88">
        <v>2</v>
      </c>
      <c r="AE1455" s="88" t="s">
        <v>108</v>
      </c>
      <c r="AF1455" s="88" t="s">
        <v>268</v>
      </c>
      <c r="AG1455" s="88">
        <v>1</v>
      </c>
      <c r="AM1455" s="88" t="s">
        <v>1938</v>
      </c>
      <c r="AN1455" s="88" t="s">
        <v>663</v>
      </c>
      <c r="AO1455" s="88" t="s">
        <v>106</v>
      </c>
      <c r="AP1455" s="133" t="str">
        <f t="shared" si="88"/>
        <v>26</v>
      </c>
      <c r="AQ1455" s="133" t="str">
        <f t="shared" si="89"/>
        <v>05</v>
      </c>
      <c r="AR1455" s="133">
        <f t="shared" si="90"/>
        <v>2023</v>
      </c>
      <c r="AS1455" s="133" t="str">
        <f t="shared" si="91"/>
        <v>mai</v>
      </c>
    </row>
    <row r="1456" spans="1:45" x14ac:dyDescent="0.25">
      <c r="A1456" s="88" t="s">
        <v>1940</v>
      </c>
      <c r="B1456" s="90">
        <v>45085</v>
      </c>
      <c r="C1456" s="88">
        <v>1</v>
      </c>
      <c r="D1456" s="88" t="s">
        <v>101</v>
      </c>
      <c r="E1456" s="126">
        <v>155000</v>
      </c>
      <c r="F1456" s="88">
        <v>15</v>
      </c>
      <c r="H1456" s="88" t="s">
        <v>287</v>
      </c>
      <c r="I1456" s="88">
        <v>6640</v>
      </c>
      <c r="J1456" s="88">
        <v>35000</v>
      </c>
      <c r="K1456" s="88">
        <v>35238</v>
      </c>
      <c r="L1456" s="88" t="s">
        <v>123</v>
      </c>
      <c r="M1456" s="89">
        <v>35</v>
      </c>
      <c r="P1456" s="88" t="s">
        <v>288</v>
      </c>
      <c r="S1456" s="88">
        <v>110</v>
      </c>
      <c r="AC1456" s="88">
        <v>1</v>
      </c>
      <c r="AD1456" s="88">
        <v>2</v>
      </c>
      <c r="AE1456" s="88" t="s">
        <v>108</v>
      </c>
      <c r="AF1456" s="88" t="s">
        <v>164</v>
      </c>
      <c r="AG1456" s="88">
        <v>1</v>
      </c>
      <c r="AM1456" s="88" t="s">
        <v>289</v>
      </c>
      <c r="AN1456" s="88" t="s">
        <v>290</v>
      </c>
      <c r="AO1456" s="88" t="s">
        <v>106</v>
      </c>
      <c r="AP1456" s="133" t="str">
        <f t="shared" si="88"/>
        <v>08</v>
      </c>
      <c r="AQ1456" s="133" t="str">
        <f t="shared" si="89"/>
        <v>06</v>
      </c>
      <c r="AR1456" s="133">
        <f t="shared" si="90"/>
        <v>2023</v>
      </c>
      <c r="AS1456" s="133" t="str">
        <f t="shared" si="91"/>
        <v>juin</v>
      </c>
    </row>
    <row r="1457" spans="1:45" x14ac:dyDescent="0.25">
      <c r="A1457" s="88" t="s">
        <v>1940</v>
      </c>
      <c r="B1457" s="90">
        <v>45085</v>
      </c>
      <c r="C1457" s="88">
        <v>1</v>
      </c>
      <c r="D1457" s="88" t="s">
        <v>101</v>
      </c>
      <c r="E1457" s="126">
        <v>155000</v>
      </c>
      <c r="F1457" s="88">
        <v>15</v>
      </c>
      <c r="H1457" s="88" t="s">
        <v>287</v>
      </c>
      <c r="I1457" s="88">
        <v>6640</v>
      </c>
      <c r="J1457" s="88">
        <v>35000</v>
      </c>
      <c r="K1457" s="88">
        <v>35238</v>
      </c>
      <c r="L1457" s="88" t="s">
        <v>123</v>
      </c>
      <c r="M1457" s="89">
        <v>35</v>
      </c>
      <c r="P1457" s="88" t="s">
        <v>288</v>
      </c>
      <c r="S1457" s="88">
        <v>113</v>
      </c>
      <c r="AC1457" s="88">
        <v>1</v>
      </c>
      <c r="AD1457" s="88">
        <v>3</v>
      </c>
      <c r="AE1457" s="88" t="s">
        <v>107</v>
      </c>
      <c r="AG1457" s="88">
        <v>0</v>
      </c>
      <c r="AM1457" s="88" t="s">
        <v>289</v>
      </c>
      <c r="AN1457" s="88" t="s">
        <v>290</v>
      </c>
      <c r="AO1457" s="88" t="s">
        <v>106</v>
      </c>
      <c r="AP1457" s="133" t="str">
        <f t="shared" si="88"/>
        <v>08</v>
      </c>
      <c r="AQ1457" s="133" t="str">
        <f t="shared" si="89"/>
        <v>06</v>
      </c>
      <c r="AR1457" s="133">
        <f t="shared" si="90"/>
        <v>2023</v>
      </c>
      <c r="AS1457" s="133" t="str">
        <f t="shared" si="91"/>
        <v>juin</v>
      </c>
    </row>
    <row r="1458" spans="1:45" x14ac:dyDescent="0.25">
      <c r="A1458" s="88" t="s">
        <v>1940</v>
      </c>
      <c r="B1458" s="90">
        <v>45085</v>
      </c>
      <c r="C1458" s="88">
        <v>1</v>
      </c>
      <c r="D1458" s="88" t="s">
        <v>101</v>
      </c>
      <c r="E1458" s="126">
        <v>155000</v>
      </c>
      <c r="F1458" s="88">
        <v>15</v>
      </c>
      <c r="H1458" s="88" t="s">
        <v>287</v>
      </c>
      <c r="I1458" s="88">
        <v>6640</v>
      </c>
      <c r="J1458" s="88">
        <v>35000</v>
      </c>
      <c r="K1458" s="88">
        <v>35238</v>
      </c>
      <c r="L1458" s="88" t="s">
        <v>123</v>
      </c>
      <c r="M1458" s="89">
        <v>35</v>
      </c>
      <c r="P1458" s="88" t="s">
        <v>288</v>
      </c>
      <c r="S1458" s="88">
        <v>110</v>
      </c>
      <c r="AC1458" s="88">
        <v>1</v>
      </c>
      <c r="AD1458" s="88">
        <v>3</v>
      </c>
      <c r="AE1458" s="88" t="s">
        <v>107</v>
      </c>
      <c r="AG1458" s="88">
        <v>0</v>
      </c>
      <c r="AM1458" s="88" t="s">
        <v>289</v>
      </c>
      <c r="AN1458" s="88" t="s">
        <v>290</v>
      </c>
      <c r="AO1458" s="88" t="s">
        <v>106</v>
      </c>
      <c r="AP1458" s="133" t="str">
        <f t="shared" si="88"/>
        <v>08</v>
      </c>
      <c r="AQ1458" s="133" t="str">
        <f t="shared" si="89"/>
        <v>06</v>
      </c>
      <c r="AR1458" s="133">
        <f t="shared" si="90"/>
        <v>2023</v>
      </c>
      <c r="AS1458" s="133" t="str">
        <f t="shared" si="91"/>
        <v>juin</v>
      </c>
    </row>
    <row r="1459" spans="1:45" x14ac:dyDescent="0.25">
      <c r="A1459" s="88" t="s">
        <v>1941</v>
      </c>
      <c r="B1459" s="90">
        <v>45091</v>
      </c>
      <c r="C1459" s="88">
        <v>1</v>
      </c>
      <c r="D1459" s="88" t="s">
        <v>101</v>
      </c>
      <c r="E1459" s="126">
        <v>38000</v>
      </c>
      <c r="F1459" s="88">
        <v>8</v>
      </c>
      <c r="H1459" s="88" t="s">
        <v>280</v>
      </c>
      <c r="I1459" s="88">
        <v>2420</v>
      </c>
      <c r="J1459" s="88">
        <v>35000</v>
      </c>
      <c r="K1459" s="88">
        <v>35238</v>
      </c>
      <c r="L1459" s="88" t="s">
        <v>123</v>
      </c>
      <c r="M1459" s="89">
        <v>35</v>
      </c>
      <c r="P1459" s="88" t="s">
        <v>859</v>
      </c>
      <c r="S1459" s="88">
        <v>20</v>
      </c>
      <c r="AC1459" s="88">
        <v>1</v>
      </c>
      <c r="AD1459" s="88">
        <v>4</v>
      </c>
      <c r="AE1459" s="88" t="s">
        <v>126</v>
      </c>
      <c r="AF1459" s="88" t="s">
        <v>138</v>
      </c>
      <c r="AG1459" s="88">
        <v>0</v>
      </c>
      <c r="AM1459" s="88" t="s">
        <v>860</v>
      </c>
      <c r="AN1459" s="88" t="s">
        <v>861</v>
      </c>
      <c r="AO1459" s="88" t="s">
        <v>106</v>
      </c>
      <c r="AP1459" s="133" t="str">
        <f t="shared" si="88"/>
        <v>14</v>
      </c>
      <c r="AQ1459" s="133" t="str">
        <f t="shared" si="89"/>
        <v>06</v>
      </c>
      <c r="AR1459" s="133">
        <f t="shared" si="90"/>
        <v>2023</v>
      </c>
      <c r="AS1459" s="133" t="str">
        <f t="shared" si="91"/>
        <v>juin</v>
      </c>
    </row>
    <row r="1460" spans="1:45" x14ac:dyDescent="0.25">
      <c r="A1460" s="88" t="s">
        <v>1943</v>
      </c>
      <c r="B1460" s="90">
        <v>45082</v>
      </c>
      <c r="C1460" s="88">
        <v>1</v>
      </c>
      <c r="D1460" s="88" t="s">
        <v>101</v>
      </c>
      <c r="E1460" s="126">
        <v>124600</v>
      </c>
      <c r="F1460" s="88">
        <v>24</v>
      </c>
      <c r="H1460" s="88" t="s">
        <v>236</v>
      </c>
      <c r="I1460" s="88">
        <v>5710</v>
      </c>
      <c r="J1460" s="88">
        <v>35000</v>
      </c>
      <c r="K1460" s="88">
        <v>35238</v>
      </c>
      <c r="L1460" s="88" t="s">
        <v>123</v>
      </c>
      <c r="M1460" s="89">
        <v>35</v>
      </c>
      <c r="P1460" s="88" t="s">
        <v>1282</v>
      </c>
      <c r="S1460" s="88">
        <v>19</v>
      </c>
      <c r="T1460" s="88" t="s">
        <v>1944</v>
      </c>
      <c r="U1460" s="88">
        <v>26</v>
      </c>
      <c r="AC1460" s="88">
        <v>2</v>
      </c>
      <c r="AD1460" s="88">
        <v>2</v>
      </c>
      <c r="AE1460" s="88" t="s">
        <v>108</v>
      </c>
      <c r="AF1460" s="88" t="s">
        <v>187</v>
      </c>
      <c r="AG1460" s="88">
        <v>2</v>
      </c>
      <c r="AM1460" s="88" t="s">
        <v>1283</v>
      </c>
      <c r="AN1460" s="88" t="s">
        <v>1284</v>
      </c>
      <c r="AO1460" s="88" t="s">
        <v>106</v>
      </c>
      <c r="AP1460" s="133" t="str">
        <f t="shared" si="88"/>
        <v>05</v>
      </c>
      <c r="AQ1460" s="133" t="str">
        <f t="shared" si="89"/>
        <v>06</v>
      </c>
      <c r="AR1460" s="133">
        <f t="shared" si="90"/>
        <v>2023</v>
      </c>
      <c r="AS1460" s="133" t="str">
        <f t="shared" si="91"/>
        <v>juin</v>
      </c>
    </row>
    <row r="1461" spans="1:45" hidden="1" x14ac:dyDescent="0.25">
      <c r="A1461" s="88" t="s">
        <v>2362</v>
      </c>
      <c r="B1461" s="90">
        <v>44207</v>
      </c>
      <c r="C1461" s="88">
        <v>1</v>
      </c>
      <c r="D1461" s="88" t="s">
        <v>101</v>
      </c>
      <c r="E1461" s="126">
        <v>370000</v>
      </c>
      <c r="K1461" s="88">
        <v>35238</v>
      </c>
      <c r="L1461" s="88" t="s">
        <v>123</v>
      </c>
      <c r="M1461" s="89">
        <v>35</v>
      </c>
      <c r="P1461" s="88" t="s">
        <v>2363</v>
      </c>
      <c r="R1461" s="88">
        <v>1</v>
      </c>
      <c r="AC1461" s="88">
        <v>0</v>
      </c>
      <c r="AM1461" s="88" t="s">
        <v>2364</v>
      </c>
      <c r="AN1461" s="88" t="s">
        <v>2365</v>
      </c>
      <c r="AO1461" s="88" t="s">
        <v>106</v>
      </c>
      <c r="AP1461" s="133" t="str">
        <f t="shared" si="88"/>
        <v>11</v>
      </c>
      <c r="AQ1461" s="133" t="str">
        <f t="shared" si="89"/>
        <v>01</v>
      </c>
      <c r="AR1461" s="133">
        <f t="shared" si="90"/>
        <v>2021</v>
      </c>
      <c r="AS1461" s="133" t="str">
        <f t="shared" si="91"/>
        <v>janvier</v>
      </c>
    </row>
    <row r="1462" spans="1:45" hidden="1" x14ac:dyDescent="0.25">
      <c r="A1462" s="88" t="s">
        <v>2542</v>
      </c>
      <c r="B1462" s="90">
        <v>44413</v>
      </c>
      <c r="C1462" s="88">
        <v>1</v>
      </c>
      <c r="D1462" s="88" t="s">
        <v>101</v>
      </c>
      <c r="E1462" s="126">
        <v>638500</v>
      </c>
      <c r="F1462" s="88">
        <v>19</v>
      </c>
      <c r="H1462" s="88" t="s">
        <v>287</v>
      </c>
      <c r="I1462" s="88">
        <v>6640</v>
      </c>
      <c r="J1462" s="88">
        <v>35000</v>
      </c>
      <c r="K1462" s="88">
        <v>35238</v>
      </c>
      <c r="L1462" s="88" t="s">
        <v>123</v>
      </c>
      <c r="M1462" s="89">
        <v>35</v>
      </c>
      <c r="P1462" s="88" t="s">
        <v>1014</v>
      </c>
      <c r="S1462" s="88">
        <v>16</v>
      </c>
      <c r="T1462" s="88" t="s">
        <v>2543</v>
      </c>
      <c r="U1462" s="88">
        <v>27</v>
      </c>
      <c r="W1462" s="88">
        <v>40</v>
      </c>
      <c r="AC1462" s="88">
        <v>3</v>
      </c>
      <c r="AD1462" s="88">
        <v>3</v>
      </c>
      <c r="AE1462" s="88" t="s">
        <v>107</v>
      </c>
      <c r="AG1462" s="88">
        <v>0</v>
      </c>
      <c r="AM1462" s="88" t="s">
        <v>1016</v>
      </c>
      <c r="AN1462" s="88" t="s">
        <v>1017</v>
      </c>
      <c r="AO1462" s="88" t="s">
        <v>106</v>
      </c>
      <c r="AP1462" s="133" t="str">
        <f t="shared" si="88"/>
        <v>05</v>
      </c>
      <c r="AQ1462" s="133" t="str">
        <f t="shared" si="89"/>
        <v>08</v>
      </c>
      <c r="AR1462" s="133">
        <f t="shared" si="90"/>
        <v>2021</v>
      </c>
      <c r="AS1462" s="133" t="str">
        <f t="shared" si="91"/>
        <v>août</v>
      </c>
    </row>
    <row r="1463" spans="1:45" hidden="1" x14ac:dyDescent="0.25">
      <c r="A1463" s="88" t="s">
        <v>2642</v>
      </c>
      <c r="B1463" s="90">
        <v>44439</v>
      </c>
      <c r="C1463" s="88">
        <v>1</v>
      </c>
      <c r="D1463" s="88" t="s">
        <v>101</v>
      </c>
      <c r="E1463" s="126">
        <v>157000</v>
      </c>
      <c r="F1463" s="88">
        <v>6</v>
      </c>
      <c r="H1463" s="88" t="s">
        <v>1664</v>
      </c>
      <c r="I1463" s="88">
        <v>8920</v>
      </c>
      <c r="J1463" s="88">
        <v>35000</v>
      </c>
      <c r="K1463" s="88">
        <v>35238</v>
      </c>
      <c r="L1463" s="88" t="s">
        <v>123</v>
      </c>
      <c r="M1463" s="89">
        <v>35</v>
      </c>
      <c r="P1463" s="88" t="s">
        <v>1850</v>
      </c>
      <c r="S1463" s="88">
        <v>12</v>
      </c>
      <c r="AC1463" s="88">
        <v>1</v>
      </c>
      <c r="AD1463" s="88">
        <v>2</v>
      </c>
      <c r="AE1463" s="88" t="s">
        <v>108</v>
      </c>
      <c r="AF1463" s="88" t="s">
        <v>104</v>
      </c>
      <c r="AG1463" s="88">
        <v>0</v>
      </c>
      <c r="AM1463" s="88" t="s">
        <v>1851</v>
      </c>
      <c r="AN1463" s="88" t="s">
        <v>1852</v>
      </c>
      <c r="AO1463" s="88" t="s">
        <v>106</v>
      </c>
      <c r="AP1463" s="133" t="str">
        <f t="shared" si="88"/>
        <v>31</v>
      </c>
      <c r="AQ1463" s="133" t="str">
        <f t="shared" si="89"/>
        <v>08</v>
      </c>
      <c r="AR1463" s="133">
        <f t="shared" si="90"/>
        <v>2021</v>
      </c>
      <c r="AS1463" s="133" t="str">
        <f t="shared" si="91"/>
        <v>août</v>
      </c>
    </row>
    <row r="1464" spans="1:45" hidden="1" x14ac:dyDescent="0.25">
      <c r="A1464" s="88" t="s">
        <v>2642</v>
      </c>
      <c r="B1464" s="90">
        <v>44439</v>
      </c>
      <c r="C1464" s="88">
        <v>1</v>
      </c>
      <c r="D1464" s="88" t="s">
        <v>101</v>
      </c>
      <c r="E1464" s="126">
        <v>157000</v>
      </c>
      <c r="F1464" s="88">
        <v>6</v>
      </c>
      <c r="H1464" s="88" t="s">
        <v>1664</v>
      </c>
      <c r="I1464" s="88">
        <v>8920</v>
      </c>
      <c r="J1464" s="88">
        <v>35000</v>
      </c>
      <c r="K1464" s="88">
        <v>35238</v>
      </c>
      <c r="L1464" s="88" t="s">
        <v>123</v>
      </c>
      <c r="M1464" s="89">
        <v>35</v>
      </c>
      <c r="P1464" s="88" t="s">
        <v>1850</v>
      </c>
      <c r="S1464" s="88">
        <v>20</v>
      </c>
      <c r="T1464" s="88" t="s">
        <v>1592</v>
      </c>
      <c r="AC1464" s="88">
        <v>1</v>
      </c>
      <c r="AD1464" s="88">
        <v>2</v>
      </c>
      <c r="AE1464" s="88" t="s">
        <v>108</v>
      </c>
      <c r="AF1464" s="88" t="s">
        <v>249</v>
      </c>
      <c r="AG1464" s="88">
        <v>1</v>
      </c>
      <c r="AM1464" s="88" t="s">
        <v>1851</v>
      </c>
      <c r="AN1464" s="88" t="s">
        <v>1852</v>
      </c>
      <c r="AO1464" s="88" t="s">
        <v>106</v>
      </c>
      <c r="AP1464" s="133" t="str">
        <f t="shared" si="88"/>
        <v>31</v>
      </c>
      <c r="AQ1464" s="133" t="str">
        <f t="shared" si="89"/>
        <v>08</v>
      </c>
      <c r="AR1464" s="133">
        <f t="shared" si="90"/>
        <v>2021</v>
      </c>
      <c r="AS1464" s="133" t="str">
        <f t="shared" si="91"/>
        <v>août</v>
      </c>
    </row>
    <row r="1465" spans="1:45" hidden="1" x14ac:dyDescent="0.25">
      <c r="A1465" s="88" t="s">
        <v>2643</v>
      </c>
      <c r="B1465" s="90">
        <v>44447</v>
      </c>
      <c r="C1465" s="88">
        <v>1</v>
      </c>
      <c r="D1465" s="88" t="s">
        <v>101</v>
      </c>
      <c r="E1465" s="126">
        <v>191000</v>
      </c>
      <c r="F1465" s="88">
        <v>15</v>
      </c>
      <c r="H1465" s="88" t="s">
        <v>2404</v>
      </c>
      <c r="I1465" s="88">
        <v>6600</v>
      </c>
      <c r="J1465" s="88">
        <v>35000</v>
      </c>
      <c r="K1465" s="88">
        <v>35238</v>
      </c>
      <c r="L1465" s="88" t="s">
        <v>123</v>
      </c>
      <c r="M1465" s="89">
        <v>35</v>
      </c>
      <c r="P1465" s="88" t="s">
        <v>1865</v>
      </c>
      <c r="S1465" s="88">
        <v>10</v>
      </c>
      <c r="U1465" s="88">
        <v>27</v>
      </c>
      <c r="V1465" s="88" t="s">
        <v>759</v>
      </c>
      <c r="AC1465" s="88">
        <v>2</v>
      </c>
      <c r="AD1465" s="88">
        <v>3</v>
      </c>
      <c r="AE1465" s="88" t="s">
        <v>107</v>
      </c>
      <c r="AG1465" s="88">
        <v>0</v>
      </c>
      <c r="AM1465" s="88" t="s">
        <v>1866</v>
      </c>
      <c r="AN1465" s="88" t="s">
        <v>1008</v>
      </c>
      <c r="AO1465" s="88" t="s">
        <v>106</v>
      </c>
      <c r="AP1465" s="133" t="str">
        <f t="shared" si="88"/>
        <v>08</v>
      </c>
      <c r="AQ1465" s="133" t="str">
        <f t="shared" si="89"/>
        <v>09</v>
      </c>
      <c r="AR1465" s="133">
        <f t="shared" si="90"/>
        <v>2021</v>
      </c>
      <c r="AS1465" s="133" t="str">
        <f t="shared" si="91"/>
        <v>septembre</v>
      </c>
    </row>
    <row r="1466" spans="1:45" hidden="1" x14ac:dyDescent="0.25">
      <c r="A1466" s="88" t="s">
        <v>2643</v>
      </c>
      <c r="B1466" s="90">
        <v>44447</v>
      </c>
      <c r="C1466" s="88">
        <v>1</v>
      </c>
      <c r="D1466" s="88" t="s">
        <v>101</v>
      </c>
      <c r="E1466" s="126">
        <v>191000</v>
      </c>
      <c r="F1466" s="88">
        <v>15</v>
      </c>
      <c r="H1466" s="88" t="s">
        <v>2404</v>
      </c>
      <c r="I1466" s="88">
        <v>6600</v>
      </c>
      <c r="J1466" s="88">
        <v>35000</v>
      </c>
      <c r="K1466" s="88">
        <v>35238</v>
      </c>
      <c r="L1466" s="88" t="s">
        <v>123</v>
      </c>
      <c r="M1466" s="89">
        <v>35</v>
      </c>
      <c r="P1466" s="88" t="s">
        <v>1865</v>
      </c>
      <c r="S1466" s="88">
        <v>10</v>
      </c>
      <c r="U1466" s="88">
        <v>27</v>
      </c>
      <c r="V1466" s="88" t="s">
        <v>759</v>
      </c>
      <c r="AC1466" s="88">
        <v>2</v>
      </c>
      <c r="AD1466" s="88">
        <v>2</v>
      </c>
      <c r="AE1466" s="88" t="s">
        <v>108</v>
      </c>
      <c r="AF1466" s="88" t="s">
        <v>254</v>
      </c>
      <c r="AG1466" s="88">
        <v>2</v>
      </c>
      <c r="AM1466" s="88" t="s">
        <v>1866</v>
      </c>
      <c r="AN1466" s="88" t="s">
        <v>1008</v>
      </c>
      <c r="AO1466" s="88" t="s">
        <v>106</v>
      </c>
      <c r="AP1466" s="133" t="str">
        <f t="shared" si="88"/>
        <v>08</v>
      </c>
      <c r="AQ1466" s="133" t="str">
        <f t="shared" si="89"/>
        <v>09</v>
      </c>
      <c r="AR1466" s="133">
        <f t="shared" si="90"/>
        <v>2021</v>
      </c>
      <c r="AS1466" s="133" t="str">
        <f t="shared" si="91"/>
        <v>septembre</v>
      </c>
    </row>
    <row r="1467" spans="1:45" hidden="1" x14ac:dyDescent="0.25">
      <c r="A1467" s="88" t="s">
        <v>2644</v>
      </c>
      <c r="B1467" s="90">
        <v>44445</v>
      </c>
      <c r="C1467" s="88">
        <v>1</v>
      </c>
      <c r="D1467" s="88" t="s">
        <v>101</v>
      </c>
      <c r="E1467" s="126">
        <v>260500</v>
      </c>
      <c r="F1467" s="88">
        <v>6</v>
      </c>
      <c r="H1467" s="88" t="s">
        <v>1116</v>
      </c>
      <c r="I1467" s="88">
        <v>8860</v>
      </c>
      <c r="J1467" s="88">
        <v>35000</v>
      </c>
      <c r="K1467" s="88">
        <v>35238</v>
      </c>
      <c r="L1467" s="88" t="s">
        <v>123</v>
      </c>
      <c r="M1467" s="89">
        <v>35</v>
      </c>
      <c r="P1467" s="88" t="s">
        <v>2477</v>
      </c>
      <c r="S1467" s="88">
        <v>6</v>
      </c>
      <c r="T1467" s="88" t="s">
        <v>322</v>
      </c>
      <c r="AC1467" s="88">
        <v>1</v>
      </c>
      <c r="AD1467" s="88">
        <v>2</v>
      </c>
      <c r="AE1467" s="88" t="s">
        <v>108</v>
      </c>
      <c r="AF1467" s="88" t="s">
        <v>156</v>
      </c>
      <c r="AG1467" s="88">
        <v>2</v>
      </c>
      <c r="AM1467" s="88" t="s">
        <v>2478</v>
      </c>
      <c r="AN1467" s="88" t="s">
        <v>2479</v>
      </c>
      <c r="AO1467" s="88" t="s">
        <v>106</v>
      </c>
      <c r="AP1467" s="133" t="str">
        <f t="shared" si="88"/>
        <v>06</v>
      </c>
      <c r="AQ1467" s="133" t="str">
        <f t="shared" si="89"/>
        <v>09</v>
      </c>
      <c r="AR1467" s="133">
        <f t="shared" si="90"/>
        <v>2021</v>
      </c>
      <c r="AS1467" s="133" t="str">
        <f t="shared" si="91"/>
        <v>septembre</v>
      </c>
    </row>
    <row r="1468" spans="1:45" hidden="1" x14ac:dyDescent="0.25">
      <c r="A1468" s="88" t="s">
        <v>2644</v>
      </c>
      <c r="B1468" s="90">
        <v>44445</v>
      </c>
      <c r="C1468" s="88">
        <v>1</v>
      </c>
      <c r="D1468" s="88" t="s">
        <v>101</v>
      </c>
      <c r="E1468" s="126">
        <v>260500</v>
      </c>
      <c r="F1468" s="88">
        <v>6</v>
      </c>
      <c r="H1468" s="88" t="s">
        <v>1116</v>
      </c>
      <c r="I1468" s="88">
        <v>8860</v>
      </c>
      <c r="J1468" s="88">
        <v>35000</v>
      </c>
      <c r="K1468" s="88">
        <v>35238</v>
      </c>
      <c r="L1468" s="88" t="s">
        <v>123</v>
      </c>
      <c r="M1468" s="89">
        <v>35</v>
      </c>
      <c r="P1468" s="88" t="s">
        <v>2477</v>
      </c>
      <c r="S1468" s="88">
        <v>10</v>
      </c>
      <c r="AC1468" s="88">
        <v>1</v>
      </c>
      <c r="AD1468" s="88">
        <v>3</v>
      </c>
      <c r="AE1468" s="88" t="s">
        <v>107</v>
      </c>
      <c r="AG1468" s="88">
        <v>0</v>
      </c>
      <c r="AM1468" s="88" t="s">
        <v>2478</v>
      </c>
      <c r="AN1468" s="88" t="s">
        <v>2479</v>
      </c>
      <c r="AO1468" s="88" t="s">
        <v>106</v>
      </c>
      <c r="AP1468" s="133" t="str">
        <f t="shared" si="88"/>
        <v>06</v>
      </c>
      <c r="AQ1468" s="133" t="str">
        <f t="shared" si="89"/>
        <v>09</v>
      </c>
      <c r="AR1468" s="133">
        <f t="shared" si="90"/>
        <v>2021</v>
      </c>
      <c r="AS1468" s="133" t="str">
        <f t="shared" si="91"/>
        <v>septembre</v>
      </c>
    </row>
    <row r="1469" spans="1:45" hidden="1" x14ac:dyDescent="0.25">
      <c r="A1469" s="88" t="s">
        <v>2645</v>
      </c>
      <c r="B1469" s="90">
        <v>44432</v>
      </c>
      <c r="C1469" s="88">
        <v>1</v>
      </c>
      <c r="D1469" s="88" t="s">
        <v>101</v>
      </c>
      <c r="E1469" s="126">
        <v>219000</v>
      </c>
      <c r="F1469" s="88">
        <v>16</v>
      </c>
      <c r="G1469" s="88" t="s">
        <v>139</v>
      </c>
      <c r="H1469" s="88" t="s">
        <v>506</v>
      </c>
      <c r="I1469" s="88">
        <v>8710</v>
      </c>
      <c r="J1469" s="88">
        <v>35000</v>
      </c>
      <c r="K1469" s="88">
        <v>35238</v>
      </c>
      <c r="L1469" s="88" t="s">
        <v>123</v>
      </c>
      <c r="M1469" s="89">
        <v>35</v>
      </c>
      <c r="P1469" s="88" t="s">
        <v>814</v>
      </c>
      <c r="S1469" s="88">
        <v>11</v>
      </c>
      <c r="T1469" s="88" t="s">
        <v>967</v>
      </c>
      <c r="AC1469" s="88">
        <v>1</v>
      </c>
      <c r="AD1469" s="88">
        <v>2</v>
      </c>
      <c r="AE1469" s="88" t="s">
        <v>108</v>
      </c>
      <c r="AF1469" s="88" t="s">
        <v>231</v>
      </c>
      <c r="AG1469" s="88">
        <v>2</v>
      </c>
      <c r="AM1469" s="88" t="s">
        <v>815</v>
      </c>
      <c r="AN1469" s="88" t="s">
        <v>816</v>
      </c>
      <c r="AO1469" s="88" t="s">
        <v>106</v>
      </c>
      <c r="AP1469" s="133" t="str">
        <f t="shared" si="88"/>
        <v>24</v>
      </c>
      <c r="AQ1469" s="133" t="str">
        <f t="shared" si="89"/>
        <v>08</v>
      </c>
      <c r="AR1469" s="133">
        <f t="shared" si="90"/>
        <v>2021</v>
      </c>
      <c r="AS1469" s="133" t="str">
        <f t="shared" si="91"/>
        <v>août</v>
      </c>
    </row>
    <row r="1470" spans="1:45" hidden="1" x14ac:dyDescent="0.25">
      <c r="A1470" s="88" t="s">
        <v>2645</v>
      </c>
      <c r="B1470" s="90">
        <v>44432</v>
      </c>
      <c r="C1470" s="88">
        <v>1</v>
      </c>
      <c r="D1470" s="88" t="s">
        <v>101</v>
      </c>
      <c r="E1470" s="126">
        <v>219000</v>
      </c>
      <c r="F1470" s="88">
        <v>16</v>
      </c>
      <c r="G1470" s="88" t="s">
        <v>139</v>
      </c>
      <c r="H1470" s="88" t="s">
        <v>506</v>
      </c>
      <c r="I1470" s="88">
        <v>8710</v>
      </c>
      <c r="J1470" s="88">
        <v>35000</v>
      </c>
      <c r="K1470" s="88">
        <v>35238</v>
      </c>
      <c r="L1470" s="88" t="s">
        <v>123</v>
      </c>
      <c r="M1470" s="89">
        <v>35</v>
      </c>
      <c r="P1470" s="88" t="s">
        <v>814</v>
      </c>
      <c r="S1470" s="88">
        <v>49</v>
      </c>
      <c r="AC1470" s="88">
        <v>1</v>
      </c>
      <c r="AD1470" s="88">
        <v>3</v>
      </c>
      <c r="AE1470" s="88" t="s">
        <v>107</v>
      </c>
      <c r="AG1470" s="88">
        <v>0</v>
      </c>
      <c r="AM1470" s="88" t="s">
        <v>815</v>
      </c>
      <c r="AN1470" s="88" t="s">
        <v>816</v>
      </c>
      <c r="AO1470" s="88" t="s">
        <v>106</v>
      </c>
      <c r="AP1470" s="133" t="str">
        <f t="shared" si="88"/>
        <v>24</v>
      </c>
      <c r="AQ1470" s="133" t="str">
        <f t="shared" si="89"/>
        <v>08</v>
      </c>
      <c r="AR1470" s="133">
        <f t="shared" si="90"/>
        <v>2021</v>
      </c>
      <c r="AS1470" s="133" t="str">
        <f t="shared" si="91"/>
        <v>août</v>
      </c>
    </row>
    <row r="1471" spans="1:45" hidden="1" x14ac:dyDescent="0.25">
      <c r="A1471" s="88" t="s">
        <v>2646</v>
      </c>
      <c r="B1471" s="90">
        <v>44439</v>
      </c>
      <c r="C1471" s="88">
        <v>1</v>
      </c>
      <c r="D1471" s="88" t="s">
        <v>101</v>
      </c>
      <c r="E1471" s="126">
        <v>205000</v>
      </c>
      <c r="F1471" s="88">
        <v>11</v>
      </c>
      <c r="H1471" s="88" t="s">
        <v>347</v>
      </c>
      <c r="I1471" s="88">
        <v>2720</v>
      </c>
      <c r="J1471" s="88">
        <v>35000</v>
      </c>
      <c r="K1471" s="88">
        <v>35238</v>
      </c>
      <c r="L1471" s="88" t="s">
        <v>123</v>
      </c>
      <c r="M1471" s="89">
        <v>35</v>
      </c>
      <c r="P1471" s="88" t="s">
        <v>632</v>
      </c>
      <c r="S1471" s="88">
        <v>21</v>
      </c>
      <c r="AC1471" s="88">
        <v>1</v>
      </c>
      <c r="AD1471" s="88">
        <v>3</v>
      </c>
      <c r="AE1471" s="88" t="s">
        <v>107</v>
      </c>
      <c r="AG1471" s="88">
        <v>0</v>
      </c>
      <c r="AM1471" s="88" t="s">
        <v>633</v>
      </c>
      <c r="AN1471" s="88" t="s">
        <v>634</v>
      </c>
      <c r="AO1471" s="88" t="s">
        <v>106</v>
      </c>
      <c r="AP1471" s="133" t="str">
        <f t="shared" si="88"/>
        <v>31</v>
      </c>
      <c r="AQ1471" s="133" t="str">
        <f t="shared" si="89"/>
        <v>08</v>
      </c>
      <c r="AR1471" s="133">
        <f t="shared" si="90"/>
        <v>2021</v>
      </c>
      <c r="AS1471" s="133" t="str">
        <f t="shared" si="91"/>
        <v>août</v>
      </c>
    </row>
    <row r="1472" spans="1:45" hidden="1" x14ac:dyDescent="0.25">
      <c r="A1472" s="88" t="s">
        <v>2646</v>
      </c>
      <c r="B1472" s="90">
        <v>44439</v>
      </c>
      <c r="C1472" s="88">
        <v>1</v>
      </c>
      <c r="D1472" s="88" t="s">
        <v>101</v>
      </c>
      <c r="E1472" s="126">
        <v>205000</v>
      </c>
      <c r="F1472" s="88">
        <v>11</v>
      </c>
      <c r="H1472" s="88" t="s">
        <v>347</v>
      </c>
      <c r="I1472" s="88">
        <v>2720</v>
      </c>
      <c r="J1472" s="88">
        <v>35000</v>
      </c>
      <c r="K1472" s="88">
        <v>35238</v>
      </c>
      <c r="L1472" s="88" t="s">
        <v>123</v>
      </c>
      <c r="M1472" s="89">
        <v>35</v>
      </c>
      <c r="P1472" s="88" t="s">
        <v>632</v>
      </c>
      <c r="S1472" s="88">
        <v>514</v>
      </c>
      <c r="T1472" s="88" t="s">
        <v>114</v>
      </c>
      <c r="AC1472" s="88">
        <v>1</v>
      </c>
      <c r="AD1472" s="88">
        <v>2</v>
      </c>
      <c r="AE1472" s="88" t="s">
        <v>108</v>
      </c>
      <c r="AF1472" s="88" t="s">
        <v>109</v>
      </c>
      <c r="AG1472" s="88">
        <v>2</v>
      </c>
      <c r="AM1472" s="88" t="s">
        <v>633</v>
      </c>
      <c r="AN1472" s="88" t="s">
        <v>634</v>
      </c>
      <c r="AO1472" s="88" t="s">
        <v>106</v>
      </c>
      <c r="AP1472" s="133" t="str">
        <f t="shared" si="88"/>
        <v>31</v>
      </c>
      <c r="AQ1472" s="133" t="str">
        <f t="shared" si="89"/>
        <v>08</v>
      </c>
      <c r="AR1472" s="133">
        <f t="shared" si="90"/>
        <v>2021</v>
      </c>
      <c r="AS1472" s="133" t="str">
        <f t="shared" si="91"/>
        <v>août</v>
      </c>
    </row>
    <row r="1473" spans="1:45" hidden="1" x14ac:dyDescent="0.25">
      <c r="A1473" s="88" t="s">
        <v>2647</v>
      </c>
      <c r="B1473" s="90">
        <v>44441</v>
      </c>
      <c r="C1473" s="88">
        <v>1</v>
      </c>
      <c r="D1473" s="88" t="s">
        <v>101</v>
      </c>
      <c r="E1473" s="126">
        <v>180000</v>
      </c>
      <c r="F1473" s="88">
        <v>25</v>
      </c>
      <c r="H1473" s="88" t="s">
        <v>358</v>
      </c>
      <c r="I1473" s="88">
        <v>1880</v>
      </c>
      <c r="J1473" s="88">
        <v>35000</v>
      </c>
      <c r="K1473" s="88">
        <v>35238</v>
      </c>
      <c r="L1473" s="88" t="s">
        <v>123</v>
      </c>
      <c r="M1473" s="89">
        <v>35</v>
      </c>
      <c r="P1473" s="88" t="s">
        <v>828</v>
      </c>
      <c r="S1473" s="88">
        <v>13</v>
      </c>
      <c r="U1473" s="88">
        <v>20</v>
      </c>
      <c r="W1473" s="88">
        <v>33</v>
      </c>
      <c r="X1473" s="88" t="s">
        <v>1854</v>
      </c>
      <c r="AC1473" s="88">
        <v>3</v>
      </c>
      <c r="AD1473" s="88">
        <v>3</v>
      </c>
      <c r="AE1473" s="88" t="s">
        <v>107</v>
      </c>
      <c r="AG1473" s="88">
        <v>0</v>
      </c>
      <c r="AM1473" s="88" t="s">
        <v>830</v>
      </c>
      <c r="AN1473" s="88" t="s">
        <v>831</v>
      </c>
      <c r="AO1473" s="88" t="s">
        <v>106</v>
      </c>
      <c r="AP1473" s="133" t="str">
        <f t="shared" si="88"/>
        <v>02</v>
      </c>
      <c r="AQ1473" s="133" t="str">
        <f t="shared" si="89"/>
        <v>09</v>
      </c>
      <c r="AR1473" s="133">
        <f t="shared" si="90"/>
        <v>2021</v>
      </c>
      <c r="AS1473" s="133" t="str">
        <f t="shared" si="91"/>
        <v>septembre</v>
      </c>
    </row>
    <row r="1474" spans="1:45" hidden="1" x14ac:dyDescent="0.25">
      <c r="A1474" s="88" t="s">
        <v>2647</v>
      </c>
      <c r="B1474" s="90">
        <v>44441</v>
      </c>
      <c r="C1474" s="88">
        <v>1</v>
      </c>
      <c r="D1474" s="88" t="s">
        <v>101</v>
      </c>
      <c r="E1474" s="126">
        <v>180000</v>
      </c>
      <c r="F1474" s="88">
        <v>25</v>
      </c>
      <c r="H1474" s="88" t="s">
        <v>358</v>
      </c>
      <c r="I1474" s="88">
        <v>1880</v>
      </c>
      <c r="J1474" s="88">
        <v>35000</v>
      </c>
      <c r="K1474" s="88">
        <v>35238</v>
      </c>
      <c r="L1474" s="88" t="s">
        <v>123</v>
      </c>
      <c r="M1474" s="89">
        <v>35</v>
      </c>
      <c r="P1474" s="88" t="s">
        <v>828</v>
      </c>
      <c r="S1474" s="88">
        <v>25</v>
      </c>
      <c r="AC1474" s="88">
        <v>1</v>
      </c>
      <c r="AD1474" s="88">
        <v>3</v>
      </c>
      <c r="AE1474" s="88" t="s">
        <v>107</v>
      </c>
      <c r="AG1474" s="88">
        <v>0</v>
      </c>
      <c r="AM1474" s="88" t="s">
        <v>830</v>
      </c>
      <c r="AN1474" s="88" t="s">
        <v>831</v>
      </c>
      <c r="AO1474" s="88" t="s">
        <v>106</v>
      </c>
      <c r="AP1474" s="133" t="str">
        <f t="shared" si="88"/>
        <v>02</v>
      </c>
      <c r="AQ1474" s="133" t="str">
        <f t="shared" si="89"/>
        <v>09</v>
      </c>
      <c r="AR1474" s="133">
        <f t="shared" si="90"/>
        <v>2021</v>
      </c>
      <c r="AS1474" s="133" t="str">
        <f t="shared" si="91"/>
        <v>septembre</v>
      </c>
    </row>
    <row r="1475" spans="1:45" hidden="1" x14ac:dyDescent="0.25">
      <c r="A1475" s="88" t="s">
        <v>2647</v>
      </c>
      <c r="B1475" s="90">
        <v>44441</v>
      </c>
      <c r="C1475" s="88">
        <v>1</v>
      </c>
      <c r="D1475" s="88" t="s">
        <v>101</v>
      </c>
      <c r="E1475" s="126">
        <v>180000</v>
      </c>
      <c r="F1475" s="88">
        <v>25</v>
      </c>
      <c r="H1475" s="88" t="s">
        <v>358</v>
      </c>
      <c r="I1475" s="88">
        <v>1880</v>
      </c>
      <c r="J1475" s="88">
        <v>35000</v>
      </c>
      <c r="K1475" s="88">
        <v>35238</v>
      </c>
      <c r="L1475" s="88" t="s">
        <v>123</v>
      </c>
      <c r="M1475" s="89">
        <v>35</v>
      </c>
      <c r="P1475" s="88" t="s">
        <v>828</v>
      </c>
      <c r="S1475" s="88">
        <v>13</v>
      </c>
      <c r="U1475" s="88">
        <v>20</v>
      </c>
      <c r="W1475" s="88">
        <v>33</v>
      </c>
      <c r="X1475" s="88" t="s">
        <v>1854</v>
      </c>
      <c r="AC1475" s="88">
        <v>3</v>
      </c>
      <c r="AD1475" s="88">
        <v>2</v>
      </c>
      <c r="AE1475" s="88" t="s">
        <v>108</v>
      </c>
      <c r="AF1475" s="88" t="s">
        <v>159</v>
      </c>
      <c r="AG1475" s="88">
        <v>4</v>
      </c>
      <c r="AM1475" s="88" t="s">
        <v>830</v>
      </c>
      <c r="AN1475" s="88" t="s">
        <v>831</v>
      </c>
      <c r="AO1475" s="88" t="s">
        <v>106</v>
      </c>
      <c r="AP1475" s="133" t="str">
        <f t="shared" ref="AP1475:AP1504" si="92">TEXT(DAY(B1475),"jj")</f>
        <v>02</v>
      </c>
      <c r="AQ1475" s="133" t="str">
        <f t="shared" ref="AQ1475:AQ1504" si="93">TEXT(MONTH(B1475),"jj")</f>
        <v>09</v>
      </c>
      <c r="AR1475" s="133">
        <f t="shared" ref="AR1475:AR1504" si="94">YEAR(B1475)</f>
        <v>2021</v>
      </c>
      <c r="AS1475" s="133" t="str">
        <f t="shared" ref="AS1475:AS1504" si="95">TEXT(B1475, "mmmm")</f>
        <v>septembre</v>
      </c>
    </row>
    <row r="1476" spans="1:45" hidden="1" x14ac:dyDescent="0.25">
      <c r="A1476" s="88" t="s">
        <v>2647</v>
      </c>
      <c r="B1476" s="90">
        <v>44441</v>
      </c>
      <c r="C1476" s="88">
        <v>1</v>
      </c>
      <c r="D1476" s="88" t="s">
        <v>101</v>
      </c>
      <c r="E1476" s="126">
        <v>180000</v>
      </c>
      <c r="F1476" s="88">
        <v>25</v>
      </c>
      <c r="H1476" s="88" t="s">
        <v>358</v>
      </c>
      <c r="I1476" s="88">
        <v>1880</v>
      </c>
      <c r="J1476" s="88">
        <v>35000</v>
      </c>
      <c r="K1476" s="88">
        <v>35238</v>
      </c>
      <c r="L1476" s="88" t="s">
        <v>123</v>
      </c>
      <c r="M1476" s="89">
        <v>35</v>
      </c>
      <c r="P1476" s="88" t="s">
        <v>828</v>
      </c>
      <c r="S1476" s="88">
        <v>13</v>
      </c>
      <c r="U1476" s="88">
        <v>20</v>
      </c>
      <c r="W1476" s="88">
        <v>33</v>
      </c>
      <c r="X1476" s="88" t="s">
        <v>1854</v>
      </c>
      <c r="AC1476" s="88">
        <v>3</v>
      </c>
      <c r="AD1476" s="88">
        <v>3</v>
      </c>
      <c r="AE1476" s="88" t="s">
        <v>107</v>
      </c>
      <c r="AG1476" s="88">
        <v>0</v>
      </c>
      <c r="AM1476" s="88" t="s">
        <v>830</v>
      </c>
      <c r="AN1476" s="88" t="s">
        <v>831</v>
      </c>
      <c r="AO1476" s="88" t="s">
        <v>106</v>
      </c>
      <c r="AP1476" s="133" t="str">
        <f t="shared" si="92"/>
        <v>02</v>
      </c>
      <c r="AQ1476" s="133" t="str">
        <f t="shared" si="93"/>
        <v>09</v>
      </c>
      <c r="AR1476" s="133">
        <f t="shared" si="94"/>
        <v>2021</v>
      </c>
      <c r="AS1476" s="133" t="str">
        <f t="shared" si="95"/>
        <v>septembre</v>
      </c>
    </row>
    <row r="1477" spans="1:45" hidden="1" x14ac:dyDescent="0.25">
      <c r="A1477" s="88" t="s">
        <v>2648</v>
      </c>
      <c r="B1477" s="90">
        <v>44441</v>
      </c>
      <c r="C1477" s="88">
        <v>1</v>
      </c>
      <c r="D1477" s="88" t="s">
        <v>101</v>
      </c>
      <c r="E1477" s="126">
        <v>177117</v>
      </c>
      <c r="F1477" s="88">
        <v>3</v>
      </c>
      <c r="H1477" s="88" t="s">
        <v>2540</v>
      </c>
      <c r="I1477" s="88">
        <v>3090</v>
      </c>
      <c r="J1477" s="88">
        <v>35000</v>
      </c>
      <c r="K1477" s="88">
        <v>35238</v>
      </c>
      <c r="L1477" s="88" t="s">
        <v>123</v>
      </c>
      <c r="M1477" s="89">
        <v>35</v>
      </c>
      <c r="P1477" s="88" t="s">
        <v>1247</v>
      </c>
      <c r="S1477" s="88">
        <v>40</v>
      </c>
      <c r="AC1477" s="88">
        <v>1</v>
      </c>
      <c r="AD1477" s="88">
        <v>2</v>
      </c>
      <c r="AE1477" s="88" t="s">
        <v>108</v>
      </c>
      <c r="AF1477" s="88" t="s">
        <v>187</v>
      </c>
      <c r="AG1477" s="88">
        <v>1</v>
      </c>
      <c r="AM1477" s="88" t="s">
        <v>1248</v>
      </c>
      <c r="AN1477" s="88" t="s">
        <v>1249</v>
      </c>
      <c r="AO1477" s="88" t="s">
        <v>106</v>
      </c>
      <c r="AP1477" s="133" t="str">
        <f t="shared" si="92"/>
        <v>02</v>
      </c>
      <c r="AQ1477" s="133" t="str">
        <f t="shared" si="93"/>
        <v>09</v>
      </c>
      <c r="AR1477" s="133">
        <f t="shared" si="94"/>
        <v>2021</v>
      </c>
      <c r="AS1477" s="133" t="str">
        <f t="shared" si="95"/>
        <v>septembre</v>
      </c>
    </row>
    <row r="1478" spans="1:45" hidden="1" x14ac:dyDescent="0.25">
      <c r="A1478" s="88" t="s">
        <v>2649</v>
      </c>
      <c r="B1478" s="90">
        <v>44453</v>
      </c>
      <c r="C1478" s="88">
        <v>1</v>
      </c>
      <c r="D1478" s="88" t="s">
        <v>101</v>
      </c>
      <c r="E1478" s="126">
        <v>37000</v>
      </c>
      <c r="F1478" s="88">
        <v>5</v>
      </c>
      <c r="H1478" s="88" t="s">
        <v>845</v>
      </c>
      <c r="I1478" s="88">
        <v>8790</v>
      </c>
      <c r="J1478" s="88">
        <v>35000</v>
      </c>
      <c r="K1478" s="88">
        <v>35238</v>
      </c>
      <c r="L1478" s="88" t="s">
        <v>123</v>
      </c>
      <c r="M1478" s="89">
        <v>35</v>
      </c>
      <c r="P1478" s="88" t="s">
        <v>1082</v>
      </c>
      <c r="S1478" s="88">
        <v>128</v>
      </c>
      <c r="AC1478" s="88">
        <v>1</v>
      </c>
      <c r="AD1478" s="88">
        <v>3</v>
      </c>
      <c r="AE1478" s="88" t="s">
        <v>107</v>
      </c>
      <c r="AG1478" s="88">
        <v>0</v>
      </c>
      <c r="AM1478" s="88" t="s">
        <v>1083</v>
      </c>
      <c r="AN1478" s="88" t="s">
        <v>916</v>
      </c>
      <c r="AO1478" s="88" t="s">
        <v>106</v>
      </c>
      <c r="AP1478" s="133" t="str">
        <f t="shared" si="92"/>
        <v>14</v>
      </c>
      <c r="AQ1478" s="133" t="str">
        <f t="shared" si="93"/>
        <v>09</v>
      </c>
      <c r="AR1478" s="133">
        <f t="shared" si="94"/>
        <v>2021</v>
      </c>
      <c r="AS1478" s="133" t="str">
        <f t="shared" si="95"/>
        <v>septembre</v>
      </c>
    </row>
    <row r="1479" spans="1:45" hidden="1" x14ac:dyDescent="0.25">
      <c r="A1479" s="88" t="s">
        <v>2649</v>
      </c>
      <c r="B1479" s="90">
        <v>44453</v>
      </c>
      <c r="C1479" s="88">
        <v>1</v>
      </c>
      <c r="D1479" s="88" t="s">
        <v>101</v>
      </c>
      <c r="E1479" s="126">
        <v>37000</v>
      </c>
      <c r="F1479" s="88">
        <v>5</v>
      </c>
      <c r="H1479" s="88" t="s">
        <v>845</v>
      </c>
      <c r="I1479" s="88">
        <v>8790</v>
      </c>
      <c r="J1479" s="88">
        <v>35000</v>
      </c>
      <c r="K1479" s="88">
        <v>35238</v>
      </c>
      <c r="L1479" s="88" t="s">
        <v>123</v>
      </c>
      <c r="M1479" s="89">
        <v>35</v>
      </c>
      <c r="P1479" s="88" t="s">
        <v>1082</v>
      </c>
      <c r="S1479" s="88">
        <v>128</v>
      </c>
      <c r="AC1479" s="88">
        <v>1</v>
      </c>
      <c r="AD1479" s="88">
        <v>2</v>
      </c>
      <c r="AE1479" s="88" t="s">
        <v>108</v>
      </c>
      <c r="AF1479" s="88" t="s">
        <v>247</v>
      </c>
      <c r="AG1479" s="88">
        <v>2</v>
      </c>
      <c r="AM1479" s="88" t="s">
        <v>1083</v>
      </c>
      <c r="AN1479" s="88" t="s">
        <v>916</v>
      </c>
      <c r="AO1479" s="88" t="s">
        <v>106</v>
      </c>
      <c r="AP1479" s="133" t="str">
        <f t="shared" si="92"/>
        <v>14</v>
      </c>
      <c r="AQ1479" s="133" t="str">
        <f t="shared" si="93"/>
        <v>09</v>
      </c>
      <c r="AR1479" s="133">
        <f t="shared" si="94"/>
        <v>2021</v>
      </c>
      <c r="AS1479" s="133" t="str">
        <f t="shared" si="95"/>
        <v>septembre</v>
      </c>
    </row>
    <row r="1480" spans="1:45" hidden="1" x14ac:dyDescent="0.25">
      <c r="A1480" s="88" t="s">
        <v>2649</v>
      </c>
      <c r="B1480" s="90">
        <v>44453</v>
      </c>
      <c r="C1480" s="88">
        <v>1</v>
      </c>
      <c r="D1480" s="88" t="s">
        <v>101</v>
      </c>
      <c r="E1480" s="126">
        <v>37000</v>
      </c>
      <c r="F1480" s="88">
        <v>5</v>
      </c>
      <c r="H1480" s="88" t="s">
        <v>845</v>
      </c>
      <c r="I1480" s="88">
        <v>8790</v>
      </c>
      <c r="J1480" s="88">
        <v>35000</v>
      </c>
      <c r="K1480" s="88">
        <v>35238</v>
      </c>
      <c r="L1480" s="88" t="s">
        <v>123</v>
      </c>
      <c r="M1480" s="89">
        <v>35</v>
      </c>
      <c r="P1480" s="88" t="s">
        <v>1082</v>
      </c>
      <c r="S1480" s="88">
        <v>110</v>
      </c>
      <c r="T1480" s="88" t="s">
        <v>1557</v>
      </c>
      <c r="U1480" s="88">
        <v>131</v>
      </c>
      <c r="V1480" s="88" t="s">
        <v>1557</v>
      </c>
      <c r="AC1480" s="88">
        <v>2</v>
      </c>
      <c r="AD1480" s="88">
        <v>2</v>
      </c>
      <c r="AE1480" s="88" t="s">
        <v>108</v>
      </c>
      <c r="AF1480" s="88" t="s">
        <v>251</v>
      </c>
      <c r="AG1480" s="88">
        <v>1</v>
      </c>
      <c r="AM1480" s="88" t="s">
        <v>1083</v>
      </c>
      <c r="AN1480" s="88" t="s">
        <v>916</v>
      </c>
      <c r="AO1480" s="88" t="s">
        <v>106</v>
      </c>
      <c r="AP1480" s="133" t="str">
        <f t="shared" si="92"/>
        <v>14</v>
      </c>
      <c r="AQ1480" s="133" t="str">
        <f t="shared" si="93"/>
        <v>09</v>
      </c>
      <c r="AR1480" s="133">
        <f t="shared" si="94"/>
        <v>2021</v>
      </c>
      <c r="AS1480" s="133" t="str">
        <f t="shared" si="95"/>
        <v>septembre</v>
      </c>
    </row>
    <row r="1481" spans="1:45" hidden="1" x14ac:dyDescent="0.25">
      <c r="A1481" s="88" t="s">
        <v>2649</v>
      </c>
      <c r="B1481" s="90">
        <v>44453</v>
      </c>
      <c r="C1481" s="88">
        <v>1</v>
      </c>
      <c r="D1481" s="88" t="s">
        <v>101</v>
      </c>
      <c r="E1481" s="126">
        <v>37000</v>
      </c>
      <c r="F1481" s="88">
        <v>5</v>
      </c>
      <c r="H1481" s="88" t="s">
        <v>845</v>
      </c>
      <c r="I1481" s="88">
        <v>8790</v>
      </c>
      <c r="J1481" s="88">
        <v>35000</v>
      </c>
      <c r="K1481" s="88">
        <v>35238</v>
      </c>
      <c r="L1481" s="88" t="s">
        <v>123</v>
      </c>
      <c r="M1481" s="89">
        <v>35</v>
      </c>
      <c r="P1481" s="88" t="s">
        <v>1082</v>
      </c>
      <c r="S1481" s="88">
        <v>110</v>
      </c>
      <c r="T1481" s="88" t="s">
        <v>1557</v>
      </c>
      <c r="U1481" s="88">
        <v>131</v>
      </c>
      <c r="V1481" s="88" t="s">
        <v>1557</v>
      </c>
      <c r="AC1481" s="88">
        <v>2</v>
      </c>
      <c r="AD1481" s="88">
        <v>3</v>
      </c>
      <c r="AE1481" s="88" t="s">
        <v>107</v>
      </c>
      <c r="AG1481" s="88">
        <v>0</v>
      </c>
      <c r="AM1481" s="88" t="s">
        <v>1083</v>
      </c>
      <c r="AN1481" s="88" t="s">
        <v>916</v>
      </c>
      <c r="AO1481" s="88" t="s">
        <v>106</v>
      </c>
      <c r="AP1481" s="133" t="str">
        <f t="shared" si="92"/>
        <v>14</v>
      </c>
      <c r="AQ1481" s="133" t="str">
        <f t="shared" si="93"/>
        <v>09</v>
      </c>
      <c r="AR1481" s="133">
        <f t="shared" si="94"/>
        <v>2021</v>
      </c>
      <c r="AS1481" s="133" t="str">
        <f t="shared" si="95"/>
        <v>septembre</v>
      </c>
    </row>
    <row r="1482" spans="1:45" hidden="1" x14ac:dyDescent="0.25">
      <c r="A1482" s="88" t="s">
        <v>2650</v>
      </c>
      <c r="B1482" s="90">
        <v>44439</v>
      </c>
      <c r="C1482" s="88">
        <v>1</v>
      </c>
      <c r="D1482" s="88" t="s">
        <v>101</v>
      </c>
      <c r="E1482" s="126">
        <v>405000</v>
      </c>
      <c r="F1482" s="88">
        <v>45</v>
      </c>
      <c r="H1482" s="88" t="s">
        <v>280</v>
      </c>
      <c r="I1482" s="88">
        <v>2420</v>
      </c>
      <c r="J1482" s="88">
        <v>35000</v>
      </c>
      <c r="K1482" s="88">
        <v>35238</v>
      </c>
      <c r="L1482" s="88" t="s">
        <v>123</v>
      </c>
      <c r="M1482" s="89">
        <v>35</v>
      </c>
      <c r="P1482" s="88" t="s">
        <v>2651</v>
      </c>
      <c r="S1482" s="88">
        <v>12</v>
      </c>
      <c r="AC1482" s="88">
        <v>1</v>
      </c>
      <c r="AD1482" s="88">
        <v>2</v>
      </c>
      <c r="AE1482" s="88" t="s">
        <v>108</v>
      </c>
      <c r="AF1482" s="88" t="s">
        <v>112</v>
      </c>
      <c r="AG1482" s="88">
        <v>3</v>
      </c>
      <c r="AM1482" s="88" t="s">
        <v>2652</v>
      </c>
      <c r="AN1482" s="88" t="s">
        <v>2653</v>
      </c>
      <c r="AO1482" s="88" t="s">
        <v>106</v>
      </c>
      <c r="AP1482" s="133" t="str">
        <f t="shared" si="92"/>
        <v>31</v>
      </c>
      <c r="AQ1482" s="133" t="str">
        <f t="shared" si="93"/>
        <v>08</v>
      </c>
      <c r="AR1482" s="133">
        <f t="shared" si="94"/>
        <v>2021</v>
      </c>
      <c r="AS1482" s="133" t="str">
        <f t="shared" si="95"/>
        <v>août</v>
      </c>
    </row>
    <row r="1483" spans="1:45" hidden="1" x14ac:dyDescent="0.25">
      <c r="A1483" s="88" t="s">
        <v>2654</v>
      </c>
      <c r="B1483" s="90">
        <v>44449</v>
      </c>
      <c r="C1483" s="88">
        <v>1</v>
      </c>
      <c r="D1483" s="88" t="s">
        <v>101</v>
      </c>
      <c r="E1483" s="126">
        <v>202000</v>
      </c>
      <c r="F1483" s="88">
        <v>4</v>
      </c>
      <c r="H1483" s="88" t="s">
        <v>1117</v>
      </c>
      <c r="I1483" s="88">
        <v>8660</v>
      </c>
      <c r="J1483" s="88">
        <v>35000</v>
      </c>
      <c r="K1483" s="88">
        <v>35238</v>
      </c>
      <c r="L1483" s="88" t="s">
        <v>123</v>
      </c>
      <c r="M1483" s="89">
        <v>35</v>
      </c>
      <c r="P1483" s="88" t="s">
        <v>1198</v>
      </c>
      <c r="S1483" s="88">
        <v>34</v>
      </c>
      <c r="T1483" s="88" t="s">
        <v>2655</v>
      </c>
      <c r="AC1483" s="88">
        <v>1</v>
      </c>
      <c r="AD1483" s="88">
        <v>2</v>
      </c>
      <c r="AE1483" s="88" t="s">
        <v>108</v>
      </c>
      <c r="AF1483" s="88" t="s">
        <v>268</v>
      </c>
      <c r="AG1483" s="88">
        <v>2</v>
      </c>
      <c r="AM1483" s="88" t="s">
        <v>1199</v>
      </c>
      <c r="AN1483" s="88" t="s">
        <v>1200</v>
      </c>
      <c r="AO1483" s="88" t="s">
        <v>106</v>
      </c>
      <c r="AP1483" s="133" t="str">
        <f t="shared" si="92"/>
        <v>10</v>
      </c>
      <c r="AQ1483" s="133" t="str">
        <f t="shared" si="93"/>
        <v>09</v>
      </c>
      <c r="AR1483" s="133">
        <f t="shared" si="94"/>
        <v>2021</v>
      </c>
      <c r="AS1483" s="133" t="str">
        <f t="shared" si="95"/>
        <v>septembre</v>
      </c>
    </row>
    <row r="1484" spans="1:45" hidden="1" x14ac:dyDescent="0.25">
      <c r="A1484" s="88" t="s">
        <v>2656</v>
      </c>
      <c r="B1484" s="90">
        <v>44454</v>
      </c>
      <c r="C1484" s="88">
        <v>1</v>
      </c>
      <c r="D1484" s="88" t="s">
        <v>101</v>
      </c>
      <c r="E1484" s="126">
        <v>105000</v>
      </c>
      <c r="F1484" s="88">
        <v>6</v>
      </c>
      <c r="H1484" s="88" t="s">
        <v>506</v>
      </c>
      <c r="I1484" s="88">
        <v>8710</v>
      </c>
      <c r="J1484" s="88">
        <v>35000</v>
      </c>
      <c r="K1484" s="88">
        <v>35238</v>
      </c>
      <c r="L1484" s="88" t="s">
        <v>123</v>
      </c>
      <c r="M1484" s="89">
        <v>35</v>
      </c>
      <c r="P1484" s="88" t="s">
        <v>507</v>
      </c>
      <c r="S1484" s="88">
        <v>45</v>
      </c>
      <c r="T1484" s="88" t="s">
        <v>823</v>
      </c>
      <c r="AC1484" s="88">
        <v>1</v>
      </c>
      <c r="AD1484" s="88">
        <v>2</v>
      </c>
      <c r="AE1484" s="88" t="s">
        <v>108</v>
      </c>
      <c r="AF1484" s="88" t="s">
        <v>210</v>
      </c>
      <c r="AG1484" s="88">
        <v>1</v>
      </c>
      <c r="AM1484" s="88" t="s">
        <v>509</v>
      </c>
      <c r="AN1484" s="88" t="s">
        <v>510</v>
      </c>
      <c r="AO1484" s="88" t="s">
        <v>106</v>
      </c>
      <c r="AP1484" s="133" t="str">
        <f t="shared" si="92"/>
        <v>15</v>
      </c>
      <c r="AQ1484" s="133" t="str">
        <f t="shared" si="93"/>
        <v>09</v>
      </c>
      <c r="AR1484" s="133">
        <f t="shared" si="94"/>
        <v>2021</v>
      </c>
      <c r="AS1484" s="133" t="str">
        <f t="shared" si="95"/>
        <v>septembre</v>
      </c>
    </row>
    <row r="1485" spans="1:45" hidden="1" x14ac:dyDescent="0.25">
      <c r="A1485" s="88" t="s">
        <v>2657</v>
      </c>
      <c r="B1485" s="90">
        <v>44456</v>
      </c>
      <c r="C1485" s="88">
        <v>1</v>
      </c>
      <c r="D1485" s="88" t="s">
        <v>101</v>
      </c>
      <c r="E1485" s="126">
        <v>145000</v>
      </c>
      <c r="F1485" s="88">
        <v>27</v>
      </c>
      <c r="H1485" s="88" t="s">
        <v>347</v>
      </c>
      <c r="I1485" s="88">
        <v>2720</v>
      </c>
      <c r="J1485" s="88">
        <v>35000</v>
      </c>
      <c r="K1485" s="88">
        <v>35238</v>
      </c>
      <c r="L1485" s="88" t="s">
        <v>123</v>
      </c>
      <c r="M1485" s="89">
        <v>35</v>
      </c>
      <c r="P1485" s="88" t="s">
        <v>2513</v>
      </c>
      <c r="S1485" s="88">
        <v>16</v>
      </c>
      <c r="T1485" s="88" t="s">
        <v>479</v>
      </c>
      <c r="AC1485" s="88">
        <v>1</v>
      </c>
      <c r="AD1485" s="88">
        <v>2</v>
      </c>
      <c r="AE1485" s="88" t="s">
        <v>108</v>
      </c>
      <c r="AF1485" s="88" t="s">
        <v>141</v>
      </c>
      <c r="AG1485" s="88">
        <v>2</v>
      </c>
      <c r="AM1485" s="88" t="s">
        <v>2514</v>
      </c>
      <c r="AN1485" s="88" t="s">
        <v>2515</v>
      </c>
      <c r="AO1485" s="88" t="s">
        <v>106</v>
      </c>
      <c r="AP1485" s="133" t="str">
        <f t="shared" si="92"/>
        <v>17</v>
      </c>
      <c r="AQ1485" s="133" t="str">
        <f t="shared" si="93"/>
        <v>09</v>
      </c>
      <c r="AR1485" s="133">
        <f t="shared" si="94"/>
        <v>2021</v>
      </c>
      <c r="AS1485" s="133" t="str">
        <f t="shared" si="95"/>
        <v>septembre</v>
      </c>
    </row>
    <row r="1486" spans="1:45" hidden="1" x14ac:dyDescent="0.25">
      <c r="A1486" s="88" t="s">
        <v>2657</v>
      </c>
      <c r="B1486" s="90">
        <v>44456</v>
      </c>
      <c r="C1486" s="88">
        <v>1</v>
      </c>
      <c r="D1486" s="88" t="s">
        <v>101</v>
      </c>
      <c r="E1486" s="126">
        <v>145000</v>
      </c>
      <c r="F1486" s="88">
        <v>27</v>
      </c>
      <c r="H1486" s="88" t="s">
        <v>347</v>
      </c>
      <c r="I1486" s="88">
        <v>2720</v>
      </c>
      <c r="J1486" s="88">
        <v>35000</v>
      </c>
      <c r="K1486" s="88">
        <v>35238</v>
      </c>
      <c r="L1486" s="88" t="s">
        <v>123</v>
      </c>
      <c r="M1486" s="89">
        <v>35</v>
      </c>
      <c r="P1486" s="88" t="s">
        <v>2513</v>
      </c>
      <c r="S1486" s="88">
        <v>12</v>
      </c>
      <c r="AC1486" s="88">
        <v>1</v>
      </c>
      <c r="AD1486" s="88">
        <v>3</v>
      </c>
      <c r="AE1486" s="88" t="s">
        <v>107</v>
      </c>
      <c r="AG1486" s="88">
        <v>0</v>
      </c>
      <c r="AM1486" s="88" t="s">
        <v>2514</v>
      </c>
      <c r="AN1486" s="88" t="s">
        <v>2515</v>
      </c>
      <c r="AO1486" s="88" t="s">
        <v>106</v>
      </c>
      <c r="AP1486" s="133" t="str">
        <f t="shared" si="92"/>
        <v>17</v>
      </c>
      <c r="AQ1486" s="133" t="str">
        <f t="shared" si="93"/>
        <v>09</v>
      </c>
      <c r="AR1486" s="133">
        <f t="shared" si="94"/>
        <v>2021</v>
      </c>
      <c r="AS1486" s="133" t="str">
        <f t="shared" si="95"/>
        <v>septembre</v>
      </c>
    </row>
    <row r="1487" spans="1:45" hidden="1" x14ac:dyDescent="0.25">
      <c r="A1487" s="88" t="s">
        <v>2658</v>
      </c>
      <c r="B1487" s="90">
        <v>44449</v>
      </c>
      <c r="C1487" s="88">
        <v>1</v>
      </c>
      <c r="D1487" s="88" t="s">
        <v>101</v>
      </c>
      <c r="E1487" s="126">
        <v>260000</v>
      </c>
      <c r="F1487" s="88">
        <v>13</v>
      </c>
      <c r="H1487" s="88" t="s">
        <v>512</v>
      </c>
      <c r="I1487" s="88">
        <v>1570</v>
      </c>
      <c r="J1487" s="88">
        <v>35000</v>
      </c>
      <c r="K1487" s="88">
        <v>35238</v>
      </c>
      <c r="L1487" s="88" t="s">
        <v>123</v>
      </c>
      <c r="M1487" s="89">
        <v>35</v>
      </c>
      <c r="P1487" s="88" t="s">
        <v>2659</v>
      </c>
      <c r="S1487" s="88">
        <v>12</v>
      </c>
      <c r="T1487" s="88" t="s">
        <v>702</v>
      </c>
      <c r="AC1487" s="88">
        <v>1</v>
      </c>
      <c r="AD1487" s="88">
        <v>4</v>
      </c>
      <c r="AE1487" s="88" t="s">
        <v>126</v>
      </c>
      <c r="AF1487" s="88" t="s">
        <v>244</v>
      </c>
      <c r="AG1487" s="88">
        <v>0</v>
      </c>
      <c r="AM1487" s="88" t="s">
        <v>2660</v>
      </c>
      <c r="AN1487" s="88" t="s">
        <v>2661</v>
      </c>
      <c r="AO1487" s="88" t="s">
        <v>106</v>
      </c>
      <c r="AP1487" s="133" t="str">
        <f t="shared" si="92"/>
        <v>10</v>
      </c>
      <c r="AQ1487" s="133" t="str">
        <f t="shared" si="93"/>
        <v>09</v>
      </c>
      <c r="AR1487" s="133">
        <f t="shared" si="94"/>
        <v>2021</v>
      </c>
      <c r="AS1487" s="133" t="str">
        <f t="shared" si="95"/>
        <v>septembre</v>
      </c>
    </row>
    <row r="1488" spans="1:45" hidden="1" x14ac:dyDescent="0.25">
      <c r="A1488" s="88" t="s">
        <v>2658</v>
      </c>
      <c r="B1488" s="90">
        <v>44449</v>
      </c>
      <c r="C1488" s="88">
        <v>1</v>
      </c>
      <c r="D1488" s="88" t="s">
        <v>101</v>
      </c>
      <c r="E1488" s="126">
        <v>260000</v>
      </c>
      <c r="F1488" s="88">
        <v>13</v>
      </c>
      <c r="H1488" s="88" t="s">
        <v>512</v>
      </c>
      <c r="I1488" s="88">
        <v>1570</v>
      </c>
      <c r="J1488" s="88">
        <v>35000</v>
      </c>
      <c r="K1488" s="88">
        <v>35238</v>
      </c>
      <c r="L1488" s="88" t="s">
        <v>123</v>
      </c>
      <c r="M1488" s="89">
        <v>35</v>
      </c>
      <c r="P1488" s="88" t="s">
        <v>2659</v>
      </c>
      <c r="S1488" s="88">
        <v>11</v>
      </c>
      <c r="AC1488" s="88">
        <v>1</v>
      </c>
      <c r="AD1488" s="88">
        <v>3</v>
      </c>
      <c r="AE1488" s="88" t="s">
        <v>107</v>
      </c>
      <c r="AG1488" s="88">
        <v>0</v>
      </c>
      <c r="AM1488" s="88" t="s">
        <v>2660</v>
      </c>
      <c r="AN1488" s="88" t="s">
        <v>2661</v>
      </c>
      <c r="AO1488" s="88" t="s">
        <v>106</v>
      </c>
      <c r="AP1488" s="133" t="str">
        <f t="shared" si="92"/>
        <v>10</v>
      </c>
      <c r="AQ1488" s="133" t="str">
        <f t="shared" si="93"/>
        <v>09</v>
      </c>
      <c r="AR1488" s="133">
        <f t="shared" si="94"/>
        <v>2021</v>
      </c>
      <c r="AS1488" s="133" t="str">
        <f t="shared" si="95"/>
        <v>septembre</v>
      </c>
    </row>
    <row r="1489" spans="1:45" hidden="1" x14ac:dyDescent="0.25">
      <c r="A1489" s="88" t="s">
        <v>2662</v>
      </c>
      <c r="B1489" s="90">
        <v>44449</v>
      </c>
      <c r="C1489" s="88">
        <v>1</v>
      </c>
      <c r="D1489" s="88" t="s">
        <v>101</v>
      </c>
      <c r="E1489" s="126">
        <v>201200</v>
      </c>
      <c r="F1489" s="88">
        <v>1</v>
      </c>
      <c r="H1489" s="88" t="s">
        <v>493</v>
      </c>
      <c r="I1489" s="88">
        <v>1980</v>
      </c>
      <c r="J1489" s="88">
        <v>35000</v>
      </c>
      <c r="K1489" s="88">
        <v>35238</v>
      </c>
      <c r="L1489" s="88" t="s">
        <v>123</v>
      </c>
      <c r="M1489" s="89">
        <v>35</v>
      </c>
      <c r="P1489" s="88" t="s">
        <v>494</v>
      </c>
      <c r="S1489" s="88">
        <v>115</v>
      </c>
      <c r="T1489" s="88" t="s">
        <v>1413</v>
      </c>
      <c r="U1489" s="88">
        <v>144</v>
      </c>
      <c r="AC1489" s="88">
        <v>2</v>
      </c>
      <c r="AD1489" s="88">
        <v>2</v>
      </c>
      <c r="AE1489" s="88" t="s">
        <v>108</v>
      </c>
      <c r="AF1489" s="88" t="s">
        <v>258</v>
      </c>
      <c r="AG1489" s="88">
        <v>1</v>
      </c>
      <c r="AM1489" s="88" t="s">
        <v>495</v>
      </c>
      <c r="AN1489" s="88" t="s">
        <v>496</v>
      </c>
      <c r="AO1489" s="88" t="s">
        <v>106</v>
      </c>
      <c r="AP1489" s="133" t="str">
        <f t="shared" si="92"/>
        <v>10</v>
      </c>
      <c r="AQ1489" s="133" t="str">
        <f t="shared" si="93"/>
        <v>09</v>
      </c>
      <c r="AR1489" s="133">
        <f t="shared" si="94"/>
        <v>2021</v>
      </c>
      <c r="AS1489" s="133" t="str">
        <f t="shared" si="95"/>
        <v>septembre</v>
      </c>
    </row>
    <row r="1490" spans="1:45" hidden="1" x14ac:dyDescent="0.25">
      <c r="A1490" s="88" t="s">
        <v>2662</v>
      </c>
      <c r="B1490" s="90">
        <v>44449</v>
      </c>
      <c r="C1490" s="88">
        <v>1</v>
      </c>
      <c r="D1490" s="88" t="s">
        <v>101</v>
      </c>
      <c r="E1490" s="126">
        <v>201200</v>
      </c>
      <c r="F1490" s="88">
        <v>1</v>
      </c>
      <c r="H1490" s="88" t="s">
        <v>493</v>
      </c>
      <c r="I1490" s="88">
        <v>1980</v>
      </c>
      <c r="J1490" s="88">
        <v>35000</v>
      </c>
      <c r="K1490" s="88">
        <v>35238</v>
      </c>
      <c r="L1490" s="88" t="s">
        <v>123</v>
      </c>
      <c r="M1490" s="89">
        <v>35</v>
      </c>
      <c r="P1490" s="88" t="s">
        <v>494</v>
      </c>
      <c r="S1490" s="88">
        <v>115</v>
      </c>
      <c r="T1490" s="88" t="s">
        <v>1413</v>
      </c>
      <c r="U1490" s="88">
        <v>144</v>
      </c>
      <c r="AC1490" s="88">
        <v>2</v>
      </c>
      <c r="AD1490" s="88">
        <v>3</v>
      </c>
      <c r="AE1490" s="88" t="s">
        <v>107</v>
      </c>
      <c r="AG1490" s="88">
        <v>0</v>
      </c>
      <c r="AM1490" s="88" t="s">
        <v>495</v>
      </c>
      <c r="AN1490" s="88" t="s">
        <v>496</v>
      </c>
      <c r="AO1490" s="88" t="s">
        <v>106</v>
      </c>
      <c r="AP1490" s="133" t="str">
        <f t="shared" si="92"/>
        <v>10</v>
      </c>
      <c r="AQ1490" s="133" t="str">
        <f t="shared" si="93"/>
        <v>09</v>
      </c>
      <c r="AR1490" s="133">
        <f t="shared" si="94"/>
        <v>2021</v>
      </c>
      <c r="AS1490" s="133" t="str">
        <f t="shared" si="95"/>
        <v>septembre</v>
      </c>
    </row>
    <row r="1491" spans="1:45" hidden="1" x14ac:dyDescent="0.25">
      <c r="A1491" s="88" t="s">
        <v>2663</v>
      </c>
      <c r="B1491" s="90">
        <v>44457</v>
      </c>
      <c r="C1491" s="88">
        <v>1</v>
      </c>
      <c r="D1491" s="88" t="s">
        <v>101</v>
      </c>
      <c r="E1491" s="126">
        <v>153000</v>
      </c>
      <c r="F1491" s="88">
        <v>17</v>
      </c>
      <c r="H1491" s="88" t="s">
        <v>845</v>
      </c>
      <c r="I1491" s="88">
        <v>8790</v>
      </c>
      <c r="J1491" s="88">
        <v>35000</v>
      </c>
      <c r="K1491" s="88">
        <v>35238</v>
      </c>
      <c r="L1491" s="88" t="s">
        <v>123</v>
      </c>
      <c r="M1491" s="89">
        <v>35</v>
      </c>
      <c r="P1491" s="88" t="s">
        <v>2664</v>
      </c>
      <c r="S1491" s="88">
        <v>15</v>
      </c>
      <c r="T1491" s="88" t="s">
        <v>762</v>
      </c>
      <c r="AC1491" s="88">
        <v>1</v>
      </c>
      <c r="AD1491" s="88">
        <v>2</v>
      </c>
      <c r="AE1491" s="88" t="s">
        <v>108</v>
      </c>
      <c r="AF1491" s="88" t="s">
        <v>254</v>
      </c>
      <c r="AG1491" s="88">
        <v>1</v>
      </c>
      <c r="AM1491" s="88" t="s">
        <v>2665</v>
      </c>
      <c r="AN1491" s="88" t="s">
        <v>2666</v>
      </c>
      <c r="AO1491" s="88" t="s">
        <v>106</v>
      </c>
      <c r="AP1491" s="133" t="str">
        <f t="shared" si="92"/>
        <v>18</v>
      </c>
      <c r="AQ1491" s="133" t="str">
        <f t="shared" si="93"/>
        <v>09</v>
      </c>
      <c r="AR1491" s="133">
        <f t="shared" si="94"/>
        <v>2021</v>
      </c>
      <c r="AS1491" s="133" t="str">
        <f t="shared" si="95"/>
        <v>septembre</v>
      </c>
    </row>
    <row r="1492" spans="1:45" hidden="1" x14ac:dyDescent="0.25">
      <c r="A1492" s="88" t="s">
        <v>2663</v>
      </c>
      <c r="B1492" s="90">
        <v>44457</v>
      </c>
      <c r="C1492" s="88">
        <v>1</v>
      </c>
      <c r="D1492" s="88" t="s">
        <v>101</v>
      </c>
      <c r="E1492" s="126">
        <v>153000</v>
      </c>
      <c r="F1492" s="88">
        <v>3</v>
      </c>
      <c r="G1492" s="88" t="s">
        <v>122</v>
      </c>
      <c r="H1492" s="88" t="s">
        <v>506</v>
      </c>
      <c r="I1492" s="88">
        <v>8710</v>
      </c>
      <c r="J1492" s="88">
        <v>35000</v>
      </c>
      <c r="K1492" s="88">
        <v>35238</v>
      </c>
      <c r="L1492" s="88" t="s">
        <v>123</v>
      </c>
      <c r="M1492" s="89">
        <v>35</v>
      </c>
      <c r="P1492" s="88" t="s">
        <v>2667</v>
      </c>
      <c r="S1492" s="88">
        <v>3</v>
      </c>
      <c r="U1492" s="88">
        <v>4</v>
      </c>
      <c r="AC1492" s="88">
        <v>2</v>
      </c>
      <c r="AD1492" s="88">
        <v>3</v>
      </c>
      <c r="AE1492" s="88" t="s">
        <v>107</v>
      </c>
      <c r="AG1492" s="88">
        <v>0</v>
      </c>
      <c r="AM1492" s="88" t="s">
        <v>2668</v>
      </c>
      <c r="AN1492" s="88" t="s">
        <v>2669</v>
      </c>
      <c r="AO1492" s="88" t="s">
        <v>106</v>
      </c>
      <c r="AP1492" s="133" t="str">
        <f t="shared" si="92"/>
        <v>18</v>
      </c>
      <c r="AQ1492" s="133" t="str">
        <f t="shared" si="93"/>
        <v>09</v>
      </c>
      <c r="AR1492" s="133">
        <f t="shared" si="94"/>
        <v>2021</v>
      </c>
      <c r="AS1492" s="133" t="str">
        <f t="shared" si="95"/>
        <v>septembre</v>
      </c>
    </row>
    <row r="1493" spans="1:45" hidden="1" x14ac:dyDescent="0.25">
      <c r="A1493" s="88" t="s">
        <v>2670</v>
      </c>
      <c r="B1493" s="90">
        <v>44440</v>
      </c>
      <c r="C1493" s="88">
        <v>1</v>
      </c>
      <c r="D1493" s="88" t="s">
        <v>101</v>
      </c>
      <c r="E1493" s="126">
        <v>400000</v>
      </c>
      <c r="F1493" s="88">
        <v>17</v>
      </c>
      <c r="H1493" s="88" t="s">
        <v>691</v>
      </c>
      <c r="I1493" s="88">
        <v>2340</v>
      </c>
      <c r="J1493" s="88">
        <v>35000</v>
      </c>
      <c r="K1493" s="88">
        <v>35238</v>
      </c>
      <c r="L1493" s="88" t="s">
        <v>123</v>
      </c>
      <c r="M1493" s="89">
        <v>35</v>
      </c>
      <c r="P1493" s="88" t="s">
        <v>1032</v>
      </c>
      <c r="S1493" s="88">
        <v>169</v>
      </c>
      <c r="T1493" s="88" t="s">
        <v>1230</v>
      </c>
      <c r="AC1493" s="88">
        <v>1</v>
      </c>
      <c r="AD1493" s="88">
        <v>2</v>
      </c>
      <c r="AE1493" s="88" t="s">
        <v>108</v>
      </c>
      <c r="AF1493" s="88" t="s">
        <v>133</v>
      </c>
      <c r="AG1493" s="88">
        <v>2</v>
      </c>
      <c r="AM1493" s="88" t="s">
        <v>1033</v>
      </c>
      <c r="AN1493" s="88" t="s">
        <v>1034</v>
      </c>
      <c r="AO1493" s="88" t="s">
        <v>106</v>
      </c>
      <c r="AP1493" s="133" t="str">
        <f t="shared" si="92"/>
        <v>01</v>
      </c>
      <c r="AQ1493" s="133" t="str">
        <f t="shared" si="93"/>
        <v>09</v>
      </c>
      <c r="AR1493" s="133">
        <f t="shared" si="94"/>
        <v>2021</v>
      </c>
      <c r="AS1493" s="133" t="str">
        <f t="shared" si="95"/>
        <v>septembre</v>
      </c>
    </row>
    <row r="1494" spans="1:45" hidden="1" x14ac:dyDescent="0.25">
      <c r="A1494" s="88" t="s">
        <v>2670</v>
      </c>
      <c r="B1494" s="90">
        <v>44440</v>
      </c>
      <c r="C1494" s="88">
        <v>1</v>
      </c>
      <c r="D1494" s="88" t="s">
        <v>101</v>
      </c>
      <c r="E1494" s="126">
        <v>400000</v>
      </c>
      <c r="F1494" s="88">
        <v>17</v>
      </c>
      <c r="H1494" s="88" t="s">
        <v>691</v>
      </c>
      <c r="I1494" s="88">
        <v>2340</v>
      </c>
      <c r="J1494" s="88">
        <v>35000</v>
      </c>
      <c r="K1494" s="88">
        <v>35238</v>
      </c>
      <c r="L1494" s="88" t="s">
        <v>123</v>
      </c>
      <c r="M1494" s="89">
        <v>35</v>
      </c>
      <c r="P1494" s="88" t="s">
        <v>1032</v>
      </c>
      <c r="S1494" s="88">
        <v>169</v>
      </c>
      <c r="T1494" s="88" t="s">
        <v>1230</v>
      </c>
      <c r="AC1494" s="88">
        <v>1</v>
      </c>
      <c r="AD1494" s="88">
        <v>3</v>
      </c>
      <c r="AE1494" s="88" t="s">
        <v>107</v>
      </c>
      <c r="AG1494" s="88">
        <v>0</v>
      </c>
      <c r="AM1494" s="88" t="s">
        <v>1033</v>
      </c>
      <c r="AN1494" s="88" t="s">
        <v>1034</v>
      </c>
      <c r="AO1494" s="88" t="s">
        <v>106</v>
      </c>
      <c r="AP1494" s="133" t="str">
        <f t="shared" si="92"/>
        <v>01</v>
      </c>
      <c r="AQ1494" s="133" t="str">
        <f t="shared" si="93"/>
        <v>09</v>
      </c>
      <c r="AR1494" s="133">
        <f t="shared" si="94"/>
        <v>2021</v>
      </c>
      <c r="AS1494" s="133" t="str">
        <f t="shared" si="95"/>
        <v>septembre</v>
      </c>
    </row>
    <row r="1495" spans="1:45" hidden="1" x14ac:dyDescent="0.25">
      <c r="A1495" s="88" t="s">
        <v>2671</v>
      </c>
      <c r="B1495" s="90">
        <v>44467</v>
      </c>
      <c r="C1495" s="88">
        <v>1</v>
      </c>
      <c r="D1495" s="88" t="s">
        <v>101</v>
      </c>
      <c r="E1495" s="126">
        <v>42000</v>
      </c>
      <c r="F1495" s="88">
        <v>7</v>
      </c>
      <c r="H1495" s="88" t="s">
        <v>512</v>
      </c>
      <c r="I1495" s="88">
        <v>1570</v>
      </c>
      <c r="J1495" s="88">
        <v>35000</v>
      </c>
      <c r="K1495" s="88">
        <v>35238</v>
      </c>
      <c r="L1495" s="88" t="s">
        <v>123</v>
      </c>
      <c r="M1495" s="89">
        <v>35</v>
      </c>
      <c r="P1495" s="88" t="s">
        <v>1933</v>
      </c>
      <c r="S1495" s="88">
        <v>53</v>
      </c>
      <c r="AC1495" s="88">
        <v>1</v>
      </c>
      <c r="AD1495" s="88">
        <v>2</v>
      </c>
      <c r="AE1495" s="88" t="s">
        <v>108</v>
      </c>
      <c r="AF1495" s="88" t="s">
        <v>198</v>
      </c>
      <c r="AG1495" s="88">
        <v>1</v>
      </c>
      <c r="AM1495" s="88" t="s">
        <v>1935</v>
      </c>
      <c r="AN1495" s="88" t="s">
        <v>1578</v>
      </c>
      <c r="AO1495" s="88" t="s">
        <v>106</v>
      </c>
      <c r="AP1495" s="133" t="str">
        <f t="shared" si="92"/>
        <v>28</v>
      </c>
      <c r="AQ1495" s="133" t="str">
        <f t="shared" si="93"/>
        <v>09</v>
      </c>
      <c r="AR1495" s="133">
        <f t="shared" si="94"/>
        <v>2021</v>
      </c>
      <c r="AS1495" s="133" t="str">
        <f t="shared" si="95"/>
        <v>septembre</v>
      </c>
    </row>
    <row r="1496" spans="1:45" hidden="1" x14ac:dyDescent="0.25">
      <c r="A1496" s="88" t="s">
        <v>2672</v>
      </c>
      <c r="B1496" s="90">
        <v>44462</v>
      </c>
      <c r="C1496" s="88">
        <v>1</v>
      </c>
      <c r="D1496" s="88" t="s">
        <v>101</v>
      </c>
      <c r="E1496" s="126">
        <v>830000</v>
      </c>
      <c r="F1496" s="88">
        <v>19</v>
      </c>
      <c r="H1496" s="88" t="s">
        <v>287</v>
      </c>
      <c r="I1496" s="88">
        <v>6640</v>
      </c>
      <c r="J1496" s="88">
        <v>35000</v>
      </c>
      <c r="K1496" s="88">
        <v>35238</v>
      </c>
      <c r="L1496" s="88" t="s">
        <v>123</v>
      </c>
      <c r="M1496" s="89">
        <v>35</v>
      </c>
      <c r="P1496" s="88" t="s">
        <v>1014</v>
      </c>
      <c r="S1496" s="88">
        <v>15</v>
      </c>
      <c r="T1496" s="88" t="s">
        <v>343</v>
      </c>
      <c r="U1496" s="88">
        <v>41</v>
      </c>
      <c r="AC1496" s="88">
        <v>2</v>
      </c>
      <c r="AD1496" s="88">
        <v>2</v>
      </c>
      <c r="AE1496" s="88" t="s">
        <v>108</v>
      </c>
      <c r="AF1496" s="88" t="s">
        <v>281</v>
      </c>
      <c r="AG1496" s="88">
        <v>7</v>
      </c>
      <c r="AM1496" s="88" t="s">
        <v>1016</v>
      </c>
      <c r="AN1496" s="88" t="s">
        <v>1017</v>
      </c>
      <c r="AO1496" s="88" t="s">
        <v>106</v>
      </c>
      <c r="AP1496" s="133" t="str">
        <f t="shared" si="92"/>
        <v>23</v>
      </c>
      <c r="AQ1496" s="133" t="str">
        <f t="shared" si="93"/>
        <v>09</v>
      </c>
      <c r="AR1496" s="133">
        <f t="shared" si="94"/>
        <v>2021</v>
      </c>
      <c r="AS1496" s="133" t="str">
        <f t="shared" si="95"/>
        <v>septembre</v>
      </c>
    </row>
    <row r="1497" spans="1:45" hidden="1" x14ac:dyDescent="0.25">
      <c r="A1497" s="88" t="s">
        <v>2672</v>
      </c>
      <c r="B1497" s="90">
        <v>44462</v>
      </c>
      <c r="C1497" s="88">
        <v>1</v>
      </c>
      <c r="D1497" s="88" t="s">
        <v>101</v>
      </c>
      <c r="E1497" s="126">
        <v>830000</v>
      </c>
      <c r="F1497" s="88">
        <v>19</v>
      </c>
      <c r="H1497" s="88" t="s">
        <v>287</v>
      </c>
      <c r="I1497" s="88">
        <v>6640</v>
      </c>
      <c r="J1497" s="88">
        <v>35000</v>
      </c>
      <c r="K1497" s="88">
        <v>35238</v>
      </c>
      <c r="L1497" s="88" t="s">
        <v>123</v>
      </c>
      <c r="M1497" s="89">
        <v>35</v>
      </c>
      <c r="P1497" s="88" t="s">
        <v>1014</v>
      </c>
      <c r="S1497" s="88">
        <v>15</v>
      </c>
      <c r="T1497" s="88" t="s">
        <v>343</v>
      </c>
      <c r="U1497" s="88">
        <v>41</v>
      </c>
      <c r="AC1497" s="88">
        <v>2</v>
      </c>
      <c r="AD1497" s="88">
        <v>3</v>
      </c>
      <c r="AE1497" s="88" t="s">
        <v>107</v>
      </c>
      <c r="AG1497" s="88">
        <v>0</v>
      </c>
      <c r="AM1497" s="88" t="s">
        <v>1016</v>
      </c>
      <c r="AN1497" s="88" t="s">
        <v>1017</v>
      </c>
      <c r="AO1497" s="88" t="s">
        <v>106</v>
      </c>
      <c r="AP1497" s="133" t="str">
        <f t="shared" si="92"/>
        <v>23</v>
      </c>
      <c r="AQ1497" s="133" t="str">
        <f t="shared" si="93"/>
        <v>09</v>
      </c>
      <c r="AR1497" s="133">
        <f t="shared" si="94"/>
        <v>2021</v>
      </c>
      <c r="AS1497" s="133" t="str">
        <f t="shared" si="95"/>
        <v>septembre</v>
      </c>
    </row>
    <row r="1498" spans="1:45" hidden="1" x14ac:dyDescent="0.25">
      <c r="A1498" s="88" t="s">
        <v>2673</v>
      </c>
      <c r="B1498" s="90">
        <v>44462</v>
      </c>
      <c r="C1498" s="88">
        <v>1</v>
      </c>
      <c r="D1498" s="88" t="s">
        <v>101</v>
      </c>
      <c r="E1498" s="126">
        <v>120000</v>
      </c>
      <c r="F1498" s="88">
        <v>3</v>
      </c>
      <c r="H1498" s="88" t="s">
        <v>493</v>
      </c>
      <c r="I1498" s="88">
        <v>1980</v>
      </c>
      <c r="J1498" s="88">
        <v>35000</v>
      </c>
      <c r="K1498" s="88">
        <v>35238</v>
      </c>
      <c r="L1498" s="88" t="s">
        <v>123</v>
      </c>
      <c r="M1498" s="89">
        <v>35</v>
      </c>
      <c r="P1498" s="88" t="s">
        <v>1467</v>
      </c>
      <c r="S1498" s="88">
        <v>5</v>
      </c>
      <c r="AC1498" s="88">
        <v>1</v>
      </c>
      <c r="AD1498" s="88">
        <v>4</v>
      </c>
      <c r="AE1498" s="88" t="s">
        <v>126</v>
      </c>
      <c r="AF1498" s="88" t="s">
        <v>192</v>
      </c>
      <c r="AG1498" s="88">
        <v>0</v>
      </c>
      <c r="AM1498" s="88" t="s">
        <v>1468</v>
      </c>
      <c r="AN1498" s="88" t="s">
        <v>1469</v>
      </c>
      <c r="AO1498" s="88" t="s">
        <v>106</v>
      </c>
      <c r="AP1498" s="133" t="str">
        <f t="shared" si="92"/>
        <v>23</v>
      </c>
      <c r="AQ1498" s="133" t="str">
        <f t="shared" si="93"/>
        <v>09</v>
      </c>
      <c r="AR1498" s="133">
        <f t="shared" si="94"/>
        <v>2021</v>
      </c>
      <c r="AS1498" s="133" t="str">
        <f t="shared" si="95"/>
        <v>septembre</v>
      </c>
    </row>
    <row r="1499" spans="1:45" hidden="1" x14ac:dyDescent="0.25">
      <c r="A1499" s="88" t="s">
        <v>2673</v>
      </c>
      <c r="B1499" s="90">
        <v>44462</v>
      </c>
      <c r="C1499" s="88">
        <v>1</v>
      </c>
      <c r="D1499" s="88" t="s">
        <v>101</v>
      </c>
      <c r="E1499" s="126">
        <v>120000</v>
      </c>
      <c r="F1499" s="88">
        <v>3</v>
      </c>
      <c r="H1499" s="88" t="s">
        <v>493</v>
      </c>
      <c r="I1499" s="88">
        <v>1980</v>
      </c>
      <c r="J1499" s="88">
        <v>35000</v>
      </c>
      <c r="K1499" s="88">
        <v>35238</v>
      </c>
      <c r="L1499" s="88" t="s">
        <v>123</v>
      </c>
      <c r="M1499" s="89">
        <v>35</v>
      </c>
      <c r="P1499" s="88" t="s">
        <v>1650</v>
      </c>
      <c r="AC1499" s="88">
        <v>0</v>
      </c>
      <c r="AH1499" s="88" t="s">
        <v>105</v>
      </c>
      <c r="AI1499" s="88" t="s">
        <v>11</v>
      </c>
      <c r="AL1499" s="88" t="s">
        <v>227</v>
      </c>
      <c r="AM1499" s="88" t="s">
        <v>345</v>
      </c>
      <c r="AN1499" s="88" t="s">
        <v>1463</v>
      </c>
      <c r="AO1499" s="88" t="s">
        <v>106</v>
      </c>
      <c r="AP1499" s="133" t="str">
        <f t="shared" si="92"/>
        <v>23</v>
      </c>
      <c r="AQ1499" s="133" t="str">
        <f t="shared" si="93"/>
        <v>09</v>
      </c>
      <c r="AR1499" s="133">
        <f t="shared" si="94"/>
        <v>2021</v>
      </c>
      <c r="AS1499" s="133" t="str">
        <f t="shared" si="95"/>
        <v>septembre</v>
      </c>
    </row>
    <row r="1500" spans="1:45" hidden="1" x14ac:dyDescent="0.25">
      <c r="A1500" s="88" t="s">
        <v>2674</v>
      </c>
      <c r="B1500" s="90">
        <v>44456</v>
      </c>
      <c r="C1500" s="88">
        <v>1</v>
      </c>
      <c r="D1500" s="88" t="s">
        <v>101</v>
      </c>
      <c r="E1500" s="126">
        <v>30000</v>
      </c>
      <c r="F1500" s="88">
        <v>11</v>
      </c>
      <c r="H1500" s="88" t="s">
        <v>404</v>
      </c>
      <c r="I1500" s="88">
        <v>6031</v>
      </c>
      <c r="J1500" s="88">
        <v>35000</v>
      </c>
      <c r="K1500" s="88">
        <v>35238</v>
      </c>
      <c r="L1500" s="88" t="s">
        <v>123</v>
      </c>
      <c r="M1500" s="89">
        <v>35</v>
      </c>
      <c r="P1500" s="88" t="s">
        <v>427</v>
      </c>
      <c r="S1500" s="88">
        <v>85</v>
      </c>
      <c r="AC1500" s="88">
        <v>1</v>
      </c>
      <c r="AD1500" s="88">
        <v>3</v>
      </c>
      <c r="AE1500" s="88" t="s">
        <v>107</v>
      </c>
      <c r="AG1500" s="88">
        <v>0</v>
      </c>
      <c r="AM1500" s="88" t="s">
        <v>429</v>
      </c>
      <c r="AN1500" s="88" t="s">
        <v>430</v>
      </c>
      <c r="AO1500" s="88" t="s">
        <v>106</v>
      </c>
      <c r="AP1500" s="133" t="str">
        <f t="shared" si="92"/>
        <v>17</v>
      </c>
      <c r="AQ1500" s="133" t="str">
        <f t="shared" si="93"/>
        <v>09</v>
      </c>
      <c r="AR1500" s="133">
        <f t="shared" si="94"/>
        <v>2021</v>
      </c>
      <c r="AS1500" s="133" t="str">
        <f t="shared" si="95"/>
        <v>septembre</v>
      </c>
    </row>
    <row r="1501" spans="1:45" hidden="1" x14ac:dyDescent="0.25">
      <c r="A1501" s="88" t="s">
        <v>2675</v>
      </c>
      <c r="B1501" s="90">
        <v>44459</v>
      </c>
      <c r="C1501" s="88">
        <v>1</v>
      </c>
      <c r="D1501" s="88" t="s">
        <v>101</v>
      </c>
      <c r="E1501" s="126">
        <v>139150</v>
      </c>
      <c r="F1501" s="88">
        <v>18</v>
      </c>
      <c r="H1501" s="88" t="s">
        <v>553</v>
      </c>
      <c r="I1501" s="88">
        <v>7520</v>
      </c>
      <c r="J1501" s="88">
        <v>35000</v>
      </c>
      <c r="K1501" s="88">
        <v>35238</v>
      </c>
      <c r="L1501" s="88" t="s">
        <v>123</v>
      </c>
      <c r="M1501" s="89">
        <v>35</v>
      </c>
      <c r="P1501" s="88" t="s">
        <v>2513</v>
      </c>
      <c r="S1501" s="88">
        <v>3</v>
      </c>
      <c r="AC1501" s="88">
        <v>1</v>
      </c>
      <c r="AD1501" s="88">
        <v>3</v>
      </c>
      <c r="AE1501" s="88" t="s">
        <v>107</v>
      </c>
      <c r="AG1501" s="88">
        <v>0</v>
      </c>
      <c r="AM1501" s="88" t="s">
        <v>2514</v>
      </c>
      <c r="AN1501" s="88" t="s">
        <v>2515</v>
      </c>
      <c r="AO1501" s="88" t="s">
        <v>106</v>
      </c>
      <c r="AP1501" s="133" t="str">
        <f t="shared" si="92"/>
        <v>20</v>
      </c>
      <c r="AQ1501" s="133" t="str">
        <f t="shared" si="93"/>
        <v>09</v>
      </c>
      <c r="AR1501" s="133">
        <f t="shared" si="94"/>
        <v>2021</v>
      </c>
      <c r="AS1501" s="133" t="str">
        <f t="shared" si="95"/>
        <v>septembre</v>
      </c>
    </row>
    <row r="1502" spans="1:45" hidden="1" x14ac:dyDescent="0.25">
      <c r="A1502" s="88" t="s">
        <v>2675</v>
      </c>
      <c r="B1502" s="90">
        <v>44459</v>
      </c>
      <c r="C1502" s="88">
        <v>1</v>
      </c>
      <c r="D1502" s="88" t="s">
        <v>101</v>
      </c>
      <c r="E1502" s="126">
        <v>139150</v>
      </c>
      <c r="F1502" s="88">
        <v>25</v>
      </c>
      <c r="H1502" s="88" t="s">
        <v>347</v>
      </c>
      <c r="I1502" s="88">
        <v>2720</v>
      </c>
      <c r="J1502" s="88">
        <v>35000</v>
      </c>
      <c r="K1502" s="88">
        <v>35238</v>
      </c>
      <c r="L1502" s="88" t="s">
        <v>123</v>
      </c>
      <c r="M1502" s="89">
        <v>35</v>
      </c>
      <c r="P1502" s="88" t="s">
        <v>2513</v>
      </c>
      <c r="S1502" s="88">
        <v>14</v>
      </c>
      <c r="T1502" s="88" t="s">
        <v>2676</v>
      </c>
      <c r="AC1502" s="88">
        <v>1</v>
      </c>
      <c r="AD1502" s="88">
        <v>2</v>
      </c>
      <c r="AE1502" s="88" t="s">
        <v>108</v>
      </c>
      <c r="AF1502" s="88" t="s">
        <v>251</v>
      </c>
      <c r="AG1502" s="88">
        <v>1</v>
      </c>
      <c r="AM1502" s="88" t="s">
        <v>2514</v>
      </c>
      <c r="AN1502" s="88" t="s">
        <v>2515</v>
      </c>
      <c r="AO1502" s="88" t="s">
        <v>106</v>
      </c>
      <c r="AP1502" s="133" t="str">
        <f t="shared" si="92"/>
        <v>20</v>
      </c>
      <c r="AQ1502" s="133" t="str">
        <f t="shared" si="93"/>
        <v>09</v>
      </c>
      <c r="AR1502" s="133">
        <f t="shared" si="94"/>
        <v>2021</v>
      </c>
      <c r="AS1502" s="133" t="str">
        <f t="shared" si="95"/>
        <v>septembre</v>
      </c>
    </row>
    <row r="1503" spans="1:45" hidden="1" x14ac:dyDescent="0.25">
      <c r="A1503" s="88" t="s">
        <v>2677</v>
      </c>
      <c r="B1503" s="90">
        <v>44460</v>
      </c>
      <c r="C1503" s="88">
        <v>1</v>
      </c>
      <c r="D1503" s="88" t="s">
        <v>101</v>
      </c>
      <c r="E1503" s="126">
        <v>115000</v>
      </c>
      <c r="F1503" s="88">
        <v>16</v>
      </c>
      <c r="H1503" s="88" t="s">
        <v>845</v>
      </c>
      <c r="I1503" s="88">
        <v>8790</v>
      </c>
      <c r="J1503" s="88">
        <v>35000</v>
      </c>
      <c r="K1503" s="88">
        <v>35238</v>
      </c>
      <c r="L1503" s="88" t="s">
        <v>123</v>
      </c>
      <c r="M1503" s="89">
        <v>35</v>
      </c>
      <c r="P1503" s="88" t="s">
        <v>2088</v>
      </c>
      <c r="S1503" s="88">
        <v>3</v>
      </c>
      <c r="T1503" s="88" t="s">
        <v>2678</v>
      </c>
      <c r="AC1503" s="88">
        <v>1</v>
      </c>
      <c r="AD1503" s="88">
        <v>2</v>
      </c>
      <c r="AE1503" s="88" t="s">
        <v>108</v>
      </c>
      <c r="AF1503" s="88" t="s">
        <v>152</v>
      </c>
      <c r="AG1503" s="88">
        <v>1</v>
      </c>
      <c r="AM1503" s="88" t="s">
        <v>2089</v>
      </c>
      <c r="AN1503" s="88" t="s">
        <v>2090</v>
      </c>
      <c r="AO1503" s="88" t="s">
        <v>106</v>
      </c>
      <c r="AP1503" s="133" t="str">
        <f t="shared" si="92"/>
        <v>21</v>
      </c>
      <c r="AQ1503" s="133" t="str">
        <f t="shared" si="93"/>
        <v>09</v>
      </c>
      <c r="AR1503" s="133">
        <f t="shared" si="94"/>
        <v>2021</v>
      </c>
      <c r="AS1503" s="133" t="str">
        <f t="shared" si="95"/>
        <v>septembre</v>
      </c>
    </row>
    <row r="1504" spans="1:45" hidden="1" x14ac:dyDescent="0.25">
      <c r="A1504" s="88" t="s">
        <v>2679</v>
      </c>
      <c r="B1504" s="90">
        <v>43481</v>
      </c>
      <c r="C1504" s="88">
        <v>1</v>
      </c>
      <c r="D1504" s="88" t="s">
        <v>101</v>
      </c>
      <c r="E1504" s="126">
        <v>75000</v>
      </c>
      <c r="F1504" s="88">
        <v>5</v>
      </c>
      <c r="H1504" s="88" t="s">
        <v>1216</v>
      </c>
      <c r="I1504" s="88">
        <v>1570</v>
      </c>
      <c r="J1504" s="88">
        <v>35000</v>
      </c>
      <c r="K1504" s="88">
        <v>35238</v>
      </c>
      <c r="L1504" s="88" t="s">
        <v>123</v>
      </c>
      <c r="M1504" s="89">
        <v>35</v>
      </c>
      <c r="P1504" s="88" t="s">
        <v>1352</v>
      </c>
      <c r="S1504" s="88">
        <v>60</v>
      </c>
      <c r="T1504" s="88" t="s">
        <v>2680</v>
      </c>
      <c r="AC1504" s="88">
        <v>1</v>
      </c>
      <c r="AD1504" s="88">
        <v>2</v>
      </c>
      <c r="AE1504" s="88" t="s">
        <v>108</v>
      </c>
      <c r="AF1504" s="88" t="s">
        <v>198</v>
      </c>
      <c r="AG1504" s="88">
        <v>1</v>
      </c>
      <c r="AM1504" s="88" t="s">
        <v>1353</v>
      </c>
      <c r="AN1504" s="88" t="s">
        <v>1354</v>
      </c>
      <c r="AO1504" s="88" t="s">
        <v>106</v>
      </c>
      <c r="AP1504" s="133" t="str">
        <f t="shared" si="92"/>
        <v>16</v>
      </c>
      <c r="AQ1504" s="133" t="str">
        <f t="shared" si="93"/>
        <v>01</v>
      </c>
      <c r="AR1504" s="133">
        <f t="shared" si="94"/>
        <v>2019</v>
      </c>
      <c r="AS1504" s="133" t="str">
        <f t="shared" si="95"/>
        <v>janvier</v>
      </c>
    </row>
  </sheetData>
  <autoFilter ref="A1:AS1504" xr:uid="{CA343D07-FDDD-4C57-A3FA-DB7F55ACB298}">
    <filterColumn colId="43">
      <filters>
        <filter val="2023"/>
      </filters>
    </filterColumn>
  </autoFilter>
  <conditionalFormatting sqref="P2:P40">
    <cfRule type="colorScale" priority="4">
      <colorScale>
        <cfvo type="min"/>
        <cfvo type="num" val="0"/>
        <cfvo type="max"/>
        <color rgb="FFFF0000"/>
        <color rgb="FF00B050"/>
        <color rgb="FFFF0000"/>
      </colorScale>
    </cfRule>
  </conditionalFormatting>
  <conditionalFormatting sqref="Q2:Q40">
    <cfRule type="colorScale" priority="1">
      <colorScale>
        <cfvo type="percent" val="0"/>
        <cfvo type="percent" val="100"/>
        <color rgb="FFFF0000"/>
        <color rgb="FF00B050"/>
      </colorScale>
    </cfRule>
  </conditionalFormatting>
  <conditionalFormatting sqref="R2:R40">
    <cfRule type="colorScale" priority="3">
      <colorScale>
        <cfvo type="min"/>
        <cfvo type="num" val="0"/>
        <cfvo type="max"/>
        <color rgb="FFFF0000"/>
        <color rgb="FF00B050"/>
        <color rgb="FFFF0000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A361955E-DD6A-4218-AD47-EF2BC7B8801E}">
            <xm:f>Référence!$A$1 = 2</xm:f>
            <x14:dxf>
              <font>
                <color theme="0"/>
              </font>
              <fill>
                <patternFill>
                  <bgColor theme="1"/>
                </patternFill>
              </fill>
              <border>
                <left style="thin">
                  <color theme="0" tint="-0.24994659260841701"/>
                </left>
                <right style="thin">
                  <color theme="0" tint="-0.24994659260841701"/>
                </right>
                <top style="thin">
                  <color theme="0" tint="-0.24994659260841701"/>
                </top>
                <bottom style="thin">
                  <color theme="0" tint="-0.24994659260841701"/>
                </bottom>
                <vertical/>
                <horizontal/>
              </border>
            </x14:dxf>
          </x14:cfRule>
          <xm:sqref>A1:XFD1048576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3CAE-C62B-44F4-A9A1-F51E6FA3FD48}">
  <dimension ref="A1:N48"/>
  <sheetViews>
    <sheetView topLeftCell="B1" workbookViewId="0">
      <selection activeCell="B2" sqref="B2"/>
    </sheetView>
  </sheetViews>
  <sheetFormatPr baseColWidth="10" defaultColWidth="11.42578125" defaultRowHeight="15" outlineLevelRow="1" x14ac:dyDescent="0.25"/>
  <cols>
    <col min="1" max="1" width="14.85546875" style="36" hidden="1" customWidth="1"/>
    <col min="2" max="2" width="11.42578125" style="36"/>
    <col min="3" max="3" width="22.28515625" style="36" bestFit="1" customWidth="1"/>
    <col min="4" max="4" width="18.5703125" style="36" bestFit="1" customWidth="1"/>
    <col min="5" max="5" width="7.5703125" style="36" bestFit="1" customWidth="1"/>
    <col min="6" max="6" width="14.7109375" style="36" bestFit="1" customWidth="1"/>
    <col min="7" max="7" width="11.5703125" style="36" bestFit="1" customWidth="1"/>
    <col min="8" max="8" width="20.85546875" style="36" bestFit="1" customWidth="1"/>
    <col min="9" max="9" width="10.42578125" style="40" bestFit="1" customWidth="1"/>
    <col min="10" max="10" width="8" style="36" customWidth="1"/>
    <col min="11" max="11" width="6.42578125" style="36" customWidth="1"/>
    <col min="12" max="12" width="14.7109375" style="36" bestFit="1" customWidth="1"/>
    <col min="13" max="13" width="13.5703125" style="36" customWidth="1"/>
    <col min="14" max="16384" width="11.42578125" style="36"/>
  </cols>
  <sheetData>
    <row r="1" spans="1:14" x14ac:dyDescent="0.25">
      <c r="A1" s="37" t="s">
        <v>45</v>
      </c>
      <c r="C1" s="38"/>
      <c r="D1" s="38"/>
      <c r="E1" s="39"/>
      <c r="F1" s="39"/>
      <c r="G1" s="39"/>
      <c r="H1" s="38"/>
      <c r="I1" s="59"/>
      <c r="K1" s="41" t="s">
        <v>44</v>
      </c>
    </row>
    <row r="2" spans="1:14" x14ac:dyDescent="0.25">
      <c r="A2" s="37" t="e">
        <f>VLOOKUP($K$2,Référence!#REF!,2)</f>
        <v>#REF!</v>
      </c>
      <c r="B2" s="40"/>
      <c r="C2" s="103" t="s">
        <v>14</v>
      </c>
      <c r="D2" s="104" t="s">
        <v>46</v>
      </c>
      <c r="E2" s="104" t="s">
        <v>47</v>
      </c>
      <c r="F2" s="105" t="s">
        <v>53</v>
      </c>
      <c r="G2" s="104" t="s">
        <v>51</v>
      </c>
      <c r="H2" s="106" t="s">
        <v>48</v>
      </c>
      <c r="I2" s="107" t="s">
        <v>56</v>
      </c>
      <c r="J2" s="43"/>
      <c r="K2" s="42">
        <f>2018+K3</f>
        <v>2019</v>
      </c>
      <c r="M2" s="43"/>
      <c r="N2" s="35"/>
    </row>
    <row r="3" spans="1:14" x14ac:dyDescent="0.25">
      <c r="B3" s="40"/>
      <c r="C3" s="108" t="e" cm="1">
        <f t="array" ref="C3">IF(INDEX(Référence!#REF!,ROW(),$A$2*3-1)=0,"", INDEX(Référence!#REF!,ROW(),$A$2*3-1))</f>
        <v>#REF!</v>
      </c>
      <c r="D3" s="44" t="str">
        <f>IFERROR(_xlfn.XLOOKUP($C3,BDD!$L:$L,BDD!$B:$B), "")</f>
        <v/>
      </c>
      <c r="E3" s="45" t="str">
        <f>IFERROR(_xlfn.XLOOKUP($C3,BDD!$L:$L,BDD!$G:$G),"")</f>
        <v/>
      </c>
      <c r="F3" s="46" t="str">
        <f t="shared" ref="F3:F16" si="0">IF($E3="","",100%-(2023-$K$2)*$L$21)</f>
        <v/>
      </c>
      <c r="G3" s="46" t="str">
        <f t="shared" ref="G3:G16" si="1">IF($E3="","",100%-(AVEDEV($E3,$L$18)*2)*$L$24)</f>
        <v/>
      </c>
      <c r="H3" s="86" t="str">
        <f>IF($E3="","",$D3*$F3*G3)</f>
        <v/>
      </c>
      <c r="I3" s="109" t="str">
        <f>IFERROR($D3-$H3,"")</f>
        <v/>
      </c>
      <c r="J3" s="43"/>
      <c r="K3" s="43">
        <v>1</v>
      </c>
      <c r="N3" s="35"/>
    </row>
    <row r="4" spans="1:14" x14ac:dyDescent="0.25">
      <c r="B4" s="40"/>
      <c r="C4" s="110" t="e" cm="1">
        <f t="array" ref="C4">IF(INDEX(Référence!#REF!,ROW(),$A$2*3-1)=0,"", INDEX(Référence!#REF!,ROW(),$A$2*3-1))</f>
        <v>#REF!</v>
      </c>
      <c r="D4" s="48" t="str">
        <f>IFERROR(_xlfn.XLOOKUP($C4,BDD!$L:$L,BDD!$B:$B), "")</f>
        <v/>
      </c>
      <c r="E4" s="36" t="str">
        <f>IFERROR(_xlfn.XLOOKUP($C4,BDD!$L:$L,BDD!$G:$G),"")</f>
        <v/>
      </c>
      <c r="F4" s="35" t="str">
        <f t="shared" si="0"/>
        <v/>
      </c>
      <c r="G4" s="35" t="str">
        <f t="shared" si="1"/>
        <v/>
      </c>
      <c r="H4" s="86" t="str">
        <f t="shared" ref="H4:H16" si="2">IF($E4="","",$D4*$F4*G4)</f>
        <v/>
      </c>
      <c r="I4" s="109" t="str">
        <f t="shared" ref="I4:I17" si="3">IFERROR($D4-$H4,"")</f>
        <v/>
      </c>
      <c r="J4" s="43"/>
      <c r="K4" s="40"/>
      <c r="M4" s="43"/>
      <c r="N4" s="35"/>
    </row>
    <row r="5" spans="1:14" x14ac:dyDescent="0.25">
      <c r="B5" s="40"/>
      <c r="C5" s="110" t="e" cm="1">
        <f t="array" ref="C5">IF(INDEX(Référence!#REF!,ROW(),$A$2*3-1)=0,"", INDEX(Référence!#REF!,ROW(),$A$2*3-1))</f>
        <v>#REF!</v>
      </c>
      <c r="D5" s="48" t="str">
        <f>IFERROR(_xlfn.XLOOKUP($C5,BDD!$L:$L,BDD!$B:$B), "")</f>
        <v/>
      </c>
      <c r="E5" s="36" t="str">
        <f>IFERROR(_xlfn.XLOOKUP($C5,BDD!$L:$L,BDD!$G:$G),"")</f>
        <v/>
      </c>
      <c r="F5" s="35" t="str">
        <f t="shared" si="0"/>
        <v/>
      </c>
      <c r="G5" s="35" t="str">
        <f t="shared" si="1"/>
        <v/>
      </c>
      <c r="H5" s="86" t="str">
        <f t="shared" si="2"/>
        <v/>
      </c>
      <c r="I5" s="109" t="str">
        <f t="shared" si="3"/>
        <v/>
      </c>
      <c r="J5" s="43"/>
      <c r="K5" s="40"/>
      <c r="M5" s="49"/>
      <c r="N5" s="35"/>
    </row>
    <row r="6" spans="1:14" x14ac:dyDescent="0.25">
      <c r="B6" s="40"/>
      <c r="C6" s="111" t="e" cm="1">
        <f t="array" ref="C6">IF(INDEX(Référence!#REF!,ROW(),$A$2*3-1)=0,"", INDEX(Référence!#REF!,ROW(),$A$2*3-1))</f>
        <v>#REF!</v>
      </c>
      <c r="D6" s="48" t="str">
        <f>IFERROR(_xlfn.XLOOKUP($C6,BDD!$L:$L,BDD!$B:$B), "")</f>
        <v/>
      </c>
      <c r="E6" s="36" t="str">
        <f>IFERROR(_xlfn.XLOOKUP($C6,BDD!$L:$L,BDD!$G:$G),"")</f>
        <v/>
      </c>
      <c r="F6" s="35" t="str">
        <f t="shared" si="0"/>
        <v/>
      </c>
      <c r="G6" s="35" t="str">
        <f t="shared" si="1"/>
        <v/>
      </c>
      <c r="H6" s="86" t="str">
        <f t="shared" si="2"/>
        <v/>
      </c>
      <c r="I6" s="109" t="str">
        <f t="shared" si="3"/>
        <v/>
      </c>
      <c r="J6" s="43"/>
      <c r="N6" s="35"/>
    </row>
    <row r="7" spans="1:14" x14ac:dyDescent="0.25">
      <c r="B7" s="40"/>
      <c r="C7" s="111" t="e" cm="1">
        <f t="array" ref="C7">IF(INDEX(Référence!#REF!,ROW(),$A$2*3-1)=0,"", INDEX(Référence!#REF!,ROW(),$A$2*3-1))</f>
        <v>#REF!</v>
      </c>
      <c r="D7" s="48" t="str">
        <f>IFERROR(_xlfn.XLOOKUP($C7,BDD!$L:$L,BDD!$B:$B), "")</f>
        <v/>
      </c>
      <c r="E7" s="36" t="str">
        <f>IFERROR(_xlfn.XLOOKUP($C7,BDD!$L:$L,BDD!$G:$G),"")</f>
        <v/>
      </c>
      <c r="F7" s="35" t="str">
        <f t="shared" si="0"/>
        <v/>
      </c>
      <c r="G7" s="35" t="str">
        <f t="shared" si="1"/>
        <v/>
      </c>
      <c r="H7" s="86" t="str">
        <f t="shared" si="2"/>
        <v/>
      </c>
      <c r="I7" s="109" t="str">
        <f t="shared" si="3"/>
        <v/>
      </c>
      <c r="J7" s="43"/>
    </row>
    <row r="8" spans="1:14" x14ac:dyDescent="0.25">
      <c r="B8" s="40"/>
      <c r="C8" s="111" t="e" cm="1">
        <f t="array" ref="C8">IF(INDEX(Référence!#REF!,ROW(),$A$2*3-1)=0,"", INDEX(Référence!#REF!,ROW(),$A$2*3-1))</f>
        <v>#REF!</v>
      </c>
      <c r="D8" s="48" t="str">
        <f>IFERROR(_xlfn.XLOOKUP($C8,BDD!$L:$L,BDD!$B:$B), "")</f>
        <v/>
      </c>
      <c r="E8" s="36" t="str">
        <f>IFERROR(_xlfn.XLOOKUP($C8,BDD!$L:$L,BDD!$G:$G),"")</f>
        <v/>
      </c>
      <c r="F8" s="35" t="str">
        <f t="shared" si="0"/>
        <v/>
      </c>
      <c r="G8" s="35" t="str">
        <f t="shared" si="1"/>
        <v/>
      </c>
      <c r="H8" s="86" t="str">
        <f t="shared" si="2"/>
        <v/>
      </c>
      <c r="I8" s="109" t="str">
        <f t="shared" si="3"/>
        <v/>
      </c>
      <c r="J8" s="43"/>
    </row>
    <row r="9" spans="1:14" x14ac:dyDescent="0.25">
      <c r="B9" s="40"/>
      <c r="C9" s="111" t="e" cm="1">
        <f t="array" ref="C9">IF(INDEX(Référence!#REF!,ROW(),$A$2*3-1)=0,"", INDEX(Référence!#REF!,ROW(),$A$2*3-1))</f>
        <v>#REF!</v>
      </c>
      <c r="D9" s="48" t="str">
        <f>IFERROR(_xlfn.XLOOKUP($C9,BDD!$L:$L,BDD!$B:$B), "")</f>
        <v/>
      </c>
      <c r="E9" s="36" t="str">
        <f>IFERROR(_xlfn.XLOOKUP($C9,BDD!$L:$L,BDD!$G:$G),"")</f>
        <v/>
      </c>
      <c r="F9" s="35" t="str">
        <f t="shared" si="0"/>
        <v/>
      </c>
      <c r="G9" s="35" t="str">
        <f t="shared" si="1"/>
        <v/>
      </c>
      <c r="H9" s="86" t="str">
        <f t="shared" si="2"/>
        <v/>
      </c>
      <c r="I9" s="109" t="str">
        <f t="shared" si="3"/>
        <v/>
      </c>
      <c r="J9" s="43"/>
      <c r="K9" s="40"/>
    </row>
    <row r="10" spans="1:14" x14ac:dyDescent="0.25">
      <c r="B10" s="40"/>
      <c r="C10" s="111" t="e" cm="1">
        <f t="array" ref="C10">IF(INDEX(Référence!#REF!,ROW(),$A$2*3-1)=0,"", INDEX(Référence!#REF!,ROW(),$A$2*3-1))</f>
        <v>#REF!</v>
      </c>
      <c r="D10" s="48" t="str">
        <f>IFERROR(_xlfn.XLOOKUP($C10,BDD!$L:$L,BDD!$B:$B), "")</f>
        <v/>
      </c>
      <c r="E10" s="36" t="str">
        <f>IFERROR(_xlfn.XLOOKUP($C10,BDD!$L:$L,BDD!$G:$G),"")</f>
        <v/>
      </c>
      <c r="F10" s="35" t="str">
        <f t="shared" si="0"/>
        <v/>
      </c>
      <c r="G10" s="35" t="str">
        <f t="shared" si="1"/>
        <v/>
      </c>
      <c r="H10" s="86" t="str">
        <f t="shared" si="2"/>
        <v/>
      </c>
      <c r="I10" s="109" t="str">
        <f t="shared" si="3"/>
        <v/>
      </c>
      <c r="J10" s="43"/>
      <c r="K10" s="40"/>
      <c r="M10" s="51"/>
    </row>
    <row r="11" spans="1:14" x14ac:dyDescent="0.25">
      <c r="B11" s="40"/>
      <c r="C11" s="111" t="e" cm="1">
        <f t="array" ref="C11">IF(INDEX(Référence!#REF!,ROW(),$A$2*3-1)=0,"", INDEX(Référence!#REF!,ROW(),$A$2*3-1))</f>
        <v>#REF!</v>
      </c>
      <c r="D11" s="48" t="str">
        <f>IFERROR(_xlfn.XLOOKUP($C11,BDD!$L:$L,BDD!$B:$B), "")</f>
        <v/>
      </c>
      <c r="E11" s="36" t="str">
        <f>IFERROR(_xlfn.XLOOKUP($C11,BDD!$L:$L,BDD!$G:$G),"")</f>
        <v/>
      </c>
      <c r="F11" s="35" t="str">
        <f t="shared" si="0"/>
        <v/>
      </c>
      <c r="G11" s="35" t="str">
        <f t="shared" si="1"/>
        <v/>
      </c>
      <c r="H11" s="86" t="str">
        <f t="shared" si="2"/>
        <v/>
      </c>
      <c r="I11" s="109" t="str">
        <f t="shared" si="3"/>
        <v/>
      </c>
      <c r="J11" s="43"/>
      <c r="N11" s="35"/>
    </row>
    <row r="12" spans="1:14" x14ac:dyDescent="0.25">
      <c r="B12" s="40"/>
      <c r="C12" s="111" t="e" cm="1">
        <f t="array" ref="C12">IF(INDEX(Référence!#REF!,ROW(),$A$2*3-1)=0,"", INDEX(Référence!#REF!,ROW(),$A$2*3-1))</f>
        <v>#REF!</v>
      </c>
      <c r="D12" s="48" t="str">
        <f>IFERROR(_xlfn.XLOOKUP($C12,BDD!$L:$L,BDD!$B:$B), "")</f>
        <v/>
      </c>
      <c r="E12" s="36" t="str">
        <f>IFERROR(_xlfn.XLOOKUP($C12,BDD!$L:$L,BDD!$G:$G),"")</f>
        <v/>
      </c>
      <c r="F12" s="35" t="str">
        <f t="shared" si="0"/>
        <v/>
      </c>
      <c r="G12" s="35" t="str">
        <f t="shared" si="1"/>
        <v/>
      </c>
      <c r="H12" s="86" t="str">
        <f t="shared" si="2"/>
        <v/>
      </c>
      <c r="I12" s="109" t="str">
        <f t="shared" si="3"/>
        <v/>
      </c>
      <c r="J12" s="43"/>
      <c r="K12" s="40"/>
      <c r="N12" s="35"/>
    </row>
    <row r="13" spans="1:14" x14ac:dyDescent="0.25">
      <c r="B13" s="40"/>
      <c r="C13" s="111" t="e" cm="1">
        <f t="array" ref="C13">IF(INDEX(Référence!#REF!,ROW(),$A$2*3-1)=0,"", INDEX(Référence!#REF!,ROW(),$A$2*3-1))</f>
        <v>#REF!</v>
      </c>
      <c r="D13" s="48" t="str">
        <f>IFERROR(_xlfn.XLOOKUP($C13,BDD!$L:$L,BDD!$B:$B), "")</f>
        <v/>
      </c>
      <c r="E13" s="36" t="str">
        <f>IFERROR(_xlfn.XLOOKUP($C13,BDD!$L:$L,BDD!$G:$G),"")</f>
        <v/>
      </c>
      <c r="F13" s="35" t="str">
        <f t="shared" si="0"/>
        <v/>
      </c>
      <c r="G13" s="35" t="str">
        <f t="shared" si="1"/>
        <v/>
      </c>
      <c r="H13" s="86" t="str">
        <f t="shared" si="2"/>
        <v/>
      </c>
      <c r="I13" s="109" t="str">
        <f t="shared" si="3"/>
        <v/>
      </c>
      <c r="J13" s="43"/>
      <c r="K13" s="40"/>
      <c r="N13" s="35"/>
    </row>
    <row r="14" spans="1:14" x14ac:dyDescent="0.25">
      <c r="B14" s="40"/>
      <c r="C14" s="111" t="e" cm="1">
        <f t="array" ref="C14">IF(INDEX(Référence!#REF!,ROW(),$A$2*3-1)=0,"", INDEX(Référence!#REF!,ROW(),$A$2*3-1))</f>
        <v>#REF!</v>
      </c>
      <c r="D14" s="48" t="str">
        <f>IFERROR(_xlfn.XLOOKUP($C14,BDD!$L:$L,BDD!$B:$B), "")</f>
        <v/>
      </c>
      <c r="E14" s="36" t="str">
        <f>IFERROR(_xlfn.XLOOKUP($C14,BDD!$L:$L,BDD!$G:$G),"")</f>
        <v/>
      </c>
      <c r="F14" s="35" t="str">
        <f t="shared" si="0"/>
        <v/>
      </c>
      <c r="G14" s="35" t="str">
        <f t="shared" si="1"/>
        <v/>
      </c>
      <c r="H14" s="86" t="str">
        <f t="shared" si="2"/>
        <v/>
      </c>
      <c r="I14" s="109" t="str">
        <f t="shared" si="3"/>
        <v/>
      </c>
      <c r="J14" s="43"/>
      <c r="N14" s="35"/>
    </row>
    <row r="15" spans="1:14" x14ac:dyDescent="0.25">
      <c r="B15" s="40"/>
      <c r="C15" s="111" t="e" cm="1">
        <f t="array" ref="C15">IF(INDEX(Référence!#REF!,ROW(),$A$2*3-1)=0,"", INDEX(Référence!#REF!,ROW(),$A$2*3-1))</f>
        <v>#REF!</v>
      </c>
      <c r="D15" s="48" t="str">
        <f>IFERROR(_xlfn.XLOOKUP($C15,BDD!$L:$L,BDD!$B:$B), "")</f>
        <v/>
      </c>
      <c r="E15" s="36" t="str">
        <f>IFERROR(_xlfn.XLOOKUP($C15,BDD!$L:$L,BDD!$G:$G),"")</f>
        <v/>
      </c>
      <c r="F15" s="35" t="str">
        <f t="shared" si="0"/>
        <v/>
      </c>
      <c r="G15" s="35" t="str">
        <f t="shared" si="1"/>
        <v/>
      </c>
      <c r="H15" s="86" t="str">
        <f t="shared" si="2"/>
        <v/>
      </c>
      <c r="I15" s="109" t="str">
        <f t="shared" si="3"/>
        <v/>
      </c>
      <c r="J15" s="43"/>
      <c r="K15" s="40"/>
    </row>
    <row r="16" spans="1:14" x14ac:dyDescent="0.25">
      <c r="B16" s="40"/>
      <c r="C16" s="111" t="e" cm="1">
        <f t="array" ref="C16">IF(INDEX(Référence!#REF!,ROW(),$A$2*3-1)=0,"", INDEX(Référence!#REF!,ROW(),$A$2*3-1))</f>
        <v>#REF!</v>
      </c>
      <c r="D16" s="48" t="str">
        <f>IFERROR(_xlfn.XLOOKUP($C16,BDD!$L:$L,BDD!$B:$B), "")</f>
        <v/>
      </c>
      <c r="E16" s="36" t="str">
        <f>IFERROR(_xlfn.XLOOKUP($C16,BDD!$L:$L,BDD!$G:$G),"")</f>
        <v/>
      </c>
      <c r="F16" s="35" t="str">
        <f t="shared" si="0"/>
        <v/>
      </c>
      <c r="G16" s="35" t="str">
        <f t="shared" si="1"/>
        <v/>
      </c>
      <c r="H16" s="86" t="str">
        <f t="shared" si="2"/>
        <v/>
      </c>
      <c r="I16" s="109" t="str">
        <f t="shared" si="3"/>
        <v/>
      </c>
      <c r="J16" s="43"/>
      <c r="K16" s="40"/>
      <c r="M16" s="53"/>
      <c r="N16" s="35"/>
    </row>
    <row r="17" spans="1:13" x14ac:dyDescent="0.25">
      <c r="B17" s="40"/>
      <c r="C17" s="110"/>
      <c r="D17" s="48"/>
      <c r="E17" s="38"/>
      <c r="F17" s="54"/>
      <c r="G17" s="54"/>
      <c r="H17" s="87"/>
      <c r="I17" s="112">
        <f t="shared" si="3"/>
        <v>0</v>
      </c>
      <c r="J17" s="43"/>
      <c r="L17" s="41" t="s">
        <v>52</v>
      </c>
    </row>
    <row r="18" spans="1:13" x14ac:dyDescent="0.25">
      <c r="B18" s="40"/>
      <c r="C18" s="113" t="s">
        <v>12</v>
      </c>
      <c r="D18" s="114" t="e">
        <f>AVERAGE(D$2:D$16)</f>
        <v>#DIV/0!</v>
      </c>
      <c r="E18" s="114" t="e">
        <f t="shared" ref="E18:H18" si="4">AVERAGE(E$3:E$16)</f>
        <v>#DIV/0!</v>
      </c>
      <c r="F18" s="115" t="e">
        <f t="shared" si="4"/>
        <v>#DIV/0!</v>
      </c>
      <c r="G18" s="115" t="e">
        <f t="shared" si="4"/>
        <v>#DIV/0!</v>
      </c>
      <c r="H18" s="116" t="e">
        <f t="shared" si="4"/>
        <v>#DIV/0!</v>
      </c>
      <c r="I18" s="117" t="e">
        <f t="shared" ref="I18" si="5">$D18-$H18</f>
        <v>#DIV/0!</v>
      </c>
      <c r="J18" s="43"/>
      <c r="L18" s="50">
        <v>80</v>
      </c>
    </row>
    <row r="19" spans="1:13" x14ac:dyDescent="0.25">
      <c r="C19" s="45"/>
      <c r="D19" s="45"/>
      <c r="E19" s="45"/>
      <c r="F19" s="45"/>
      <c r="G19" s="45"/>
      <c r="H19" s="45"/>
      <c r="I19" s="60"/>
    </row>
    <row r="20" spans="1:13" x14ac:dyDescent="0.25">
      <c r="L20" s="41" t="s">
        <v>49</v>
      </c>
    </row>
    <row r="21" spans="1:13" x14ac:dyDescent="0.25">
      <c r="K21" s="40"/>
      <c r="L21" s="52">
        <v>0.05</v>
      </c>
      <c r="M21" s="43"/>
    </row>
    <row r="22" spans="1:13" x14ac:dyDescent="0.25">
      <c r="B22" s="38"/>
      <c r="C22" s="38"/>
      <c r="D22" s="38"/>
      <c r="E22" s="38"/>
      <c r="F22" s="38"/>
      <c r="G22" s="38"/>
      <c r="H22" s="38"/>
      <c r="I22" s="59"/>
      <c r="K22" s="40"/>
      <c r="L22" s="45"/>
      <c r="M22" s="43"/>
    </row>
    <row r="23" spans="1:13" x14ac:dyDescent="0.25">
      <c r="A23" s="40"/>
      <c r="B23" s="154" t="s">
        <v>55</v>
      </c>
      <c r="C23" s="155"/>
      <c r="D23" s="155"/>
      <c r="E23" s="155"/>
      <c r="F23" s="155"/>
      <c r="G23" s="155"/>
      <c r="H23" s="155"/>
      <c r="I23" s="156"/>
      <c r="J23" s="43"/>
      <c r="L23" s="41" t="s">
        <v>51</v>
      </c>
    </row>
    <row r="24" spans="1:13" x14ac:dyDescent="0.25">
      <c r="A24" s="40"/>
      <c r="B24" s="47" t="s">
        <v>41</v>
      </c>
      <c r="C24" s="80" t="s">
        <v>14</v>
      </c>
      <c r="D24" s="81" t="s">
        <v>46</v>
      </c>
      <c r="E24" s="81" t="s">
        <v>47</v>
      </c>
      <c r="F24" s="82" t="s">
        <v>53</v>
      </c>
      <c r="G24" s="81" t="s">
        <v>51</v>
      </c>
      <c r="H24" s="83" t="s">
        <v>48</v>
      </c>
      <c r="I24" s="84" t="s">
        <v>56</v>
      </c>
      <c r="J24" s="43"/>
      <c r="K24" s="40"/>
      <c r="L24" s="52">
        <v>0.01</v>
      </c>
    </row>
    <row r="25" spans="1:13" outlineLevel="1" x14ac:dyDescent="0.25">
      <c r="A25" s="40"/>
      <c r="B25" s="61" t="e">
        <f>_xlfn.XLOOKUP($C25,BDD!L:L,BDD!A:A,)</f>
        <v>#N/A</v>
      </c>
      <c r="C25" s="62" t="s">
        <v>26</v>
      </c>
      <c r="D25" s="63" t="str">
        <f>IFERROR(_xlfn.XLOOKUP($C25,BDD!$L:$L,BDD!$B:$B), "")</f>
        <v/>
      </c>
      <c r="E25" s="63" t="str">
        <f>IFERROR(_xlfn.XLOOKUP($C25,BDD!$L:$L,BDD!$G:$G),"")</f>
        <v/>
      </c>
      <c r="F25" s="64" t="str">
        <f>IF($E25="","",100%-(2023-YEAR($B25))*$L$21)</f>
        <v/>
      </c>
      <c r="G25" s="64" t="str">
        <f>IF($E25="","",100%-(AVEDEV($E25,$L$18)*2)*$L$24)</f>
        <v/>
      </c>
      <c r="H25" s="63" t="str">
        <f>IF($E25="","",$D25*$F25*G25)</f>
        <v/>
      </c>
      <c r="I25" s="65" t="e">
        <f>$D25-$H25</f>
        <v>#VALUE!</v>
      </c>
      <c r="J25" s="43"/>
      <c r="K25" s="40"/>
    </row>
    <row r="26" spans="1:13" outlineLevel="1" x14ac:dyDescent="0.25">
      <c r="A26" s="40"/>
      <c r="B26" s="34" t="e">
        <f>_xlfn.XLOOKUP($C26,BDD!L:L,BDD!A:A,)</f>
        <v>#N/A</v>
      </c>
      <c r="C26" s="66" t="s">
        <v>28</v>
      </c>
      <c r="D26" s="67" t="str">
        <f>IFERROR(_xlfn.XLOOKUP($C26,BDD!$L:$L,BDD!$B:$B), "")</f>
        <v/>
      </c>
      <c r="E26" s="67" t="str">
        <f>IFERROR(_xlfn.XLOOKUP($C26,BDD!$L:$L,BDD!$G:$G),"")</f>
        <v/>
      </c>
      <c r="F26" s="68" t="str">
        <f>IF($E26="","",100%-(2023-YEAR($B26))*$L$21)</f>
        <v/>
      </c>
      <c r="G26" s="68" t="str">
        <f>IF($E26="","",100%-(AVEDEV($E26,$L$18)*2)*$L$24)</f>
        <v/>
      </c>
      <c r="H26" s="67" t="str">
        <f t="shared" ref="H26:H45" si="6">IF($E26="","",$D26*$F26*G26)</f>
        <v/>
      </c>
      <c r="I26" s="69" t="e">
        <f t="shared" ref="I26:I45" si="7">$D26-$H26</f>
        <v>#VALUE!</v>
      </c>
      <c r="J26" s="43"/>
    </row>
    <row r="27" spans="1:13" outlineLevel="1" x14ac:dyDescent="0.25">
      <c r="A27" s="40"/>
      <c r="B27" s="34" t="e">
        <f>_xlfn.XLOOKUP($C27,BDD!L:L,BDD!A:A,)</f>
        <v>#N/A</v>
      </c>
      <c r="C27" s="66" t="s">
        <v>15</v>
      </c>
      <c r="D27" s="67" t="str">
        <f>IFERROR(_xlfn.XLOOKUP($C27,BDD!$L:$L,BDD!$B:$B), "")</f>
        <v/>
      </c>
      <c r="E27" s="67" t="str">
        <f>IFERROR(_xlfn.XLOOKUP($C27,BDD!$L:$L,BDD!$G:$G),"")</f>
        <v/>
      </c>
      <c r="F27" s="68" t="str">
        <f>IF($E27="","",100%-(2023-YEAR($B27))*$L$21)</f>
        <v/>
      </c>
      <c r="G27" s="68" t="str">
        <f>IF($E27="","",100%-(AVEDEV($E27,$L$18)*2)*$L$24)</f>
        <v/>
      </c>
      <c r="H27" s="67" t="str">
        <f t="shared" si="6"/>
        <v/>
      </c>
      <c r="I27" s="69" t="e">
        <f t="shared" si="7"/>
        <v>#VALUE!</v>
      </c>
      <c r="J27" s="43"/>
      <c r="K27" s="40"/>
    </row>
    <row r="28" spans="1:13" outlineLevel="1" x14ac:dyDescent="0.25">
      <c r="A28" s="40"/>
      <c r="B28" s="34" t="e">
        <f>_xlfn.XLOOKUP($C28,BDD!L:L,BDD!A:A,)</f>
        <v>#N/A</v>
      </c>
      <c r="C28" s="66" t="s">
        <v>17</v>
      </c>
      <c r="D28" s="67" t="str">
        <f>IFERROR(_xlfn.XLOOKUP($C28,BDD!$L:$L,BDD!$B:$B), "")</f>
        <v/>
      </c>
      <c r="E28" s="67" t="str">
        <f>IFERROR(_xlfn.XLOOKUP($C28,BDD!$L:$L,BDD!$G:$G),"")</f>
        <v/>
      </c>
      <c r="F28" s="68" t="str">
        <f>IF($E28="","",100%-(2023-YEAR($B28))*$L$21)</f>
        <v/>
      </c>
      <c r="G28" s="68" t="str">
        <f>IF($E28="","",100%-(AVEDEV($E28,$L$18)*2)*$L$24)</f>
        <v/>
      </c>
      <c r="H28" s="67" t="str">
        <f t="shared" si="6"/>
        <v/>
      </c>
      <c r="I28" s="69" t="e">
        <f t="shared" si="7"/>
        <v>#VALUE!</v>
      </c>
      <c r="J28" s="43"/>
      <c r="K28" s="40"/>
    </row>
    <row r="29" spans="1:13" outlineLevel="1" x14ac:dyDescent="0.25">
      <c r="A29" s="40"/>
      <c r="B29" s="70" t="e">
        <f>_xlfn.XLOOKUP($C29,BDD!L:L,BDD!A:A,)</f>
        <v>#N/A</v>
      </c>
      <c r="C29" s="71" t="s">
        <v>23</v>
      </c>
      <c r="D29" s="72" t="str">
        <f>IFERROR(_xlfn.XLOOKUP($C29,BDD!$L:$L,BDD!$B:$B), "")</f>
        <v/>
      </c>
      <c r="E29" s="72" t="str">
        <f>IFERROR(_xlfn.XLOOKUP($C29,BDD!$L:$L,BDD!$G:$G),"")</f>
        <v/>
      </c>
      <c r="F29" s="73" t="str">
        <f>IF($E29="","",100%-(2023-YEAR($B29))*$L$21)</f>
        <v/>
      </c>
      <c r="G29" s="73" t="str">
        <f>IF($E29="","",100%-(AVEDEV($E29,$L$18)*2)*$L$24)</f>
        <v/>
      </c>
      <c r="H29" s="72" t="str">
        <f t="shared" si="6"/>
        <v/>
      </c>
      <c r="I29" s="74" t="e">
        <f t="shared" si="7"/>
        <v>#VALUE!</v>
      </c>
      <c r="J29" s="43"/>
    </row>
    <row r="30" spans="1:13" x14ac:dyDescent="0.25">
      <c r="A30" s="40"/>
      <c r="B30" s="75" t="s">
        <v>12</v>
      </c>
      <c r="C30" s="76" t="s">
        <v>57</v>
      </c>
      <c r="D30" s="77" t="e">
        <f>AVERAGE($D$25:$D$29)</f>
        <v>#DIV/0!</v>
      </c>
      <c r="E30" s="77" t="e">
        <f>AVERAGE(E25:E29)</f>
        <v>#DIV/0!</v>
      </c>
      <c r="F30" s="78" t="e">
        <f>AVERAGE(F25:F29)</f>
        <v>#DIV/0!</v>
      </c>
      <c r="G30" s="78" t="e">
        <f>AVERAGE(G25:G29)</f>
        <v>#DIV/0!</v>
      </c>
      <c r="H30" s="77" t="e">
        <f>AVERAGE(H25:H29)</f>
        <v>#DIV/0!</v>
      </c>
      <c r="I30" s="79" t="e">
        <f>AVERAGE(I25:I29)</f>
        <v>#VALUE!</v>
      </c>
      <c r="J30" s="43"/>
    </row>
    <row r="31" spans="1:13" outlineLevel="1" x14ac:dyDescent="0.25">
      <c r="A31" s="40"/>
      <c r="B31" s="34" t="e">
        <f>_xlfn.XLOOKUP($C31,BDD!L:L,BDD!A:A,)</f>
        <v>#N/A</v>
      </c>
      <c r="C31" s="66" t="s">
        <v>25</v>
      </c>
      <c r="D31" s="67" t="str">
        <f>IFERROR(_xlfn.XLOOKUP($C31,BDD!$L:$L,BDD!$B:$B), "")</f>
        <v/>
      </c>
      <c r="E31" s="67" t="str">
        <f>IFERROR(_xlfn.XLOOKUP($C31,BDD!$L:$L,BDD!$G:$G),"")</f>
        <v/>
      </c>
      <c r="F31" s="68" t="str">
        <f>IF($E31="","",100%-(2023-YEAR($B31))*$L$21)</f>
        <v/>
      </c>
      <c r="G31" s="68" t="str">
        <f>IF($E31="","",100%-(AVEDEV($E31,$L$18)*2)*$L$24)</f>
        <v/>
      </c>
      <c r="H31" s="67" t="str">
        <f t="shared" si="6"/>
        <v/>
      </c>
      <c r="I31" s="69" t="e">
        <f t="shared" si="7"/>
        <v>#VALUE!</v>
      </c>
      <c r="J31" s="43"/>
    </row>
    <row r="32" spans="1:13" outlineLevel="1" x14ac:dyDescent="0.25">
      <c r="A32" s="40"/>
      <c r="B32" s="34" t="e">
        <f>_xlfn.XLOOKUP($C32,BDD!L:L,BDD!A:A,)</f>
        <v>#N/A</v>
      </c>
      <c r="C32" s="66" t="s">
        <v>27</v>
      </c>
      <c r="D32" s="67" t="str">
        <f>IFERROR(_xlfn.XLOOKUP($C32,BDD!$L:$L,BDD!$B:$B), "")</f>
        <v/>
      </c>
      <c r="E32" s="67" t="str">
        <f>IFERROR(_xlfn.XLOOKUP($C32,BDD!$L:$L,BDD!$G:$G),"")</f>
        <v/>
      </c>
      <c r="F32" s="68" t="str">
        <f>IF($E32="","",100%-(2023-YEAR($B32))*$L$21)</f>
        <v/>
      </c>
      <c r="G32" s="68" t="str">
        <f>IF($E32="","",100%-(AVEDEV($E32,$L$18)*2)*$L$24)</f>
        <v/>
      </c>
      <c r="H32" s="67" t="str">
        <f t="shared" si="6"/>
        <v/>
      </c>
      <c r="I32" s="69" t="e">
        <f t="shared" si="7"/>
        <v>#VALUE!</v>
      </c>
      <c r="J32" s="43"/>
    </row>
    <row r="33" spans="1:10" outlineLevel="1" x14ac:dyDescent="0.25">
      <c r="A33" s="40"/>
      <c r="B33" s="70" t="e">
        <f>_xlfn.XLOOKUP($C33,BDD!L:L,BDD!A:A,)</f>
        <v>#N/A</v>
      </c>
      <c r="C33" s="71" t="s">
        <v>19</v>
      </c>
      <c r="D33" s="72" t="str">
        <f>IFERROR(_xlfn.XLOOKUP($C33,BDD!$L:$L,BDD!$B:$B), "")</f>
        <v/>
      </c>
      <c r="E33" s="72" t="str">
        <f>IFERROR(_xlfn.XLOOKUP($C33,BDD!$L:$L,BDD!$G:$G),"")</f>
        <v/>
      </c>
      <c r="F33" s="73" t="str">
        <f>IF($E33="","",100%-(2023-YEAR($B33))*$L$21)</f>
        <v/>
      </c>
      <c r="G33" s="73" t="str">
        <f>IF($E33="","",100%-(AVEDEV($E33,$L$18)*2)*$L$24)</f>
        <v/>
      </c>
      <c r="H33" s="72" t="str">
        <f t="shared" si="6"/>
        <v/>
      </c>
      <c r="I33" s="74" t="e">
        <f t="shared" si="7"/>
        <v>#VALUE!</v>
      </c>
      <c r="J33" s="43"/>
    </row>
    <row r="34" spans="1:10" x14ac:dyDescent="0.25">
      <c r="A34" s="40"/>
      <c r="B34" s="75" t="s">
        <v>12</v>
      </c>
      <c r="C34" s="76" t="s">
        <v>59</v>
      </c>
      <c r="D34" s="77" t="e">
        <f>AVERAGE(D31:D33)</f>
        <v>#DIV/0!</v>
      </c>
      <c r="E34" s="77" t="e">
        <f>AVERAGE(E31:E33)</f>
        <v>#DIV/0!</v>
      </c>
      <c r="F34" s="78" t="e">
        <f>AVERAGE(F31:F33)</f>
        <v>#DIV/0!</v>
      </c>
      <c r="G34" s="78" t="e">
        <f t="shared" ref="G34" si="8">AVERAGE(G31:G33)</f>
        <v>#DIV/0!</v>
      </c>
      <c r="H34" s="77" t="e">
        <f>AVERAGE(H31:H33)</f>
        <v>#DIV/0!</v>
      </c>
      <c r="I34" s="79" t="e">
        <f>AVERAGE(I31:I33)</f>
        <v>#VALUE!</v>
      </c>
      <c r="J34" s="43"/>
    </row>
    <row r="35" spans="1:10" outlineLevel="1" x14ac:dyDescent="0.25">
      <c r="A35" s="40"/>
      <c r="B35" s="70" t="e">
        <f>_xlfn.XLOOKUP($C35,BDD!L:L,BDD!A:A,)</f>
        <v>#N/A</v>
      </c>
      <c r="C35" s="71" t="s">
        <v>16</v>
      </c>
      <c r="D35" s="72" t="str">
        <f>IFERROR(_xlfn.XLOOKUP($C35,BDD!$L:$L,BDD!$B:$B), "")</f>
        <v/>
      </c>
      <c r="E35" s="72" t="str">
        <f>IFERROR(_xlfn.XLOOKUP($C35,BDD!$L:$L,BDD!$G:$G),"")</f>
        <v/>
      </c>
      <c r="F35" s="73" t="str">
        <f>IF($E35="","",100%-(2023-YEAR($B35))*$L$21)</f>
        <v/>
      </c>
      <c r="G35" s="73" t="str">
        <f>IF($E35="","",100%-(AVEDEV($E35,$L$18)*2)*$L$24)</f>
        <v/>
      </c>
      <c r="H35" s="72" t="str">
        <f t="shared" si="6"/>
        <v/>
      </c>
      <c r="I35" s="74" t="e">
        <f t="shared" si="7"/>
        <v>#VALUE!</v>
      </c>
      <c r="J35" s="43"/>
    </row>
    <row r="36" spans="1:10" x14ac:dyDescent="0.25">
      <c r="A36" s="40"/>
      <c r="B36" s="75" t="s">
        <v>12</v>
      </c>
      <c r="C36" s="76" t="s">
        <v>60</v>
      </c>
      <c r="D36" s="77" t="str">
        <f t="shared" ref="D36:I36" si="9">D35</f>
        <v/>
      </c>
      <c r="E36" s="77" t="str">
        <f t="shared" si="9"/>
        <v/>
      </c>
      <c r="F36" s="78" t="str">
        <f t="shared" si="9"/>
        <v/>
      </c>
      <c r="G36" s="78" t="str">
        <f t="shared" si="9"/>
        <v/>
      </c>
      <c r="H36" s="77" t="str">
        <f t="shared" si="9"/>
        <v/>
      </c>
      <c r="I36" s="79" t="e">
        <f t="shared" si="9"/>
        <v>#VALUE!</v>
      </c>
      <c r="J36" s="43"/>
    </row>
    <row r="37" spans="1:10" outlineLevel="1" x14ac:dyDescent="0.25">
      <c r="A37" s="40"/>
      <c r="B37" s="34" t="e">
        <f>_xlfn.XLOOKUP($C37,BDD!L:L,BDD!A:A,)</f>
        <v>#N/A</v>
      </c>
      <c r="C37" s="66" t="s">
        <v>30</v>
      </c>
      <c r="D37" s="67" t="str">
        <f>IFERROR(_xlfn.XLOOKUP($C37,BDD!$L:$L,BDD!$B:$B), "")</f>
        <v/>
      </c>
      <c r="E37" s="67" t="str">
        <f>IFERROR(_xlfn.XLOOKUP($C37,BDD!$L:$L,BDD!$G:$G),"")</f>
        <v/>
      </c>
      <c r="F37" s="68" t="str">
        <f t="shared" ref="F37:F45" si="10">IF($E37="","",100%-(2023-YEAR($B37))*$L$21)</f>
        <v/>
      </c>
      <c r="G37" s="68" t="str">
        <f t="shared" ref="G37:G45" si="11">IF($E37="","",100%-(AVEDEV($E37,$L$18)*2)*$L$24)</f>
        <v/>
      </c>
      <c r="H37" s="67" t="str">
        <f t="shared" si="6"/>
        <v/>
      </c>
      <c r="I37" s="69" t="e">
        <f t="shared" si="7"/>
        <v>#VALUE!</v>
      </c>
      <c r="J37" s="43"/>
    </row>
    <row r="38" spans="1:10" outlineLevel="1" x14ac:dyDescent="0.25">
      <c r="A38" s="40"/>
      <c r="B38" s="34" t="e">
        <f>_xlfn.XLOOKUP($C38,BDD!L:L,BDD!A:A,)</f>
        <v>#N/A</v>
      </c>
      <c r="C38" s="66" t="s">
        <v>18</v>
      </c>
      <c r="D38" s="67" t="str">
        <f>IFERROR(_xlfn.XLOOKUP($C38,BDD!$L:$L,BDD!$B:$B), "")</f>
        <v/>
      </c>
      <c r="E38" s="67" t="str">
        <f>IFERROR(_xlfn.XLOOKUP($C38,BDD!$L:$L,BDD!$G:$G),"")</f>
        <v/>
      </c>
      <c r="F38" s="68" t="str">
        <f t="shared" si="10"/>
        <v/>
      </c>
      <c r="G38" s="68" t="str">
        <f t="shared" si="11"/>
        <v/>
      </c>
      <c r="H38" s="67" t="str">
        <f t="shared" si="6"/>
        <v/>
      </c>
      <c r="I38" s="69" t="e">
        <f t="shared" si="7"/>
        <v>#VALUE!</v>
      </c>
      <c r="J38" s="43"/>
    </row>
    <row r="39" spans="1:10" outlineLevel="1" x14ac:dyDescent="0.25">
      <c r="A39" s="40"/>
      <c r="B39" s="34" t="e">
        <f>_xlfn.XLOOKUP($C39,BDD!L:L,BDD!A:A,)</f>
        <v>#N/A</v>
      </c>
      <c r="C39" s="66" t="s">
        <v>21</v>
      </c>
      <c r="D39" s="67" t="str">
        <f>IFERROR(_xlfn.XLOOKUP($C39,BDD!$L:$L,BDD!$B:$B), "")</f>
        <v/>
      </c>
      <c r="E39" s="67" t="str">
        <f>IFERROR(_xlfn.XLOOKUP($C39,BDD!$L:$L,BDD!$G:$G),"")</f>
        <v/>
      </c>
      <c r="F39" s="68" t="str">
        <f t="shared" si="10"/>
        <v/>
      </c>
      <c r="G39" s="68" t="str">
        <f t="shared" si="11"/>
        <v/>
      </c>
      <c r="H39" s="67" t="str">
        <f t="shared" si="6"/>
        <v/>
      </c>
      <c r="I39" s="69" t="e">
        <f t="shared" si="7"/>
        <v>#VALUE!</v>
      </c>
      <c r="J39" s="43"/>
    </row>
    <row r="40" spans="1:10" outlineLevel="1" x14ac:dyDescent="0.25">
      <c r="A40" s="40"/>
      <c r="B40" s="34" t="e">
        <f>_xlfn.XLOOKUP($C40,BDD!L:L,BDD!A:A,)</f>
        <v>#N/A</v>
      </c>
      <c r="C40" s="66" t="s">
        <v>20</v>
      </c>
      <c r="D40" s="67" t="str">
        <f>IFERROR(_xlfn.XLOOKUP($C40,BDD!$L:$L,BDD!$B:$B), "")</f>
        <v/>
      </c>
      <c r="E40" s="67" t="str">
        <f>IFERROR(_xlfn.XLOOKUP($C40,BDD!$L:$L,BDD!$G:$G),"")</f>
        <v/>
      </c>
      <c r="F40" s="68" t="str">
        <f t="shared" si="10"/>
        <v/>
      </c>
      <c r="G40" s="68" t="str">
        <f t="shared" si="11"/>
        <v/>
      </c>
      <c r="H40" s="67" t="str">
        <f t="shared" si="6"/>
        <v/>
      </c>
      <c r="I40" s="69" t="e">
        <f t="shared" si="7"/>
        <v>#VALUE!</v>
      </c>
      <c r="J40" s="43"/>
    </row>
    <row r="41" spans="1:10" outlineLevel="1" x14ac:dyDescent="0.25">
      <c r="A41" s="40"/>
      <c r="B41" s="34" t="e">
        <f>_xlfn.XLOOKUP($C41,BDD!L:L,BDD!A:A,)</f>
        <v>#N/A</v>
      </c>
      <c r="C41" s="66" t="s">
        <v>24</v>
      </c>
      <c r="D41" s="67" t="str">
        <f>IFERROR(_xlfn.XLOOKUP($C41,BDD!$L:$L,BDD!$B:$B), "")</f>
        <v/>
      </c>
      <c r="E41" s="67" t="str">
        <f>IFERROR(_xlfn.XLOOKUP($C41,BDD!$L:$L,BDD!$G:$G),"")</f>
        <v/>
      </c>
      <c r="F41" s="68" t="str">
        <f t="shared" si="10"/>
        <v/>
      </c>
      <c r="G41" s="68" t="str">
        <f t="shared" si="11"/>
        <v/>
      </c>
      <c r="H41" s="67" t="str">
        <f t="shared" si="6"/>
        <v/>
      </c>
      <c r="I41" s="69" t="e">
        <f t="shared" si="7"/>
        <v>#VALUE!</v>
      </c>
      <c r="J41" s="43"/>
    </row>
    <row r="42" spans="1:10" outlineLevel="1" x14ac:dyDescent="0.25">
      <c r="A42" s="40"/>
      <c r="B42" s="34" t="e">
        <f>_xlfn.XLOOKUP($C42,BDD!L:L,BDD!A:A,)</f>
        <v>#N/A</v>
      </c>
      <c r="C42" s="66" t="s">
        <v>29</v>
      </c>
      <c r="D42" s="67" t="str">
        <f>IFERROR(_xlfn.XLOOKUP($C42,BDD!$L:$L,BDD!$B:$B), "")</f>
        <v/>
      </c>
      <c r="E42" s="67" t="str">
        <f>IFERROR(_xlfn.XLOOKUP($C42,BDD!$L:$L,BDD!$G:$G),"")</f>
        <v/>
      </c>
      <c r="F42" s="68" t="str">
        <f t="shared" si="10"/>
        <v/>
      </c>
      <c r="G42" s="68" t="str">
        <f t="shared" si="11"/>
        <v/>
      </c>
      <c r="H42" s="67" t="str">
        <f t="shared" si="6"/>
        <v/>
      </c>
      <c r="I42" s="69" t="e">
        <f t="shared" si="7"/>
        <v>#VALUE!</v>
      </c>
      <c r="J42" s="43"/>
    </row>
    <row r="43" spans="1:10" outlineLevel="1" x14ac:dyDescent="0.25">
      <c r="A43" s="40"/>
      <c r="B43" s="34" t="e">
        <f>_xlfn.XLOOKUP($C43,BDD!L:L,BDD!A:A,)</f>
        <v>#N/A</v>
      </c>
      <c r="C43" s="66" t="s">
        <v>22</v>
      </c>
      <c r="D43" s="67" t="str">
        <f>IFERROR(_xlfn.XLOOKUP($C43,BDD!$L:$L,BDD!$B:$B), "")</f>
        <v/>
      </c>
      <c r="E43" s="67" t="str">
        <f>IFERROR(_xlfn.XLOOKUP($C43,BDD!$L:$L,BDD!$G:$G),"")</f>
        <v/>
      </c>
      <c r="F43" s="68" t="str">
        <f t="shared" si="10"/>
        <v/>
      </c>
      <c r="G43" s="68" t="str">
        <f t="shared" si="11"/>
        <v/>
      </c>
      <c r="H43" s="67" t="str">
        <f t="shared" si="6"/>
        <v/>
      </c>
      <c r="I43" s="69" t="e">
        <f t="shared" si="7"/>
        <v>#VALUE!</v>
      </c>
      <c r="J43" s="43"/>
    </row>
    <row r="44" spans="1:10" outlineLevel="1" x14ac:dyDescent="0.25">
      <c r="A44" s="40"/>
      <c r="B44" s="34" t="e">
        <f>_xlfn.XLOOKUP($C44,BDD!L:L,BDD!A:A,)</f>
        <v>#N/A</v>
      </c>
      <c r="C44" s="66" t="s">
        <v>24</v>
      </c>
      <c r="D44" s="67" t="str">
        <f>IFERROR(_xlfn.XLOOKUP($C44,BDD!$L:$L,BDD!$B:$B), "")</f>
        <v/>
      </c>
      <c r="E44" s="67" t="str">
        <f>IFERROR(_xlfn.XLOOKUP($C44,BDD!$L:$L,BDD!$G:$G),"")</f>
        <v/>
      </c>
      <c r="F44" s="68" t="str">
        <f t="shared" si="10"/>
        <v/>
      </c>
      <c r="G44" s="68" t="str">
        <f t="shared" si="11"/>
        <v/>
      </c>
      <c r="H44" s="67" t="str">
        <f t="shared" si="6"/>
        <v/>
      </c>
      <c r="I44" s="69" t="e">
        <f t="shared" si="7"/>
        <v>#VALUE!</v>
      </c>
      <c r="J44" s="43"/>
    </row>
    <row r="45" spans="1:10" outlineLevel="1" x14ac:dyDescent="0.25">
      <c r="A45" s="40"/>
      <c r="B45" s="70" t="e">
        <f>_xlfn.XLOOKUP($C45,BDD!L:L,BDD!A:A,)</f>
        <v>#N/A</v>
      </c>
      <c r="C45" s="71" t="s">
        <v>31</v>
      </c>
      <c r="D45" s="72" t="str">
        <f>IFERROR(_xlfn.XLOOKUP($C45,BDD!$L:$L,BDD!$B:$B), "")</f>
        <v/>
      </c>
      <c r="E45" s="72" t="str">
        <f>IFERROR(_xlfn.XLOOKUP($C45,BDD!$L:$L,BDD!$G:$G),"")</f>
        <v/>
      </c>
      <c r="F45" s="73" t="str">
        <f t="shared" si="10"/>
        <v/>
      </c>
      <c r="G45" s="73" t="str">
        <f t="shared" si="11"/>
        <v/>
      </c>
      <c r="H45" s="72" t="str">
        <f t="shared" si="6"/>
        <v/>
      </c>
      <c r="I45" s="74" t="e">
        <f t="shared" si="7"/>
        <v>#VALUE!</v>
      </c>
      <c r="J45" s="43"/>
    </row>
    <row r="46" spans="1:10" x14ac:dyDescent="0.25">
      <c r="A46" s="40"/>
      <c r="B46" s="75" t="s">
        <v>12</v>
      </c>
      <c r="C46" s="76" t="s">
        <v>61</v>
      </c>
      <c r="D46" s="77" t="e">
        <f>AVERAGE(D37:D45)</f>
        <v>#DIV/0!</v>
      </c>
      <c r="E46" s="77" t="e">
        <f>AVERAGE(E37:E45)</f>
        <v>#DIV/0!</v>
      </c>
      <c r="F46" s="78" t="e">
        <f>AVERAGE(F37:F45)</f>
        <v>#DIV/0!</v>
      </c>
      <c r="G46" s="78" t="e">
        <f>AVERAGE(G37:G45)</f>
        <v>#DIV/0!</v>
      </c>
      <c r="H46" s="77" t="e">
        <f>AVERAGE(H37:H45)</f>
        <v>#DIV/0!</v>
      </c>
      <c r="I46" s="79" t="e">
        <f t="shared" ref="I46" si="12">AVERAGE(I37:I45)</f>
        <v>#VALUE!</v>
      </c>
      <c r="J46" s="43"/>
    </row>
    <row r="47" spans="1:10" x14ac:dyDescent="0.25">
      <c r="A47" s="40"/>
      <c r="B47" s="55" t="s">
        <v>12</v>
      </c>
      <c r="C47" s="85" t="s">
        <v>58</v>
      </c>
      <c r="D47" s="56" t="e">
        <f>AVERAGE(D30,D34,D36,D46)</f>
        <v>#DIV/0!</v>
      </c>
      <c r="E47" s="56" t="e">
        <f t="shared" ref="E47:I47" si="13">AVERAGE(E30,E34,E36,E46)</f>
        <v>#DIV/0!</v>
      </c>
      <c r="F47" s="57" t="e">
        <f t="shared" si="13"/>
        <v>#DIV/0!</v>
      </c>
      <c r="G47" s="57" t="e">
        <f t="shared" si="13"/>
        <v>#DIV/0!</v>
      </c>
      <c r="H47" s="56" t="e">
        <f t="shared" si="13"/>
        <v>#DIV/0!</v>
      </c>
      <c r="I47" s="58" t="e">
        <f t="shared" si="13"/>
        <v>#VALUE!</v>
      </c>
      <c r="J47" s="43"/>
    </row>
    <row r="48" spans="1:10" x14ac:dyDescent="0.25">
      <c r="B48" s="45"/>
      <c r="C48" s="45"/>
      <c r="D48" s="45"/>
      <c r="E48" s="45"/>
      <c r="F48" s="45"/>
      <c r="G48" s="45"/>
      <c r="H48" s="45"/>
      <c r="I48" s="60"/>
    </row>
  </sheetData>
  <mergeCells count="1">
    <mergeCell ref="B23:I23"/>
  </mergeCells>
  <conditionalFormatting sqref="C3:C16">
    <cfRule type="expression" dxfId="11" priority="5">
      <formula>$C2 = "Adresse"</formula>
    </cfRule>
  </conditionalFormatting>
  <conditionalFormatting sqref="C3:C17">
    <cfRule type="expression" dxfId="10" priority="13">
      <formula>AND(C4 = "", C3 &lt;&gt; "")</formula>
    </cfRule>
    <cfRule type="expression" dxfId="9" priority="14">
      <formula>$C3 &lt;&gt; ""</formula>
    </cfRule>
  </conditionalFormatting>
  <conditionalFormatting sqref="D3:D17">
    <cfRule type="expression" dxfId="8" priority="11">
      <formula>AND($D4 = "",$D3 &lt;&gt; "")</formula>
    </cfRule>
    <cfRule type="expression" dxfId="7" priority="12">
      <formula>$D3 &lt;&gt; ""</formula>
    </cfRule>
  </conditionalFormatting>
  <conditionalFormatting sqref="E3:G17">
    <cfRule type="expression" dxfId="6" priority="7">
      <formula>AND($E3 &lt;&gt; "", $E4 = "")</formula>
    </cfRule>
    <cfRule type="expression" dxfId="5" priority="10">
      <formula>$E3 &lt;&gt; ""</formula>
    </cfRule>
  </conditionalFormatting>
  <conditionalFormatting sqref="H3:I16">
    <cfRule type="expression" dxfId="4" priority="1">
      <formula>$H3 = ""</formula>
    </cfRule>
    <cfRule type="expression" dxfId="3" priority="2">
      <formula>$H2 = "Valeur foncière estimé"</formula>
    </cfRule>
  </conditionalFormatting>
  <conditionalFormatting sqref="H3:I17">
    <cfRule type="expression" dxfId="2" priority="3">
      <formula>AND($H3 &lt;&gt; "", $H4 = "")</formula>
    </cfRule>
    <cfRule type="expression" dxfId="1" priority="4">
      <formula>$H3 &lt;&gt; ""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List Box 2">
              <controlPr defaultSize="0" autoLine="0" autoPict="0">
                <anchor moveWithCells="1">
                  <from>
                    <xdr:col>9</xdr:col>
                    <xdr:colOff>533400</xdr:colOff>
                    <xdr:row>0</xdr:row>
                    <xdr:rowOff>0</xdr:rowOff>
                  </from>
                  <to>
                    <xdr:col>11</xdr:col>
                    <xdr:colOff>104775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2D79EC5A-AE6A-4324-A519-C3DF2B94AF58}">
            <xm:f>Référence!$A$1 = 2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404E-F937-4584-A254-94F0756423D5}">
  <dimension ref="A1:A5"/>
  <sheetViews>
    <sheetView workbookViewId="0">
      <selection activeCell="B2" sqref="B2"/>
    </sheetView>
  </sheetViews>
  <sheetFormatPr baseColWidth="10" defaultColWidth="11.42578125" defaultRowHeight="15" x14ac:dyDescent="0.25"/>
  <sheetData>
    <row r="1" spans="1:1" x14ac:dyDescent="0.25">
      <c r="A1" t="s">
        <v>54</v>
      </c>
    </row>
    <row r="2" spans="1:1" x14ac:dyDescent="0.25">
      <c r="A2" t="s">
        <v>50</v>
      </c>
    </row>
    <row r="4" spans="1:1" x14ac:dyDescent="0.25">
      <c r="A4" t="s">
        <v>13</v>
      </c>
    </row>
    <row r="5" spans="1:1" x14ac:dyDescent="0.25">
      <c r="A5" t="s">
        <v>62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06A03C3-99CC-4C9D-9646-E97970D8308B}">
            <xm:f>Référence!$A$1 = 2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m:sqref>A1:L5 N1:XFD5 A6:XFD1048576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Référence</vt:lpstr>
      <vt:lpstr>BDD</vt:lpstr>
      <vt:lpstr>Prevision</vt:lpstr>
      <vt:lpstr>AFaire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 llerre</dc:creator>
  <cp:lastModifiedBy>Jérémy Lenglet</cp:lastModifiedBy>
  <dcterms:created xsi:type="dcterms:W3CDTF">2024-06-20T17:29:53Z</dcterms:created>
  <dcterms:modified xsi:type="dcterms:W3CDTF">2024-12-10T15:11:12Z</dcterms:modified>
</cp:coreProperties>
</file>