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ZDSTj8O52DhKVq72PQbRdpCRZCw=="/>
    </ext>
  </extLst>
</workbook>
</file>

<file path=xl/sharedStrings.xml><?xml version="1.0" encoding="utf-8"?>
<sst xmlns="http://schemas.openxmlformats.org/spreadsheetml/2006/main" count="124" uniqueCount="94">
  <si>
    <t>Matriz de Marco de Trabajo "Hogar Feliz"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</si>
  <si>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</si>
  <si>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</si>
  <si>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</si>
  <si>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</si>
  <si>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</si>
  <si>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</si>
  <si>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</si>
  <si>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</si>
  <si>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</si>
  <si>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</si>
  <si>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</si>
  <si>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</si>
  <si>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</si>
  <si>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</si>
  <si>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</si>
  <si>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deberá registrar los datos correspondientes (persona que requiere cuidado, número de horas, fecha, persona que está a cargo del cuidado, dirección, medicinas que toma el paciente).</t>
  </si>
  <si>
    <t>Registrar los datos.</t>
  </si>
  <si>
    <t xml:space="preserve">Almacenar los datos del paciente  </t>
  </si>
  <si>
    <t xml:space="preserve">Cliente </t>
  </si>
  <si>
    <t>Solicitar los datos del cliente.</t>
  </si>
  <si>
    <t>Jose</t>
  </si>
  <si>
    <t>Alta</t>
  </si>
  <si>
    <t>Terminado</t>
  </si>
  <si>
    <t>Rellenar toda la información requerida.</t>
  </si>
  <si>
    <t>Ingreso de datos</t>
  </si>
  <si>
    <t>REQ002</t>
  </si>
  <si>
    <t>Calcular el valor a pagar según el número de horas del servicio y confirmar el pago.</t>
  </si>
  <si>
    <t>Calcular y confirmar el valor total de pago generado por horas.</t>
  </si>
  <si>
    <t>Obtener el monto de ingreso a la empresa.</t>
  </si>
  <si>
    <t>Cliente</t>
  </si>
  <si>
    <t>Realizar los cálculos correspondientes para el pago.</t>
  </si>
  <si>
    <t>Tania</t>
  </si>
  <si>
    <t>Mostar el monto total a pagar.</t>
  </si>
  <si>
    <t xml:space="preserve">Calculo del total a pagar por el servicio de Horas </t>
  </si>
  <si>
    <t>REQ003</t>
  </si>
  <si>
    <t>Realizar un sistema para que el personal de enfermería postule al cargo, también debe guardar la experiencia que este tiene.</t>
  </si>
  <si>
    <t>Mostrar la información del personal seleccionado que brindará el servicio.</t>
  </si>
  <si>
    <t xml:space="preserve">Conocer la información del personal postulante. </t>
  </si>
  <si>
    <t>Personal de enfermería</t>
  </si>
  <si>
    <t>Mostrar una lista del personal de enfermería adecuado.</t>
  </si>
  <si>
    <t>Lenin</t>
  </si>
  <si>
    <t xml:space="preserve">Seleccionar el personal que cumpla con los requisitos. </t>
  </si>
  <si>
    <t>Postulación del personal</t>
  </si>
  <si>
    <t>REQ004</t>
  </si>
  <si>
    <t>El sistema debe permitir la selección de uno de los miembros del personal que postularon al cargo.</t>
  </si>
  <si>
    <t>Solicitar el ingreso de un código correspondiente al personal postulante.</t>
  </si>
  <si>
    <t>Seleccionar el personal adecuado para el servicio.</t>
  </si>
  <si>
    <t xml:space="preserve">Mostrar en pantalla el texto que solicite el ingreso de un código correspondiente a uno de los miebros del personal postulante. </t>
  </si>
  <si>
    <t xml:space="preserve">Comparando el número ingresado con los códigos correspondientes del personal. </t>
  </si>
  <si>
    <t>Selección del personal para el cargo mediante codigo</t>
  </si>
  <si>
    <t>REQ005</t>
  </si>
  <si>
    <t>El sistema deberá generar el recibo de acuerdo al servicio de personal de enfermería.</t>
  </si>
  <si>
    <t>Obtener el recibo del total de dinero que se pagara al personal de enfermería</t>
  </si>
  <si>
    <t>Mostrar el monto total de pago que le corresponde al personal de enfermería</t>
  </si>
  <si>
    <t>Obtener el recibo correspondiente</t>
  </si>
  <si>
    <t>Mostrar en pantalla el recibo</t>
  </si>
  <si>
    <t>Generar recibo</t>
  </si>
  <si>
    <t>REQ006</t>
  </si>
  <si>
    <t xml:space="preserve">El sistema deberá calcular el pago del personal y la comisión de la empresa por la atención brindada. </t>
  </si>
  <si>
    <t>Calcular los ingresos generados por los servicios.</t>
  </si>
  <si>
    <t>Calcular los ingresos.</t>
  </si>
  <si>
    <t xml:space="preserve">Cliente y personal </t>
  </si>
  <si>
    <t>Realizar los cálculos correspondientes del costo respecto a la cantidad de horas.</t>
  </si>
  <si>
    <t>En proceso</t>
  </si>
  <si>
    <t>Mostrar el costo del servicio total.</t>
  </si>
  <si>
    <t>Cálculo de ingresos generados por la atencion brindada</t>
  </si>
  <si>
    <t>REQ007</t>
  </si>
  <si>
    <t xml:space="preserve">El sistema deberá generar un encuesta de satisfacción del cliente y guardarlo como referencia del personal. </t>
  </si>
  <si>
    <t>Conocer la calidad del servicio brindado.</t>
  </si>
  <si>
    <t>Conocer la calidad del servicio.</t>
  </si>
  <si>
    <t>Realizar una encuesta del servicio brindado.</t>
  </si>
  <si>
    <t>Ingresar valores correspondientes al nivel de satisfacción.</t>
  </si>
  <si>
    <t>Encuesta de calidad sobre el servicio brindado</t>
  </si>
  <si>
    <t>REQ008</t>
  </si>
  <si>
    <t>El sistema deberá generar un reporte de los pacientes atendidos en el día, el seguimiento del paciente, el ingreso de la empresa y el pago de la enfermera.</t>
  </si>
  <si>
    <t>Mostrar un reporte de salida .</t>
  </si>
  <si>
    <t>Conocer la información final del servicio brindado.</t>
  </si>
  <si>
    <t>Mostrar un lista con los datos correspondientes</t>
  </si>
  <si>
    <t>Mostrar un reporte de los datos obtenidos.</t>
  </si>
  <si>
    <t>Reporte de salida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</si>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</sst>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0.0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5" numFmtId="0" xfId="0" applyBorder="1" applyFont="1"/>
    <xf borderId="5" fillId="0" fontId="6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shrinkToFit="0" vertical="center" wrapText="1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8" fillId="3" fontId="9" numFmtId="0" xfId="0" applyAlignment="1" applyBorder="1" applyFill="1" applyFont="1">
      <alignment horizontal="center" shrinkToFit="0" vertical="center" wrapText="1"/>
    </xf>
    <xf borderId="9" fillId="0" fontId="10" numFmtId="0" xfId="0" applyBorder="1" applyFont="1"/>
    <xf borderId="10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11" fillId="3" fontId="0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2" fillId="3" fontId="1" numFmtId="0" xfId="0" applyBorder="1" applyFont="1"/>
    <xf borderId="12" fillId="3" fontId="0" numFmtId="0" xfId="0" applyBorder="1" applyFont="1"/>
    <xf borderId="13" fillId="3" fontId="0" numFmtId="0" xfId="0" applyBorder="1" applyFont="1"/>
    <xf borderId="14" fillId="3" fontId="0" numFmtId="0" xfId="0" applyBorder="1" applyFont="1"/>
    <xf borderId="5" fillId="4" fontId="11" numFmtId="0" xfId="0" applyAlignment="1" applyBorder="1" applyFill="1" applyFont="1">
      <alignment horizontal="center" vertical="center"/>
    </xf>
    <xf borderId="15" fillId="3" fontId="12" numFmtId="0" xfId="0" applyAlignment="1" applyBorder="1" applyFont="1">
      <alignment vertical="center"/>
    </xf>
    <xf borderId="8" fillId="4" fontId="11" numFmtId="0" xfId="0" applyAlignment="1" applyBorder="1" applyFont="1">
      <alignment horizontal="center" vertical="center"/>
    </xf>
    <xf borderId="15" fillId="3" fontId="0" numFmtId="0" xfId="0" applyBorder="1" applyFont="1"/>
    <xf borderId="16" fillId="3" fontId="0" numFmtId="0" xfId="0" applyBorder="1" applyFont="1"/>
    <xf borderId="5" fillId="5" fontId="13" numFmtId="0" xfId="0" applyAlignment="1" applyBorder="1" applyFill="1" applyFont="1">
      <alignment horizontal="center" readingOrder="0" vertical="center"/>
    </xf>
    <xf borderId="15" fillId="3" fontId="1" numFmtId="0" xfId="0" applyAlignment="1" applyBorder="1" applyFont="1">
      <alignment shrinkToFit="0" vertical="center" wrapText="1"/>
    </xf>
    <xf borderId="8" fillId="5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vertical="center"/>
    </xf>
    <xf borderId="15" fillId="3" fontId="13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5" fillId="5" fontId="13" numFmtId="0" xfId="0" applyAlignment="1" applyBorder="1" applyFont="1">
      <alignment horizontal="center" vertical="center"/>
    </xf>
    <xf borderId="17" fillId="6" fontId="11" numFmtId="0" xfId="0" applyAlignment="1" applyBorder="1" applyFill="1" applyFont="1">
      <alignment horizontal="center" vertical="center"/>
    </xf>
    <xf borderId="18" fillId="5" fontId="1" numFmtId="0" xfId="0" applyAlignment="1" applyBorder="1" applyFont="1">
      <alignment horizontal="center" shrinkToFit="0" vertical="center" wrapText="1"/>
    </xf>
    <xf borderId="19" fillId="0" fontId="10" numFmtId="0" xfId="0" applyBorder="1" applyFont="1"/>
    <xf borderId="20" fillId="0" fontId="10" numFmtId="0" xfId="0" applyBorder="1" applyFont="1"/>
    <xf borderId="18" fillId="5" fontId="1" numFmtId="0" xfId="0" applyAlignment="1" applyBorder="1" applyFont="1">
      <alignment horizontal="center" vertical="center"/>
    </xf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18" fillId="7" fontId="14" numFmtId="0" xfId="0" applyAlignment="1" applyBorder="1" applyFill="1" applyFont="1">
      <alignment horizontal="center" vertical="center"/>
    </xf>
    <xf borderId="28" fillId="2" fontId="13" numFmtId="0" xfId="0" applyAlignment="1" applyBorder="1" applyFont="1">
      <alignment horizontal="center" vertical="center"/>
    </xf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32" fillId="0" fontId="10" numFmtId="0" xfId="0" applyBorder="1" applyFont="1"/>
    <xf borderId="33" fillId="0" fontId="10" numFmtId="0" xfId="0" applyBorder="1" applyFont="1"/>
    <xf borderId="18" fillId="4" fontId="11" numFmtId="0" xfId="0" applyAlignment="1" applyBorder="1" applyFont="1">
      <alignment horizontal="center" vertical="center"/>
    </xf>
    <xf borderId="34" fillId="3" fontId="0" numFmtId="0" xfId="0" applyBorder="1" applyFont="1"/>
    <xf borderId="35" fillId="3" fontId="0" numFmtId="0" xfId="0" applyBorder="1" applyFont="1"/>
    <xf borderId="36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3" width="28.5"/>
    <col customWidth="1" min="4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83.2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>
        <v>1.0</v>
      </c>
      <c r="J6" s="11">
        <v>44271.0</v>
      </c>
      <c r="K6" s="10" t="s">
        <v>22</v>
      </c>
      <c r="L6" s="12" t="s">
        <v>23</v>
      </c>
      <c r="M6" s="9" t="s">
        <v>24</v>
      </c>
      <c r="N6" s="13"/>
      <c r="O6" s="9" t="s">
        <v>25</v>
      </c>
    </row>
    <row r="7" ht="63.75" customHeight="1">
      <c r="B7" s="8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32</v>
      </c>
      <c r="I7" s="12">
        <v>1.0</v>
      </c>
      <c r="J7" s="11">
        <v>44271.0</v>
      </c>
      <c r="K7" s="10" t="s">
        <v>22</v>
      </c>
      <c r="L7" s="12" t="s">
        <v>23</v>
      </c>
      <c r="M7" s="14" t="s">
        <v>33</v>
      </c>
      <c r="N7" s="15"/>
      <c r="O7" s="9" t="s">
        <v>34</v>
      </c>
    </row>
    <row r="8" ht="78.0" customHeight="1">
      <c r="B8" s="8" t="s">
        <v>35</v>
      </c>
      <c r="C8" s="9" t="s">
        <v>36</v>
      </c>
      <c r="D8" s="9" t="s">
        <v>37</v>
      </c>
      <c r="E8" s="9" t="s">
        <v>38</v>
      </c>
      <c r="F8" s="9" t="s">
        <v>39</v>
      </c>
      <c r="G8" s="9" t="s">
        <v>40</v>
      </c>
      <c r="H8" s="9" t="s">
        <v>41</v>
      </c>
      <c r="I8" s="10">
        <v>1.0</v>
      </c>
      <c r="J8" s="11">
        <v>44277.0</v>
      </c>
      <c r="K8" s="10" t="s">
        <v>22</v>
      </c>
      <c r="L8" s="16" t="s">
        <v>23</v>
      </c>
      <c r="M8" s="17" t="s">
        <v>42</v>
      </c>
      <c r="N8" s="18"/>
      <c r="O8" s="19" t="s">
        <v>43</v>
      </c>
    </row>
    <row r="9" ht="66.75" customHeight="1">
      <c r="B9" s="8" t="s">
        <v>44</v>
      </c>
      <c r="C9" s="9" t="s">
        <v>45</v>
      </c>
      <c r="D9" s="9" t="s">
        <v>46</v>
      </c>
      <c r="E9" s="9" t="s">
        <v>47</v>
      </c>
      <c r="F9" s="9" t="s">
        <v>39</v>
      </c>
      <c r="G9" s="9" t="s">
        <v>48</v>
      </c>
      <c r="H9" s="9" t="s">
        <v>21</v>
      </c>
      <c r="I9" s="12">
        <v>1.0</v>
      </c>
      <c r="J9" s="11">
        <v>44277.0</v>
      </c>
      <c r="K9" s="12" t="s">
        <v>22</v>
      </c>
      <c r="L9" s="16" t="s">
        <v>23</v>
      </c>
      <c r="M9" s="20" t="s">
        <v>49</v>
      </c>
      <c r="N9" s="21"/>
      <c r="O9" s="19" t="s">
        <v>50</v>
      </c>
    </row>
    <row r="10" ht="51.75" customHeight="1">
      <c r="B10" s="8" t="s">
        <v>51</v>
      </c>
      <c r="C10" s="9" t="s">
        <v>52</v>
      </c>
      <c r="D10" s="9" t="s">
        <v>53</v>
      </c>
      <c r="E10" s="9" t="s">
        <v>54</v>
      </c>
      <c r="F10" s="9" t="s">
        <v>39</v>
      </c>
      <c r="G10" s="9" t="s">
        <v>55</v>
      </c>
      <c r="H10" s="9" t="s">
        <v>32</v>
      </c>
      <c r="I10" s="12">
        <v>1.0</v>
      </c>
      <c r="J10" s="11">
        <v>44277.0</v>
      </c>
      <c r="K10" s="12" t="s">
        <v>22</v>
      </c>
      <c r="L10" s="16" t="s">
        <v>23</v>
      </c>
      <c r="M10" s="20" t="s">
        <v>56</v>
      </c>
      <c r="N10" s="21"/>
      <c r="O10" s="19" t="s">
        <v>57</v>
      </c>
    </row>
    <row r="11" ht="51.75" customHeight="1">
      <c r="B11" s="8" t="s">
        <v>58</v>
      </c>
      <c r="C11" s="9" t="s">
        <v>59</v>
      </c>
      <c r="D11" s="9" t="s">
        <v>60</v>
      </c>
      <c r="E11" s="9" t="s">
        <v>61</v>
      </c>
      <c r="F11" s="9" t="s">
        <v>62</v>
      </c>
      <c r="G11" s="9" t="s">
        <v>63</v>
      </c>
      <c r="H11" s="9" t="s">
        <v>41</v>
      </c>
      <c r="I11" s="10">
        <v>1.0</v>
      </c>
      <c r="J11" s="11">
        <v>44277.0</v>
      </c>
      <c r="K11" s="12" t="s">
        <v>22</v>
      </c>
      <c r="L11" s="16" t="s">
        <v>64</v>
      </c>
      <c r="M11" s="22" t="s">
        <v>65</v>
      </c>
      <c r="N11" s="21"/>
      <c r="O11" s="19" t="s">
        <v>66</v>
      </c>
    </row>
    <row r="12" ht="56.25" customHeight="1">
      <c r="B12" s="8" t="s">
        <v>67</v>
      </c>
      <c r="C12" s="9" t="s">
        <v>68</v>
      </c>
      <c r="D12" s="9" t="s">
        <v>69</v>
      </c>
      <c r="E12" s="9" t="s">
        <v>70</v>
      </c>
      <c r="F12" s="9" t="s">
        <v>19</v>
      </c>
      <c r="G12" s="9" t="s">
        <v>71</v>
      </c>
      <c r="H12" s="9" t="s">
        <v>21</v>
      </c>
      <c r="I12" s="12">
        <v>1.0</v>
      </c>
      <c r="J12" s="11">
        <v>44277.0</v>
      </c>
      <c r="K12" s="12" t="s">
        <v>22</v>
      </c>
      <c r="L12" s="12" t="s">
        <v>64</v>
      </c>
      <c r="M12" s="23" t="s">
        <v>72</v>
      </c>
      <c r="N12" s="24"/>
      <c r="O12" s="9" t="s">
        <v>73</v>
      </c>
    </row>
    <row r="13" ht="50.25" customHeight="1">
      <c r="B13" s="8" t="s">
        <v>74</v>
      </c>
      <c r="C13" s="9" t="s">
        <v>75</v>
      </c>
      <c r="D13" s="9" t="s">
        <v>76</v>
      </c>
      <c r="E13" s="9" t="s">
        <v>77</v>
      </c>
      <c r="F13" s="9" t="s">
        <v>39</v>
      </c>
      <c r="G13" s="9" t="s">
        <v>78</v>
      </c>
      <c r="H13" s="9" t="s">
        <v>41</v>
      </c>
      <c r="I13" s="10">
        <v>1.0</v>
      </c>
      <c r="J13" s="11">
        <v>44277.0</v>
      </c>
      <c r="K13" s="12" t="s">
        <v>22</v>
      </c>
      <c r="L13" s="12" t="s">
        <v>64</v>
      </c>
      <c r="M13" s="9" t="s">
        <v>79</v>
      </c>
      <c r="N13" s="13"/>
      <c r="O13" s="9" t="s">
        <v>80</v>
      </c>
    </row>
    <row r="14" ht="19.5" customHeight="1">
      <c r="B14" s="4"/>
      <c r="C14" s="25"/>
      <c r="D14" s="4"/>
      <c r="E14" s="4"/>
      <c r="F14" s="4"/>
      <c r="G14" s="4"/>
      <c r="H14" s="4"/>
      <c r="I14" s="3"/>
      <c r="J14" s="3"/>
      <c r="K14" s="26"/>
      <c r="L14" s="3"/>
      <c r="M14" s="4"/>
      <c r="N14" s="4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7"/>
      <c r="L18" s="3"/>
    </row>
    <row r="19" ht="19.5" customHeight="1">
      <c r="I19" s="1"/>
      <c r="J19" s="1"/>
      <c r="K19" s="27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 t="s">
        <v>22</v>
      </c>
      <c r="L23" s="1" t="s">
        <v>81</v>
      </c>
      <c r="M23" s="6"/>
    </row>
    <row r="24" ht="19.5" customHeight="1">
      <c r="I24" s="1"/>
      <c r="J24" s="1"/>
      <c r="K24" s="2" t="s">
        <v>82</v>
      </c>
      <c r="L24" s="1" t="s">
        <v>64</v>
      </c>
      <c r="M24" s="6"/>
    </row>
    <row r="25" ht="19.5" customHeight="1">
      <c r="I25" s="1"/>
      <c r="J25" s="1"/>
      <c r="K25" s="2" t="s">
        <v>83</v>
      </c>
      <c r="L25" s="1" t="s">
        <v>23</v>
      </c>
      <c r="M25" s="6"/>
    </row>
    <row r="26" ht="19.5" customHeight="1">
      <c r="I26" s="1"/>
      <c r="J26" s="1"/>
      <c r="K26" s="2"/>
      <c r="L26" s="1" t="s">
        <v>84</v>
      </c>
      <c r="M26" s="6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3"/>
      <c r="J993" s="3"/>
      <c r="K993" s="26"/>
      <c r="L993" s="3"/>
    </row>
    <row r="994" ht="15.75" customHeight="1">
      <c r="I994" s="3"/>
      <c r="J994" s="3"/>
      <c r="K994" s="26"/>
      <c r="L994" s="3"/>
    </row>
  </sheetData>
  <mergeCells count="1">
    <mergeCell ref="B3:O3"/>
  </mergeCells>
  <dataValidations>
    <dataValidation type="list" allowBlank="1" showErrorMessage="1" sqref="K6:K13">
      <formula1>$K$23:$K$25</formula1>
    </dataValidation>
    <dataValidation type="list" allowBlank="1" showErrorMessage="1" sqref="L6:L13">
      <formula1>$L$23:$L$26</formula1>
    </dataValidation>
  </dataValidations>
  <printOptions horizontalCentered="1"/>
  <pageMargins bottom="0.5511811023622047" footer="0.0" header="0.0" left="0.31496062992125984" right="0.31496062992125984" top="0.1837457817772778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8"/>
      <c r="D4" s="28"/>
      <c r="E4" s="28"/>
      <c r="F4" s="6"/>
    </row>
    <row r="5" hidden="1">
      <c r="C5" s="28"/>
      <c r="D5" s="28"/>
      <c r="E5" s="28"/>
      <c r="F5" s="6"/>
    </row>
    <row r="6" ht="39.75" customHeight="1">
      <c r="B6" s="29" t="s">
        <v>85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9.75" customHeight="1">
      <c r="A7" s="4"/>
      <c r="B7" s="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  <c r="Q8" s="4"/>
    </row>
    <row r="9" ht="30.0" customHeight="1">
      <c r="B9" s="38"/>
      <c r="C9" s="39" t="s">
        <v>1</v>
      </c>
      <c r="D9" s="40"/>
      <c r="E9" s="41" t="s">
        <v>86</v>
      </c>
      <c r="F9" s="31"/>
      <c r="G9" s="40"/>
      <c r="H9" s="41" t="s">
        <v>11</v>
      </c>
      <c r="I9" s="31"/>
      <c r="J9" s="42"/>
      <c r="K9" s="42"/>
      <c r="L9" s="42"/>
      <c r="M9" s="42"/>
      <c r="N9" s="42"/>
      <c r="O9" s="42"/>
      <c r="P9" s="43"/>
      <c r="Q9" s="4"/>
    </row>
    <row r="10" ht="30.0" customHeight="1">
      <c r="B10" s="38"/>
      <c r="C10" s="44" t="s">
        <v>74</v>
      </c>
      <c r="D10" s="45"/>
      <c r="E10" s="46" t="str">
        <f>VLOOKUP(C10,'Formato descripción HU'!B6:O13,5,0)</f>
        <v>Personal de enfermería</v>
      </c>
      <c r="F10" s="31"/>
      <c r="G10" s="47"/>
      <c r="H10" s="46" t="str">
        <f>VLOOKUP(C10,'Formato descripción HU'!B6:O13,11,0)</f>
        <v>En proceso</v>
      </c>
      <c r="I10" s="31"/>
      <c r="J10" s="47"/>
      <c r="K10" s="42"/>
      <c r="L10" s="42"/>
      <c r="M10" s="42"/>
      <c r="N10" s="42"/>
      <c r="O10" s="42"/>
      <c r="P10" s="43"/>
      <c r="Q10" s="4"/>
    </row>
    <row r="11" ht="9.75" customHeight="1">
      <c r="A11" s="4"/>
      <c r="B11" s="38"/>
      <c r="C11" s="48"/>
      <c r="D11" s="45"/>
      <c r="E11" s="49"/>
      <c r="F11" s="49"/>
      <c r="G11" s="47"/>
      <c r="H11" s="49"/>
      <c r="I11" s="49"/>
      <c r="J11" s="47"/>
      <c r="K11" s="49"/>
      <c r="L11" s="49"/>
      <c r="M11" s="42"/>
      <c r="N11" s="49"/>
      <c r="O11" s="49"/>
      <c r="P11" s="4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8"/>
      <c r="C12" s="39" t="s">
        <v>87</v>
      </c>
      <c r="D12" s="45"/>
      <c r="E12" s="41" t="s">
        <v>10</v>
      </c>
      <c r="F12" s="31"/>
      <c r="G12" s="47"/>
      <c r="H12" s="41" t="s">
        <v>88</v>
      </c>
      <c r="I12" s="31"/>
      <c r="J12" s="47"/>
      <c r="K12" s="49"/>
      <c r="L12" s="49"/>
      <c r="M12" s="42"/>
      <c r="N12" s="49"/>
      <c r="O12" s="49"/>
      <c r="P12" s="4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8"/>
      <c r="C13" s="50">
        <f>VLOOKUP('Historia de Usuario'!C10,'Formato descripción HU'!B6:O13,8,0)</f>
        <v>1</v>
      </c>
      <c r="D13" s="45"/>
      <c r="E13" s="46" t="str">
        <f>VLOOKUP(C10,'Formato descripción HU'!B6:O13,10,0)</f>
        <v>Alta</v>
      </c>
      <c r="F13" s="31"/>
      <c r="G13" s="47"/>
      <c r="H13" s="46" t="str">
        <f>VLOOKUP(C10,'Formato descripción HU'!B6:O13,7,0)</f>
        <v>Lenin</v>
      </c>
      <c r="I13" s="31"/>
      <c r="J13" s="47"/>
      <c r="K13" s="49"/>
      <c r="L13" s="49"/>
      <c r="M13" s="42"/>
      <c r="N13" s="49"/>
      <c r="O13" s="49"/>
      <c r="P13" s="4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8"/>
      <c r="C14" s="42"/>
      <c r="D14" s="45"/>
      <c r="E14" s="42"/>
      <c r="F14" s="42"/>
      <c r="G14" s="47"/>
      <c r="H14" s="47"/>
      <c r="I14" s="42"/>
      <c r="J14" s="42"/>
      <c r="K14" s="42"/>
      <c r="L14" s="42"/>
      <c r="M14" s="42"/>
      <c r="N14" s="42"/>
      <c r="O14" s="42"/>
      <c r="P14" s="4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8"/>
      <c r="C15" s="51" t="s">
        <v>89</v>
      </c>
      <c r="D15" s="52" t="str">
        <f>VLOOKUP(C10,'Formato descripción HU'!B6:O13,3,0)</f>
        <v>Mostrar un reporte de salida .</v>
      </c>
      <c r="E15" s="53"/>
      <c r="F15" s="42"/>
      <c r="G15" s="51" t="s">
        <v>90</v>
      </c>
      <c r="H15" s="52" t="str">
        <f>VLOOKUP(C10,'Formato descripción HU'!B6:O13,4,0)</f>
        <v>Conocer la información final del servicio brindado.</v>
      </c>
      <c r="I15" s="54"/>
      <c r="J15" s="53"/>
      <c r="K15" s="42"/>
      <c r="L15" s="51" t="s">
        <v>91</v>
      </c>
      <c r="M15" s="55" t="str">
        <f>VLOOKUP(C10,'Formato descripción HU'!B6:O13,6,0)</f>
        <v>Mostrar un lista con los datos correspondientes</v>
      </c>
      <c r="N15" s="54"/>
      <c r="O15" s="53"/>
      <c r="P15" s="4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8"/>
      <c r="C16" s="56"/>
      <c r="D16" s="57"/>
      <c r="E16" s="58"/>
      <c r="F16" s="42"/>
      <c r="G16" s="56"/>
      <c r="H16" s="57"/>
      <c r="J16" s="58"/>
      <c r="K16" s="42"/>
      <c r="L16" s="56"/>
      <c r="M16" s="57"/>
      <c r="O16" s="58"/>
      <c r="P16" s="4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8"/>
      <c r="C17" s="59"/>
      <c r="D17" s="60"/>
      <c r="E17" s="61"/>
      <c r="F17" s="42"/>
      <c r="G17" s="59"/>
      <c r="H17" s="60"/>
      <c r="I17" s="62"/>
      <c r="J17" s="61"/>
      <c r="K17" s="42"/>
      <c r="L17" s="59"/>
      <c r="M17" s="60"/>
      <c r="N17" s="62"/>
      <c r="O17" s="61"/>
      <c r="P17" s="4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8"/>
      <c r="C18" s="42"/>
      <c r="D18" s="42"/>
      <c r="E18" s="42"/>
      <c r="F18" s="42"/>
      <c r="G18" s="47"/>
      <c r="H18" s="47"/>
      <c r="I18" s="47"/>
      <c r="J18" s="42"/>
      <c r="K18" s="42"/>
      <c r="L18" s="42"/>
      <c r="M18" s="42"/>
      <c r="N18" s="42"/>
      <c r="O18" s="42"/>
      <c r="P18" s="4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8"/>
      <c r="C19" s="63" t="s">
        <v>92</v>
      </c>
      <c r="D19" s="53"/>
      <c r="E19" s="64" t="str">
        <f>VLOOKUP(C10,'Formato descripción HU'!B6:O13,14,0)</f>
        <v>Reporte de salida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43"/>
      <c r="Q19" s="4"/>
    </row>
    <row r="20" ht="19.5" customHeight="1">
      <c r="B20" s="38"/>
      <c r="C20" s="60"/>
      <c r="D20" s="6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43"/>
      <c r="Q20" s="4"/>
    </row>
    <row r="21" ht="9.75" customHeight="1">
      <c r="B21" s="38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4"/>
    </row>
    <row r="22" ht="19.5" customHeight="1">
      <c r="A22" s="4"/>
      <c r="B22" s="38"/>
      <c r="C22" s="70" t="s">
        <v>93</v>
      </c>
      <c r="D22" s="53"/>
      <c r="E22" s="55" t="str">
        <f>VLOOKUP(C10,'Formato descripción HU'!B6:O13,12,0)</f>
        <v>Mostrar un reporte de los datos obtenidos.</v>
      </c>
      <c r="F22" s="54"/>
      <c r="G22" s="54"/>
      <c r="H22" s="53"/>
      <c r="I22" s="42"/>
      <c r="J22" s="70" t="s">
        <v>13</v>
      </c>
      <c r="K22" s="53"/>
      <c r="L22" s="55" t="str">
        <f>VLOOKUP(C10,'Formato descripción HU'!B6:O13,13,0)</f>
        <v/>
      </c>
      <c r="M22" s="54"/>
      <c r="N22" s="54"/>
      <c r="O22" s="53"/>
      <c r="P22" s="4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8"/>
      <c r="C23" s="57"/>
      <c r="D23" s="58"/>
      <c r="E23" s="57"/>
      <c r="H23" s="58"/>
      <c r="I23" s="42"/>
      <c r="J23" s="57"/>
      <c r="K23" s="58"/>
      <c r="L23" s="57"/>
      <c r="O23" s="58"/>
      <c r="P23" s="4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8"/>
      <c r="C24" s="60"/>
      <c r="D24" s="61"/>
      <c r="E24" s="60"/>
      <c r="F24" s="62"/>
      <c r="G24" s="62"/>
      <c r="H24" s="61"/>
      <c r="I24" s="42"/>
      <c r="J24" s="60"/>
      <c r="K24" s="61"/>
      <c r="L24" s="60"/>
      <c r="M24" s="62"/>
      <c r="N24" s="62"/>
      <c r="O24" s="61"/>
      <c r="P24" s="4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