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98B0EDC-0C3E-4421-9430-7B79A19AEC2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Ecoli" sheetId="2" r:id="rId1"/>
    <sheet name="Bther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2" l="1"/>
  <c r="U35" i="2"/>
  <c r="U33" i="2"/>
  <c r="M36" i="2" s="1"/>
  <c r="D33" i="2"/>
  <c r="D32" i="2"/>
  <c r="G29" i="2"/>
  <c r="M28" i="2"/>
  <c r="G28" i="2"/>
  <c r="M23" i="2"/>
  <c r="M22" i="2"/>
  <c r="M18" i="2"/>
  <c r="M17" i="2"/>
  <c r="M13" i="2"/>
  <c r="M12" i="2"/>
  <c r="M8" i="2"/>
  <c r="M7" i="2"/>
  <c r="M3" i="2"/>
  <c r="M2" i="2"/>
  <c r="D33" i="1"/>
  <c r="D32" i="1"/>
  <c r="M23" i="1"/>
  <c r="M22" i="1"/>
  <c r="M18" i="1"/>
  <c r="M13" i="1"/>
  <c r="M8" i="1"/>
  <c r="M3" i="1"/>
  <c r="M28" i="1" l="1"/>
  <c r="L42" i="1"/>
  <c r="U35" i="1"/>
  <c r="U33" i="1"/>
  <c r="M36" i="1" s="1"/>
  <c r="M2" i="1" l="1"/>
  <c r="M7" i="1"/>
  <c r="M12" i="1"/>
  <c r="M17" i="1"/>
  <c r="G28" i="1"/>
  <c r="G29" i="1"/>
</calcChain>
</file>

<file path=xl/sharedStrings.xml><?xml version="1.0" encoding="utf-8"?>
<sst xmlns="http://schemas.openxmlformats.org/spreadsheetml/2006/main" count="126" uniqueCount="21">
  <si>
    <t>umax</t>
  </si>
  <si>
    <t>Lhr</t>
  </si>
  <si>
    <t>e0</t>
  </si>
  <si>
    <t>W</t>
  </si>
  <si>
    <t>History</t>
  </si>
  <si>
    <t>yield</t>
  </si>
  <si>
    <t>e0.rel</t>
  </si>
  <si>
    <t>DEDA + YEYA: S = 0.017.</t>
  </si>
  <si>
    <t>DEYA + YEDA: S = 0.004</t>
  </si>
  <si>
    <t>DEDA + DEYA: S = 0.015</t>
  </si>
  <si>
    <t>YEYA + YEDA: S = 0.006</t>
  </si>
  <si>
    <t>strain</t>
  </si>
  <si>
    <t>Bther</t>
  </si>
  <si>
    <t>carbon</t>
  </si>
  <si>
    <t>gluc</t>
  </si>
  <si>
    <t>kest</t>
  </si>
  <si>
    <t>CLR</t>
  </si>
  <si>
    <t>TEX23</t>
  </si>
  <si>
    <t>sensus</t>
  </si>
  <si>
    <t>OD.600</t>
  </si>
  <si>
    <t>Ecoli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</si>
</sst>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14AC-41F4-4573-B658-147AE323007B}">
  <dimension ref="A1:U42"/>
  <sheetViews>
    <sheetView workbookViewId="0">
      <selection activeCell="C27" sqref="C27"/>
    </sheetView>
  </sheetViews>
  <sheetFormatPr defaultRowHeight="15" x14ac:dyDescent="0.25"/>
  <cols>
    <col min="3" max="3" width="10" customWidth="1"/>
    <col min="4" max="4" width="12" bestFit="1" customWidth="1"/>
  </cols>
  <sheetData>
    <row r="1" spans="1:13" x14ac:dyDescent="0.25">
      <c r="A1" t="s">
        <v>11</v>
      </c>
      <c r="B1" t="s">
        <v>13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3" x14ac:dyDescent="0.25">
      <c r="A2" t="s">
        <v>20</v>
      </c>
      <c r="B2" t="s">
        <v>14</v>
      </c>
      <c r="C2">
        <v>1.0429999999999999</v>
      </c>
      <c r="G2" s="1"/>
      <c r="M2">
        <f>AVERAGE(C2:C6)</f>
        <v>0.91600000000000004</v>
      </c>
    </row>
    <row r="3" spans="1:13" x14ac:dyDescent="0.25">
      <c r="A3" t="s">
        <v>20</v>
      </c>
      <c r="B3" t="s">
        <v>14</v>
      </c>
      <c r="C3">
        <v>0.89700000000000002</v>
      </c>
      <c r="G3" s="1"/>
      <c r="M3">
        <f>_xlfn.STDEV.S(C2:C6)/SQRT(COUNT(C2:C6))</f>
        <v>3.3196385345395645E-2</v>
      </c>
    </row>
    <row r="4" spans="1:13" x14ac:dyDescent="0.25">
      <c r="A4" t="s">
        <v>20</v>
      </c>
      <c r="B4" t="s">
        <v>14</v>
      </c>
      <c r="C4">
        <v>0.85399999999999998</v>
      </c>
      <c r="G4" s="1"/>
    </row>
    <row r="5" spans="1:13" x14ac:dyDescent="0.25">
      <c r="A5" t="s">
        <v>20</v>
      </c>
      <c r="B5" t="s">
        <v>14</v>
      </c>
      <c r="C5">
        <v>0.875</v>
      </c>
      <c r="G5" s="1"/>
    </row>
    <row r="6" spans="1:13" x14ac:dyDescent="0.25">
      <c r="A6" t="s">
        <v>20</v>
      </c>
      <c r="B6" t="s">
        <v>14</v>
      </c>
      <c r="C6">
        <v>0.91100000000000003</v>
      </c>
      <c r="G6" s="1"/>
    </row>
    <row r="7" spans="1:13" x14ac:dyDescent="0.25">
      <c r="A7" t="s">
        <v>20</v>
      </c>
      <c r="B7" t="s">
        <v>15</v>
      </c>
      <c r="C7">
        <v>1.9870000000000001</v>
      </c>
      <c r="G7" s="1"/>
      <c r="M7">
        <f>AVERAGE(C7:C11)</f>
        <v>1.9065999999999999</v>
      </c>
    </row>
    <row r="8" spans="1:13" x14ac:dyDescent="0.25">
      <c r="A8" t="s">
        <v>20</v>
      </c>
      <c r="B8" t="s">
        <v>15</v>
      </c>
      <c r="C8">
        <v>1.9359999999999999</v>
      </c>
      <c r="G8" s="1"/>
      <c r="M8">
        <f>_xlfn.STDEV.S(C6:C10)/SQRT(COUNT(C6:C10))</f>
        <v>0.19905963930440523</v>
      </c>
    </row>
    <row r="9" spans="1:13" x14ac:dyDescent="0.25">
      <c r="A9" t="s">
        <v>20</v>
      </c>
      <c r="B9" t="s">
        <v>15</v>
      </c>
      <c r="C9">
        <v>1.875</v>
      </c>
      <c r="G9" s="1"/>
    </row>
    <row r="10" spans="1:13" x14ac:dyDescent="0.25">
      <c r="A10" t="s">
        <v>20</v>
      </c>
      <c r="B10" t="s">
        <v>15</v>
      </c>
      <c r="C10">
        <v>1.742</v>
      </c>
      <c r="G10" s="1"/>
    </row>
    <row r="11" spans="1:13" x14ac:dyDescent="0.25">
      <c r="A11" t="s">
        <v>20</v>
      </c>
      <c r="B11" t="s">
        <v>15</v>
      </c>
      <c r="C11">
        <v>1.9930000000000001</v>
      </c>
      <c r="G11" s="1"/>
    </row>
    <row r="12" spans="1:13" x14ac:dyDescent="0.25">
      <c r="A12" t="s">
        <v>20</v>
      </c>
      <c r="B12" t="s">
        <v>16</v>
      </c>
      <c r="C12">
        <v>1.2589999999999999</v>
      </c>
      <c r="G12" s="1"/>
      <c r="M12">
        <f>AVERAGE(C12:C16)</f>
        <v>1.2631999999999999</v>
      </c>
    </row>
    <row r="13" spans="1:13" x14ac:dyDescent="0.25">
      <c r="A13" t="s">
        <v>20</v>
      </c>
      <c r="B13" t="s">
        <v>16</v>
      </c>
      <c r="C13">
        <v>1.2789999999999999</v>
      </c>
      <c r="G13" s="1"/>
      <c r="M13">
        <f>_xlfn.STDEV.S(C11:C15)/SQRT(COUNT(C11:C15))</f>
        <v>0.14556359434968677</v>
      </c>
    </row>
    <row r="14" spans="1:13" x14ac:dyDescent="0.25">
      <c r="A14" t="s">
        <v>20</v>
      </c>
      <c r="B14" t="s">
        <v>16</v>
      </c>
      <c r="C14">
        <v>1.321</v>
      </c>
      <c r="G14" s="1"/>
    </row>
    <row r="15" spans="1:13" x14ac:dyDescent="0.25">
      <c r="A15" t="s">
        <v>20</v>
      </c>
      <c r="B15" t="s">
        <v>16</v>
      </c>
      <c r="C15">
        <v>1.22</v>
      </c>
      <c r="G15" s="1"/>
    </row>
    <row r="16" spans="1:13" x14ac:dyDescent="0.25">
      <c r="A16" t="s">
        <v>20</v>
      </c>
      <c r="B16" t="s">
        <v>16</v>
      </c>
      <c r="C16">
        <v>1.2370000000000001</v>
      </c>
      <c r="G16" s="1"/>
    </row>
    <row r="17" spans="1:19" x14ac:dyDescent="0.25">
      <c r="A17" t="s">
        <v>20</v>
      </c>
      <c r="B17" t="s">
        <v>17</v>
      </c>
      <c r="C17">
        <v>2.2149999999999999</v>
      </c>
      <c r="G17" s="1"/>
      <c r="J17" s="2"/>
      <c r="M17">
        <f>AVERAGE(C17:C21)</f>
        <v>2.0228000000000002</v>
      </c>
    </row>
    <row r="18" spans="1:19" x14ac:dyDescent="0.25">
      <c r="A18" t="s">
        <v>20</v>
      </c>
      <c r="B18" t="s">
        <v>17</v>
      </c>
      <c r="C18">
        <v>2.04</v>
      </c>
      <c r="G18" s="1"/>
      <c r="M18">
        <f>_xlfn.STDEV.S(C16:C20)/SQRT(COUNT(C16:C20))</f>
        <v>0.16605691795285116</v>
      </c>
    </row>
    <row r="19" spans="1:19" x14ac:dyDescent="0.25">
      <c r="A19" t="s">
        <v>20</v>
      </c>
      <c r="B19" t="s">
        <v>17</v>
      </c>
      <c r="C19">
        <v>1.9179999999999999</v>
      </c>
      <c r="G19" s="1"/>
    </row>
    <row r="20" spans="1:19" x14ac:dyDescent="0.25">
      <c r="A20" t="s">
        <v>20</v>
      </c>
      <c r="B20" t="s">
        <v>17</v>
      </c>
      <c r="C20">
        <v>1.9</v>
      </c>
      <c r="G20" s="1"/>
    </row>
    <row r="21" spans="1:19" x14ac:dyDescent="0.25">
      <c r="A21" t="s">
        <v>20</v>
      </c>
      <c r="B21" t="s">
        <v>17</v>
      </c>
      <c r="C21">
        <v>2.0409999999999999</v>
      </c>
      <c r="G21" s="1"/>
    </row>
    <row r="22" spans="1:19" x14ac:dyDescent="0.25">
      <c r="A22" t="s">
        <v>20</v>
      </c>
      <c r="B22" t="s">
        <v>18</v>
      </c>
      <c r="C22">
        <v>2.2080000000000002</v>
      </c>
      <c r="M22">
        <f>AVERAGE(C22:C26)</f>
        <v>2.1284000000000001</v>
      </c>
    </row>
    <row r="23" spans="1:19" x14ac:dyDescent="0.25">
      <c r="A23" t="s">
        <v>20</v>
      </c>
      <c r="B23" t="s">
        <v>18</v>
      </c>
      <c r="C23">
        <v>2.069</v>
      </c>
      <c r="M23">
        <f>_xlfn.STDEV.S(C21:C25)/SQRT(COUNT(C21:C25))</f>
        <v>7.6671115812931817E-2</v>
      </c>
    </row>
    <row r="24" spans="1:19" x14ac:dyDescent="0.25">
      <c r="A24" t="s">
        <v>20</v>
      </c>
      <c r="B24" t="s">
        <v>18</v>
      </c>
      <c r="C24">
        <v>2.427</v>
      </c>
    </row>
    <row r="25" spans="1:19" x14ac:dyDescent="0.25">
      <c r="A25" t="s">
        <v>20</v>
      </c>
      <c r="B25" t="s">
        <v>18</v>
      </c>
      <c r="C25">
        <v>2.012</v>
      </c>
    </row>
    <row r="26" spans="1:19" x14ac:dyDescent="0.25">
      <c r="A26" t="s">
        <v>20</v>
      </c>
      <c r="B26" t="s">
        <v>18</v>
      </c>
      <c r="C26">
        <v>1.9259999999999999</v>
      </c>
    </row>
    <row r="28" spans="1:19" x14ac:dyDescent="0.25">
      <c r="G28" t="e">
        <f>_xlfn.T.TEST(G2:G6,G17:G21,2,2)</f>
        <v>#DIV/0!</v>
      </c>
      <c r="I28" t="s">
        <v>7</v>
      </c>
      <c r="M28">
        <f>0.2485745/(0.017*(SQRT(2/5)))</f>
        <v>23.119458477574259</v>
      </c>
    </row>
    <row r="29" spans="1:19" x14ac:dyDescent="0.25">
      <c r="G29" t="e">
        <f>_xlfn.T.TEST(F17:F21,F12:F16,2,2)</f>
        <v>#DIV/0!</v>
      </c>
      <c r="I29" t="s">
        <v>8</v>
      </c>
    </row>
    <row r="30" spans="1:19" x14ac:dyDescent="0.25">
      <c r="I30" t="s">
        <v>9</v>
      </c>
    </row>
    <row r="31" spans="1:19" x14ac:dyDescent="0.25">
      <c r="I31" t="s">
        <v>10</v>
      </c>
      <c r="S31" s="1">
        <v>1.3667798499930193</v>
      </c>
    </row>
    <row r="32" spans="1:19" x14ac:dyDescent="0.25">
      <c r="D32">
        <f>_xlfn.T.TEST(C7:C11,C17:C21,2,3)</f>
        <v>0.15141982134741289</v>
      </c>
      <c r="S32" s="1">
        <v>1.3025902012680448</v>
      </c>
    </row>
    <row r="33" spans="4:21" x14ac:dyDescent="0.25">
      <c r="D33">
        <f>_xlfn.T.TEST(C12:C16,C17:C21,2,3)</f>
        <v>6.9813121933537571E-5</v>
      </c>
      <c r="S33" s="1">
        <v>1.1282155505965332</v>
      </c>
      <c r="U33">
        <f>_xlfn.STDEV.S(S31:S40)/SQRT(COUNT(S31:S40))</f>
        <v>5.6881711171400583E-2</v>
      </c>
    </row>
    <row r="34" spans="4:21" x14ac:dyDescent="0.25">
      <c r="S34" s="1">
        <v>1.2619391950116217</v>
      </c>
    </row>
    <row r="35" spans="4:21" x14ac:dyDescent="0.25">
      <c r="S35" s="1">
        <v>1.5570045688620748</v>
      </c>
      <c r="U35">
        <f>_xlfn.STDEV.S(S31:S40)</f>
        <v>0.17987576450947021</v>
      </c>
    </row>
    <row r="36" spans="4:21" x14ac:dyDescent="0.25">
      <c r="M36">
        <f>0.2485745/U33</f>
        <v>4.3700250024296068</v>
      </c>
      <c r="S36" s="1">
        <v>1.7324117239512224</v>
      </c>
    </row>
    <row r="37" spans="4:21" x14ac:dyDescent="0.25">
      <c r="S37" s="1">
        <v>1.5073957630075219</v>
      </c>
    </row>
    <row r="38" spans="4:21" x14ac:dyDescent="0.25">
      <c r="S38" s="1">
        <v>1.491482138037397</v>
      </c>
    </row>
    <row r="39" spans="4:21" x14ac:dyDescent="0.25">
      <c r="S39" s="1">
        <v>1.5371371161898999</v>
      </c>
    </row>
    <row r="40" spans="4:21" x14ac:dyDescent="0.25">
      <c r="S40" s="1">
        <v>1.590974923593379</v>
      </c>
    </row>
    <row r="42" spans="4:21" x14ac:dyDescent="0.25">
      <c r="L42">
        <f>SQRT(10)</f>
        <v>3.1622776601683795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F11" sqref="F11"/>
    </sheetView>
  </sheetViews>
  <sheetFormatPr defaultRowHeight="15" x14ac:dyDescent="0.25"/>
  <cols>
    <col min="3" max="3" width="10" customWidth="1"/>
    <col min="4" max="4" width="12" bestFit="1" customWidth="1"/>
  </cols>
  <sheetData>
    <row r="1" spans="1:13" x14ac:dyDescent="0.25">
      <c r="A1" t="s">
        <v>11</v>
      </c>
      <c r="B1" t="s">
        <v>13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3" x14ac:dyDescent="0.25">
      <c r="A2" t="s">
        <v>12</v>
      </c>
      <c r="B2" t="s">
        <v>14</v>
      </c>
      <c r="C2">
        <v>4.7300000000000004</v>
      </c>
      <c r="G2" s="1"/>
      <c r="M2">
        <f>AVERAGE(C2:C6)</f>
        <v>4.375</v>
      </c>
    </row>
    <row r="3" spans="1:13" x14ac:dyDescent="0.25">
      <c r="A3" t="s">
        <v>12</v>
      </c>
      <c r="B3" t="s">
        <v>14</v>
      </c>
      <c r="C3">
        <v>5.24</v>
      </c>
      <c r="G3" s="1"/>
      <c r="M3">
        <f>_xlfn.STDEV.S(C2:C6)/SQRT(COUNT(C2:C6))</f>
        <v>0.39946839674747919</v>
      </c>
    </row>
    <row r="4" spans="1:13" x14ac:dyDescent="0.25">
      <c r="A4" t="s">
        <v>12</v>
      </c>
      <c r="B4" t="s">
        <v>14</v>
      </c>
      <c r="C4">
        <v>4.1500000000000004</v>
      </c>
      <c r="G4" s="1"/>
    </row>
    <row r="5" spans="1:13" x14ac:dyDescent="0.25">
      <c r="G5" s="1"/>
    </row>
    <row r="6" spans="1:13" x14ac:dyDescent="0.25">
      <c r="A6" t="s">
        <v>12</v>
      </c>
      <c r="B6" t="s">
        <v>14</v>
      </c>
      <c r="C6">
        <v>3.38</v>
      </c>
      <c r="G6" s="1"/>
    </row>
    <row r="7" spans="1:13" x14ac:dyDescent="0.25">
      <c r="A7" t="s">
        <v>12</v>
      </c>
      <c r="B7" t="s">
        <v>15</v>
      </c>
      <c r="C7">
        <v>5.71</v>
      </c>
      <c r="G7" s="1"/>
      <c r="M7">
        <f>AVERAGE(C7:C11)</f>
        <v>4.5320000000000009</v>
      </c>
    </row>
    <row r="8" spans="1:13" x14ac:dyDescent="0.25">
      <c r="A8" t="s">
        <v>12</v>
      </c>
      <c r="B8" t="s">
        <v>15</v>
      </c>
      <c r="C8">
        <v>5.48</v>
      </c>
      <c r="G8" s="1"/>
      <c r="M8">
        <f>_xlfn.STDEV.S(C6:C10)/SQRT(COUNT(C6:C10))</f>
        <v>0.48557800609170942</v>
      </c>
    </row>
    <row r="9" spans="1:13" x14ac:dyDescent="0.25">
      <c r="A9" t="s">
        <v>12</v>
      </c>
      <c r="B9" t="s">
        <v>15</v>
      </c>
      <c r="C9">
        <v>3.86</v>
      </c>
      <c r="G9" s="1"/>
    </row>
    <row r="10" spans="1:13" x14ac:dyDescent="0.25">
      <c r="A10" t="s">
        <v>12</v>
      </c>
      <c r="B10" t="s">
        <v>15</v>
      </c>
      <c r="C10">
        <v>3.69</v>
      </c>
      <c r="G10" s="1"/>
    </row>
    <row r="11" spans="1:13" x14ac:dyDescent="0.25">
      <c r="A11" t="s">
        <v>12</v>
      </c>
      <c r="B11" t="s">
        <v>15</v>
      </c>
      <c r="C11">
        <v>3.92</v>
      </c>
      <c r="G11" s="1"/>
    </row>
    <row r="12" spans="1:13" x14ac:dyDescent="0.25">
      <c r="A12" s="2" t="s">
        <v>12</v>
      </c>
      <c r="B12" t="s">
        <v>16</v>
      </c>
      <c r="C12">
        <v>5.48</v>
      </c>
      <c r="G12" s="1"/>
      <c r="M12">
        <f>AVERAGE(C12:C16)</f>
        <v>5.4560000000000004</v>
      </c>
    </row>
    <row r="13" spans="1:13" x14ac:dyDescent="0.25">
      <c r="A13" s="2" t="s">
        <v>12</v>
      </c>
      <c r="B13" t="s">
        <v>16</v>
      </c>
      <c r="C13">
        <v>5.13</v>
      </c>
      <c r="G13" s="1"/>
      <c r="M13">
        <f>_xlfn.STDEV.S(C11:C15)/SQRT(COUNT(C11:C15))</f>
        <v>0.27742746799839446</v>
      </c>
    </row>
    <row r="14" spans="1:13" x14ac:dyDescent="0.25">
      <c r="A14" s="2" t="s">
        <v>12</v>
      </c>
      <c r="B14" t="s">
        <v>16</v>
      </c>
      <c r="C14">
        <v>5.23</v>
      </c>
      <c r="G14" s="1"/>
    </row>
    <row r="15" spans="1:13" x14ac:dyDescent="0.25">
      <c r="A15" s="2" t="s">
        <v>12</v>
      </c>
      <c r="B15" t="s">
        <v>16</v>
      </c>
      <c r="C15">
        <v>5.27</v>
      </c>
      <c r="G15" s="1"/>
    </row>
    <row r="16" spans="1:13" x14ac:dyDescent="0.25">
      <c r="A16" s="2" t="s">
        <v>12</v>
      </c>
      <c r="B16" t="s">
        <v>16</v>
      </c>
      <c r="C16">
        <v>6.17</v>
      </c>
      <c r="G16" s="1"/>
    </row>
    <row r="17" spans="1:19" x14ac:dyDescent="0.25">
      <c r="A17" s="2" t="s">
        <v>12</v>
      </c>
      <c r="B17" t="s">
        <v>17</v>
      </c>
      <c r="C17">
        <v>3.29</v>
      </c>
      <c r="G17" s="1"/>
      <c r="J17" s="2"/>
      <c r="M17">
        <f>AVERAGE(C17:C21)</f>
        <v>2.5</v>
      </c>
    </row>
    <row r="18" spans="1:19" x14ac:dyDescent="0.25">
      <c r="A18" s="2" t="s">
        <v>12</v>
      </c>
      <c r="B18" t="s">
        <v>17</v>
      </c>
      <c r="C18">
        <v>2.41</v>
      </c>
      <c r="G18" s="1"/>
      <c r="M18">
        <f>_xlfn.STDEV.S(C16:C20)/SQRT(COUNT(C16:C20))</f>
        <v>0.73019175563683236</v>
      </c>
    </row>
    <row r="19" spans="1:19" x14ac:dyDescent="0.25">
      <c r="A19" s="2" t="s">
        <v>12</v>
      </c>
      <c r="B19" t="s">
        <v>17</v>
      </c>
      <c r="C19">
        <v>2.2200000000000002</v>
      </c>
      <c r="G19" s="1"/>
    </row>
    <row r="20" spans="1:19" x14ac:dyDescent="0.25">
      <c r="A20" s="2" t="s">
        <v>12</v>
      </c>
      <c r="B20" t="s">
        <v>17</v>
      </c>
      <c r="C20">
        <v>2.61</v>
      </c>
      <c r="G20" s="1"/>
    </row>
    <row r="21" spans="1:19" x14ac:dyDescent="0.25">
      <c r="A21" s="2" t="s">
        <v>12</v>
      </c>
      <c r="B21" t="s">
        <v>17</v>
      </c>
      <c r="C21">
        <v>1.97</v>
      </c>
      <c r="G21" s="1"/>
    </row>
    <row r="22" spans="1:19" x14ac:dyDescent="0.25">
      <c r="A22" t="s">
        <v>12</v>
      </c>
      <c r="B22" t="s">
        <v>18</v>
      </c>
      <c r="C22">
        <v>2.5499999999999998</v>
      </c>
      <c r="M22">
        <f>AVERAGE(C22:C26)</f>
        <v>2.8639999999999999</v>
      </c>
    </row>
    <row r="23" spans="1:19" x14ac:dyDescent="0.25">
      <c r="A23" t="s">
        <v>12</v>
      </c>
      <c r="B23" t="s">
        <v>18</v>
      </c>
      <c r="C23">
        <v>2.5299999999999998</v>
      </c>
      <c r="M23">
        <f>_xlfn.STDEV.S(C21:C25)/SQRT(COUNT(C21:C25))</f>
        <v>0.2500119997120141</v>
      </c>
    </row>
    <row r="24" spans="1:19" x14ac:dyDescent="0.25">
      <c r="A24" t="s">
        <v>12</v>
      </c>
      <c r="B24" t="s">
        <v>18</v>
      </c>
      <c r="C24">
        <v>3.48</v>
      </c>
    </row>
    <row r="25" spans="1:19" x14ac:dyDescent="0.25">
      <c r="A25" t="s">
        <v>12</v>
      </c>
      <c r="B25" t="s">
        <v>18</v>
      </c>
      <c r="C25">
        <v>2.94</v>
      </c>
    </row>
    <row r="26" spans="1:19" x14ac:dyDescent="0.25">
      <c r="A26" t="s">
        <v>12</v>
      </c>
      <c r="B26" t="s">
        <v>18</v>
      </c>
      <c r="C26">
        <v>2.82</v>
      </c>
    </row>
    <row r="28" spans="1:19" x14ac:dyDescent="0.25">
      <c r="G28" t="e">
        <f>_xlfn.T.TEST(G2:G6,G17:G21,2,2)</f>
        <v>#DIV/0!</v>
      </c>
      <c r="I28" t="s">
        <v>7</v>
      </c>
      <c r="M28">
        <f>0.2485745/(0.017*(SQRT(2/5)))</f>
        <v>23.119458477574259</v>
      </c>
    </row>
    <row r="29" spans="1:19" x14ac:dyDescent="0.25">
      <c r="G29" t="e">
        <f>_xlfn.T.TEST(F17:F21,F12:F16,2,2)</f>
        <v>#DIV/0!</v>
      </c>
      <c r="I29" t="s">
        <v>8</v>
      </c>
    </row>
    <row r="30" spans="1:19" x14ac:dyDescent="0.25">
      <c r="I30" t="s">
        <v>9</v>
      </c>
    </row>
    <row r="31" spans="1:19" x14ac:dyDescent="0.25">
      <c r="I31" t="s">
        <v>10</v>
      </c>
      <c r="S31" s="1">
        <v>1.3667798499930193</v>
      </c>
    </row>
    <row r="32" spans="1:19" x14ac:dyDescent="0.25">
      <c r="D32">
        <f>_xlfn.T.TEST(C7:C11,C17:C21,2,3)</f>
        <v>6.1757142113695066E-3</v>
      </c>
      <c r="S32" s="1">
        <v>1.3025902012680448</v>
      </c>
    </row>
    <row r="33" spans="4:21" x14ac:dyDescent="0.25">
      <c r="D33">
        <f>_xlfn.T.TEST(C12:C16,C17:C21,2,3)</f>
        <v>9.6680792928222484E-6</v>
      </c>
      <c r="S33" s="1">
        <v>1.1282155505965332</v>
      </c>
      <c r="U33">
        <f>_xlfn.STDEV.S(S31:S40)/SQRT(COUNT(S31:S40))</f>
        <v>5.6881711171400583E-2</v>
      </c>
    </row>
    <row r="34" spans="4:21" x14ac:dyDescent="0.25">
      <c r="S34" s="1">
        <v>1.2619391950116217</v>
      </c>
    </row>
    <row r="35" spans="4:21" x14ac:dyDescent="0.25">
      <c r="S35" s="1">
        <v>1.5570045688620748</v>
      </c>
      <c r="U35">
        <f>_xlfn.STDEV.S(S31:S40)</f>
        <v>0.17987576450947021</v>
      </c>
    </row>
    <row r="36" spans="4:21" x14ac:dyDescent="0.25">
      <c r="M36">
        <f>0.2485745/U33</f>
        <v>4.3700250024296068</v>
      </c>
      <c r="S36" s="1">
        <v>1.7324117239512224</v>
      </c>
    </row>
    <row r="37" spans="4:21" x14ac:dyDescent="0.25">
      <c r="S37" s="1">
        <v>1.5073957630075219</v>
      </c>
    </row>
    <row r="38" spans="4:21" x14ac:dyDescent="0.25">
      <c r="S38" s="1">
        <v>1.491482138037397</v>
      </c>
    </row>
    <row r="39" spans="4:21" x14ac:dyDescent="0.25">
      <c r="S39" s="1">
        <v>1.5371371161898999</v>
      </c>
    </row>
    <row r="40" spans="4:21" x14ac:dyDescent="0.25">
      <c r="S40" s="1">
        <v>1.590974923593379</v>
      </c>
    </row>
    <row r="42" spans="4:21" x14ac:dyDescent="0.25">
      <c r="L42">
        <f>SQRT(10)</f>
        <v>3.1622776601683795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Ecoli</vt:lpstr>
      <vt:lpstr>Btherm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2019-09-23T19:30:05Z</dcterms:modified>
</cp:coreProperties>
</file>