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chw\GitHub\coevolution\coevo-seedbank-ancestors\data\virulence-index\"/>
    </mc:Choice>
  </mc:AlternateContent>
  <xr:revisionPtr revIDLastSave="0" documentId="13_ncr:1_{7D31B619-B9A4-4F68-9367-6DEC0AE6768D}" xr6:coauthVersionLast="46" xr6:coauthVersionMax="46" xr10:uidLastSave="{00000000-0000-0000-0000-000000000000}"/>
  <bookViews>
    <workbookView xWindow="-28920" yWindow="-120" windowWidth="29040" windowHeight="15840" activeTab="1" xr2:uid="{31729322-EF29-43C0-AF2A-1D4EFFC87D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9" i="2"/>
  <c r="H7" i="2"/>
  <c r="G7" i="2"/>
  <c r="H4" i="2"/>
  <c r="G4" i="2"/>
  <c r="F3" i="2"/>
  <c r="F4" i="2"/>
  <c r="F5" i="2"/>
  <c r="F6" i="2"/>
  <c r="F7" i="2"/>
  <c r="F2" i="2"/>
  <c r="F28" i="1"/>
  <c r="E28" i="1"/>
  <c r="C28" i="1"/>
  <c r="B28" i="1"/>
  <c r="E26" i="1"/>
  <c r="B26" i="1"/>
  <c r="B25" i="1"/>
  <c r="E25" i="1"/>
  <c r="I27" i="1"/>
  <c r="H27" i="1"/>
  <c r="H26" i="1"/>
  <c r="M27" i="1"/>
  <c r="L27" i="1"/>
  <c r="Q25" i="1" l="1"/>
  <c r="P25" i="1"/>
  <c r="M26" i="1"/>
  <c r="L26" i="1"/>
  <c r="I26" i="1"/>
  <c r="B11" i="1" l="1"/>
  <c r="E11" i="1"/>
  <c r="M12" i="1"/>
  <c r="L12" i="1"/>
  <c r="I12" i="1"/>
  <c r="H12" i="1"/>
</calcChain>
</file>

<file path=xl/sharedStrings.xml><?xml version="1.0" encoding="utf-8"?>
<sst xmlns="http://schemas.openxmlformats.org/spreadsheetml/2006/main" count="69" uniqueCount="33">
  <si>
    <t>Virulence Index Assay 03/26/20</t>
  </si>
  <si>
    <t>Inoculum OD600</t>
  </si>
  <si>
    <t>Delta 6</t>
  </si>
  <si>
    <t>SpoIIE</t>
  </si>
  <si>
    <t>10^-5</t>
  </si>
  <si>
    <t>10^-6</t>
  </si>
  <si>
    <t>Initial Titer SPO1</t>
  </si>
  <si>
    <t>avg PFU's</t>
  </si>
  <si>
    <t>Delta 6 Plaque Assay</t>
  </si>
  <si>
    <t>10^-4</t>
  </si>
  <si>
    <t>10^-7</t>
  </si>
  <si>
    <t>lawn</t>
  </si>
  <si>
    <t>avg PFU's/ml</t>
  </si>
  <si>
    <t>avg CFU's/ml</t>
  </si>
  <si>
    <t>Medium - DSM</t>
  </si>
  <si>
    <t>Temp - 37C</t>
  </si>
  <si>
    <t>10^11</t>
  </si>
  <si>
    <t>10^-8</t>
  </si>
  <si>
    <r>
      <t xml:space="preserve">Virulence Index Assay 04/04/20 </t>
    </r>
    <r>
      <rPr>
        <b/>
        <sz val="11"/>
        <color theme="1"/>
        <rFont val="Calibri"/>
        <family val="2"/>
        <scheme val="minor"/>
      </rPr>
      <t>RERUN</t>
    </r>
  </si>
  <si>
    <t>host</t>
  </si>
  <si>
    <t>rep</t>
  </si>
  <si>
    <t>dilution</t>
  </si>
  <si>
    <t>plaque</t>
  </si>
  <si>
    <t>spoIIE</t>
  </si>
  <si>
    <t>a</t>
  </si>
  <si>
    <t>b</t>
  </si>
  <si>
    <t>c</t>
  </si>
  <si>
    <t>delta6</t>
  </si>
  <si>
    <t>avg</t>
  </si>
  <si>
    <t>sd</t>
  </si>
  <si>
    <t>pfu.ml</t>
  </si>
  <si>
    <t>ml.plated</t>
  </si>
  <si>
    <t>EOP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</si>
</sst>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1BB3-4B5C-4C4C-B692-CB4F6A1479E0}">
  <dimension ref="A1:Q28"/>
  <sheetViews>
    <sheetView topLeftCell="A13" zoomScale="101" workbookViewId="0">
      <selection activeCell="E22" sqref="E22:E24"/>
    </sheetView>
  </sheetViews>
  <sheetFormatPr defaultRowHeight="15" x14ac:dyDescent="0.25"/>
  <cols>
    <col min="2" max="2" width="13.140625" bestFit="1" customWidth="1"/>
  </cols>
  <sheetData>
    <row r="1" spans="1:16" x14ac:dyDescent="0.25">
      <c r="A1" t="s">
        <v>0</v>
      </c>
    </row>
    <row r="2" spans="1:16" x14ac:dyDescent="0.25">
      <c r="A2" t="s">
        <v>14</v>
      </c>
    </row>
    <row r="3" spans="1:16" x14ac:dyDescent="0.25">
      <c r="A3" t="s">
        <v>15</v>
      </c>
    </row>
    <row r="5" spans="1:16" x14ac:dyDescent="0.25">
      <c r="A5" s="1" t="s">
        <v>6</v>
      </c>
      <c r="B5" s="1"/>
      <c r="G5" s="1" t="s">
        <v>1</v>
      </c>
      <c r="H5" s="1"/>
      <c r="O5" s="1" t="s">
        <v>8</v>
      </c>
    </row>
    <row r="7" spans="1:16" x14ac:dyDescent="0.25">
      <c r="A7" s="1" t="s">
        <v>2</v>
      </c>
      <c r="B7" s="1" t="s">
        <v>16</v>
      </c>
      <c r="C7" s="1"/>
      <c r="D7" s="1" t="s">
        <v>3</v>
      </c>
      <c r="E7" s="1" t="s">
        <v>16</v>
      </c>
      <c r="G7" s="1" t="s">
        <v>2</v>
      </c>
      <c r="H7" s="1" t="s">
        <v>4</v>
      </c>
      <c r="I7" s="1" t="s">
        <v>5</v>
      </c>
      <c r="J7" s="1"/>
      <c r="K7" s="1" t="s">
        <v>3</v>
      </c>
      <c r="L7" s="1" t="s">
        <v>4</v>
      </c>
      <c r="M7" s="1" t="s">
        <v>5</v>
      </c>
      <c r="O7" s="1" t="s">
        <v>2</v>
      </c>
      <c r="P7" s="1"/>
    </row>
    <row r="8" spans="1:16" x14ac:dyDescent="0.25">
      <c r="A8" s="1">
        <v>1</v>
      </c>
      <c r="B8">
        <v>1.62</v>
      </c>
      <c r="D8" s="1">
        <v>1</v>
      </c>
      <c r="E8">
        <v>1.44</v>
      </c>
      <c r="G8" s="1">
        <v>1</v>
      </c>
      <c r="H8">
        <v>192</v>
      </c>
      <c r="I8">
        <v>21</v>
      </c>
      <c r="K8" s="1">
        <v>1</v>
      </c>
      <c r="L8">
        <v>221</v>
      </c>
      <c r="M8">
        <v>23</v>
      </c>
      <c r="O8" s="1" t="s">
        <v>9</v>
      </c>
      <c r="P8" t="s">
        <v>11</v>
      </c>
    </row>
    <row r="9" spans="1:16" x14ac:dyDescent="0.25">
      <c r="A9" s="1">
        <v>2</v>
      </c>
      <c r="B9">
        <v>1.58</v>
      </c>
      <c r="D9" s="1">
        <v>2</v>
      </c>
      <c r="E9">
        <v>1.1200000000000001</v>
      </c>
      <c r="G9" s="1">
        <v>2</v>
      </c>
      <c r="H9">
        <v>197</v>
      </c>
      <c r="I9">
        <v>27</v>
      </c>
      <c r="K9" s="1">
        <v>2</v>
      </c>
      <c r="L9">
        <v>237</v>
      </c>
      <c r="M9">
        <v>22</v>
      </c>
      <c r="O9" s="1" t="s">
        <v>4</v>
      </c>
      <c r="P9" t="s">
        <v>11</v>
      </c>
    </row>
    <row r="10" spans="1:16" x14ac:dyDescent="0.25">
      <c r="A10" s="1">
        <v>3</v>
      </c>
      <c r="B10">
        <v>1.68</v>
      </c>
      <c r="D10" s="1">
        <v>3</v>
      </c>
      <c r="E10">
        <v>1.52</v>
      </c>
      <c r="G10" s="1">
        <v>3</v>
      </c>
      <c r="H10">
        <v>177</v>
      </c>
      <c r="I10">
        <v>20</v>
      </c>
      <c r="K10" s="1">
        <v>3</v>
      </c>
      <c r="L10">
        <v>226</v>
      </c>
      <c r="M10">
        <v>26</v>
      </c>
      <c r="O10" s="1" t="s">
        <v>5</v>
      </c>
      <c r="P10" t="s">
        <v>11</v>
      </c>
    </row>
    <row r="11" spans="1:16" x14ac:dyDescent="0.25">
      <c r="A11" s="1" t="s">
        <v>12</v>
      </c>
      <c r="B11">
        <f>AVERAGE(B8:B10)</f>
        <v>1.6266666666666667</v>
      </c>
      <c r="D11" s="1" t="s">
        <v>7</v>
      </c>
      <c r="E11">
        <f>AVERAGE(E7:E10)</f>
        <v>1.36</v>
      </c>
      <c r="G11" s="1">
        <v>4</v>
      </c>
      <c r="H11">
        <v>158</v>
      </c>
      <c r="I11">
        <v>26</v>
      </c>
      <c r="K11" s="1">
        <v>4</v>
      </c>
      <c r="L11">
        <v>165</v>
      </c>
      <c r="M11">
        <v>27</v>
      </c>
      <c r="O11" s="1" t="s">
        <v>10</v>
      </c>
      <c r="P11" t="s">
        <v>11</v>
      </c>
    </row>
    <row r="12" spans="1:16" x14ac:dyDescent="0.25">
      <c r="A12" s="1"/>
      <c r="G12" s="1" t="s">
        <v>13</v>
      </c>
      <c r="H12">
        <f>AVERAGE(H8:H11)</f>
        <v>181</v>
      </c>
      <c r="I12">
        <f>AVERAGE(I8:I11)</f>
        <v>23.5</v>
      </c>
      <c r="K12" s="1" t="s">
        <v>13</v>
      </c>
      <c r="L12">
        <f>AVERAGE(L8:L11)</f>
        <v>212.25</v>
      </c>
      <c r="M12">
        <f>AVERAGE(M8:M11)</f>
        <v>24.5</v>
      </c>
      <c r="O12" s="1" t="s">
        <v>12</v>
      </c>
    </row>
    <row r="15" spans="1:16" x14ac:dyDescent="0.25">
      <c r="A15" t="s">
        <v>18</v>
      </c>
    </row>
    <row r="16" spans="1:16" x14ac:dyDescent="0.25">
      <c r="A16" t="s">
        <v>14</v>
      </c>
    </row>
    <row r="17" spans="1:17" x14ac:dyDescent="0.25">
      <c r="A17" t="s">
        <v>15</v>
      </c>
    </row>
    <row r="19" spans="1:17" x14ac:dyDescent="0.25">
      <c r="A19" s="1" t="s">
        <v>6</v>
      </c>
      <c r="B19" s="1"/>
      <c r="G19" s="1" t="s">
        <v>1</v>
      </c>
      <c r="H19" s="1"/>
      <c r="O19" s="1" t="s">
        <v>8</v>
      </c>
    </row>
    <row r="21" spans="1:17" x14ac:dyDescent="0.25">
      <c r="A21" s="1" t="s">
        <v>2</v>
      </c>
      <c r="B21" s="2">
        <v>9.9999999999999994E-12</v>
      </c>
      <c r="C21" s="1"/>
      <c r="D21" s="1" t="s">
        <v>3</v>
      </c>
      <c r="E21" s="2">
        <v>9.9999999999999994E-12</v>
      </c>
      <c r="G21" s="1" t="s">
        <v>2</v>
      </c>
      <c r="H21" s="2">
        <v>1.0000000000000001E-5</v>
      </c>
      <c r="I21" s="2">
        <v>9.9999999999999995E-7</v>
      </c>
      <c r="J21" s="1"/>
      <c r="K21" s="1" t="s">
        <v>3</v>
      </c>
      <c r="L21" s="2">
        <v>1.0000000000000001E-5</v>
      </c>
      <c r="M21" s="2">
        <v>9.9999999999999995E-7</v>
      </c>
      <c r="O21" s="1" t="s">
        <v>2</v>
      </c>
      <c r="P21" s="1" t="s">
        <v>10</v>
      </c>
      <c r="Q21" s="1" t="s">
        <v>17</v>
      </c>
    </row>
    <row r="22" spans="1:17" x14ac:dyDescent="0.25">
      <c r="A22" s="1">
        <v>1</v>
      </c>
      <c r="B22">
        <v>1.62</v>
      </c>
      <c r="D22" s="1">
        <v>1</v>
      </c>
      <c r="E22">
        <v>1.44</v>
      </c>
      <c r="G22" s="1">
        <v>1</v>
      </c>
      <c r="H22">
        <v>211</v>
      </c>
      <c r="I22">
        <v>31</v>
      </c>
      <c r="K22" s="1">
        <v>1</v>
      </c>
      <c r="L22">
        <v>258</v>
      </c>
      <c r="M22">
        <v>32</v>
      </c>
      <c r="O22" s="1">
        <v>1</v>
      </c>
      <c r="P22">
        <v>326</v>
      </c>
      <c r="Q22">
        <v>34</v>
      </c>
    </row>
    <row r="23" spans="1:17" x14ac:dyDescent="0.25">
      <c r="A23" s="1">
        <v>2</v>
      </c>
      <c r="B23">
        <v>1.58</v>
      </c>
      <c r="D23" s="1">
        <v>2</v>
      </c>
      <c r="E23">
        <v>1.1200000000000001</v>
      </c>
      <c r="G23" s="1">
        <v>2</v>
      </c>
      <c r="H23">
        <v>214</v>
      </c>
      <c r="I23">
        <v>14</v>
      </c>
      <c r="K23" s="1">
        <v>2</v>
      </c>
      <c r="L23">
        <v>257</v>
      </c>
      <c r="M23">
        <v>26</v>
      </c>
      <c r="O23" s="1">
        <v>2</v>
      </c>
      <c r="P23">
        <v>313</v>
      </c>
      <c r="Q23">
        <v>41</v>
      </c>
    </row>
    <row r="24" spans="1:17" x14ac:dyDescent="0.25">
      <c r="A24" s="1">
        <v>3</v>
      </c>
      <c r="B24">
        <v>1.68</v>
      </c>
      <c r="D24" s="1">
        <v>3</v>
      </c>
      <c r="E24">
        <v>1.52</v>
      </c>
      <c r="G24" s="1">
        <v>3</v>
      </c>
      <c r="H24">
        <v>231</v>
      </c>
      <c r="I24">
        <v>27</v>
      </c>
      <c r="K24" s="1">
        <v>3</v>
      </c>
      <c r="L24">
        <v>202</v>
      </c>
      <c r="M24">
        <v>27</v>
      </c>
      <c r="O24" s="1">
        <v>3</v>
      </c>
      <c r="P24">
        <v>291</v>
      </c>
      <c r="Q24">
        <v>28</v>
      </c>
    </row>
    <row r="25" spans="1:17" x14ac:dyDescent="0.25">
      <c r="A25" s="1" t="s">
        <v>12</v>
      </c>
      <c r="B25">
        <f>AVERAGE(B22:B24)</f>
        <v>1.6266666666666667</v>
      </c>
      <c r="D25" s="1" t="s">
        <v>7</v>
      </c>
      <c r="E25">
        <f>AVERAGE(E22:E24)</f>
        <v>1.36</v>
      </c>
      <c r="G25" s="1">
        <v>4</v>
      </c>
      <c r="H25">
        <v>221</v>
      </c>
      <c r="I25">
        <v>15</v>
      </c>
      <c r="K25" s="1">
        <v>4</v>
      </c>
      <c r="L25">
        <v>200</v>
      </c>
      <c r="M25">
        <v>14</v>
      </c>
      <c r="O25" s="1" t="s">
        <v>12</v>
      </c>
      <c r="P25">
        <f>AVERAGE(P22:P24)</f>
        <v>310</v>
      </c>
      <c r="Q25">
        <f>AVERAGE(Q22:Q24)</f>
        <v>34.333333333333336</v>
      </c>
    </row>
    <row r="26" spans="1:17" x14ac:dyDescent="0.25">
      <c r="A26" s="1"/>
      <c r="B26" s="3">
        <f>B25/B21</f>
        <v>162666666666.66669</v>
      </c>
      <c r="E26" s="3">
        <f>E25/E21</f>
        <v>136000000000.00002</v>
      </c>
      <c r="G26" s="1" t="s">
        <v>13</v>
      </c>
      <c r="H26">
        <f>AVERAGE(H22:H25)</f>
        <v>219.25</v>
      </c>
      <c r="I26">
        <f>AVERAGE(I22:I25)</f>
        <v>21.75</v>
      </c>
      <c r="K26" s="1" t="s">
        <v>13</v>
      </c>
      <c r="L26">
        <f>AVERAGE(L22:L25)</f>
        <v>229.25</v>
      </c>
      <c r="M26">
        <f>AVERAGE(M22:M25)</f>
        <v>24.75</v>
      </c>
    </row>
    <row r="27" spans="1:17" x14ac:dyDescent="0.25">
      <c r="H27">
        <f>H26/H21</f>
        <v>21925000</v>
      </c>
      <c r="I27">
        <f>I26/I21</f>
        <v>21750000</v>
      </c>
      <c r="L27">
        <f>L26/L21</f>
        <v>22924999.999999996</v>
      </c>
      <c r="M27">
        <f>M26/M21</f>
        <v>24750000</v>
      </c>
    </row>
    <row r="28" spans="1:17" x14ac:dyDescent="0.25">
      <c r="B28" s="3">
        <f>B26/H27</f>
        <v>7419.2322310908412</v>
      </c>
      <c r="C28" s="3">
        <f>B26/I27</f>
        <v>7478.9272030651355</v>
      </c>
      <c r="E28" s="3">
        <f>E26/H27</f>
        <v>6202.9646522234898</v>
      </c>
      <c r="F28" s="3">
        <f>E26/I27</f>
        <v>6252.8735632183916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89A4-7AC7-4473-A541-863930678E18}">
  <dimension ref="A1:H10"/>
  <sheetViews>
    <sheetView tabSelected="1" workbookViewId="0">
      <selection activeCell="G10" sqref="G10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31</v>
      </c>
      <c r="E1" t="s">
        <v>22</v>
      </c>
      <c r="F1" t="s">
        <v>30</v>
      </c>
      <c r="G1" t="s">
        <v>28</v>
      </c>
      <c r="H1" t="s">
        <v>29</v>
      </c>
    </row>
    <row r="2" spans="1:8" x14ac:dyDescent="0.25">
      <c r="A2" t="s">
        <v>27</v>
      </c>
      <c r="B2" t="s">
        <v>24</v>
      </c>
      <c r="C2" s="3">
        <v>1E-8</v>
      </c>
      <c r="D2">
        <v>0.1</v>
      </c>
      <c r="E2">
        <v>162</v>
      </c>
      <c r="F2" s="3">
        <f>E2/(D2*C2)</f>
        <v>162000000000</v>
      </c>
    </row>
    <row r="3" spans="1:8" x14ac:dyDescent="0.25">
      <c r="A3" t="s">
        <v>27</v>
      </c>
      <c r="B3" t="s">
        <v>25</v>
      </c>
      <c r="C3" s="3">
        <v>1E-8</v>
      </c>
      <c r="D3">
        <v>0.1</v>
      </c>
      <c r="E3">
        <v>158</v>
      </c>
      <c r="F3" s="3">
        <f t="shared" ref="F3:F7" si="0">E3/(D3*C3)</f>
        <v>158000000000</v>
      </c>
    </row>
    <row r="4" spans="1:8" x14ac:dyDescent="0.25">
      <c r="A4" t="s">
        <v>27</v>
      </c>
      <c r="B4" t="s">
        <v>26</v>
      </c>
      <c r="C4" s="3">
        <v>1E-8</v>
      </c>
      <c r="D4">
        <v>0.1</v>
      </c>
      <c r="E4">
        <v>168</v>
      </c>
      <c r="F4" s="3">
        <f t="shared" si="0"/>
        <v>168000000000</v>
      </c>
      <c r="G4" s="3">
        <f>AVERAGE(F2:F4)</f>
        <v>162666666666.66666</v>
      </c>
      <c r="H4" s="3">
        <f>_xlfn.STDEV.P(F2:F4)</f>
        <v>4109609335.3126512</v>
      </c>
    </row>
    <row r="5" spans="1:8" x14ac:dyDescent="0.25">
      <c r="A5" t="s">
        <v>23</v>
      </c>
      <c r="B5" t="s">
        <v>24</v>
      </c>
      <c r="C5" s="3">
        <v>1E-8</v>
      </c>
      <c r="D5">
        <v>0.1</v>
      </c>
      <c r="E5">
        <v>144</v>
      </c>
      <c r="F5" s="3">
        <f t="shared" si="0"/>
        <v>144000000000</v>
      </c>
    </row>
    <row r="6" spans="1:8" x14ac:dyDescent="0.25">
      <c r="A6" t="s">
        <v>23</v>
      </c>
      <c r="B6" t="s">
        <v>25</v>
      </c>
      <c r="C6" s="3">
        <v>1E-8</v>
      </c>
      <c r="D6">
        <v>0.1</v>
      </c>
      <c r="E6">
        <v>112</v>
      </c>
      <c r="F6" s="3">
        <f t="shared" si="0"/>
        <v>112000000000</v>
      </c>
    </row>
    <row r="7" spans="1:8" x14ac:dyDescent="0.25">
      <c r="A7" t="s">
        <v>23</v>
      </c>
      <c r="B7" t="s">
        <v>26</v>
      </c>
      <c r="C7" s="3">
        <v>1E-8</v>
      </c>
      <c r="D7">
        <v>0.1</v>
      </c>
      <c r="E7">
        <v>152</v>
      </c>
      <c r="F7" s="3">
        <f t="shared" si="0"/>
        <v>152000000000</v>
      </c>
      <c r="G7" s="3">
        <f>AVERAGE(F5:F7)</f>
        <v>136000000000</v>
      </c>
      <c r="H7" s="3">
        <f>_xlfn.STDEV.P(F5:F7)</f>
        <v>17281975195.754402</v>
      </c>
    </row>
    <row r="9" spans="1:8" x14ac:dyDescent="0.25">
      <c r="F9" t="s">
        <v>32</v>
      </c>
      <c r="G9" s="3">
        <f>G7/G4</f>
        <v>0.83606557377049184</v>
      </c>
    </row>
    <row r="10" spans="1:8" x14ac:dyDescent="0.25">
      <c r="G10">
        <f>_xlfn.T.TEST(F2:F4,F5:F7,2,3)</f>
        <v>0.15470332066628242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blehmkuh</dc:creator>
  <cp:lastModifiedBy>danschw</cp:lastModifiedBy>
  <dcterms:created xsi:type="dcterms:W3CDTF">2020-03-27T11:15:29Z</dcterms:created>
  <dcterms:modified xsi:type="dcterms:W3CDTF">2021-05-12T19:32:59Z</dcterms:modified>
</cp:coreProperties>
</file>