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1FEF5D3-5D69-422C-9B19-9D41DCA6027F}" xr6:coauthVersionLast="43" xr6:coauthVersionMax="43" xr10:uidLastSave="{00000000-0000-0000-0000-000000000000}"/>
  <bookViews>
    <workbookView xWindow="19395" yWindow="5580" windowWidth="144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" l="1"/>
  <c r="L42" i="1"/>
  <c r="M36" i="1"/>
  <c r="U35" i="1"/>
  <c r="U33" i="1"/>
  <c r="S21" i="1" l="1"/>
  <c r="S20" i="1"/>
  <c r="S16" i="1"/>
  <c r="S15" i="1"/>
  <c r="S11" i="1"/>
  <c r="S10" i="1"/>
  <c r="S6" i="1"/>
  <c r="S5" i="1"/>
  <c r="D24" i="1" l="1"/>
  <c r="M5" i="1" l="1"/>
  <c r="M6" i="1"/>
  <c r="M10" i="1"/>
  <c r="M11" i="1"/>
  <c r="M15" i="1"/>
  <c r="M16" i="1"/>
  <c r="M20" i="1"/>
  <c r="G28" i="1"/>
  <c r="G29" i="1"/>
  <c r="Q21" i="1" l="1"/>
  <c r="P21" i="1"/>
  <c r="O21" i="1"/>
  <c r="N21" i="1"/>
  <c r="M21" i="1"/>
  <c r="Q16" i="1"/>
  <c r="P16" i="1"/>
  <c r="O16" i="1"/>
  <c r="N16" i="1"/>
  <c r="Q11" i="1"/>
  <c r="P11" i="1"/>
  <c r="O11" i="1"/>
  <c r="N11" i="1"/>
  <c r="N6" i="1"/>
  <c r="O6" i="1"/>
  <c r="P6" i="1"/>
  <c r="Q6" i="1"/>
  <c r="Q20" i="1"/>
  <c r="P20" i="1"/>
  <c r="O20" i="1"/>
  <c r="N20" i="1"/>
  <c r="Q15" i="1"/>
  <c r="P15" i="1"/>
  <c r="O15" i="1"/>
  <c r="N15" i="1"/>
  <c r="Q10" i="1"/>
  <c r="P10" i="1"/>
  <c r="O10" i="1"/>
  <c r="N10" i="1"/>
  <c r="N5" i="1"/>
  <c r="O5" i="1"/>
  <c r="P5" i="1"/>
  <c r="Q5" i="1"/>
</calcChain>
</file>

<file path=xl/sharedStrings.xml><?xml version="1.0" encoding="utf-8"?>
<sst xmlns="http://schemas.openxmlformats.org/spreadsheetml/2006/main" count="75" uniqueCount="21">
  <si>
    <t>Evolution</t>
  </si>
  <si>
    <t>Assay</t>
  </si>
  <si>
    <t>A</t>
  </si>
  <si>
    <t>umax</t>
  </si>
  <si>
    <t>dre</t>
  </si>
  <si>
    <t>dra</t>
  </si>
  <si>
    <t>ypde</t>
  </si>
  <si>
    <t>ypda</t>
  </si>
  <si>
    <t>Lhr</t>
  </si>
  <si>
    <t>e0</t>
  </si>
  <si>
    <t>W</t>
  </si>
  <si>
    <t>selected</t>
  </si>
  <si>
    <t>alternate</t>
  </si>
  <si>
    <t>History</t>
  </si>
  <si>
    <t>=</t>
  </si>
  <si>
    <t>yield</t>
  </si>
  <si>
    <t>e0.rel</t>
  </si>
  <si>
    <t>DEDA + YEYA: S = 0.017.</t>
  </si>
  <si>
    <t>DEYA + YEDA: S = 0.004</t>
  </si>
  <si>
    <t>DEDA + DEYA: S = 0.015</t>
  </si>
  <si>
    <t>YEYA + YEDA: S = 0.006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</si>
</sst>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H9" workbookViewId="0">
      <selection activeCell="M28" sqref="M28"/>
    </sheetView>
  </sheetViews>
  <sheetFormatPr defaultRowHeight="15" x14ac:dyDescent="0.25"/>
  <cols>
    <col min="3" max="3" width="10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13</v>
      </c>
      <c r="I1" t="s">
        <v>15</v>
      </c>
      <c r="J1" t="s">
        <v>16</v>
      </c>
    </row>
    <row r="2" spans="1:19" x14ac:dyDescent="0.25">
      <c r="A2" t="s">
        <v>4</v>
      </c>
      <c r="B2" t="s">
        <v>5</v>
      </c>
      <c r="C2">
        <v>2.4554</v>
      </c>
      <c r="D2">
        <v>0.30449999999999999</v>
      </c>
      <c r="E2">
        <v>1.6443075</v>
      </c>
      <c r="F2">
        <v>8.9189275359999982</v>
      </c>
      <c r="G2" s="1">
        <v>1.3667798499930193</v>
      </c>
      <c r="H2" t="s">
        <v>11</v>
      </c>
      <c r="I2">
        <v>616266621.99772167</v>
      </c>
      <c r="J2">
        <v>0.91814013466530631</v>
      </c>
    </row>
    <row r="3" spans="1:19" x14ac:dyDescent="0.25">
      <c r="A3" t="s">
        <v>4</v>
      </c>
      <c r="B3" t="s">
        <v>5</v>
      </c>
      <c r="C3">
        <v>2.6388250000000002</v>
      </c>
      <c r="D3">
        <v>0.24150000000000005</v>
      </c>
      <c r="E3">
        <v>0</v>
      </c>
      <c r="F3">
        <v>10.905358253999998</v>
      </c>
      <c r="G3" s="1">
        <v>1.3025902012680448</v>
      </c>
      <c r="H3" t="s">
        <v>11</v>
      </c>
      <c r="I3">
        <v>707933523.68102527</v>
      </c>
      <c r="J3">
        <v>1.1230362621488863</v>
      </c>
    </row>
    <row r="4" spans="1:19" x14ac:dyDescent="0.25">
      <c r="A4" t="s">
        <v>4</v>
      </c>
      <c r="B4" t="s">
        <v>5</v>
      </c>
      <c r="C4">
        <v>2.3086500000000001</v>
      </c>
      <c r="D4">
        <v>0.30149999999999999</v>
      </c>
      <c r="E4">
        <v>0.60776125000000003</v>
      </c>
      <c r="F4">
        <v>9.4784313719999993</v>
      </c>
      <c r="G4" s="1">
        <v>1.1282155505965332</v>
      </c>
      <c r="H4" t="s">
        <v>11</v>
      </c>
      <c r="I4">
        <v>636079709.95977974</v>
      </c>
      <c r="J4">
        <v>0.97423101114992616</v>
      </c>
    </row>
    <row r="5" spans="1:19" x14ac:dyDescent="0.25">
      <c r="A5" t="s">
        <v>4</v>
      </c>
      <c r="B5" t="s">
        <v>5</v>
      </c>
      <c r="C5">
        <v>2.352725</v>
      </c>
      <c r="D5">
        <v>0.26550000000000001</v>
      </c>
      <c r="E5">
        <v>0.76058958333333326</v>
      </c>
      <c r="F5">
        <v>10.863142199999999</v>
      </c>
      <c r="G5" s="1">
        <v>1.2619391950116217</v>
      </c>
      <c r="H5" t="s">
        <v>11</v>
      </c>
      <c r="I5">
        <v>827165814.29342651</v>
      </c>
      <c r="J5">
        <v>1.1179413373225018</v>
      </c>
      <c r="M5">
        <f>AVERAGE(C2:C6)</f>
        <v>2.3672200000000001</v>
      </c>
      <c r="N5">
        <f t="shared" ref="N5:S5" si="0">AVERAGE(D2:D6)</f>
        <v>0.2787</v>
      </c>
      <c r="O5">
        <f t="shared" si="0"/>
        <v>0.71050150000000001</v>
      </c>
      <c r="P5">
        <f t="shared" si="0"/>
        <v>9.9480588651999984</v>
      </c>
      <c r="Q5">
        <f t="shared" si="0"/>
        <v>1.3233058731462588</v>
      </c>
      <c r="S5">
        <f t="shared" si="0"/>
        <v>702167439.02504456</v>
      </c>
    </row>
    <row r="6" spans="1:19" x14ac:dyDescent="0.25">
      <c r="A6" t="s">
        <v>4</v>
      </c>
      <c r="B6" t="s">
        <v>5</v>
      </c>
      <c r="C6">
        <v>2.0805000000000002</v>
      </c>
      <c r="D6">
        <v>0.28049999999999997</v>
      </c>
      <c r="E6">
        <v>0.53984916666666671</v>
      </c>
      <c r="F6">
        <v>9.5744349639999999</v>
      </c>
      <c r="G6" s="1">
        <v>1.5570045688620748</v>
      </c>
      <c r="H6" t="s">
        <v>11</v>
      </c>
      <c r="I6">
        <v>723391525.19326925</v>
      </c>
      <c r="J6">
        <v>0.98563948295747539</v>
      </c>
      <c r="M6">
        <f>_xlfn.STDEV.S(C2:C6)/SQRT(5)</f>
        <v>9.148603629789627E-2</v>
      </c>
      <c r="N6">
        <f t="shared" ref="N6:S6" si="1">_xlfn.STDEV.S(D2:D6)/SQRT(5)</f>
        <v>1.1719214990774754E-2</v>
      </c>
      <c r="O6">
        <f t="shared" si="1"/>
        <v>0.26636371947699922</v>
      </c>
      <c r="P6">
        <f t="shared" si="1"/>
        <v>0.39831242285947605</v>
      </c>
      <c r="Q6">
        <f t="shared" si="1"/>
        <v>7.0271014380520927E-2</v>
      </c>
      <c r="S6">
        <f t="shared" si="1"/>
        <v>37319459.859861419</v>
      </c>
    </row>
    <row r="7" spans="1:19" x14ac:dyDescent="0.25">
      <c r="A7" t="s">
        <v>6</v>
      </c>
      <c r="B7" t="s">
        <v>5</v>
      </c>
      <c r="C7">
        <v>1.814775</v>
      </c>
      <c r="D7">
        <v>0.312</v>
      </c>
      <c r="E7">
        <v>0.93636055555555553</v>
      </c>
      <c r="F7">
        <v>8.397498633999998</v>
      </c>
      <c r="G7" s="1">
        <v>1.1842160392771668</v>
      </c>
      <c r="H7" t="s">
        <v>12</v>
      </c>
      <c r="I7">
        <v>683584641.26196122</v>
      </c>
      <c r="J7">
        <v>0.86469865421609482</v>
      </c>
    </row>
    <row r="8" spans="1:19" x14ac:dyDescent="0.25">
      <c r="A8" t="s">
        <v>6</v>
      </c>
      <c r="B8" t="s">
        <v>5</v>
      </c>
      <c r="C8">
        <v>1.8047250000000001</v>
      </c>
      <c r="D8">
        <v>0.28499999999999998</v>
      </c>
      <c r="E8">
        <v>1.4674941666666668</v>
      </c>
      <c r="F8">
        <v>9.3617989399999999</v>
      </c>
      <c r="G8" s="1">
        <v>1.0973797957367273</v>
      </c>
      <c r="H8" t="s">
        <v>12</v>
      </c>
      <c r="I8">
        <v>638549208.24348807</v>
      </c>
      <c r="J8">
        <v>0.96295870311459264</v>
      </c>
    </row>
    <row r="9" spans="1:19" x14ac:dyDescent="0.25">
      <c r="A9" t="s">
        <v>6</v>
      </c>
      <c r="B9" t="s">
        <v>5</v>
      </c>
      <c r="C9">
        <v>1.5992000000000002</v>
      </c>
      <c r="D9">
        <v>0.28050000000000003</v>
      </c>
      <c r="E9">
        <v>2.1212629166666668</v>
      </c>
      <c r="F9">
        <v>2.5009458039999997</v>
      </c>
      <c r="G9" s="1">
        <v>1.0701632558581826</v>
      </c>
      <c r="H9" t="s">
        <v>12</v>
      </c>
      <c r="I9">
        <v>976894495.3849268</v>
      </c>
      <c r="J9">
        <v>0.25719848123401312</v>
      </c>
    </row>
    <row r="10" spans="1:19" x14ac:dyDescent="0.25">
      <c r="A10" t="s">
        <v>6</v>
      </c>
      <c r="B10" t="s">
        <v>5</v>
      </c>
      <c r="C10">
        <v>1.9735499999999999</v>
      </c>
      <c r="D10">
        <v>0.29699999999999999</v>
      </c>
      <c r="E10">
        <v>1.5128183333333334</v>
      </c>
      <c r="F10">
        <v>10.555555553999998</v>
      </c>
      <c r="G10" s="1">
        <v>1.1631353707945855</v>
      </c>
      <c r="H10" t="s">
        <v>12</v>
      </c>
      <c r="I10">
        <v>809452095.27744484</v>
      </c>
      <c r="J10">
        <v>1.0874290922821315</v>
      </c>
      <c r="M10">
        <f>AVERAGE(C7:C11)</f>
        <v>1.9237649999999999</v>
      </c>
      <c r="N10">
        <f t="shared" ref="N10" si="2">AVERAGE(D7:D11)</f>
        <v>0.27989999999999993</v>
      </c>
      <c r="O10">
        <f t="shared" ref="O10" si="3">AVERAGE(E7:E11)</f>
        <v>1.573616027777778</v>
      </c>
      <c r="P10">
        <f t="shared" ref="P10" si="4">AVERAGE(F7:F11)</f>
        <v>8.2168869963999995</v>
      </c>
      <c r="Q10">
        <f t="shared" ref="Q10" si="5">AVERAGE(G7:G11)</f>
        <v>1.1402065683461999</v>
      </c>
      <c r="S10">
        <f t="shared" ref="S10" si="6">AVERAGE(I7:I11)</f>
        <v>785580881.19464636</v>
      </c>
    </row>
    <row r="11" spans="1:19" x14ac:dyDescent="0.25">
      <c r="A11" t="s">
        <v>6</v>
      </c>
      <c r="B11" t="s">
        <v>5</v>
      </c>
      <c r="C11">
        <v>2.4265750000000001</v>
      </c>
      <c r="D11">
        <v>0.22499999999999998</v>
      </c>
      <c r="E11">
        <v>1.8301441666666667</v>
      </c>
      <c r="F11">
        <v>10.268636050000001</v>
      </c>
      <c r="G11" s="1">
        <v>1.1861383800643372</v>
      </c>
      <c r="H11" t="s">
        <v>12</v>
      </c>
      <c r="I11">
        <v>819423965.80541098</v>
      </c>
      <c r="J11">
        <v>1.058683105481889</v>
      </c>
      <c r="M11">
        <f>_xlfn.STDEV.S(C7:C11)/SQRT(5)</f>
        <v>0.13904823322322449</v>
      </c>
      <c r="N11">
        <f t="shared" ref="N11" si="7">_xlfn.STDEV.S(D7:D11)/SQRT(5)</f>
        <v>1.4770240350109516E-2</v>
      </c>
      <c r="O11">
        <f t="shared" ref="O11" si="8">_xlfn.STDEV.S(E7:E11)/SQRT(5)</f>
        <v>0.19834018086158031</v>
      </c>
      <c r="P11">
        <f t="shared" ref="P11" si="9">_xlfn.STDEV.S(F7:F11)/SQRT(5)</f>
        <v>1.4780810606740231</v>
      </c>
      <c r="Q11">
        <f t="shared" ref="Q11" si="10">_xlfn.STDEV.S(G7:G11)/SQRT(5)</f>
        <v>2.3782864543078746E-2</v>
      </c>
      <c r="S11">
        <f t="shared" ref="S11" si="11">_xlfn.STDEV.S(I7:I11)/SQRT(5)</f>
        <v>59303302.616097383</v>
      </c>
    </row>
    <row r="12" spans="1:19" x14ac:dyDescent="0.25">
      <c r="A12" t="s">
        <v>4</v>
      </c>
      <c r="B12" t="s">
        <v>7</v>
      </c>
      <c r="C12">
        <v>2.4624499999999996</v>
      </c>
      <c r="D12">
        <v>0.28200000000000003</v>
      </c>
      <c r="E12">
        <v>4.9141666666666665E-3</v>
      </c>
      <c r="F12">
        <v>4.3911328197482762</v>
      </c>
      <c r="G12" s="1">
        <v>1.4368642330457535</v>
      </c>
      <c r="H12" t="s">
        <v>12</v>
      </c>
      <c r="I12">
        <v>17916296.296296299</v>
      </c>
      <c r="J12">
        <v>0.69993917666990302</v>
      </c>
    </row>
    <row r="13" spans="1:19" x14ac:dyDescent="0.25">
      <c r="A13" t="s">
        <v>4</v>
      </c>
      <c r="B13" t="s">
        <v>7</v>
      </c>
      <c r="C13">
        <v>2.6389250000000004</v>
      </c>
      <c r="D13">
        <v>0.28349999999999997</v>
      </c>
      <c r="E13">
        <v>0.12962208333333333</v>
      </c>
      <c r="F13">
        <v>4.2373412918579145</v>
      </c>
      <c r="G13" s="1">
        <v>1.3796440937257148</v>
      </c>
      <c r="H13" t="s">
        <v>12</v>
      </c>
      <c r="I13">
        <v>10444814.814814815</v>
      </c>
      <c r="J13">
        <v>0.67542506611367603</v>
      </c>
    </row>
    <row r="14" spans="1:19" x14ac:dyDescent="0.25">
      <c r="A14" t="s">
        <v>4</v>
      </c>
      <c r="B14" t="s">
        <v>7</v>
      </c>
      <c r="C14">
        <v>2.5674000000000001</v>
      </c>
      <c r="D14">
        <v>0.34649999999999997</v>
      </c>
      <c r="E14">
        <v>0.18898416666666668</v>
      </c>
      <c r="F14">
        <v>4.5516774891774858</v>
      </c>
      <c r="G14" s="1">
        <v>1.3979507243464304</v>
      </c>
      <c r="H14" t="s">
        <v>12</v>
      </c>
      <c r="I14">
        <v>21494814.814814817</v>
      </c>
      <c r="J14">
        <v>0.72552972661493165</v>
      </c>
    </row>
    <row r="15" spans="1:19" x14ac:dyDescent="0.25">
      <c r="A15" t="s">
        <v>4</v>
      </c>
      <c r="B15" t="s">
        <v>7</v>
      </c>
      <c r="C15">
        <v>2.4067499999999997</v>
      </c>
      <c r="D15">
        <v>0.34799999999999998</v>
      </c>
      <c r="E15">
        <v>0.25435541666666667</v>
      </c>
      <c r="F15">
        <v>5.5712250861884174</v>
      </c>
      <c r="G15" s="1">
        <v>1.3467560534615706</v>
      </c>
      <c r="H15" t="s">
        <v>12</v>
      </c>
      <c r="I15">
        <v>24449259.259259261</v>
      </c>
      <c r="J15">
        <v>0.88804389663006644</v>
      </c>
      <c r="M15">
        <f>AVERAGE(C12:C16)</f>
        <v>2.4521499999999996</v>
      </c>
      <c r="N15">
        <f t="shared" ref="N15" si="12">AVERAGE(D12:D16)</f>
        <v>0.30569999999999997</v>
      </c>
      <c r="O15">
        <f t="shared" ref="O15" si="13">AVERAGE(E12:E16)</f>
        <v>0.24551350000000002</v>
      </c>
      <c r="P15">
        <f t="shared" ref="P15" si="14">AVERAGE(F12:F16)</f>
        <v>4.5663659415053344</v>
      </c>
      <c r="Q15">
        <f t="shared" ref="Q15" si="15">AVERAGE(G12:G16)</f>
        <v>1.4168888704765943</v>
      </c>
      <c r="S15">
        <f t="shared" ref="S15" si="16">AVERAGE(I12:I16)</f>
        <v>17686222.222222224</v>
      </c>
    </row>
    <row r="16" spans="1:19" x14ac:dyDescent="0.25">
      <c r="A16" t="s">
        <v>4</v>
      </c>
      <c r="B16" t="s">
        <v>7</v>
      </c>
      <c r="C16">
        <v>2.185225</v>
      </c>
      <c r="D16">
        <v>0.26849999999999996</v>
      </c>
      <c r="E16">
        <v>0.64969166666666667</v>
      </c>
      <c r="F16">
        <v>4.0804530205545788</v>
      </c>
      <c r="G16" s="1">
        <v>1.5232292478035021</v>
      </c>
      <c r="H16" t="s">
        <v>12</v>
      </c>
      <c r="I16">
        <v>14125925.925925927</v>
      </c>
      <c r="J16">
        <v>0.65041733987242867</v>
      </c>
      <c r="M16">
        <f>_xlfn.STDEV.S(C12:C16)/SQRT(5)</f>
        <v>7.7969118486103259E-2</v>
      </c>
      <c r="N16">
        <f t="shared" ref="N16" si="17">_xlfn.STDEV.S(D12:D16)/SQRT(5)</f>
        <v>1.7164352594840379E-2</v>
      </c>
      <c r="O16">
        <f t="shared" ref="O16" si="18">_xlfn.STDEV.S(E12:E16)/SQRT(5)</f>
        <v>0.10907625660173036</v>
      </c>
      <c r="P16">
        <f t="shared" ref="P16" si="19">_xlfn.STDEV.S(F12:F16)/SQRT(5)</f>
        <v>0.26315707144861478</v>
      </c>
      <c r="Q16">
        <f t="shared" ref="Q16" si="20">_xlfn.STDEV.S(G12:G16)/SQRT(5)</f>
        <v>3.0308191760918025E-2</v>
      </c>
      <c r="S16">
        <f t="shared" ref="S16" si="21">_xlfn.STDEV.S(I12:I16)/SQRT(5)</f>
        <v>2504103.3578680712</v>
      </c>
    </row>
    <row r="17" spans="1:19" x14ac:dyDescent="0.25">
      <c r="A17" t="s">
        <v>6</v>
      </c>
      <c r="B17" t="s">
        <v>7</v>
      </c>
      <c r="C17">
        <v>2.0372249999999998</v>
      </c>
      <c r="D17">
        <v>0.29099999999999998</v>
      </c>
      <c r="E17">
        <v>1.3440474999999998</v>
      </c>
      <c r="F17">
        <v>3.6306134640522871</v>
      </c>
      <c r="G17" s="1">
        <v>1.7324117239512224</v>
      </c>
      <c r="H17" t="s">
        <v>11</v>
      </c>
      <c r="I17">
        <v>24256296.296296299</v>
      </c>
      <c r="J17" s="2">
        <v>0.57871367210912528</v>
      </c>
    </row>
    <row r="18" spans="1:19" x14ac:dyDescent="0.25">
      <c r="A18" t="s">
        <v>6</v>
      </c>
      <c r="B18" t="s">
        <v>7</v>
      </c>
      <c r="C18">
        <v>2.06935</v>
      </c>
      <c r="D18">
        <v>0.27600000000000002</v>
      </c>
      <c r="E18">
        <v>1.5531579166666665</v>
      </c>
      <c r="F18">
        <v>4.0318555676973205</v>
      </c>
      <c r="G18" s="1">
        <v>1.5073957630075219</v>
      </c>
      <c r="H18" t="s">
        <v>11</v>
      </c>
      <c r="I18">
        <v>22691481.481481485</v>
      </c>
      <c r="J18">
        <v>0.64267098772653442</v>
      </c>
    </row>
    <row r="19" spans="1:19" x14ac:dyDescent="0.25">
      <c r="A19" t="s">
        <v>6</v>
      </c>
      <c r="B19" t="s">
        <v>7</v>
      </c>
      <c r="C19">
        <v>2.1132999999999997</v>
      </c>
      <c r="D19">
        <v>0.24899999999999994</v>
      </c>
      <c r="E19">
        <v>1.1826383333333332</v>
      </c>
      <c r="F19">
        <v>3.7022563348416244</v>
      </c>
      <c r="G19" s="1">
        <v>1.491482138037397</v>
      </c>
      <c r="H19" t="s">
        <v>11</v>
      </c>
      <c r="I19">
        <v>24074814.814814817</v>
      </c>
      <c r="J19">
        <v>0.59013342506422528</v>
      </c>
    </row>
    <row r="20" spans="1:19" x14ac:dyDescent="0.25">
      <c r="A20" t="s">
        <v>6</v>
      </c>
      <c r="B20" t="s">
        <v>7</v>
      </c>
      <c r="C20">
        <v>2.227875</v>
      </c>
      <c r="D20">
        <v>0.25950000000000001</v>
      </c>
      <c r="E20">
        <v>1.1176291666666667</v>
      </c>
      <c r="F20">
        <v>3.2441221406147736</v>
      </c>
      <c r="G20" s="1">
        <v>1.5371371161898999</v>
      </c>
      <c r="H20" t="s">
        <v>11</v>
      </c>
      <c r="I20">
        <v>23170740.740740746</v>
      </c>
      <c r="J20">
        <v>0.51710760601604311</v>
      </c>
      <c r="M20">
        <f>AVERAGE(C17:C21)</f>
        <v>2.1625799999999997</v>
      </c>
      <c r="N20">
        <f t="shared" ref="N20" si="22">AVERAGE(D17:D21)</f>
        <v>0.26519999999999999</v>
      </c>
      <c r="O20">
        <f t="shared" ref="O20" si="23">AVERAGE(E17:E21)</f>
        <v>1.0934663333333332</v>
      </c>
      <c r="P20">
        <f t="shared" ref="P20" si="24">AVERAGE(F17:F21)</f>
        <v>3.7101279552994235</v>
      </c>
      <c r="Q20">
        <f t="shared" ref="Q20" si="25">AVERAGE(G17:G21)</f>
        <v>1.5718803329558839</v>
      </c>
      <c r="S20">
        <f t="shared" ref="S20" si="26">AVERAGE(I17:I21)</f>
        <v>24160666.666666668</v>
      </c>
    </row>
    <row r="21" spans="1:19" x14ac:dyDescent="0.25">
      <c r="A21" t="s">
        <v>6</v>
      </c>
      <c r="B21" t="s">
        <v>7</v>
      </c>
      <c r="C21">
        <v>2.3651499999999999</v>
      </c>
      <c r="D21">
        <v>0.2505</v>
      </c>
      <c r="E21">
        <v>0.26985874999999998</v>
      </c>
      <c r="F21">
        <v>3.941792269291112</v>
      </c>
      <c r="G21" s="1">
        <v>1.590974923593379</v>
      </c>
      <c r="H21" t="s">
        <v>11</v>
      </c>
      <c r="I21">
        <v>26610000</v>
      </c>
      <c r="J21">
        <v>0.62831504962985185</v>
      </c>
      <c r="M21">
        <f>_xlfn.STDEV.S(C17:C21)/SQRT(5)</f>
        <v>6.0055086899445914E-2</v>
      </c>
      <c r="N21">
        <f>_xlfn.STDEV.S(D17:D21)/SQRT(5)</f>
        <v>8.0414550922081295E-3</v>
      </c>
      <c r="O21">
        <f>_xlfn.STDEV.S(E17:E21)/SQRT(5)</f>
        <v>0.21919993297197923</v>
      </c>
      <c r="P21">
        <f>_xlfn.STDEV.S(F17:F21)/SQRT(5)</f>
        <v>0.13797154543660767</v>
      </c>
      <c r="Q21">
        <f>_xlfn.STDEV.S(G17:G21)/SQRT(5)</f>
        <v>4.3568424062235787E-2</v>
      </c>
      <c r="S21">
        <f t="shared" ref="S21" si="27">_xlfn.STDEV.S(I17:I21)/SQRT(5)</f>
        <v>676542.96949621674</v>
      </c>
    </row>
    <row r="24" spans="1:19" x14ac:dyDescent="0.25">
      <c r="D24">
        <f>_xlfn.T.TEST(G2:G6,G12:G16,2,1)</f>
        <v>0.12915639128375025</v>
      </c>
      <c r="E24" t="s">
        <v>14</v>
      </c>
    </row>
    <row r="28" spans="1:19" x14ac:dyDescent="0.25">
      <c r="G28">
        <f>_xlfn.T.TEST(G2:G6,G17:G21,2,2)</f>
        <v>1.6905713523320921E-2</v>
      </c>
      <c r="I28" t="s">
        <v>17</v>
      </c>
      <c r="M28">
        <f>0.2485745/(0.017*(SQRT(2/5)))</f>
        <v>23.119458477574259</v>
      </c>
    </row>
    <row r="29" spans="1:19" x14ac:dyDescent="0.25">
      <c r="G29">
        <f>_xlfn.T.TEST(F17:F21,F12:F16,2,2)</f>
        <v>2.0459040705852173E-2</v>
      </c>
      <c r="I29" t="s">
        <v>18</v>
      </c>
    </row>
    <row r="30" spans="1:19" x14ac:dyDescent="0.25">
      <c r="I30" t="s">
        <v>19</v>
      </c>
    </row>
    <row r="31" spans="1:19" x14ac:dyDescent="0.25">
      <c r="I31" t="s">
        <v>20</v>
      </c>
      <c r="S31" s="1">
        <v>1.3667798499930193</v>
      </c>
    </row>
    <row r="32" spans="1:19" x14ac:dyDescent="0.25">
      <c r="S32" s="1">
        <v>1.3025902012680448</v>
      </c>
    </row>
    <row r="33" spans="12:21" x14ac:dyDescent="0.25">
      <c r="S33" s="1">
        <v>1.1282155505965332</v>
      </c>
      <c r="U33">
        <f>_xlfn.STDEV.S(S31:S40)/SQRT(COUNT(S31:S40))</f>
        <v>5.6881711171400583E-2</v>
      </c>
    </row>
    <row r="34" spans="12:21" x14ac:dyDescent="0.25">
      <c r="S34" s="1">
        <v>1.2619391950116217</v>
      </c>
    </row>
    <row r="35" spans="12:21" x14ac:dyDescent="0.25">
      <c r="S35" s="1">
        <v>1.5570045688620748</v>
      </c>
      <c r="U35">
        <f>_xlfn.STDEV.S(S31:S40)</f>
        <v>0.17987576450947021</v>
      </c>
    </row>
    <row r="36" spans="12:21" x14ac:dyDescent="0.25">
      <c r="M36">
        <f>0.2485745/U33</f>
        <v>4.3700250024296068</v>
      </c>
      <c r="S36" s="1">
        <v>1.7324117239512224</v>
      </c>
    </row>
    <row r="37" spans="12:21" x14ac:dyDescent="0.25">
      <c r="S37" s="1">
        <v>1.5073957630075219</v>
      </c>
    </row>
    <row r="38" spans="12:21" x14ac:dyDescent="0.25">
      <c r="S38" s="1">
        <v>1.491482138037397</v>
      </c>
    </row>
    <row r="39" spans="12:21" x14ac:dyDescent="0.25">
      <c r="S39" s="1">
        <v>1.5371371161898999</v>
      </c>
    </row>
    <row r="40" spans="12:21" x14ac:dyDescent="0.25">
      <c r="S40" s="1">
        <v>1.590974923593379</v>
      </c>
    </row>
    <row r="42" spans="12:21" x14ac:dyDescent="0.25">
      <c r="L42">
        <f>SQRT(10)</f>
        <v>3.1622776601683795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2019-07-16T18:54:24Z</dcterms:modified>
</cp:coreProperties>
</file>