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moge\Box Sync\JTL_Lab\Lab.Notebook\20170903_DR_Evolution\data\HPLC\20190607_7.5hr\"/>
    </mc:Choice>
  </mc:AlternateContent>
  <xr:revisionPtr revIDLastSave="0" documentId="13_ncr:1_{3DDBCE1B-A027-40AB-BBE1-353C596AE5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igh cal HPLC" sheetId="3" r:id="rId1"/>
    <sheet name="DR medium" sheetId="1" r:id="rId2"/>
    <sheet name="High calorie" sheetId="2" r:id="rId3"/>
    <sheet name="DR HPC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2" l="1"/>
  <c r="M21" i="2"/>
  <c r="M19" i="2"/>
  <c r="M17" i="2"/>
  <c r="M15" i="2"/>
  <c r="M13" i="2"/>
  <c r="M11" i="2"/>
  <c r="M9" i="2"/>
  <c r="M7" i="2"/>
  <c r="M5" i="2"/>
  <c r="M3" i="2"/>
  <c r="N23" i="1"/>
  <c r="N21" i="1"/>
  <c r="N19" i="1"/>
  <c r="N17" i="1"/>
  <c r="N15" i="1"/>
  <c r="N13" i="1"/>
  <c r="N11" i="1"/>
  <c r="N9" i="1"/>
  <c r="N7" i="1"/>
  <c r="N5" i="1"/>
  <c r="N3" i="1"/>
  <c r="J3" i="1"/>
  <c r="B2" i="4" l="1"/>
  <c r="B3" i="4"/>
  <c r="C3" i="1" s="1"/>
  <c r="B4" i="4"/>
  <c r="C4" i="1" s="1"/>
  <c r="B5" i="4"/>
  <c r="B6" i="4"/>
  <c r="C6" i="1" s="1"/>
  <c r="B7" i="4"/>
  <c r="C7" i="1" s="1"/>
  <c r="B8" i="4"/>
  <c r="B9" i="4"/>
  <c r="C9" i="1" s="1"/>
  <c r="B12" i="4"/>
  <c r="C12" i="1" s="1"/>
  <c r="B13" i="4"/>
  <c r="C13" i="1" s="1"/>
  <c r="B14" i="4"/>
  <c r="C14" i="1" s="1"/>
  <c r="B15" i="4"/>
  <c r="B16" i="4"/>
  <c r="B17" i="4"/>
  <c r="B18" i="4"/>
  <c r="C18" i="1" s="1"/>
  <c r="B19" i="4"/>
  <c r="C19" i="1" s="1"/>
  <c r="C5" i="1"/>
  <c r="C8" i="1"/>
  <c r="C15" i="1"/>
  <c r="C16" i="1"/>
  <c r="C17" i="1"/>
  <c r="C2" i="1"/>
  <c r="B2" i="3"/>
  <c r="B3" i="3"/>
  <c r="B4" i="3"/>
  <c r="B5" i="3"/>
  <c r="B6" i="3"/>
  <c r="B7" i="3"/>
  <c r="B8" i="3"/>
  <c r="B9" i="3"/>
  <c r="B12" i="3"/>
  <c r="B13" i="3"/>
  <c r="B14" i="3"/>
  <c r="B15" i="3"/>
  <c r="B16" i="3"/>
  <c r="B17" i="3"/>
  <c r="B18" i="3"/>
  <c r="B19" i="3"/>
  <c r="C2" i="2" l="1"/>
  <c r="C3" i="2"/>
  <c r="C4" i="2"/>
  <c r="C5" i="2"/>
  <c r="C6" i="2"/>
  <c r="C7" i="2"/>
  <c r="C8" i="2"/>
  <c r="C9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10" i="2"/>
  <c r="B20" i="3"/>
  <c r="H24" i="4"/>
  <c r="G24" i="4"/>
  <c r="C24" i="4" s="1"/>
  <c r="H23" i="4"/>
  <c r="G23" i="4"/>
  <c r="C23" i="4"/>
  <c r="H22" i="4"/>
  <c r="G22" i="4"/>
  <c r="C22" i="4" s="1"/>
  <c r="H21" i="4"/>
  <c r="G21" i="4"/>
  <c r="H20" i="4"/>
  <c r="G20" i="4"/>
  <c r="C20" i="4"/>
  <c r="H19" i="4"/>
  <c r="G19" i="4"/>
  <c r="H18" i="4"/>
  <c r="G18" i="4"/>
  <c r="H17" i="4"/>
  <c r="G17" i="4"/>
  <c r="H16" i="4"/>
  <c r="G16" i="4"/>
  <c r="C16" i="4" s="1"/>
  <c r="H15" i="4"/>
  <c r="G15" i="4"/>
  <c r="H14" i="4"/>
  <c r="G14" i="4"/>
  <c r="H13" i="4"/>
  <c r="G13" i="4"/>
  <c r="H12" i="4"/>
  <c r="G12" i="4"/>
  <c r="C12" i="4" s="1"/>
  <c r="H11" i="4"/>
  <c r="G11" i="4"/>
  <c r="H10" i="4"/>
  <c r="G10" i="4"/>
  <c r="C10" i="4" s="1"/>
  <c r="H9" i="4"/>
  <c r="G9" i="4"/>
  <c r="C9" i="4" s="1"/>
  <c r="H8" i="4"/>
  <c r="G8" i="4"/>
  <c r="H7" i="4"/>
  <c r="G7" i="4"/>
  <c r="H6" i="4"/>
  <c r="G6" i="4"/>
  <c r="H5" i="4"/>
  <c r="G5" i="4"/>
  <c r="C5" i="4"/>
  <c r="H4" i="4"/>
  <c r="G4" i="4"/>
  <c r="H3" i="4"/>
  <c r="G3" i="4"/>
  <c r="H2" i="4"/>
  <c r="G2" i="4"/>
  <c r="C17" i="4" l="1"/>
  <c r="C6" i="4"/>
  <c r="C15" i="4"/>
  <c r="C21" i="4"/>
  <c r="B21" i="4" s="1"/>
  <c r="C21" i="1" s="1"/>
  <c r="C4" i="4"/>
  <c r="C7" i="4"/>
  <c r="C11" i="4"/>
  <c r="B11" i="4" s="1"/>
  <c r="C11" i="1" s="1"/>
  <c r="C19" i="4"/>
  <c r="C8" i="4"/>
  <c r="C3" i="4"/>
  <c r="C2" i="4"/>
  <c r="C13" i="4"/>
  <c r="B24" i="4"/>
  <c r="B23" i="4"/>
  <c r="C23" i="1" s="1"/>
  <c r="C14" i="4"/>
  <c r="C18" i="4"/>
  <c r="B10" i="4"/>
  <c r="C10" i="1" s="1"/>
  <c r="B20" i="4"/>
  <c r="C20" i="1" s="1"/>
  <c r="B22" i="4"/>
  <c r="C22" i="1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G24" i="3" l="1"/>
  <c r="H24" i="3"/>
  <c r="C24" i="3" s="1"/>
  <c r="B24" i="3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G3" i="3"/>
  <c r="G4" i="3"/>
  <c r="G5" i="3"/>
  <c r="G6" i="3"/>
  <c r="G7" i="3"/>
  <c r="G8" i="3"/>
  <c r="G9" i="3"/>
  <c r="G10" i="3"/>
  <c r="G11" i="3"/>
  <c r="C11" i="3" s="1"/>
  <c r="G12" i="3"/>
  <c r="G13" i="3"/>
  <c r="G14" i="3"/>
  <c r="G15" i="3"/>
  <c r="G16" i="3"/>
  <c r="G17" i="3"/>
  <c r="G18" i="3"/>
  <c r="G19" i="3"/>
  <c r="G20" i="3"/>
  <c r="G21" i="3"/>
  <c r="G22" i="3"/>
  <c r="G23" i="3"/>
  <c r="G2" i="3"/>
  <c r="C10" i="3" l="1"/>
  <c r="B10" i="3" s="1"/>
  <c r="B11" i="3"/>
  <c r="C21" i="3"/>
  <c r="B21" i="3" s="1"/>
  <c r="C5" i="3"/>
  <c r="C13" i="3"/>
  <c r="C9" i="3"/>
  <c r="C6" i="3"/>
  <c r="C15" i="3"/>
  <c r="C22" i="3"/>
  <c r="B22" i="3" s="1"/>
  <c r="C17" i="3"/>
  <c r="C14" i="3"/>
  <c r="C4" i="3"/>
  <c r="C19" i="3"/>
  <c r="C3" i="3"/>
  <c r="C7" i="3"/>
  <c r="C18" i="3"/>
  <c r="C20" i="3"/>
  <c r="C12" i="3"/>
  <c r="C2" i="3"/>
  <c r="C16" i="3"/>
  <c r="C8" i="3"/>
  <c r="C23" i="3"/>
  <c r="B23" i="3" s="1"/>
  <c r="B4" i="2"/>
  <c r="B5" i="2"/>
  <c r="B7" i="2"/>
  <c r="B8" i="2"/>
  <c r="B9" i="2"/>
  <c r="B10" i="2"/>
  <c r="B11" i="2"/>
  <c r="B12" i="2"/>
  <c r="B13" i="2"/>
  <c r="B14" i="2"/>
  <c r="B15" i="2"/>
  <c r="B20" i="2"/>
  <c r="B21" i="2"/>
  <c r="B22" i="2"/>
  <c r="B23" i="2"/>
  <c r="B2" i="2"/>
  <c r="B3" i="2"/>
  <c r="B6" i="2"/>
  <c r="B16" i="2"/>
  <c r="B17" i="2"/>
  <c r="B18" i="2"/>
  <c r="B19" i="2"/>
  <c r="B3" i="1"/>
  <c r="B6" i="1"/>
  <c r="B7" i="1"/>
  <c r="B8" i="1"/>
  <c r="B9" i="1"/>
  <c r="B10" i="1"/>
  <c r="B11" i="1"/>
  <c r="B12" i="1"/>
  <c r="B13" i="1"/>
  <c r="B16" i="1"/>
  <c r="B21" i="1"/>
  <c r="B22" i="1"/>
  <c r="B23" i="1"/>
  <c r="B2" i="1"/>
  <c r="B4" i="1"/>
  <c r="B5" i="1"/>
  <c r="B14" i="1"/>
  <c r="B15" i="1"/>
  <c r="B17" i="1"/>
  <c r="B18" i="1"/>
  <c r="B19" i="1"/>
  <c r="B20" i="1"/>
</calcChain>
</file>

<file path=xl/sharedStrings.xml><?xml version="1.0" encoding="utf-8"?>
<sst xmlns="http://schemas.openxmlformats.org/spreadsheetml/2006/main" count="120" uniqueCount="37">
  <si>
    <t>Sample</t>
  </si>
  <si>
    <t>Cells/mol C</t>
  </si>
  <si>
    <t>5.1.a</t>
  </si>
  <si>
    <t>5.1.b</t>
  </si>
  <si>
    <t>5.2.a</t>
  </si>
  <si>
    <t>5.2.b</t>
  </si>
  <si>
    <t>5.3.a</t>
  </si>
  <si>
    <t>5.3.b</t>
  </si>
  <si>
    <t>5.4.b</t>
  </si>
  <si>
    <t>5.4.a</t>
  </si>
  <si>
    <t>5.5.a</t>
  </si>
  <si>
    <t>5.5.b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</si>
  <si>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</si>
  <si>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</si>
  <si>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</si>
  <si>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</si>
  <si>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</si>
  <si>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</si>
  <si>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</si>
  <si>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</si>
  <si>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2.5.a</t>
  </si>
  <si>
    <t>2.5.b</t>
  </si>
  <si>
    <t>WT.a</t>
  </si>
  <si>
    <t>WT.b</t>
  </si>
  <si>
    <t>raw1</t>
  </si>
  <si>
    <t>raw2</t>
  </si>
  <si>
    <t>1 Cells/mL after 3% dilution</t>
  </si>
  <si>
    <t>Avg cells/mL</t>
  </si>
  <si>
    <t>1 [glucose]</t>
  </si>
  <si>
    <t>2 [glucose]</t>
  </si>
  <si>
    <t>NC</t>
  </si>
  <si>
    <t>Cells/mmol glucose</t>
  </si>
  <si>
    <t>mmol glucose used</t>
  </si>
  <si>
    <t>2 Cells/mL after 1.5% dilution</t>
  </si>
  <si>
    <t>Cells/mmol C</t>
  </si>
  <si>
    <t>Avg [gluc] mM</t>
  </si>
  <si>
    <t>Cells/mmol 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</si>
</sst>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  <xf numFmtId="0" fontId="3" fillId="2" borderId="0" xfId="1" applyFont="1"/>
    <xf numFmtId="0" fontId="4" fillId="0" borderId="0" xfId="0" applyFont="1"/>
    <xf numFmtId="0" fontId="4" fillId="2" borderId="0" xfId="1" applyFont="1"/>
    <xf numFmtId="0" fontId="4" fillId="3" borderId="0" xfId="0" applyFont="1" applyFill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0DF-CCB4-4D74-9292-E4C126C45289}">
  <dimension ref="A1:M24"/>
  <sheetViews>
    <sheetView tabSelected="1" zoomScale="130" zoomScaleNormal="130" workbookViewId="0">
      <selection activeCell="C1" sqref="C1"/>
    </sheetView>
  </sheetViews>
  <sheetFormatPr defaultRowHeight="15" x14ac:dyDescent="0.25"/>
  <cols>
    <col min="2" max="2" width="8" customWidth="1"/>
    <col min="3" max="3" width="7.85546875" customWidth="1"/>
    <col min="4" max="4" width="12" customWidth="1"/>
    <col min="6" max="6" width="9.140625" style="3"/>
    <col min="7" max="7" width="6.7109375" style="4" customWidth="1"/>
    <col min="8" max="8" width="6.28515625" style="3" customWidth="1"/>
    <col min="9" max="13" width="9.140625" style="3"/>
  </cols>
  <sheetData>
    <row r="1" spans="1:8" x14ac:dyDescent="0.25">
      <c r="A1" s="1" t="s">
        <v>0</v>
      </c>
      <c r="B1" s="8" t="s">
        <v>32</v>
      </c>
      <c r="C1" t="s">
        <v>27</v>
      </c>
      <c r="D1" t="s">
        <v>34</v>
      </c>
      <c r="E1" t="s">
        <v>24</v>
      </c>
      <c r="F1" s="5" t="s">
        <v>25</v>
      </c>
      <c r="G1" s="6" t="s">
        <v>28</v>
      </c>
      <c r="H1" s="5" t="s">
        <v>29</v>
      </c>
    </row>
    <row r="2" spans="1:8" x14ac:dyDescent="0.25">
      <c r="A2" t="s">
        <v>2</v>
      </c>
      <c r="B2">
        <f t="shared" ref="B2:B9" si="0">(C$24-C2)/100</f>
        <v>0.30776410929000009</v>
      </c>
      <c r="C2">
        <f>AVERAGE(G2:H2)</f>
        <v>87.807327391499996</v>
      </c>
      <c r="E2">
        <v>2274961</v>
      </c>
      <c r="F2" s="5">
        <v>2276882</v>
      </c>
      <c r="G2" s="6">
        <f>(E2*0.00038581/10)</f>
        <v>87.770270341</v>
      </c>
      <c r="H2" s="6">
        <f>(F2*0.00038581/10)</f>
        <v>87.844384442000006</v>
      </c>
    </row>
    <row r="3" spans="1:8" x14ac:dyDescent="0.25">
      <c r="A3" t="s">
        <v>3</v>
      </c>
      <c r="B3">
        <f t="shared" si="0"/>
        <v>0.25937292551500007</v>
      </c>
      <c r="C3">
        <f t="shared" ref="C3:C24" si="1">AVERAGE(G3:H3)</f>
        <v>92.646445768999996</v>
      </c>
      <c r="E3">
        <v>2397107</v>
      </c>
      <c r="F3" s="5">
        <v>2405591</v>
      </c>
      <c r="G3" s="6">
        <f t="shared" ref="G3:H22" si="2">(E3*0.00038581/10)</f>
        <v>92.482785167000003</v>
      </c>
      <c r="H3" s="6">
        <f t="shared" si="2"/>
        <v>92.810106370999989</v>
      </c>
    </row>
    <row r="4" spans="1:8" x14ac:dyDescent="0.25">
      <c r="A4" t="s">
        <v>4</v>
      </c>
      <c r="B4">
        <f t="shared" si="0"/>
        <v>0.14904206819500004</v>
      </c>
      <c r="C4">
        <f t="shared" si="1"/>
        <v>103.679531501</v>
      </c>
      <c r="E4">
        <v>2678813</v>
      </c>
      <c r="F4" s="5">
        <v>2695829</v>
      </c>
      <c r="G4" s="6">
        <f t="shared" si="2"/>
        <v>103.35128435300001</v>
      </c>
      <c r="H4" s="6">
        <f t="shared" si="2"/>
        <v>104.00777864899999</v>
      </c>
    </row>
    <row r="5" spans="1:8" x14ac:dyDescent="0.25">
      <c r="A5" t="s">
        <v>5</v>
      </c>
      <c r="B5">
        <f t="shared" si="0"/>
        <v>0.20315404265000012</v>
      </c>
      <c r="C5">
        <f t="shared" si="1"/>
        <v>98.268334055499992</v>
      </c>
      <c r="E5">
        <v>2546833</v>
      </c>
      <c r="F5" s="5">
        <v>2547298</v>
      </c>
      <c r="G5" s="6">
        <f t="shared" si="2"/>
        <v>98.259363972999992</v>
      </c>
      <c r="H5" s="6">
        <f t="shared" si="2"/>
        <v>98.277304138000005</v>
      </c>
    </row>
    <row r="6" spans="1:8" x14ac:dyDescent="0.25">
      <c r="A6" t="s">
        <v>6</v>
      </c>
      <c r="B6">
        <f t="shared" si="0"/>
        <v>0.31816786175000006</v>
      </c>
      <c r="C6">
        <f t="shared" si="1"/>
        <v>86.766952145499999</v>
      </c>
      <c r="E6">
        <v>2244180</v>
      </c>
      <c r="F6" s="5">
        <v>2253731</v>
      </c>
      <c r="G6" s="6">
        <f t="shared" si="2"/>
        <v>86.582708580000002</v>
      </c>
      <c r="H6" s="6">
        <f t="shared" si="2"/>
        <v>86.951195710999997</v>
      </c>
    </row>
    <row r="7" spans="1:8" x14ac:dyDescent="0.25">
      <c r="A7" t="s">
        <v>7</v>
      </c>
      <c r="B7">
        <f t="shared" si="0"/>
        <v>0.28804053756499998</v>
      </c>
      <c r="C7">
        <f t="shared" si="1"/>
        <v>89.779684564000007</v>
      </c>
      <c r="E7">
        <v>2327969</v>
      </c>
      <c r="F7" s="5">
        <v>2326119</v>
      </c>
      <c r="G7" s="6">
        <f t="shared" si="2"/>
        <v>89.815371988999999</v>
      </c>
      <c r="H7" s="6">
        <f t="shared" si="2"/>
        <v>89.743997139000001</v>
      </c>
    </row>
    <row r="8" spans="1:8" x14ac:dyDescent="0.25">
      <c r="A8" t="s">
        <v>9</v>
      </c>
      <c r="B8">
        <f t="shared" si="0"/>
        <v>0.31533157953500007</v>
      </c>
      <c r="C8">
        <f t="shared" si="1"/>
        <v>87.050580366999995</v>
      </c>
      <c r="E8">
        <v>2248916</v>
      </c>
      <c r="F8" s="5">
        <v>2263698</v>
      </c>
      <c r="G8" s="6">
        <f t="shared" si="2"/>
        <v>86.765428195999988</v>
      </c>
      <c r="H8" s="6">
        <f t="shared" si="2"/>
        <v>87.335732538000002</v>
      </c>
    </row>
    <row r="9" spans="1:8" x14ac:dyDescent="0.25">
      <c r="A9" t="s">
        <v>8</v>
      </c>
      <c r="B9">
        <f t="shared" si="0"/>
        <v>0.28256145685000006</v>
      </c>
      <c r="C9">
        <f t="shared" si="1"/>
        <v>90.327592635499997</v>
      </c>
      <c r="E9">
        <v>2341591</v>
      </c>
      <c r="F9" s="5">
        <v>2340900</v>
      </c>
      <c r="G9" s="6">
        <f t="shared" si="2"/>
        <v>90.340922371000005</v>
      </c>
      <c r="H9" s="6">
        <f t="shared" si="2"/>
        <v>90.314262899999989</v>
      </c>
    </row>
    <row r="10" spans="1:8" x14ac:dyDescent="0.25">
      <c r="A10" t="s">
        <v>10</v>
      </c>
      <c r="B10">
        <f t="shared" ref="B10:B22" si="3">(C$24-C10)/100</f>
        <v>0.21008839868500018</v>
      </c>
      <c r="C10">
        <f t="shared" si="1"/>
        <v>97.574898451999985</v>
      </c>
      <c r="E10">
        <v>2534160</v>
      </c>
      <c r="F10" s="5">
        <v>2524024</v>
      </c>
      <c r="G10" s="6">
        <f t="shared" si="2"/>
        <v>97.770426959999995</v>
      </c>
      <c r="H10" s="6">
        <f t="shared" si="2"/>
        <v>97.37936994399999</v>
      </c>
    </row>
    <row r="11" spans="1:8" x14ac:dyDescent="0.25">
      <c r="A11" t="s">
        <v>11</v>
      </c>
      <c r="B11">
        <f t="shared" si="3"/>
        <v>0.22774981596000005</v>
      </c>
      <c r="C11">
        <f t="shared" si="1"/>
        <v>95.8087567245</v>
      </c>
      <c r="E11">
        <v>2486975</v>
      </c>
      <c r="F11" s="5">
        <v>2479654</v>
      </c>
      <c r="G11" s="6">
        <f t="shared" si="2"/>
        <v>95.949982474999999</v>
      </c>
      <c r="H11" s="6">
        <f t="shared" si="2"/>
        <v>95.667530974000002</v>
      </c>
    </row>
    <row r="12" spans="1:8" x14ac:dyDescent="0.25">
      <c r="A12" t="s">
        <v>12</v>
      </c>
      <c r="B12">
        <f t="shared" si="3"/>
        <v>0.32371812441000003</v>
      </c>
      <c r="C12">
        <f t="shared" si="1"/>
        <v>86.211925879500001</v>
      </c>
      <c r="E12">
        <v>2222171</v>
      </c>
      <c r="F12" s="5">
        <v>2246968</v>
      </c>
      <c r="G12" s="6">
        <f t="shared" si="2"/>
        <v>85.733579351000003</v>
      </c>
      <c r="H12" s="6">
        <f t="shared" si="2"/>
        <v>86.690272407999998</v>
      </c>
    </row>
    <row r="13" spans="1:8" x14ac:dyDescent="0.25">
      <c r="A13" t="s">
        <v>13</v>
      </c>
      <c r="B13">
        <f t="shared" si="3"/>
        <v>0.29340985533500002</v>
      </c>
      <c r="C13">
        <f t="shared" si="1"/>
        <v>89.242752787000001</v>
      </c>
      <c r="E13">
        <v>2309709</v>
      </c>
      <c r="F13" s="5">
        <v>2316545</v>
      </c>
      <c r="G13" s="6">
        <f t="shared" si="2"/>
        <v>89.110882928999999</v>
      </c>
      <c r="H13" s="6">
        <f t="shared" si="2"/>
        <v>89.374622645000002</v>
      </c>
    </row>
    <row r="14" spans="1:8" x14ac:dyDescent="0.25">
      <c r="A14" t="s">
        <v>14</v>
      </c>
      <c r="B14">
        <f t="shared" si="3"/>
        <v>0.35698709942500018</v>
      </c>
      <c r="C14">
        <f t="shared" si="1"/>
        <v>82.885028377999987</v>
      </c>
      <c r="E14">
        <v>2148461</v>
      </c>
      <c r="F14" s="5">
        <v>2148215</v>
      </c>
      <c r="G14" s="6">
        <f t="shared" si="2"/>
        <v>82.889773840999993</v>
      </c>
      <c r="H14" s="6">
        <f t="shared" si="2"/>
        <v>82.880282914999995</v>
      </c>
    </row>
    <row r="15" spans="1:8" x14ac:dyDescent="0.25">
      <c r="A15" t="s">
        <v>15</v>
      </c>
      <c r="B15">
        <f t="shared" si="3"/>
        <v>0.3493069726600001</v>
      </c>
      <c r="C15">
        <f t="shared" si="1"/>
        <v>83.653041054499994</v>
      </c>
      <c r="E15">
        <v>2172340</v>
      </c>
      <c r="F15" s="5">
        <v>2164149</v>
      </c>
      <c r="G15" s="6">
        <f t="shared" si="2"/>
        <v>83.811049539999999</v>
      </c>
      <c r="H15" s="6">
        <f t="shared" si="2"/>
        <v>83.495032569000003</v>
      </c>
    </row>
    <row r="16" spans="1:8" x14ac:dyDescent="0.25">
      <c r="A16" t="s">
        <v>16</v>
      </c>
      <c r="B16">
        <f t="shared" si="3"/>
        <v>0.31607580702500004</v>
      </c>
      <c r="C16">
        <f t="shared" si="1"/>
        <v>86.976157618000002</v>
      </c>
      <c r="E16">
        <v>2256032</v>
      </c>
      <c r="F16" s="5">
        <v>2252724</v>
      </c>
      <c r="G16" s="6">
        <f t="shared" si="2"/>
        <v>87.039970592000003</v>
      </c>
      <c r="H16" s="6">
        <f t="shared" si="2"/>
        <v>86.912344644000001</v>
      </c>
    </row>
    <row r="17" spans="1:8" x14ac:dyDescent="0.25">
      <c r="A17" t="s">
        <v>17</v>
      </c>
      <c r="B17">
        <f t="shared" si="3"/>
        <v>0.28130294463000011</v>
      </c>
      <c r="C17">
        <f t="shared" si="1"/>
        <v>90.453443857499991</v>
      </c>
      <c r="E17">
        <v>2344092</v>
      </c>
      <c r="F17" s="5">
        <v>2344923</v>
      </c>
      <c r="G17" s="6">
        <f t="shared" si="2"/>
        <v>90.437413452000001</v>
      </c>
      <c r="H17" s="6">
        <f t="shared" si="2"/>
        <v>90.469474262999995</v>
      </c>
    </row>
    <row r="18" spans="1:8" x14ac:dyDescent="0.25">
      <c r="A18" t="s">
        <v>18</v>
      </c>
      <c r="B18">
        <f t="shared" si="3"/>
        <v>0.4000382869900001</v>
      </c>
      <c r="C18">
        <f t="shared" si="1"/>
        <v>78.579909621499993</v>
      </c>
      <c r="E18">
        <v>2034551</v>
      </c>
      <c r="F18" s="5">
        <v>2038952</v>
      </c>
      <c r="G18" s="6">
        <f t="shared" si="2"/>
        <v>78.495012130999996</v>
      </c>
      <c r="H18" s="6">
        <f t="shared" si="2"/>
        <v>78.664807111999991</v>
      </c>
    </row>
    <row r="19" spans="1:8" x14ac:dyDescent="0.25">
      <c r="A19" t="s">
        <v>19</v>
      </c>
      <c r="B19">
        <f t="shared" si="3"/>
        <v>0.33009054818000011</v>
      </c>
      <c r="C19">
        <f t="shared" si="1"/>
        <v>85.574683502499994</v>
      </c>
      <c r="E19">
        <v>2215103</v>
      </c>
      <c r="F19" s="5">
        <v>2221002</v>
      </c>
      <c r="G19" s="6">
        <f t="shared" si="2"/>
        <v>85.460888842999992</v>
      </c>
      <c r="H19" s="6">
        <f t="shared" si="2"/>
        <v>85.688478161999996</v>
      </c>
    </row>
    <row r="20" spans="1:8" x14ac:dyDescent="0.25">
      <c r="A20" t="s">
        <v>20</v>
      </c>
      <c r="B20">
        <f t="shared" si="3"/>
        <v>0.35657138914999992</v>
      </c>
      <c r="C20">
        <f t="shared" si="1"/>
        <v>82.926599405500014</v>
      </c>
      <c r="E20">
        <v>2158246</v>
      </c>
      <c r="F20" s="5">
        <v>2140585</v>
      </c>
      <c r="G20" s="6">
        <f t="shared" si="2"/>
        <v>83.267288926000006</v>
      </c>
      <c r="H20" s="6">
        <f t="shared" si="2"/>
        <v>82.585909885000007</v>
      </c>
    </row>
    <row r="21" spans="1:8" x14ac:dyDescent="0.25">
      <c r="A21" t="s">
        <v>21</v>
      </c>
      <c r="B21">
        <f t="shared" si="3"/>
        <v>0.33326672900499998</v>
      </c>
      <c r="C21">
        <f t="shared" si="1"/>
        <v>85.257065420000004</v>
      </c>
      <c r="E21">
        <v>2214013</v>
      </c>
      <c r="F21" s="5">
        <v>2205627</v>
      </c>
      <c r="G21" s="6">
        <f t="shared" si="2"/>
        <v>85.418835552999994</v>
      </c>
      <c r="H21" s="6">
        <f t="shared" si="2"/>
        <v>85.095295286999999</v>
      </c>
    </row>
    <row r="22" spans="1:8" x14ac:dyDescent="0.25">
      <c r="A22" t="s">
        <v>22</v>
      </c>
      <c r="B22">
        <f t="shared" si="3"/>
        <v>0.25575923615000007</v>
      </c>
      <c r="C22">
        <f t="shared" si="1"/>
        <v>93.007814705499996</v>
      </c>
      <c r="E22">
        <v>2416175</v>
      </c>
      <c r="F22" s="5">
        <v>2405256</v>
      </c>
      <c r="G22" s="6">
        <f t="shared" si="2"/>
        <v>93.218447674999993</v>
      </c>
      <c r="H22" s="6">
        <f t="shared" si="2"/>
        <v>92.797181735999999</v>
      </c>
    </row>
    <row r="23" spans="1:8" x14ac:dyDescent="0.25">
      <c r="A23" t="s">
        <v>23</v>
      </c>
      <c r="B23">
        <f>(C$24-C23)/100</f>
        <v>0.2513779777900001</v>
      </c>
      <c r="C23">
        <f t="shared" si="1"/>
        <v>93.445940541499994</v>
      </c>
      <c r="E23">
        <v>2425217</v>
      </c>
      <c r="F23" s="5">
        <v>2418926</v>
      </c>
      <c r="G23" s="6">
        <f>(E23*0.00038581/10)</f>
        <v>93.567297077000006</v>
      </c>
      <c r="H23" s="6">
        <f>(F23*0.00038581/10)</f>
        <v>93.324584005999995</v>
      </c>
    </row>
    <row r="24" spans="1:8" x14ac:dyDescent="0.25">
      <c r="A24" t="s">
        <v>30</v>
      </c>
      <c r="B24">
        <f>(C$24-C24)/100</f>
        <v>0</v>
      </c>
      <c r="C24">
        <f t="shared" si="1"/>
        <v>118.5837383205</v>
      </c>
      <c r="E24">
        <v>3072884</v>
      </c>
      <c r="F24" s="5">
        <v>3074377</v>
      </c>
      <c r="G24" s="6">
        <f>(E24*0.00038581/10)</f>
        <v>118.554937604</v>
      </c>
      <c r="H24" s="6">
        <f>(F24*0.00038581/10)</f>
        <v>118.61253903699999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Normal="100" workbookViewId="0">
      <selection activeCell="C1" sqref="C1"/>
    </sheetView>
  </sheetViews>
  <sheetFormatPr defaultRowHeight="15" x14ac:dyDescent="0.25"/>
  <cols>
    <col min="2" max="2" width="13.28515625" customWidth="1"/>
    <col min="3" max="3" width="9.42578125" customWidth="1"/>
    <col min="6" max="6" width="6.28515625" style="2" customWidth="1"/>
    <col min="7" max="7" width="5.7109375" customWidth="1"/>
    <col min="10" max="10" width="10" customWidth="1"/>
    <col min="14" max="14" width="10" bestFit="1" customWidth="1"/>
  </cols>
  <sheetData>
    <row r="1" spans="1:14" x14ac:dyDescent="0.25">
      <c r="A1" s="1" t="s">
        <v>0</v>
      </c>
      <c r="B1" t="s">
        <v>27</v>
      </c>
      <c r="C1" t="s">
        <v>36</v>
      </c>
      <c r="D1" t="s">
        <v>24</v>
      </c>
      <c r="E1" s="5" t="s">
        <v>25</v>
      </c>
      <c r="F1" s="6" t="s">
        <v>26</v>
      </c>
      <c r="G1" s="5" t="s">
        <v>33</v>
      </c>
      <c r="H1" s="3"/>
      <c r="I1" s="3"/>
      <c r="J1" s="3"/>
      <c r="K1" s="3"/>
    </row>
    <row r="2" spans="1:14" x14ac:dyDescent="0.25">
      <c r="A2" t="s">
        <v>2</v>
      </c>
      <c r="B2">
        <f>AVERAGE(F2:G2)</f>
        <v>12158518.518518519</v>
      </c>
      <c r="C2">
        <f>B2*10/'DR HPCL'!B2</f>
        <v>638590808.89144814</v>
      </c>
      <c r="D2">
        <v>7967</v>
      </c>
      <c r="E2" s="5">
        <v>8486</v>
      </c>
      <c r="F2" s="6">
        <f>((D2)-19.5)/0.045/0.015</f>
        <v>11774074.074074075</v>
      </c>
      <c r="G2" s="6">
        <f>((E2)-19.5)/0.045/0.015</f>
        <v>12542962.962962963</v>
      </c>
      <c r="H2" s="3"/>
      <c r="I2" s="3"/>
      <c r="J2" s="3"/>
      <c r="K2" s="3"/>
    </row>
    <row r="3" spans="1:14" x14ac:dyDescent="0.25">
      <c r="A3" t="s">
        <v>3</v>
      </c>
      <c r="B3">
        <f t="shared" ref="B3:B23" si="0">AVERAGE(F3:G3)</f>
        <v>13142962.962962963</v>
      </c>
      <c r="C3">
        <f>B3*10/'DR HPCL'!B3</f>
        <v>593942435.10399508</v>
      </c>
      <c r="D3">
        <v>8866</v>
      </c>
      <c r="E3" s="7">
        <v>8916</v>
      </c>
      <c r="F3" s="6">
        <f t="shared" ref="F3:G23" si="1">((D3)-19.5)/0.045/0.015</f>
        <v>13105925.925925927</v>
      </c>
      <c r="G3" s="6">
        <f t="shared" si="1"/>
        <v>13180000</v>
      </c>
      <c r="H3" s="3"/>
      <c r="I3" s="3"/>
      <c r="J3" s="3">
        <f>AVERAGE(C2:C3)</f>
        <v>616266621.99772167</v>
      </c>
      <c r="K3" s="3"/>
      <c r="N3">
        <f>AVERAGE(C2:C3)</f>
        <v>616266621.99772167</v>
      </c>
    </row>
    <row r="4" spans="1:14" x14ac:dyDescent="0.25">
      <c r="A4" t="s">
        <v>4</v>
      </c>
      <c r="B4">
        <f t="shared" si="0"/>
        <v>13711111.111111112</v>
      </c>
      <c r="C4">
        <f>B4*10/'DR HPCL'!B4</f>
        <v>716359159.93294191</v>
      </c>
      <c r="D4">
        <v>8851</v>
      </c>
      <c r="E4" s="5">
        <v>9698</v>
      </c>
      <c r="F4" s="6">
        <f t="shared" si="1"/>
        <v>13083703.703703705</v>
      </c>
      <c r="G4" s="6">
        <f t="shared" si="1"/>
        <v>14338518.518518519</v>
      </c>
      <c r="H4" s="3"/>
      <c r="I4" s="3"/>
      <c r="J4" s="3"/>
      <c r="K4" s="3"/>
    </row>
    <row r="5" spans="1:14" x14ac:dyDescent="0.25">
      <c r="A5" t="s">
        <v>5</v>
      </c>
      <c r="B5">
        <f t="shared" si="0"/>
        <v>14451111.111111112</v>
      </c>
      <c r="C5">
        <f>B5*10/'DR HPCL'!B5</f>
        <v>699507887.42910874</v>
      </c>
      <c r="D5">
        <v>9441</v>
      </c>
      <c r="E5" s="5">
        <v>10107</v>
      </c>
      <c r="F5" s="6">
        <f t="shared" si="1"/>
        <v>13957777.77777778</v>
      </c>
      <c r="G5" s="6">
        <f t="shared" si="1"/>
        <v>14944444.444444446</v>
      </c>
      <c r="H5" s="3"/>
      <c r="I5" s="3"/>
      <c r="J5" s="3"/>
      <c r="K5" s="3"/>
      <c r="N5">
        <f>AVERAGE(C4:C5)</f>
        <v>707933523.68102527</v>
      </c>
    </row>
    <row r="6" spans="1:14" x14ac:dyDescent="0.25">
      <c r="A6" t="s">
        <v>6</v>
      </c>
      <c r="B6">
        <f t="shared" si="0"/>
        <v>12606666.666666668</v>
      </c>
      <c r="C6">
        <f>B6*10/'DR HPCL'!B6</f>
        <v>621913086.05705655</v>
      </c>
      <c r="D6">
        <v>8677</v>
      </c>
      <c r="E6" s="5">
        <v>8381</v>
      </c>
      <c r="F6" s="6">
        <f t="shared" si="1"/>
        <v>12825925.925925927</v>
      </c>
      <c r="G6" s="6">
        <f t="shared" si="1"/>
        <v>12387407.407407409</v>
      </c>
      <c r="H6" s="3"/>
      <c r="I6" s="3"/>
      <c r="J6" s="3"/>
      <c r="K6" s="3"/>
    </row>
    <row r="7" spans="1:14" x14ac:dyDescent="0.25">
      <c r="A7" t="s">
        <v>7</v>
      </c>
      <c r="B7">
        <f t="shared" si="0"/>
        <v>11820740.740740743</v>
      </c>
      <c r="C7">
        <f>B7*10/'DR HPCL'!B7</f>
        <v>650246333.86250293</v>
      </c>
      <c r="D7">
        <v>8103</v>
      </c>
      <c r="E7" s="5">
        <v>7894</v>
      </c>
      <c r="F7" s="6">
        <f t="shared" si="1"/>
        <v>11975555.555555556</v>
      </c>
      <c r="G7" s="6">
        <f t="shared" si="1"/>
        <v>11665925.925925927</v>
      </c>
      <c r="H7" s="3"/>
      <c r="I7" s="3"/>
      <c r="J7" s="3"/>
      <c r="K7" s="3"/>
      <c r="N7">
        <f>AVERAGE(C6:C7)</f>
        <v>636079709.95977974</v>
      </c>
    </row>
    <row r="8" spans="1:14" x14ac:dyDescent="0.25">
      <c r="A8" t="s">
        <v>9</v>
      </c>
      <c r="B8">
        <f t="shared" si="0"/>
        <v>16237037.037037037</v>
      </c>
      <c r="C8">
        <f>B8*10/'DR HPCL'!B8</f>
        <v>887025254.93870151</v>
      </c>
      <c r="D8">
        <v>10383</v>
      </c>
      <c r="E8" s="5">
        <v>11576</v>
      </c>
      <c r="F8" s="6">
        <f t="shared" si="1"/>
        <v>15353333.333333334</v>
      </c>
      <c r="G8" s="6">
        <f t="shared" si="1"/>
        <v>17120740.740740743</v>
      </c>
      <c r="H8" s="3"/>
      <c r="I8" s="3"/>
      <c r="J8" s="3"/>
      <c r="K8" s="3"/>
    </row>
    <row r="9" spans="1:14" x14ac:dyDescent="0.25">
      <c r="A9" t="s">
        <v>8</v>
      </c>
      <c r="B9">
        <f t="shared" si="0"/>
        <v>15460740.740740743</v>
      </c>
      <c r="C9">
        <f>B9*10/'DR HPCL'!B9</f>
        <v>767306373.64815164</v>
      </c>
      <c r="D9">
        <v>10342</v>
      </c>
      <c r="E9" s="5">
        <v>10569</v>
      </c>
      <c r="F9" s="6">
        <f t="shared" si="1"/>
        <v>15292592.592592595</v>
      </c>
      <c r="G9" s="6">
        <f t="shared" si="1"/>
        <v>15628888.88888889</v>
      </c>
      <c r="H9" s="3"/>
      <c r="I9" s="3"/>
      <c r="J9" s="3"/>
      <c r="K9" s="3"/>
      <c r="N9">
        <f>AVERAGE(C8:C9)</f>
        <v>827165814.29342651</v>
      </c>
    </row>
    <row r="10" spans="1:14" x14ac:dyDescent="0.25">
      <c r="A10" t="s">
        <v>10</v>
      </c>
      <c r="B10">
        <f t="shared" si="0"/>
        <v>19194814.814814813</v>
      </c>
      <c r="C10">
        <f>B10*10/'DR HPCL'!B10</f>
        <v>784786149.84601164</v>
      </c>
      <c r="D10">
        <v>12817</v>
      </c>
      <c r="E10" s="5">
        <v>13135</v>
      </c>
      <c r="F10" s="6">
        <f t="shared" si="1"/>
        <v>18959259.259259257</v>
      </c>
      <c r="G10" s="6">
        <f t="shared" si="1"/>
        <v>19430370.370370373</v>
      </c>
      <c r="H10" s="3"/>
      <c r="I10" s="3"/>
      <c r="J10" s="3"/>
      <c r="K10" s="3"/>
    </row>
    <row r="11" spans="1:14" x14ac:dyDescent="0.25">
      <c r="A11" t="s">
        <v>11</v>
      </c>
      <c r="B11">
        <f t="shared" si="0"/>
        <v>14152592.592592593</v>
      </c>
      <c r="C11">
        <f>B11*10/'DR HPCL'!B11</f>
        <v>661996900.54052699</v>
      </c>
      <c r="D11">
        <v>10292</v>
      </c>
      <c r="E11" s="5">
        <v>8853</v>
      </c>
      <c r="F11" s="6">
        <f t="shared" si="1"/>
        <v>15218518.518518519</v>
      </c>
      <c r="G11" s="6">
        <f t="shared" si="1"/>
        <v>13086666.666666668</v>
      </c>
      <c r="H11" s="3"/>
      <c r="I11" s="3"/>
      <c r="J11" s="3"/>
      <c r="K11" s="3"/>
      <c r="N11">
        <f>AVERAGE(C10:C11)</f>
        <v>723391525.19326925</v>
      </c>
    </row>
    <row r="12" spans="1:14" x14ac:dyDescent="0.25">
      <c r="A12" t="s">
        <v>12</v>
      </c>
      <c r="B12">
        <f t="shared" si="0"/>
        <v>17144444.444444448</v>
      </c>
      <c r="C12">
        <f>B12*10/'DR HPCL'!B12</f>
        <v>645947415.43984449</v>
      </c>
      <c r="D12">
        <v>11692</v>
      </c>
      <c r="E12" s="5">
        <v>11492</v>
      </c>
      <c r="F12" s="6">
        <f t="shared" si="1"/>
        <v>17292592.592592593</v>
      </c>
      <c r="G12" s="6">
        <f t="shared" si="1"/>
        <v>16996296.296296299</v>
      </c>
      <c r="H12" s="3"/>
      <c r="I12" s="3"/>
      <c r="J12" s="3"/>
      <c r="K12" s="3"/>
    </row>
    <row r="13" spans="1:14" x14ac:dyDescent="0.25">
      <c r="A13" t="s">
        <v>13</v>
      </c>
      <c r="B13">
        <f t="shared" si="0"/>
        <v>18492592.592592597</v>
      </c>
      <c r="C13">
        <f>B13*10/'DR HPCL'!B13</f>
        <v>721221867.08407795</v>
      </c>
      <c r="D13">
        <v>12311</v>
      </c>
      <c r="E13" s="5">
        <v>12693</v>
      </c>
      <c r="F13" s="6">
        <f t="shared" si="1"/>
        <v>18209629.629629631</v>
      </c>
      <c r="G13" s="6">
        <f t="shared" si="1"/>
        <v>18775555.55555556</v>
      </c>
      <c r="H13" s="3"/>
      <c r="I13" s="3"/>
      <c r="J13" s="3"/>
      <c r="K13" s="3"/>
      <c r="N13">
        <f>AVERAGE(C12:C13)</f>
        <v>683584641.26196122</v>
      </c>
    </row>
    <row r="14" spans="1:14" x14ac:dyDescent="0.25">
      <c r="A14" t="s">
        <v>14</v>
      </c>
      <c r="B14">
        <f t="shared" si="0"/>
        <v>13767407.40740741</v>
      </c>
      <c r="C14">
        <f>B14*10/'DR HPCL'!B14</f>
        <v>643799523.88653827</v>
      </c>
      <c r="D14">
        <v>9045</v>
      </c>
      <c r="E14" s="5">
        <v>9580</v>
      </c>
      <c r="F14" s="6">
        <f t="shared" si="1"/>
        <v>13371111.111111114</v>
      </c>
      <c r="G14" s="6">
        <f t="shared" si="1"/>
        <v>14163703.703703705</v>
      </c>
      <c r="H14" s="3"/>
      <c r="I14" s="3"/>
      <c r="J14" s="3"/>
      <c r="K14" s="3"/>
    </row>
    <row r="15" spans="1:14" x14ac:dyDescent="0.25">
      <c r="A15" t="s">
        <v>15</v>
      </c>
      <c r="B15">
        <f t="shared" si="0"/>
        <v>14497037.037037037</v>
      </c>
      <c r="C15">
        <f>B15*10/'DR HPCL'!B15</f>
        <v>633298892.600438</v>
      </c>
      <c r="D15">
        <v>9806</v>
      </c>
      <c r="E15" s="5">
        <v>9804</v>
      </c>
      <c r="F15" s="6">
        <f t="shared" si="1"/>
        <v>14498518.518518519</v>
      </c>
      <c r="G15" s="6">
        <f t="shared" si="1"/>
        <v>14495555.555555556</v>
      </c>
      <c r="H15" s="3"/>
      <c r="I15" s="3"/>
      <c r="J15" s="3"/>
      <c r="K15" s="3"/>
      <c r="N15">
        <f>AVERAGE(C14:C15)</f>
        <v>638549208.24348807</v>
      </c>
    </row>
    <row r="16" spans="1:14" x14ac:dyDescent="0.25">
      <c r="A16" t="s">
        <v>16</v>
      </c>
      <c r="B16">
        <f t="shared" si="0"/>
        <v>19888148.148148149</v>
      </c>
      <c r="C16">
        <f>B16*10/'DR HPCL'!B16</f>
        <v>1067316117.8412739</v>
      </c>
      <c r="D16">
        <v>12304</v>
      </c>
      <c r="E16" s="5">
        <v>14584</v>
      </c>
      <c r="F16" s="6">
        <f t="shared" si="1"/>
        <v>18199259.259259257</v>
      </c>
      <c r="G16" s="6">
        <f t="shared" si="1"/>
        <v>21577037.037037037</v>
      </c>
      <c r="H16" s="3"/>
      <c r="I16" s="3"/>
      <c r="J16" s="3"/>
      <c r="K16" s="3"/>
    </row>
    <row r="17" spans="1:14" x14ac:dyDescent="0.25">
      <c r="A17" t="s">
        <v>17</v>
      </c>
      <c r="B17">
        <f t="shared" si="0"/>
        <v>15228888.88888889</v>
      </c>
      <c r="C17">
        <f>B17*10/'DR HPCL'!B17</f>
        <v>886472872.92857981</v>
      </c>
      <c r="D17">
        <v>9729</v>
      </c>
      <c r="E17" s="5">
        <v>10869</v>
      </c>
      <c r="F17" s="6">
        <f t="shared" si="1"/>
        <v>14384444.444444446</v>
      </c>
      <c r="G17" s="6">
        <f t="shared" si="1"/>
        <v>16073333.333333334</v>
      </c>
      <c r="H17" s="3"/>
      <c r="I17" s="3"/>
      <c r="J17" s="3"/>
      <c r="K17" s="3"/>
      <c r="N17">
        <f>AVERAGE(C16:C17)</f>
        <v>976894495.3849268</v>
      </c>
    </row>
    <row r="18" spans="1:14" x14ac:dyDescent="0.25">
      <c r="A18" t="s">
        <v>18</v>
      </c>
      <c r="B18">
        <f t="shared" si="0"/>
        <v>16936296.296296299</v>
      </c>
      <c r="C18">
        <f>B18*10/'DR HPCL'!B18</f>
        <v>828117713.28460419</v>
      </c>
      <c r="D18">
        <v>11245</v>
      </c>
      <c r="E18" s="5">
        <v>11658</v>
      </c>
      <c r="F18" s="6">
        <f t="shared" si="1"/>
        <v>16630370.370370371</v>
      </c>
      <c r="G18" s="6">
        <f t="shared" si="1"/>
        <v>17242222.222222224</v>
      </c>
      <c r="H18" s="3"/>
      <c r="I18" s="3"/>
      <c r="J18" s="3"/>
      <c r="K18" s="3"/>
    </row>
    <row r="19" spans="1:14" x14ac:dyDescent="0.25">
      <c r="A19" t="s">
        <v>19</v>
      </c>
      <c r="B19">
        <f t="shared" si="0"/>
        <v>16617777.777777778</v>
      </c>
      <c r="C19">
        <f>B19*10/'DR HPCL'!B19</f>
        <v>790786477.27028549</v>
      </c>
      <c r="D19">
        <v>10965</v>
      </c>
      <c r="E19" s="5">
        <v>11508</v>
      </c>
      <c r="F19" s="6">
        <f t="shared" si="1"/>
        <v>16215555.555555556</v>
      </c>
      <c r="G19" s="6">
        <f t="shared" si="1"/>
        <v>17020000</v>
      </c>
      <c r="H19" s="3"/>
      <c r="I19" s="3"/>
      <c r="J19" s="3"/>
      <c r="K19" s="3"/>
      <c r="N19">
        <f>AVERAGE(C18:C19)</f>
        <v>809452095.27744484</v>
      </c>
    </row>
    <row r="20" spans="1:14" x14ac:dyDescent="0.25">
      <c r="A20" t="s">
        <v>20</v>
      </c>
      <c r="B20">
        <f t="shared" si="0"/>
        <v>18103703.703703705</v>
      </c>
      <c r="C20">
        <f>B20*10/'DR HPCL'!B20</f>
        <v>868365020.77340329</v>
      </c>
      <c r="D20">
        <v>11861</v>
      </c>
      <c r="E20" s="5">
        <v>12618</v>
      </c>
      <c r="F20" s="6">
        <f t="shared" si="1"/>
        <v>17542962.962962963</v>
      </c>
      <c r="G20" s="6">
        <f t="shared" si="1"/>
        <v>18664444.444444448</v>
      </c>
      <c r="H20" s="3"/>
      <c r="I20" s="3"/>
      <c r="J20" s="3"/>
      <c r="K20" s="3"/>
    </row>
    <row r="21" spans="1:14" x14ac:dyDescent="0.25">
      <c r="A21" t="s">
        <v>21</v>
      </c>
      <c r="B21">
        <f t="shared" si="0"/>
        <v>17003703.703703705</v>
      </c>
      <c r="C21">
        <f>B21*10/'DR HPCL'!B21</f>
        <v>770482910.83741868</v>
      </c>
      <c r="D21">
        <v>11364</v>
      </c>
      <c r="E21" s="5">
        <v>11630</v>
      </c>
      <c r="F21" s="6">
        <f t="shared" si="1"/>
        <v>16806666.666666668</v>
      </c>
      <c r="G21" s="6">
        <f t="shared" si="1"/>
        <v>17200740.740740743</v>
      </c>
      <c r="H21" s="3"/>
      <c r="I21" s="3"/>
      <c r="J21" s="3"/>
      <c r="K21" s="3"/>
      <c r="N21">
        <f>AVERAGE(C20:C21)</f>
        <v>819423965.80541098</v>
      </c>
    </row>
    <row r="22" spans="1:14" x14ac:dyDescent="0.25">
      <c r="A22" t="s">
        <v>22</v>
      </c>
      <c r="B22">
        <f t="shared" si="0"/>
        <v>15220740.740740743</v>
      </c>
      <c r="C22">
        <f>B22*10/'DR HPCL'!B22</f>
        <v>1150721396.9431555</v>
      </c>
      <c r="D22">
        <v>10758</v>
      </c>
      <c r="E22" s="5">
        <v>9829</v>
      </c>
      <c r="F22" s="6">
        <f t="shared" si="1"/>
        <v>15908888.88888889</v>
      </c>
      <c r="G22" s="6">
        <f t="shared" si="1"/>
        <v>14532592.592592593</v>
      </c>
      <c r="H22" s="3"/>
      <c r="I22" s="3"/>
      <c r="J22" s="3"/>
      <c r="K22" s="3"/>
    </row>
    <row r="23" spans="1:14" x14ac:dyDescent="0.25">
      <c r="A23" t="s">
        <v>23</v>
      </c>
      <c r="B23">
        <f t="shared" si="0"/>
        <v>17702222.222222224</v>
      </c>
      <c r="C23">
        <f>B23*10/'DR HPCL'!B23</f>
        <v>1415202298.4198771</v>
      </c>
      <c r="D23">
        <v>11732</v>
      </c>
      <c r="E23" s="5">
        <v>12205</v>
      </c>
      <c r="F23" s="6">
        <f t="shared" si="1"/>
        <v>17351851.851851854</v>
      </c>
      <c r="G23" s="6">
        <f t="shared" si="1"/>
        <v>18052592.592592593</v>
      </c>
      <c r="H23" s="3"/>
      <c r="I23" s="3"/>
      <c r="J23" s="3"/>
      <c r="K23" s="3"/>
      <c r="N23">
        <f>AVERAGE(C22:C23)</f>
        <v>1282961847.6815162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1B15-9790-4408-AD2B-7FA2D6EF8D0A}">
  <dimension ref="A1:P23"/>
  <sheetViews>
    <sheetView zoomScaleNormal="100" workbookViewId="0">
      <selection activeCell="C23" sqref="C23"/>
    </sheetView>
  </sheetViews>
  <sheetFormatPr defaultRowHeight="15" x14ac:dyDescent="0.25"/>
  <cols>
    <col min="2" max="2" width="12.5703125" customWidth="1"/>
    <col min="3" max="3" width="9.28515625" customWidth="1"/>
    <col min="5" max="5" width="9.140625" style="3"/>
    <col min="6" max="6" width="7.5703125" style="4" customWidth="1"/>
    <col min="7" max="7" width="7.42578125" style="3" customWidth="1"/>
    <col min="8" max="12" width="9.140625" style="3"/>
  </cols>
  <sheetData>
    <row r="1" spans="1:16" x14ac:dyDescent="0.25">
      <c r="A1" s="1" t="s">
        <v>0</v>
      </c>
      <c r="B1" t="s">
        <v>27</v>
      </c>
      <c r="C1" t="s">
        <v>31</v>
      </c>
      <c r="D1" t="s">
        <v>24</v>
      </c>
      <c r="E1" s="5" t="s">
        <v>25</v>
      </c>
      <c r="F1" s="6" t="s">
        <v>26</v>
      </c>
      <c r="G1" s="5" t="s">
        <v>33</v>
      </c>
    </row>
    <row r="2" spans="1:16" x14ac:dyDescent="0.25">
      <c r="A2" t="s">
        <v>2</v>
      </c>
      <c r="B2">
        <f>AVERAGE(F2:G2)</f>
        <v>19341851.851851854</v>
      </c>
      <c r="C2">
        <f>B2*10/'high cal HPLC'!B2</f>
        <v>628463529.95717263</v>
      </c>
      <c r="D2">
        <v>13104</v>
      </c>
      <c r="E2" s="5">
        <v>13090</v>
      </c>
      <c r="F2" s="6">
        <f>((D2)-41.25)/0.045/0.015</f>
        <v>19352222.222222224</v>
      </c>
      <c r="G2" s="6">
        <f>((E2)-41.25)/0.045/0.015</f>
        <v>19331481.481481485</v>
      </c>
    </row>
    <row r="3" spans="1:16" x14ac:dyDescent="0.25">
      <c r="A3" t="s">
        <v>3</v>
      </c>
      <c r="B3">
        <f t="shared" ref="B3:B23" si="0">AVERAGE(F3:G3)</f>
        <v>16490740.740740743</v>
      </c>
      <c r="C3">
        <f>B3*10/'high cal HPLC'!B3</f>
        <v>635792679.90278542</v>
      </c>
      <c r="D3">
        <v>10615</v>
      </c>
      <c r="E3" s="5">
        <v>11730</v>
      </c>
      <c r="F3" s="6">
        <f t="shared" ref="F3:G23" si="1">((D3)-41.25)/0.045/0.015</f>
        <v>15664814.814814815</v>
      </c>
      <c r="G3" s="6">
        <f t="shared" si="1"/>
        <v>17316666.666666668</v>
      </c>
      <c r="M3">
        <f>AVERAGE(B2:B3)</f>
        <v>17916296.296296299</v>
      </c>
      <c r="P3">
        <v>17916296.296296299</v>
      </c>
    </row>
    <row r="4" spans="1:16" x14ac:dyDescent="0.25">
      <c r="A4" t="s">
        <v>4</v>
      </c>
      <c r="B4">
        <f t="shared" si="0"/>
        <v>7608518.5185185187</v>
      </c>
      <c r="C4">
        <f>B4*10/'high cal HPLC'!B4</f>
        <v>510494695.26710206</v>
      </c>
      <c r="D4">
        <v>4942</v>
      </c>
      <c r="E4" s="5">
        <v>5412</v>
      </c>
      <c r="F4" s="6">
        <f t="shared" si="1"/>
        <v>7260370.3703703713</v>
      </c>
      <c r="G4" s="6">
        <f t="shared" si="1"/>
        <v>7956666.666666667</v>
      </c>
    </row>
    <row r="5" spans="1:16" x14ac:dyDescent="0.25">
      <c r="A5" t="s">
        <v>5</v>
      </c>
      <c r="B5">
        <f t="shared" si="0"/>
        <v>13281111.111111112</v>
      </c>
      <c r="C5">
        <f>B5*10/'high cal HPLC'!B5</f>
        <v>653745844.18151152</v>
      </c>
      <c r="D5">
        <v>8715</v>
      </c>
      <c r="E5" s="5">
        <v>9297</v>
      </c>
      <c r="F5" s="6">
        <f t="shared" si="1"/>
        <v>12850000</v>
      </c>
      <c r="G5" s="6">
        <f t="shared" si="1"/>
        <v>13712222.222222224</v>
      </c>
      <c r="M5">
        <f>AVERAGE(B4:B5)</f>
        <v>10444814.814814815</v>
      </c>
      <c r="P5">
        <v>10444814.814814815</v>
      </c>
    </row>
    <row r="6" spans="1:16" x14ac:dyDescent="0.25">
      <c r="A6" t="s">
        <v>6</v>
      </c>
      <c r="B6">
        <f t="shared" si="0"/>
        <v>22492962.962962963</v>
      </c>
      <c r="C6">
        <f>B6*10/'high cal HPLC'!B6</f>
        <v>706952702.23856783</v>
      </c>
      <c r="D6">
        <v>14132</v>
      </c>
      <c r="E6" s="5">
        <v>16316</v>
      </c>
      <c r="F6" s="6">
        <f t="shared" si="1"/>
        <v>20875185.185185187</v>
      </c>
      <c r="G6" s="6">
        <f t="shared" si="1"/>
        <v>24110740.740740743</v>
      </c>
    </row>
    <row r="7" spans="1:16" x14ac:dyDescent="0.25">
      <c r="A7" t="s">
        <v>7</v>
      </c>
      <c r="B7">
        <f t="shared" si="0"/>
        <v>20496666.666666672</v>
      </c>
      <c r="C7">
        <f>B7*10/'high cal HPLC'!B7</f>
        <v>711589654.70411754</v>
      </c>
      <c r="D7">
        <v>12849</v>
      </c>
      <c r="E7" s="5">
        <v>14904</v>
      </c>
      <c r="F7" s="6">
        <f t="shared" si="1"/>
        <v>18974444.444444448</v>
      </c>
      <c r="G7" s="6">
        <f t="shared" si="1"/>
        <v>22018888.888888892</v>
      </c>
      <c r="M7">
        <f>AVERAGE(B6:B7)</f>
        <v>21494814.814814817</v>
      </c>
      <c r="P7">
        <v>21494814.814814817</v>
      </c>
    </row>
    <row r="8" spans="1:16" x14ac:dyDescent="0.25">
      <c r="A8" t="s">
        <v>9</v>
      </c>
      <c r="B8">
        <f t="shared" si="0"/>
        <v>24382592.592592593</v>
      </c>
      <c r="C8">
        <f>B8*10/'high cal HPLC'!B8</f>
        <v>773236623.76435912</v>
      </c>
      <c r="D8">
        <v>16273</v>
      </c>
      <c r="E8" s="5">
        <v>16726</v>
      </c>
      <c r="F8" s="6">
        <f t="shared" si="1"/>
        <v>24047037.037037037</v>
      </c>
      <c r="G8" s="6">
        <f t="shared" si="1"/>
        <v>24718148.148148149</v>
      </c>
    </row>
    <row r="9" spans="1:16" x14ac:dyDescent="0.25">
      <c r="A9" t="s">
        <v>8</v>
      </c>
      <c r="B9">
        <f t="shared" si="0"/>
        <v>24515925.925925929</v>
      </c>
      <c r="C9">
        <f>B9*10/'high cal HPLC'!B9</f>
        <v>867631636.64393187</v>
      </c>
      <c r="D9">
        <v>15389</v>
      </c>
      <c r="E9" s="5">
        <v>17790</v>
      </c>
      <c r="F9" s="6">
        <f t="shared" si="1"/>
        <v>22737407.40740741</v>
      </c>
      <c r="G9" s="6">
        <f t="shared" si="1"/>
        <v>26294444.444444448</v>
      </c>
      <c r="M9">
        <f>AVERAGE(B8:B9)</f>
        <v>24449259.259259261</v>
      </c>
      <c r="P9">
        <v>24449259.259259261</v>
      </c>
    </row>
    <row r="10" spans="1:16" x14ac:dyDescent="0.25">
      <c r="A10" t="s">
        <v>10</v>
      </c>
      <c r="B10">
        <f t="shared" si="0"/>
        <v>13150740.740740743</v>
      </c>
      <c r="C10">
        <f>B10*10/'high cal HPLC'!B10</f>
        <v>625962253.17793691</v>
      </c>
      <c r="D10">
        <v>8915</v>
      </c>
      <c r="E10" s="5">
        <v>8921</v>
      </c>
      <c r="F10" s="6">
        <f t="shared" si="1"/>
        <v>13146296.296296297</v>
      </c>
      <c r="G10" s="6">
        <f t="shared" si="1"/>
        <v>13155185.185185187</v>
      </c>
    </row>
    <row r="11" spans="1:16" x14ac:dyDescent="0.25">
      <c r="A11" t="s">
        <v>11</v>
      </c>
      <c r="B11">
        <f t="shared" si="0"/>
        <v>15101111.111111112</v>
      </c>
      <c r="C11">
        <f>B11*10/'high cal HPLC'!B11</f>
        <v>663057006.10372114</v>
      </c>
      <c r="D11">
        <v>10110</v>
      </c>
      <c r="E11" s="5">
        <v>10359</v>
      </c>
      <c r="F11" s="6">
        <f t="shared" si="1"/>
        <v>14916666.666666668</v>
      </c>
      <c r="G11" s="6">
        <f t="shared" si="1"/>
        <v>15285555.555555556</v>
      </c>
      <c r="M11">
        <f>AVERAGE(B10:B11)</f>
        <v>14125925.925925927</v>
      </c>
      <c r="P11">
        <v>14125925.925925927</v>
      </c>
    </row>
    <row r="12" spans="1:16" x14ac:dyDescent="0.25">
      <c r="A12" t="s">
        <v>12</v>
      </c>
      <c r="B12">
        <f t="shared" si="0"/>
        <v>27860370.370370373</v>
      </c>
      <c r="C12">
        <f>B12*10/'high cal HPLC'!B12</f>
        <v>860636716.62338769</v>
      </c>
      <c r="D12">
        <v>18332</v>
      </c>
      <c r="E12" s="5">
        <v>19362</v>
      </c>
      <c r="F12" s="6">
        <f t="shared" si="1"/>
        <v>27097407.40740741</v>
      </c>
      <c r="G12" s="6">
        <f t="shared" si="1"/>
        <v>28623333.333333336</v>
      </c>
    </row>
    <row r="13" spans="1:16" x14ac:dyDescent="0.25">
      <c r="A13" t="s">
        <v>13</v>
      </c>
      <c r="B13">
        <f t="shared" si="0"/>
        <v>20652222.222222224</v>
      </c>
      <c r="C13">
        <f>B13*10/'high cal HPLC'!B13</f>
        <v>703869411.56569529</v>
      </c>
      <c r="D13">
        <v>12929</v>
      </c>
      <c r="E13" s="5">
        <v>15034</v>
      </c>
      <c r="F13" s="6">
        <f t="shared" si="1"/>
        <v>19092962.962962963</v>
      </c>
      <c r="G13" s="6">
        <f t="shared" si="1"/>
        <v>22211481.481481485</v>
      </c>
      <c r="M13">
        <f>AVERAGE(B12:B13)</f>
        <v>24256296.296296299</v>
      </c>
      <c r="P13">
        <v>24256296.296296299</v>
      </c>
    </row>
    <row r="14" spans="1:16" x14ac:dyDescent="0.25">
      <c r="A14" t="s">
        <v>14</v>
      </c>
      <c r="B14">
        <f t="shared" si="0"/>
        <v>24279629.629629631</v>
      </c>
      <c r="C14">
        <f>B14*10/'high cal HPLC'!B14</f>
        <v>680126247.38364148</v>
      </c>
      <c r="D14">
        <v>15754</v>
      </c>
      <c r="E14" s="5">
        <v>17106</v>
      </c>
      <c r="F14" s="6">
        <f t="shared" si="1"/>
        <v>23278148.148148149</v>
      </c>
      <c r="G14" s="6">
        <f t="shared" si="1"/>
        <v>25281111.111111112</v>
      </c>
    </row>
    <row r="15" spans="1:16" x14ac:dyDescent="0.25">
      <c r="A15" t="s">
        <v>15</v>
      </c>
      <c r="B15">
        <f t="shared" si="0"/>
        <v>21103333.333333336</v>
      </c>
      <c r="C15">
        <f>B15*10/'high cal HPLC'!B15</f>
        <v>604148642.45708561</v>
      </c>
      <c r="D15">
        <v>12853</v>
      </c>
      <c r="E15" s="5">
        <v>15719</v>
      </c>
      <c r="F15" s="6">
        <f t="shared" si="1"/>
        <v>18980370.370370373</v>
      </c>
      <c r="G15" s="6">
        <f t="shared" si="1"/>
        <v>23226296.296296299</v>
      </c>
      <c r="M15">
        <f>AVERAGE(B14:B15)</f>
        <v>22691481.481481485</v>
      </c>
      <c r="P15">
        <v>22691481.481481485</v>
      </c>
    </row>
    <row r="16" spans="1:16" x14ac:dyDescent="0.25">
      <c r="A16" t="s">
        <v>16</v>
      </c>
      <c r="B16">
        <f t="shared" si="0"/>
        <v>26056666.666666668</v>
      </c>
      <c r="C16">
        <f>B16*10/'high cal HPLC'!B16</f>
        <v>824380293.82633877</v>
      </c>
      <c r="D16">
        <v>15607</v>
      </c>
      <c r="E16" s="5">
        <v>19652</v>
      </c>
      <c r="F16" s="6">
        <f t="shared" si="1"/>
        <v>23060370.370370373</v>
      </c>
      <c r="G16" s="6">
        <f t="shared" si="1"/>
        <v>29052962.962962963</v>
      </c>
    </row>
    <row r="17" spans="1:16" x14ac:dyDescent="0.25">
      <c r="A17" t="s">
        <v>17</v>
      </c>
      <c r="B17">
        <f t="shared" si="0"/>
        <v>22092962.962962966</v>
      </c>
      <c r="C17">
        <f>B17*10/'high cal HPLC'!B17</f>
        <v>785379726.18886054</v>
      </c>
      <c r="D17">
        <v>14764</v>
      </c>
      <c r="E17" s="5">
        <v>15144</v>
      </c>
      <c r="F17" s="6">
        <f t="shared" si="1"/>
        <v>21811481.481481485</v>
      </c>
      <c r="G17" s="6">
        <f t="shared" si="1"/>
        <v>22374444.444444448</v>
      </c>
      <c r="M17">
        <f>AVERAGE(B16:B17)</f>
        <v>24074814.814814817</v>
      </c>
      <c r="P17">
        <v>24074814.814814817</v>
      </c>
    </row>
    <row r="18" spans="1:16" x14ac:dyDescent="0.25">
      <c r="A18" t="s">
        <v>18</v>
      </c>
      <c r="B18">
        <f t="shared" si="0"/>
        <v>25539629.629629634</v>
      </c>
      <c r="C18">
        <f>B18*10/'high cal HPLC'!B18</f>
        <v>638429631.86841309</v>
      </c>
      <c r="D18">
        <v>17421</v>
      </c>
      <c r="E18" s="5">
        <v>17140</v>
      </c>
      <c r="F18" s="6">
        <f t="shared" si="1"/>
        <v>25747777.77777778</v>
      </c>
      <c r="G18" s="6">
        <f t="shared" si="1"/>
        <v>25331481.481481485</v>
      </c>
    </row>
    <row r="19" spans="1:16" x14ac:dyDescent="0.25">
      <c r="A19" t="s">
        <v>19</v>
      </c>
      <c r="B19">
        <f t="shared" si="0"/>
        <v>20801851.851851854</v>
      </c>
      <c r="C19">
        <f>B19*10/'high cal HPLC'!B19</f>
        <v>630186231.21885014</v>
      </c>
      <c r="D19">
        <v>13907</v>
      </c>
      <c r="E19" s="5">
        <v>14258</v>
      </c>
      <c r="F19" s="6">
        <f t="shared" si="1"/>
        <v>20541851.851851854</v>
      </c>
      <c r="G19" s="6">
        <f t="shared" si="1"/>
        <v>21061851.851851854</v>
      </c>
      <c r="M19">
        <f>AVERAGE(B18:B19)</f>
        <v>23170740.740740746</v>
      </c>
      <c r="P19">
        <v>23170740.740740746</v>
      </c>
    </row>
    <row r="20" spans="1:16" x14ac:dyDescent="0.25">
      <c r="A20" t="s">
        <v>20</v>
      </c>
      <c r="B20">
        <f t="shared" si="0"/>
        <v>30781111.111111112</v>
      </c>
      <c r="C20">
        <f>B20*10/'high cal HPLC'!B20</f>
        <v>863252410.25331759</v>
      </c>
      <c r="D20">
        <v>20294</v>
      </c>
      <c r="E20" s="5">
        <v>21343</v>
      </c>
      <c r="F20" s="6">
        <f t="shared" si="1"/>
        <v>30004074.074074075</v>
      </c>
      <c r="G20" s="6">
        <f t="shared" si="1"/>
        <v>31558148.148148149</v>
      </c>
    </row>
    <row r="21" spans="1:16" x14ac:dyDescent="0.25">
      <c r="A21" t="s">
        <v>21</v>
      </c>
      <c r="B21">
        <f t="shared" si="0"/>
        <v>22438888.888888892</v>
      </c>
      <c r="C21">
        <f>B21*10/'high cal HPLC'!B21</f>
        <v>673301200.98944056</v>
      </c>
      <c r="D21">
        <v>15912</v>
      </c>
      <c r="E21" s="5">
        <v>14463</v>
      </c>
      <c r="F21" s="6">
        <f t="shared" si="1"/>
        <v>23512222.222222224</v>
      </c>
      <c r="G21" s="6">
        <f t="shared" si="1"/>
        <v>21365555.55555556</v>
      </c>
      <c r="M21">
        <f>AVERAGE(B20:B21)</f>
        <v>26610000</v>
      </c>
      <c r="P21">
        <v>26610000</v>
      </c>
    </row>
    <row r="22" spans="1:16" x14ac:dyDescent="0.25">
      <c r="A22" t="s">
        <v>22</v>
      </c>
      <c r="B22">
        <f t="shared" si="0"/>
        <v>28884074.074074075</v>
      </c>
      <c r="C22">
        <f>B22*10/'high cal HPLC'!B22</f>
        <v>1129346275.3827538</v>
      </c>
      <c r="D22">
        <v>18875</v>
      </c>
      <c r="E22" s="5">
        <v>20201</v>
      </c>
      <c r="F22" s="6">
        <f t="shared" si="1"/>
        <v>27901851.851851854</v>
      </c>
      <c r="G22" s="6">
        <f t="shared" si="1"/>
        <v>29866296.296296299</v>
      </c>
    </row>
    <row r="23" spans="1:16" x14ac:dyDescent="0.25">
      <c r="A23" t="s">
        <v>23</v>
      </c>
      <c r="B23">
        <f t="shared" si="0"/>
        <v>43698148.148148149</v>
      </c>
      <c r="C23">
        <f>B23*10/'high cal HPLC'!B23</f>
        <v>1738344326.4331357</v>
      </c>
      <c r="D23">
        <v>28158</v>
      </c>
      <c r="E23" s="5">
        <v>30917</v>
      </c>
      <c r="F23" s="6">
        <f t="shared" si="1"/>
        <v>41654444.444444448</v>
      </c>
      <c r="G23" s="6">
        <f t="shared" si="1"/>
        <v>45741851.851851851</v>
      </c>
      <c r="M23">
        <f>AVERAGE(B22:B23)</f>
        <v>36291111.111111112</v>
      </c>
      <c r="P23">
        <v>36291111.111111112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A100-9AE9-4DCE-B578-E674D283D4D6}">
  <dimension ref="A1:M24"/>
  <sheetViews>
    <sheetView zoomScale="130" zoomScaleNormal="130" workbookViewId="0">
      <selection activeCell="B29" sqref="B29"/>
    </sheetView>
  </sheetViews>
  <sheetFormatPr defaultRowHeight="15" x14ac:dyDescent="0.25"/>
  <cols>
    <col min="2" max="2" width="24" customWidth="1"/>
    <col min="3" max="3" width="14.85546875" customWidth="1"/>
    <col min="4" max="4" width="12" customWidth="1"/>
    <col min="6" max="6" width="9.140625" style="3"/>
    <col min="7" max="7" width="6.7109375" style="4" customWidth="1"/>
    <col min="8" max="8" width="6.28515625" style="3" customWidth="1"/>
    <col min="9" max="13" width="9.140625" style="3"/>
  </cols>
  <sheetData>
    <row r="1" spans="1:11" x14ac:dyDescent="0.25">
      <c r="A1" s="1" t="s">
        <v>0</v>
      </c>
      <c r="B1" s="8" t="s">
        <v>32</v>
      </c>
      <c r="C1" t="s">
        <v>35</v>
      </c>
      <c r="D1" t="s">
        <v>1</v>
      </c>
      <c r="E1" t="s">
        <v>24</v>
      </c>
      <c r="F1" s="5" t="s">
        <v>25</v>
      </c>
      <c r="G1" s="6" t="s">
        <v>28</v>
      </c>
      <c r="H1" s="5" t="s">
        <v>29</v>
      </c>
    </row>
    <row r="2" spans="1:11" x14ac:dyDescent="0.25">
      <c r="A2" t="s">
        <v>2</v>
      </c>
      <c r="B2">
        <f t="shared" ref="B2:B9" si="0">(C$24-C2)/100</f>
        <v>0.19039607756999999</v>
      </c>
      <c r="C2">
        <f>AVERAGE(G2:H2)</f>
        <v>10.5656576265</v>
      </c>
      <c r="E2">
        <v>272703</v>
      </c>
      <c r="F2" s="5">
        <v>275010</v>
      </c>
      <c r="G2" s="6">
        <f>(E2*0.00038581/10)</f>
        <v>10.521154443</v>
      </c>
      <c r="H2" s="6">
        <f>(F2*0.00038581/10)</f>
        <v>10.61016081</v>
      </c>
    </row>
    <row r="3" spans="1:11" x14ac:dyDescent="0.25">
      <c r="A3" t="s">
        <v>3</v>
      </c>
      <c r="B3">
        <f t="shared" si="0"/>
        <v>0.22128344745499998</v>
      </c>
      <c r="C3">
        <f t="shared" ref="C3:C24" si="1">AVERAGE(G3:H3)</f>
        <v>7.4769206379999993</v>
      </c>
      <c r="E3">
        <v>192366</v>
      </c>
      <c r="F3" s="5">
        <v>195230</v>
      </c>
      <c r="G3" s="6">
        <f t="shared" ref="G3:H22" si="2">(E3*0.00038581/10)</f>
        <v>7.4216726460000002</v>
      </c>
      <c r="H3" s="6">
        <f t="shared" si="2"/>
        <v>7.5321686299999993</v>
      </c>
    </row>
    <row r="4" spans="1:11" x14ac:dyDescent="0.25">
      <c r="A4" t="s">
        <v>4</v>
      </c>
      <c r="B4">
        <f t="shared" si="0"/>
        <v>0.19139995518999997</v>
      </c>
      <c r="C4">
        <f t="shared" si="1"/>
        <v>10.4652698645</v>
      </c>
      <c r="E4">
        <v>268633</v>
      </c>
      <c r="F4" s="5">
        <v>273876</v>
      </c>
      <c r="G4" s="6">
        <f t="shared" si="2"/>
        <v>10.364129773</v>
      </c>
      <c r="H4" s="6">
        <f t="shared" si="2"/>
        <v>10.566409955999999</v>
      </c>
    </row>
    <row r="5" spans="1:11" x14ac:dyDescent="0.25">
      <c r="A5" t="s">
        <v>5</v>
      </c>
      <c r="B5">
        <f t="shared" si="0"/>
        <v>0.20658968069999997</v>
      </c>
      <c r="C5">
        <f t="shared" si="1"/>
        <v>8.9462973135000006</v>
      </c>
      <c r="E5">
        <v>228613</v>
      </c>
      <c r="F5" s="5">
        <v>235154</v>
      </c>
      <c r="G5" s="6">
        <f t="shared" si="2"/>
        <v>8.8201181529999992</v>
      </c>
      <c r="H5" s="6">
        <f t="shared" si="2"/>
        <v>9.0724764740000001</v>
      </c>
    </row>
    <row r="6" spans="1:11" x14ac:dyDescent="0.25">
      <c r="A6" t="s">
        <v>6</v>
      </c>
      <c r="B6">
        <f t="shared" si="0"/>
        <v>0.20270785338499997</v>
      </c>
      <c r="C6">
        <f t="shared" si="1"/>
        <v>9.3344800449999994</v>
      </c>
      <c r="E6">
        <v>240295</v>
      </c>
      <c r="F6" s="5">
        <v>243595</v>
      </c>
      <c r="G6" s="6">
        <f t="shared" si="2"/>
        <v>9.2708213950000005</v>
      </c>
      <c r="H6" s="6">
        <f t="shared" si="2"/>
        <v>9.3981386950000001</v>
      </c>
    </row>
    <row r="7" spans="1:11" x14ac:dyDescent="0.25">
      <c r="A7" t="s">
        <v>7</v>
      </c>
      <c r="B7">
        <f t="shared" si="0"/>
        <v>0.18178865646999995</v>
      </c>
      <c r="C7">
        <f t="shared" si="1"/>
        <v>11.426399736500001</v>
      </c>
      <c r="E7">
        <v>294818</v>
      </c>
      <c r="F7" s="5">
        <v>297515</v>
      </c>
      <c r="G7" s="6">
        <f t="shared" ref="G7:H9" si="3">(E7*0.00038581/10)</f>
        <v>11.374373258</v>
      </c>
      <c r="H7" s="6">
        <f t="shared" si="3"/>
        <v>11.478426215000001</v>
      </c>
    </row>
    <row r="8" spans="1:11" x14ac:dyDescent="0.25">
      <c r="A8" t="s">
        <v>9</v>
      </c>
      <c r="B8">
        <f t="shared" si="0"/>
        <v>0.18305044807499996</v>
      </c>
      <c r="C8">
        <f t="shared" si="1"/>
        <v>11.300220576000001</v>
      </c>
      <c r="E8">
        <v>291246</v>
      </c>
      <c r="F8" s="5">
        <v>294546</v>
      </c>
      <c r="G8" s="6">
        <f t="shared" si="3"/>
        <v>11.236561926</v>
      </c>
      <c r="H8" s="6">
        <f t="shared" si="3"/>
        <v>11.363879226</v>
      </c>
    </row>
    <row r="9" spans="1:11" x14ac:dyDescent="0.25">
      <c r="A9" t="s">
        <v>8</v>
      </c>
      <c r="B9">
        <f t="shared" si="0"/>
        <v>0.20149370931499999</v>
      </c>
      <c r="C9">
        <f t="shared" si="1"/>
        <v>9.455894451999999</v>
      </c>
      <c r="E9">
        <v>244490</v>
      </c>
      <c r="F9" s="5">
        <v>245694</v>
      </c>
      <c r="G9" s="6">
        <f t="shared" si="3"/>
        <v>9.4326686899999999</v>
      </c>
      <c r="H9" s="6">
        <f t="shared" si="3"/>
        <v>9.4791202139999999</v>
      </c>
    </row>
    <row r="10" spans="1:11" x14ac:dyDescent="0.25">
      <c r="A10" t="s">
        <v>10</v>
      </c>
      <c r="B10">
        <f t="shared" ref="B10:B22" si="4">(C$24-C10)/100</f>
        <v>0.24458656435999998</v>
      </c>
      <c r="C10">
        <f t="shared" si="1"/>
        <v>5.146608947499999</v>
      </c>
      <c r="E10">
        <v>132877</v>
      </c>
      <c r="F10" s="5">
        <v>133918</v>
      </c>
      <c r="G10" s="6">
        <f t="shared" si="2"/>
        <v>5.1265275369999994</v>
      </c>
      <c r="H10" s="6">
        <f t="shared" si="2"/>
        <v>5.1666903579999994</v>
      </c>
      <c r="J10"/>
      <c r="K10" s="5"/>
    </row>
    <row r="11" spans="1:11" x14ac:dyDescent="0.25">
      <c r="A11" t="s">
        <v>11</v>
      </c>
      <c r="B11">
        <f t="shared" si="4"/>
        <v>0.21378638753499998</v>
      </c>
      <c r="C11">
        <f t="shared" si="1"/>
        <v>8.2266266300000002</v>
      </c>
      <c r="E11">
        <v>211127</v>
      </c>
      <c r="F11" s="5">
        <v>215333</v>
      </c>
      <c r="G11" s="6">
        <f t="shared" si="2"/>
        <v>8.145490787</v>
      </c>
      <c r="H11" s="6">
        <f t="shared" si="2"/>
        <v>8.3077624730000004</v>
      </c>
      <c r="J11"/>
      <c r="K11" s="5"/>
    </row>
    <row r="12" spans="1:11" x14ac:dyDescent="0.25">
      <c r="A12" t="s">
        <v>12</v>
      </c>
      <c r="B12">
        <f t="shared" si="4"/>
        <v>0.26541548173499996</v>
      </c>
      <c r="C12">
        <f t="shared" si="1"/>
        <v>3.0637172100000001</v>
      </c>
      <c r="E12">
        <v>78960</v>
      </c>
      <c r="F12" s="5">
        <v>79860</v>
      </c>
      <c r="G12" s="6">
        <f t="shared" si="2"/>
        <v>3.04635576</v>
      </c>
      <c r="H12" s="6">
        <f t="shared" si="2"/>
        <v>3.0810786600000002</v>
      </c>
    </row>
    <row r="13" spans="1:11" x14ac:dyDescent="0.25">
      <c r="A13" t="s">
        <v>13</v>
      </c>
      <c r="B13">
        <f t="shared" si="4"/>
        <v>0.256406432425</v>
      </c>
      <c r="C13">
        <f t="shared" si="1"/>
        <v>3.964622141</v>
      </c>
      <c r="E13">
        <v>101783</v>
      </c>
      <c r="F13" s="5">
        <v>103739</v>
      </c>
      <c r="G13" s="6">
        <f t="shared" si="2"/>
        <v>3.9268899230000001</v>
      </c>
      <c r="H13" s="6">
        <f t="shared" si="2"/>
        <v>4.0023543589999999</v>
      </c>
    </row>
    <row r="14" spans="1:11" x14ac:dyDescent="0.25">
      <c r="A14" t="s">
        <v>14</v>
      </c>
      <c r="B14">
        <f t="shared" si="4"/>
        <v>0.21384618808499997</v>
      </c>
      <c r="C14">
        <f t="shared" si="1"/>
        <v>8.220646575</v>
      </c>
      <c r="E14">
        <v>209931</v>
      </c>
      <c r="F14" s="5">
        <v>216219</v>
      </c>
      <c r="G14" s="6">
        <f t="shared" si="2"/>
        <v>8.0993479109999988</v>
      </c>
      <c r="H14" s="6">
        <f t="shared" si="2"/>
        <v>8.3419452390000011</v>
      </c>
    </row>
    <row r="15" spans="1:11" x14ac:dyDescent="0.25">
      <c r="A15" t="s">
        <v>15</v>
      </c>
      <c r="B15">
        <f t="shared" si="4"/>
        <v>0.22891303310999997</v>
      </c>
      <c r="C15">
        <f t="shared" si="1"/>
        <v>6.7139620725000002</v>
      </c>
      <c r="E15">
        <v>172838</v>
      </c>
      <c r="F15" s="5">
        <v>175207</v>
      </c>
      <c r="G15" s="6">
        <f t="shared" si="2"/>
        <v>6.6682628780000002</v>
      </c>
      <c r="H15" s="6">
        <f t="shared" si="2"/>
        <v>6.7596612670000003</v>
      </c>
    </row>
    <row r="16" spans="1:11" x14ac:dyDescent="0.25">
      <c r="A16" t="s">
        <v>16</v>
      </c>
      <c r="B16">
        <f t="shared" si="4"/>
        <v>0.18633793508499999</v>
      </c>
      <c r="C16">
        <f t="shared" si="1"/>
        <v>10.971471874999999</v>
      </c>
      <c r="E16">
        <v>281602</v>
      </c>
      <c r="F16" s="5">
        <v>287148</v>
      </c>
      <c r="G16" s="6">
        <f t="shared" si="2"/>
        <v>10.864486762</v>
      </c>
      <c r="H16" s="6">
        <f t="shared" si="2"/>
        <v>11.078456987999999</v>
      </c>
    </row>
    <row r="17" spans="1:8" x14ac:dyDescent="0.25">
      <c r="A17" t="s">
        <v>17</v>
      </c>
      <c r="B17">
        <f t="shared" si="4"/>
        <v>0.17179193356</v>
      </c>
      <c r="C17">
        <f t="shared" si="1"/>
        <v>12.4260720275</v>
      </c>
      <c r="E17">
        <v>321460</v>
      </c>
      <c r="F17" s="5">
        <v>322695</v>
      </c>
      <c r="G17" s="6">
        <f t="shared" si="2"/>
        <v>12.40224826</v>
      </c>
      <c r="H17" s="6">
        <f t="shared" si="2"/>
        <v>12.449895795</v>
      </c>
    </row>
    <row r="18" spans="1:8" x14ac:dyDescent="0.25">
      <c r="A18" t="s">
        <v>18</v>
      </c>
      <c r="B18">
        <f t="shared" si="4"/>
        <v>0.20451556613999997</v>
      </c>
      <c r="C18">
        <f t="shared" si="1"/>
        <v>9.1537087694999997</v>
      </c>
      <c r="E18">
        <v>235975</v>
      </c>
      <c r="F18" s="5">
        <v>238544</v>
      </c>
      <c r="G18" s="6">
        <f t="shared" si="2"/>
        <v>9.1041514750000001</v>
      </c>
      <c r="H18" s="6">
        <f t="shared" si="2"/>
        <v>9.203266064000001</v>
      </c>
    </row>
    <row r="19" spans="1:8" x14ac:dyDescent="0.25">
      <c r="A19" t="s">
        <v>19</v>
      </c>
      <c r="B19">
        <f t="shared" si="4"/>
        <v>0.21014241208499995</v>
      </c>
      <c r="C19">
        <f t="shared" si="1"/>
        <v>8.5910241750000012</v>
      </c>
      <c r="E19">
        <v>221697</v>
      </c>
      <c r="F19" s="5">
        <v>223653</v>
      </c>
      <c r="G19" s="6">
        <f t="shared" si="2"/>
        <v>8.5532919570000008</v>
      </c>
      <c r="H19" s="6">
        <f t="shared" si="2"/>
        <v>8.6287563929999997</v>
      </c>
    </row>
    <row r="20" spans="1:8" x14ac:dyDescent="0.25">
      <c r="A20" t="s">
        <v>20</v>
      </c>
      <c r="B20">
        <f t="shared" si="4"/>
        <v>0.20848034260499998</v>
      </c>
      <c r="C20">
        <f t="shared" si="1"/>
        <v>8.7572311230000004</v>
      </c>
      <c r="E20">
        <v>225720</v>
      </c>
      <c r="F20" s="5">
        <v>228246</v>
      </c>
      <c r="G20" s="6">
        <f t="shared" si="2"/>
        <v>8.7085033200000002</v>
      </c>
      <c r="H20" s="6">
        <f t="shared" si="2"/>
        <v>8.8059589259999989</v>
      </c>
    </row>
    <row r="21" spans="1:8" x14ac:dyDescent="0.25">
      <c r="A21" t="s">
        <v>21</v>
      </c>
      <c r="B21">
        <f t="shared" si="4"/>
        <v>0.22068891424499998</v>
      </c>
      <c r="C21">
        <f t="shared" si="1"/>
        <v>7.5363739589999987</v>
      </c>
      <c r="E21">
        <v>194857</v>
      </c>
      <c r="F21" s="5">
        <v>195821</v>
      </c>
      <c r="G21" s="6">
        <f t="shared" si="2"/>
        <v>7.5177779169999992</v>
      </c>
      <c r="H21" s="6">
        <f t="shared" si="2"/>
        <v>7.5549700009999992</v>
      </c>
    </row>
    <row r="22" spans="1:8" x14ac:dyDescent="0.25">
      <c r="A22" t="s">
        <v>22</v>
      </c>
      <c r="B22">
        <f t="shared" si="4"/>
        <v>0.13227129330499998</v>
      </c>
      <c r="C22">
        <f t="shared" si="1"/>
        <v>16.378136052999999</v>
      </c>
      <c r="E22">
        <v>424508</v>
      </c>
      <c r="F22" s="5">
        <v>424518</v>
      </c>
      <c r="G22" s="6">
        <f t="shared" si="2"/>
        <v>16.377943148</v>
      </c>
      <c r="H22" s="6">
        <f t="shared" si="2"/>
        <v>16.378328958000001</v>
      </c>
    </row>
    <row r="23" spans="1:8" x14ac:dyDescent="0.25">
      <c r="A23" t="s">
        <v>23</v>
      </c>
      <c r="B23">
        <f>(C$24-C23)/100</f>
        <v>0.12508616076999998</v>
      </c>
      <c r="C23">
        <f t="shared" si="1"/>
        <v>17.096649306499998</v>
      </c>
      <c r="E23">
        <v>444151</v>
      </c>
      <c r="F23" s="5">
        <v>442122</v>
      </c>
      <c r="G23" s="6">
        <f>(E23*0.00038581/10)</f>
        <v>17.135789730999999</v>
      </c>
      <c r="H23" s="6">
        <f>(F23*0.00038581/10)</f>
        <v>17.057508882</v>
      </c>
    </row>
    <row r="24" spans="1:8" x14ac:dyDescent="0.25">
      <c r="A24" t="s">
        <v>30</v>
      </c>
      <c r="B24">
        <f>(C$24-C24)/100</f>
        <v>0</v>
      </c>
      <c r="C24">
        <f t="shared" si="1"/>
        <v>29.605265383499997</v>
      </c>
      <c r="E24">
        <v>773541</v>
      </c>
      <c r="F24" s="5">
        <v>761166</v>
      </c>
      <c r="G24" s="6">
        <f>(E24*0.00038581/10)</f>
        <v>29.843985321000002</v>
      </c>
      <c r="H24" s="6">
        <f>(F24*0.00038581/10)</f>
        <v>29.366545445999996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cal HPLC</vt:lpstr>
      <vt:lpstr>DR medium</vt:lpstr>
      <vt:lpstr>High calorie</vt:lpstr>
      <vt:lpstr>DR HPCL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2019-05-28T16:33:25Z</dcterms:created>
  <dcterms:modified xsi:type="dcterms:W3CDTF">2019-07-26T17:34:07Z</dcterms:modified>
</cp:coreProperties>
</file>