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moge\Box Sync\JTL_Lab\Lab.Notebook\20170903_DR_Evolution\data\experiment\"/>
    </mc:Choice>
  </mc:AlternateContent>
  <xr:revisionPtr revIDLastSave="0" documentId="13_ncr:1_{4B3740F5-6920-4D84-8E97-BD54FC7865F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H52" i="1"/>
  <c r="H55" i="1"/>
  <c r="H64" i="1"/>
  <c r="I64" i="1"/>
  <c r="J64" i="1"/>
  <c r="K2" i="1"/>
  <c r="K64" i="1"/>
  <c r="L2" i="1"/>
  <c r="L64" i="1"/>
  <c r="M2" i="1"/>
  <c r="M64" i="1"/>
  <c r="N2" i="1"/>
  <c r="N64" i="1"/>
  <c r="O2" i="1"/>
  <c r="O64" i="1"/>
  <c r="P2" i="1"/>
  <c r="P64" i="1"/>
  <c r="Q2" i="1"/>
  <c r="Q64" i="1"/>
  <c r="R2" i="1"/>
  <c r="R64" i="1"/>
  <c r="S2" i="1"/>
  <c r="S64" i="1"/>
  <c r="T2" i="1"/>
  <c r="T64" i="1"/>
  <c r="U2" i="1"/>
  <c r="U64" i="1"/>
  <c r="V2" i="1"/>
  <c r="V64" i="1"/>
  <c r="W2" i="1"/>
  <c r="W64" i="1"/>
  <c r="H47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H12" i="1"/>
  <c r="H20" i="1"/>
  <c r="H38" i="1"/>
  <c r="H42" i="1"/>
  <c r="H36" i="1"/>
  <c r="H39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H1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3" i="1"/>
  <c r="K40" i="1"/>
  <c r="K41" i="1"/>
  <c r="T40" i="1"/>
  <c r="T41" i="1"/>
  <c r="T70" i="1"/>
  <c r="K71" i="1"/>
  <c r="N71" i="1"/>
  <c r="O71" i="1"/>
  <c r="L71" i="1"/>
  <c r="M71" i="1"/>
  <c r="M70" i="1"/>
  <c r="L70" i="1"/>
  <c r="K70" i="1"/>
  <c r="J70" i="1"/>
  <c r="K69" i="1"/>
  <c r="N69" i="1"/>
  <c r="O69" i="1"/>
  <c r="L69" i="1"/>
  <c r="M69" i="1"/>
  <c r="N66" i="1"/>
  <c r="K67" i="1"/>
  <c r="N67" i="1"/>
  <c r="O67" i="1"/>
  <c r="L67" i="1"/>
  <c r="M67" i="1"/>
  <c r="M66" i="1"/>
  <c r="L66" i="1"/>
  <c r="K66" i="1"/>
  <c r="J66" i="1"/>
  <c r="N63" i="1"/>
  <c r="K63" i="1"/>
  <c r="L61" i="1"/>
  <c r="M61" i="1"/>
  <c r="N61" i="1"/>
  <c r="O61" i="1"/>
  <c r="P61" i="1"/>
  <c r="Q61" i="1"/>
  <c r="K61" i="1"/>
  <c r="J61" i="1"/>
  <c r="M60" i="1"/>
  <c r="N60" i="1"/>
  <c r="O60" i="1"/>
  <c r="L60" i="1"/>
  <c r="Q44" i="1"/>
  <c r="N44" i="1"/>
  <c r="K44" i="1"/>
  <c r="D44" i="1"/>
  <c r="K57" i="1"/>
  <c r="K56" i="1"/>
  <c r="Q40" i="1"/>
  <c r="Q41" i="1"/>
  <c r="L32" i="1"/>
  <c r="M32" i="1"/>
  <c r="N32" i="1"/>
  <c r="K32" i="1"/>
  <c r="K17" i="1"/>
  <c r="K49" i="1"/>
  <c r="N40" i="1"/>
  <c r="N41" i="1"/>
  <c r="N46" i="1"/>
  <c r="M46" i="1"/>
  <c r="F4" i="1"/>
  <c r="L4" i="1"/>
  <c r="K4" i="1"/>
  <c r="J4" i="1"/>
  <c r="L46" i="1"/>
  <c r="J48" i="1"/>
  <c r="K46" i="1"/>
  <c r="J46" i="1"/>
  <c r="K43" i="1"/>
</calcChain>
</file>

<file path=xl/sharedStrings.xml><?xml version="1.0" encoding="utf-8"?>
<sst xmlns="http://schemas.openxmlformats.org/spreadsheetml/2006/main" count="214" uniqueCount="106">
  <si>
    <t>Line ID</t>
  </si>
  <si>
    <t>Date of issue</t>
  </si>
  <si>
    <t>Date of transfer</t>
  </si>
  <si>
    <t xml:space="preserve">Transferred from </t>
  </si>
  <si>
    <t>Number of days lost</t>
  </si>
  <si>
    <t>Issue</t>
  </si>
  <si>
    <t>50 days</t>
  </si>
  <si>
    <t>100 days</t>
  </si>
  <si>
    <t>150 days</t>
  </si>
  <si>
    <t>200 days</t>
  </si>
  <si>
    <t>230 days</t>
  </si>
  <si>
    <t>260 days</t>
  </si>
  <si>
    <t>300 days</t>
  </si>
  <si>
    <t>330 days</t>
  </si>
  <si>
    <t>360 days</t>
  </si>
  <si>
    <t>400 days</t>
  </si>
  <si>
    <t>430 days</t>
  </si>
  <si>
    <t>460 days</t>
  </si>
  <si>
    <t>500 days</t>
  </si>
  <si>
    <t>530 days</t>
  </si>
  <si>
    <t>560 days</t>
  </si>
  <si>
    <t>600 days</t>
  </si>
  <si>
    <t>0-T-B06-D1-D-1</t>
  </si>
  <si>
    <t>Contamination</t>
  </si>
  <si>
    <t>1-T-…-A (5 replicas)</t>
  </si>
  <si>
    <t>A-T0-R1</t>
  </si>
  <si>
    <t xml:space="preserve">Cells died. Probably bacause of cycloheximide. =&gt; Culture cell both with and w/o cyclo…. </t>
  </si>
  <si>
    <t>1-T-F03-D1-F-3</t>
  </si>
  <si>
    <t>4/28/16-5/08/16</t>
  </si>
  <si>
    <t>Cells did not grow after transfer</t>
  </si>
  <si>
    <t>1-T-E09-D1-J-5</t>
  </si>
  <si>
    <t>4/28/16-5/08/17</t>
  </si>
  <si>
    <t>&gt;60</t>
  </si>
  <si>
    <t>1-T-B02-D1-F-1</t>
  </si>
  <si>
    <t>50-days stock (05/18/16)</t>
  </si>
  <si>
    <t>Cells died. Couldn't recover from previous transfer from 5/28-6/07. Have to start from Day 50.</t>
  </si>
  <si>
    <t>F-T0-R1</t>
  </si>
  <si>
    <t>Cells died. Couldn't recover from previous transfer from 6/17-6/27. Have to start from Day 0.</t>
  </si>
  <si>
    <t>1-T-B10-D1-F-2</t>
  </si>
  <si>
    <t>06/17-06/27</t>
  </si>
  <si>
    <t>1-T-H10-D1-J-4</t>
  </si>
  <si>
    <t>6/17/16-6/27/16</t>
  </si>
  <si>
    <t>0-T-D11-D1-C-5</t>
  </si>
  <si>
    <t>7/16/2016 plate</t>
  </si>
  <si>
    <t>Contamination (It was not contamination)</t>
  </si>
  <si>
    <t>2-T-H01-D1-J-3 (all replicas)</t>
  </si>
  <si>
    <t>100-days stock</t>
  </si>
  <si>
    <t>Fungal contamination</t>
  </si>
  <si>
    <t>06/27/2016-07/07/2016</t>
  </si>
  <si>
    <t>1-T-G03-1-J-3</t>
  </si>
  <si>
    <t>100 days stock</t>
  </si>
  <si>
    <t>plate from 07/12/2016 6/27-7/7</t>
  </si>
  <si>
    <t>Cells died. Couldn't recover from previous transfer and 100 days stock. Have to start from Day 50.</t>
  </si>
  <si>
    <t>Cells died between day 20 and 30 (2nd arthrobacter, KBS702)</t>
  </si>
  <si>
    <t>1-T-D09-D1-F-5</t>
  </si>
  <si>
    <t>7/27-8/6</t>
  </si>
  <si>
    <t>8/21-8/31</t>
  </si>
  <si>
    <t>plate from 100 days</t>
  </si>
  <si>
    <t>KBS0702</t>
  </si>
  <si>
    <t>plate from day 110 (9/15/2016)</t>
  </si>
  <si>
    <t>150 days stock</t>
  </si>
  <si>
    <t>1-T-G03-D1-J-3</t>
  </si>
  <si>
    <t>plate from day 120</t>
  </si>
  <si>
    <t>2-T-C07-D1-F-2</t>
  </si>
  <si>
    <t>-</t>
  </si>
  <si>
    <t>2-T-G06-D1-F-3</t>
  </si>
  <si>
    <t>2-T-D08-D1-F-5</t>
  </si>
  <si>
    <t>2-B-A02-D1-P-1</t>
  </si>
  <si>
    <t>200-day stock</t>
  </si>
  <si>
    <t>Cell culture turned white instead of yellow. No growth on plates or in culture.</t>
  </si>
  <si>
    <t>100 dasy stock</t>
  </si>
  <si>
    <t>12/24/2016-1/03/2017</t>
  </si>
  <si>
    <t>2-T-C060-D1-F-1</t>
  </si>
  <si>
    <t>2-T-B07-D1-J-2</t>
  </si>
  <si>
    <t>100-day stock</t>
  </si>
  <si>
    <t>150-days stock</t>
  </si>
  <si>
    <t>1/23--2/02/2017</t>
  </si>
  <si>
    <t>260-days stock</t>
  </si>
  <si>
    <t>Cells are not viable</t>
  </si>
  <si>
    <t>3/4-3/14/17 flask</t>
  </si>
  <si>
    <t>1-T-A12-D1-J-2</t>
  </si>
  <si>
    <t>2/22-3/4/17 flask</t>
  </si>
  <si>
    <t>360-days plate</t>
  </si>
  <si>
    <t>All</t>
  </si>
  <si>
    <t>all</t>
  </si>
  <si>
    <t>Cart transport potential contamination</t>
  </si>
  <si>
    <t>Contamination in transport</t>
  </si>
  <si>
    <t>5-s-5</t>
  </si>
  <si>
    <t>R-W-5</t>
  </si>
  <si>
    <t>5-W-2</t>
  </si>
  <si>
    <t>Contamination by Drosophila</t>
  </si>
  <si>
    <t>Threw out the day ∵ R-W-2 did not grow.</t>
  </si>
  <si>
    <t>R-s-5</t>
  </si>
  <si>
    <t>Had to use 2-day old flask to restart.</t>
  </si>
  <si>
    <t>Threw out the day ∵ 20-s-5 did not grow.</t>
  </si>
  <si>
    <t>5-W-3</t>
  </si>
  <si>
    <t>Potential contamination in transport</t>
  </si>
  <si>
    <t>R-W-4</t>
  </si>
  <si>
    <t>Unknown</t>
  </si>
  <si>
    <t>Cross-contamination detected: Grows on G418</t>
  </si>
  <si>
    <t>5-W-1</t>
  </si>
  <si>
    <t>Threw out the day ∵ 20-W-3 did not grow.</t>
  </si>
  <si>
    <t>20-s-5</t>
  </si>
  <si>
    <t>&lt;=10</t>
  </si>
  <si>
    <t>Experiment paused</t>
  </si>
  <si>
    <t>Experiment inaccessible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</si>
</sst>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A5A5A5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BFBFBF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rgb="FFA5A5A5"/>
      <name val="Calibri"/>
      <family val="2"/>
      <charset val="204"/>
      <scheme val="minor"/>
    </font>
    <font>
      <b/>
      <i/>
      <sz val="11"/>
      <color rgb="FF000000"/>
      <name val="Calibri"/>
      <family val="2"/>
      <charset val="204"/>
      <scheme val="minor"/>
    </font>
    <font>
      <b/>
      <i/>
      <sz val="11"/>
      <color rgb="FFBFBFBF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A5A5A5"/>
      <name val="Calibri"/>
      <family val="2"/>
      <charset val="204"/>
      <scheme val="minor"/>
    </font>
    <font>
      <sz val="10"/>
      <color rgb="FFBFBFBF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C0C0C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i/>
      <sz val="11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A5A5A5"/>
      <name val="Calibri"/>
      <family val="2"/>
      <scheme val="minor"/>
    </font>
    <font>
      <b/>
      <i/>
      <sz val="11"/>
      <color rgb="FFBFBFBF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84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5" fillId="8" borderId="0" applyNumberFormat="0" applyBorder="0" applyAlignment="0" applyProtection="0"/>
  </cellStyleXfs>
  <cellXfs count="9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4" fillId="0" borderId="1" xfId="0" applyFont="1" applyFill="1" applyBorder="1"/>
    <xf numFmtId="14" fontId="4" fillId="0" borderId="1" xfId="0" applyNumberFormat="1" applyFont="1" applyFill="1" applyBorder="1"/>
    <xf numFmtId="14" fontId="0" fillId="0" borderId="1" xfId="0" applyNumberFormat="1" applyFill="1" applyBorder="1"/>
    <xf numFmtId="14" fontId="5" fillId="0" borderId="1" xfId="0" applyNumberFormat="1" applyFont="1" applyFill="1" applyBorder="1"/>
    <xf numFmtId="14" fontId="0" fillId="0" borderId="2" xfId="0" applyNumberFormat="1" applyBorder="1"/>
    <xf numFmtId="0" fontId="5" fillId="0" borderId="1" xfId="0" applyFont="1" applyFill="1" applyBorder="1"/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/>
    <xf numFmtId="14" fontId="6" fillId="0" borderId="1" xfId="0" applyNumberFormat="1" applyFont="1" applyFill="1" applyBorder="1"/>
    <xf numFmtId="14" fontId="6" fillId="0" borderId="1" xfId="0" applyNumberFormat="1" applyFont="1" applyBorder="1"/>
    <xf numFmtId="0" fontId="6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Fill="1"/>
    <xf numFmtId="14" fontId="0" fillId="0" borderId="2" xfId="0" applyNumberFormat="1" applyFill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0" xfId="0" applyFont="1"/>
    <xf numFmtId="0" fontId="4" fillId="2" borderId="1" xfId="0" applyFont="1" applyFill="1" applyBorder="1"/>
    <xf numFmtId="14" fontId="4" fillId="2" borderId="1" xfId="0" applyNumberFormat="1" applyFont="1" applyFill="1" applyBorder="1"/>
    <xf numFmtId="14" fontId="7" fillId="0" borderId="1" xfId="0" applyNumberFormat="1" applyFont="1" applyBorder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/>
    <xf numFmtId="14" fontId="9" fillId="0" borderId="1" xfId="0" applyNumberFormat="1" applyFont="1" applyFill="1" applyBorder="1"/>
    <xf numFmtId="14" fontId="7" fillId="0" borderId="1" xfId="0" applyNumberFormat="1" applyFont="1" applyFill="1" applyBorder="1"/>
    <xf numFmtId="14" fontId="8" fillId="0" borderId="1" xfId="0" applyNumberFormat="1" applyFont="1" applyFill="1" applyBorder="1"/>
    <xf numFmtId="14" fontId="10" fillId="0" borderId="1" xfId="0" applyNumberFormat="1" applyFont="1" applyFill="1" applyBorder="1"/>
    <xf numFmtId="14" fontId="7" fillId="0" borderId="2" xfId="0" applyNumberFormat="1" applyFont="1" applyFill="1" applyBorder="1"/>
    <xf numFmtId="0" fontId="7" fillId="0" borderId="0" xfId="0" applyFont="1"/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7" fillId="0" borderId="1" xfId="0" applyFont="1" applyBorder="1"/>
    <xf numFmtId="14" fontId="7" fillId="0" borderId="2" xfId="0" applyNumberFormat="1" applyFont="1" applyBorder="1"/>
    <xf numFmtId="14" fontId="8" fillId="0" borderId="1" xfId="0" applyNumberFormat="1" applyFont="1" applyBorder="1"/>
    <xf numFmtId="14" fontId="0" fillId="0" borderId="0" xfId="0" applyNumberFormat="1"/>
    <xf numFmtId="14" fontId="0" fillId="0" borderId="1" xfId="0" applyNumberFormat="1" applyFont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14" fontId="0" fillId="0" borderId="1" xfId="0" applyNumberFormat="1" applyFont="1" applyFill="1" applyBorder="1"/>
    <xf numFmtId="0" fontId="0" fillId="0" borderId="0" xfId="0" applyFont="1"/>
    <xf numFmtId="14" fontId="0" fillId="3" borderId="1" xfId="0" applyNumberFormat="1" applyFill="1" applyBorder="1"/>
    <xf numFmtId="14" fontId="6" fillId="5" borderId="1" xfId="0" applyNumberFormat="1" applyFont="1" applyFill="1" applyBorder="1"/>
    <xf numFmtId="14" fontId="7" fillId="0" borderId="0" xfId="0" applyNumberFormat="1" applyFont="1"/>
    <xf numFmtId="14" fontId="7" fillId="6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/>
    <xf numFmtId="0" fontId="0" fillId="3" borderId="1" xfId="0" applyFill="1" applyBorder="1"/>
    <xf numFmtId="0" fontId="10" fillId="0" borderId="1" xfId="0" applyFont="1" applyFill="1" applyBorder="1"/>
    <xf numFmtId="14" fontId="11" fillId="0" borderId="1" xfId="0" applyNumberFormat="1" applyFont="1" applyBorder="1"/>
    <xf numFmtId="0" fontId="0" fillId="0" borderId="1" xfId="0" applyFont="1" applyBorder="1"/>
    <xf numFmtId="14" fontId="0" fillId="0" borderId="2" xfId="0" applyNumberFormat="1" applyFont="1" applyBorder="1"/>
    <xf numFmtId="0" fontId="12" fillId="0" borderId="0" xfId="0" applyFont="1"/>
    <xf numFmtId="0" fontId="13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/>
    <xf numFmtId="0" fontId="15" fillId="0" borderId="1" xfId="0" applyFont="1" applyFill="1" applyBorder="1"/>
    <xf numFmtId="0" fontId="16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17" fillId="0" borderId="1" xfId="0" applyFont="1" applyFill="1" applyBorder="1"/>
    <xf numFmtId="0" fontId="16" fillId="0" borderId="1" xfId="0" applyFont="1" applyFill="1" applyBorder="1"/>
    <xf numFmtId="0" fontId="15" fillId="0" borderId="1" xfId="0" applyFont="1" applyBorder="1"/>
    <xf numFmtId="0" fontId="14" fillId="0" borderId="1" xfId="0" applyFont="1" applyBorder="1"/>
    <xf numFmtId="0" fontId="12" fillId="0" borderId="1" xfId="0" applyFont="1" applyBorder="1"/>
    <xf numFmtId="14" fontId="18" fillId="0" borderId="0" xfId="0" applyNumberFormat="1" applyFont="1"/>
    <xf numFmtId="14" fontId="19" fillId="0" borderId="0" xfId="0" applyNumberFormat="1" applyFont="1"/>
    <xf numFmtId="0" fontId="0" fillId="4" borderId="0" xfId="0" applyFill="1"/>
    <xf numFmtId="14" fontId="8" fillId="6" borderId="1" xfId="0" applyNumberFormat="1" applyFont="1" applyFill="1" applyBorder="1"/>
    <xf numFmtId="0" fontId="0" fillId="5" borderId="1" xfId="0" applyFill="1" applyBorder="1"/>
    <xf numFmtId="14" fontId="20" fillId="0" borderId="2" xfId="0" applyNumberFormat="1" applyFont="1" applyFill="1" applyBorder="1"/>
    <xf numFmtId="0" fontId="20" fillId="0" borderId="1" xfId="0" applyFont="1" applyFill="1" applyBorder="1" applyAlignment="1">
      <alignment horizontal="center" vertical="center"/>
    </xf>
    <xf numFmtId="14" fontId="21" fillId="0" borderId="1" xfId="0" applyNumberFormat="1" applyFont="1" applyFill="1" applyBorder="1"/>
    <xf numFmtId="0" fontId="20" fillId="0" borderId="1" xfId="0" applyFont="1" applyFill="1" applyBorder="1"/>
    <xf numFmtId="14" fontId="22" fillId="0" borderId="1" xfId="0" applyNumberFormat="1" applyFont="1" applyFill="1" applyBorder="1"/>
    <xf numFmtId="14" fontId="20" fillId="0" borderId="1" xfId="0" applyNumberFormat="1" applyFont="1" applyFill="1" applyBorder="1"/>
    <xf numFmtId="14" fontId="23" fillId="0" borderId="1" xfId="0" applyNumberFormat="1" applyFont="1" applyFill="1" applyBorder="1"/>
    <xf numFmtId="14" fontId="20" fillId="0" borderId="1" xfId="0" applyNumberFormat="1" applyFont="1" applyBorder="1"/>
    <xf numFmtId="0" fontId="20" fillId="0" borderId="0" xfId="0" applyFont="1"/>
    <xf numFmtId="14" fontId="20" fillId="6" borderId="1" xfId="0" applyNumberFormat="1" applyFont="1" applyFill="1" applyBorder="1"/>
    <xf numFmtId="14" fontId="21" fillId="0" borderId="1" xfId="0" applyNumberFormat="1" applyFont="1" applyBorder="1"/>
    <xf numFmtId="14" fontId="24" fillId="0" borderId="0" xfId="0" applyNumberFormat="1" applyFont="1"/>
    <xf numFmtId="0" fontId="0" fillId="7" borderId="1" xfId="0" applyFill="1" applyBorder="1"/>
    <xf numFmtId="0" fontId="5" fillId="7" borderId="1" xfId="0" applyFont="1" applyFill="1" applyBorder="1"/>
    <xf numFmtId="14" fontId="25" fillId="8" borderId="1" xfId="3" applyNumberFormat="1" applyBorder="1"/>
    <xf numFmtId="14" fontId="25" fillId="8" borderId="2" xfId="3" applyNumberFormat="1" applyBorder="1"/>
    <xf numFmtId="14" fontId="0" fillId="9" borderId="1" xfId="0" applyNumberFormat="1" applyFont="1" applyFill="1" applyBorder="1"/>
    <xf numFmtId="0" fontId="25" fillId="8" borderId="1" xfId="3" applyBorder="1"/>
  </cellXfs>
  <cellStyles count="4">
    <cellStyle name="Bad" xfId="3" builtinId="27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92"/>
  <sheetViews>
    <sheetView tabSelected="1" zoomScale="85" zoomScaleNormal="85" workbookViewId="0">
      <selection activeCell="S107" sqref="S107"/>
    </sheetView>
  </sheetViews>
  <sheetFormatPr defaultColWidth="8.85546875" defaultRowHeight="15" x14ac:dyDescent="0.25"/>
  <cols>
    <col min="2" max="2" width="13.140625" customWidth="1"/>
    <col min="3" max="3" width="12" customWidth="1"/>
    <col min="4" max="4" width="12.85546875" customWidth="1"/>
    <col min="5" max="5" width="10.85546875" bestFit="1" customWidth="1"/>
    <col min="6" max="6" width="8.28515625" customWidth="1"/>
    <col min="7" max="7" width="36" style="56" customWidth="1"/>
    <col min="8" max="8" width="10.85546875" style="43" bestFit="1" customWidth="1"/>
    <col min="9" max="9" width="12" style="32" customWidth="1"/>
    <col min="10" max="10" width="12.7109375" customWidth="1"/>
    <col min="11" max="11" width="11.140625" style="83" bestFit="1" customWidth="1"/>
    <col min="12" max="13" width="10.85546875" bestFit="1" customWidth="1"/>
    <col min="14" max="14" width="12" style="83" customWidth="1"/>
    <col min="15" max="15" width="11" customWidth="1"/>
    <col min="16" max="16" width="10.5703125" customWidth="1"/>
    <col min="17" max="17" width="11.28515625" style="32" customWidth="1"/>
    <col min="18" max="18" width="13.7109375" customWidth="1"/>
    <col min="19" max="19" width="10.85546875" bestFit="1" customWidth="1"/>
    <col min="20" max="20" width="11.140625" style="32" bestFit="1" customWidth="1"/>
    <col min="21" max="21" width="11.42578125" customWidth="1"/>
    <col min="22" max="22" width="10.85546875" bestFit="1" customWidth="1"/>
    <col min="23" max="23" width="10.85546875" style="32" bestFit="1" customWidth="1"/>
    <col min="24" max="24" width="10.42578125" bestFit="1" customWidth="1"/>
  </cols>
  <sheetData>
    <row r="2" spans="2:24" x14ac:dyDescent="0.25">
      <c r="H2" s="55">
        <v>43038</v>
      </c>
      <c r="I2" s="36">
        <f>H2+50</f>
        <v>43088</v>
      </c>
      <c r="J2" s="18">
        <f>H2+100</f>
        <v>43138</v>
      </c>
      <c r="K2" s="75">
        <f>I2+100</f>
        <v>43188</v>
      </c>
      <c r="L2" s="18">
        <f>K2+30</f>
        <v>43218</v>
      </c>
      <c r="M2" s="18">
        <f>L2+30</f>
        <v>43248</v>
      </c>
      <c r="N2" s="75">
        <f>K2+100</f>
        <v>43288</v>
      </c>
      <c r="O2" s="18">
        <f>N2+30</f>
        <v>43318</v>
      </c>
      <c r="P2" s="18">
        <f>O2+30</f>
        <v>43348</v>
      </c>
      <c r="Q2" s="31">
        <f>H2+350</f>
        <v>43388</v>
      </c>
      <c r="R2" s="8">
        <f>H2+380</f>
        <v>43418</v>
      </c>
      <c r="S2" s="18">
        <f>H2+410</f>
        <v>43448</v>
      </c>
      <c r="T2" s="36">
        <f>H2+450</f>
        <v>43488</v>
      </c>
      <c r="U2" s="38">
        <f>T2+30</f>
        <v>43518</v>
      </c>
      <c r="V2" s="38">
        <f>U2+30</f>
        <v>43548</v>
      </c>
      <c r="W2" s="46">
        <f>T2+100</f>
        <v>43588</v>
      </c>
    </row>
    <row r="3" spans="2:24" ht="45" x14ac:dyDescent="0.25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57" t="s">
        <v>5</v>
      </c>
      <c r="H3" s="40" t="s">
        <v>6</v>
      </c>
      <c r="I3" s="25" t="s">
        <v>7</v>
      </c>
      <c r="J3" s="16" t="s">
        <v>8</v>
      </c>
      <c r="K3" s="76" t="s">
        <v>9</v>
      </c>
      <c r="L3" s="15" t="s">
        <v>10</v>
      </c>
      <c r="M3" s="15" t="s">
        <v>11</v>
      </c>
      <c r="N3" s="76" t="s">
        <v>12</v>
      </c>
      <c r="O3" s="15" t="s">
        <v>13</v>
      </c>
      <c r="P3" s="15" t="s">
        <v>14</v>
      </c>
      <c r="Q3" s="33" t="s">
        <v>15</v>
      </c>
      <c r="R3" s="48" t="s">
        <v>16</v>
      </c>
      <c r="S3" s="48" t="s">
        <v>17</v>
      </c>
      <c r="T3" s="49" t="s">
        <v>18</v>
      </c>
      <c r="U3" s="48" t="s">
        <v>19</v>
      </c>
      <c r="V3" s="48" t="s">
        <v>20</v>
      </c>
      <c r="W3" s="49" t="s">
        <v>21</v>
      </c>
      <c r="X3" s="38">
        <f>H2-15</f>
        <v>43023</v>
      </c>
    </row>
    <row r="4" spans="2:24" hidden="1" x14ac:dyDescent="0.25">
      <c r="B4" s="4" t="s">
        <v>22</v>
      </c>
      <c r="C4" s="5">
        <v>42471</v>
      </c>
      <c r="D4" s="5">
        <v>42480</v>
      </c>
      <c r="E4" s="5">
        <v>42471</v>
      </c>
      <c r="F4" s="4">
        <f>D4-E4</f>
        <v>9</v>
      </c>
      <c r="G4" s="58" t="s">
        <v>23</v>
      </c>
      <c r="H4" s="5">
        <v>42517</v>
      </c>
      <c r="I4" s="29">
        <v>42568</v>
      </c>
      <c r="J4" s="5">
        <f>$J$2+$F$4</f>
        <v>43147</v>
      </c>
      <c r="K4" s="77">
        <f>$K$2+$F$4</f>
        <v>43197</v>
      </c>
      <c r="L4" s="5">
        <f>$L$2+$F$4</f>
        <v>43227</v>
      </c>
      <c r="M4" s="6"/>
      <c r="N4" s="78"/>
      <c r="O4" s="3"/>
      <c r="P4" s="3"/>
      <c r="Q4" s="26"/>
      <c r="R4" s="1"/>
      <c r="S4" s="1"/>
      <c r="T4" s="35"/>
      <c r="U4" s="1"/>
      <c r="V4" s="1"/>
      <c r="W4" s="35"/>
    </row>
    <row r="5" spans="2:24" ht="39" hidden="1" x14ac:dyDescent="0.25">
      <c r="B5" s="4" t="s">
        <v>24</v>
      </c>
      <c r="C5" s="5">
        <v>42479</v>
      </c>
      <c r="D5" s="5">
        <v>42488</v>
      </c>
      <c r="E5" s="4" t="s">
        <v>25</v>
      </c>
      <c r="F5" s="4">
        <v>30</v>
      </c>
      <c r="G5" s="58" t="s">
        <v>26</v>
      </c>
      <c r="H5" s="41"/>
      <c r="I5" s="26"/>
      <c r="J5" s="6"/>
      <c r="K5" s="78"/>
      <c r="L5" s="6"/>
      <c r="M5" s="6"/>
      <c r="N5" s="78"/>
      <c r="O5" s="3"/>
      <c r="P5" s="3"/>
      <c r="Q5" s="26"/>
      <c r="R5" s="1"/>
      <c r="S5" s="1"/>
      <c r="T5" s="35"/>
      <c r="U5" s="1"/>
      <c r="V5" s="1"/>
      <c r="W5" s="35"/>
    </row>
    <row r="6" spans="2:24" hidden="1" x14ac:dyDescent="0.25">
      <c r="B6" s="4" t="s">
        <v>27</v>
      </c>
      <c r="C6" s="5">
        <v>42509</v>
      </c>
      <c r="D6" s="5">
        <v>42518</v>
      </c>
      <c r="E6" s="4" t="s">
        <v>28</v>
      </c>
      <c r="F6" s="4">
        <v>20</v>
      </c>
      <c r="G6" s="58" t="s">
        <v>29</v>
      </c>
      <c r="H6" s="41"/>
      <c r="I6" s="26"/>
      <c r="J6" s="6"/>
      <c r="K6" s="78"/>
      <c r="L6" s="6"/>
      <c r="M6" s="6"/>
      <c r="N6" s="78"/>
      <c r="O6" s="3"/>
      <c r="P6" s="3"/>
      <c r="Q6" s="26"/>
      <c r="R6" s="1"/>
      <c r="S6" s="1"/>
      <c r="T6" s="35"/>
      <c r="U6" s="1"/>
      <c r="V6" s="1"/>
      <c r="W6" s="35"/>
    </row>
    <row r="7" spans="2:24" hidden="1" x14ac:dyDescent="0.25">
      <c r="B7" s="4" t="s">
        <v>30</v>
      </c>
      <c r="C7" s="5">
        <v>42509</v>
      </c>
      <c r="D7" s="5">
        <v>42518</v>
      </c>
      <c r="E7" s="4" t="s">
        <v>31</v>
      </c>
      <c r="F7" s="4">
        <v>20</v>
      </c>
      <c r="G7" s="58" t="s">
        <v>29</v>
      </c>
      <c r="H7" s="41"/>
      <c r="I7" s="26"/>
      <c r="J7" s="6"/>
      <c r="K7" s="78"/>
      <c r="L7" s="6"/>
      <c r="M7" s="6"/>
      <c r="N7" s="78"/>
      <c r="O7" s="3"/>
      <c r="P7" s="3"/>
      <c r="Q7" s="26"/>
      <c r="R7" s="1"/>
      <c r="S7" s="1"/>
      <c r="T7" s="35"/>
      <c r="U7" s="1"/>
      <c r="V7" s="1"/>
      <c r="W7" s="35"/>
    </row>
    <row r="8" spans="2:24" ht="39" hidden="1" x14ac:dyDescent="0.25">
      <c r="B8" s="4" t="s">
        <v>24</v>
      </c>
      <c r="C8" s="5">
        <v>42511</v>
      </c>
      <c r="D8" s="5"/>
      <c r="E8" s="4"/>
      <c r="F8" s="4" t="s">
        <v>32</v>
      </c>
      <c r="G8" s="58" t="s">
        <v>26</v>
      </c>
      <c r="H8" s="41"/>
      <c r="I8" s="26"/>
      <c r="J8" s="6"/>
      <c r="K8" s="78"/>
      <c r="L8" s="6"/>
      <c r="M8" s="6"/>
      <c r="N8" s="78"/>
      <c r="O8" s="3"/>
      <c r="P8" s="3"/>
      <c r="Q8" s="26"/>
      <c r="R8" s="1"/>
      <c r="S8" s="1"/>
      <c r="T8" s="35"/>
      <c r="U8" s="1"/>
      <c r="V8" s="1"/>
      <c r="W8" s="35"/>
    </row>
    <row r="9" spans="2:24" ht="39" hidden="1" x14ac:dyDescent="0.25">
      <c r="B9" s="4" t="s">
        <v>33</v>
      </c>
      <c r="C9" s="5">
        <v>42528</v>
      </c>
      <c r="D9" s="5">
        <v>42540</v>
      </c>
      <c r="E9" s="4" t="s">
        <v>34</v>
      </c>
      <c r="F9" s="4">
        <v>32</v>
      </c>
      <c r="G9" s="58" t="s">
        <v>35</v>
      </c>
      <c r="H9" s="7"/>
      <c r="I9" s="27"/>
      <c r="J9" s="6"/>
      <c r="K9" s="78"/>
      <c r="L9" s="6"/>
      <c r="M9" s="6"/>
      <c r="N9" s="78"/>
      <c r="O9" s="3"/>
      <c r="P9" s="3"/>
      <c r="Q9" s="26"/>
      <c r="R9" s="1"/>
      <c r="S9" s="1"/>
      <c r="T9" s="35"/>
      <c r="U9" s="1"/>
      <c r="V9" s="1"/>
      <c r="W9" s="35"/>
    </row>
    <row r="10" spans="2:24" x14ac:dyDescent="0.25">
      <c r="B10" s="87" t="s">
        <v>83</v>
      </c>
      <c r="C10" s="6">
        <v>43006</v>
      </c>
      <c r="D10" s="6">
        <v>43006</v>
      </c>
      <c r="E10" s="3" t="s">
        <v>84</v>
      </c>
      <c r="F10" s="3">
        <v>1</v>
      </c>
      <c r="G10" s="59" t="s">
        <v>85</v>
      </c>
      <c r="H10" s="89">
        <f>H2+1</f>
        <v>43039</v>
      </c>
      <c r="I10" s="90">
        <f>I2+(H10-H2)</f>
        <v>43089</v>
      </c>
      <c r="J10" s="90">
        <f t="shared" ref="J10:W10" si="0">J2+(I10-I2)</f>
        <v>43139</v>
      </c>
      <c r="K10" s="90">
        <f t="shared" si="0"/>
        <v>43189</v>
      </c>
      <c r="L10" s="90">
        <f t="shared" si="0"/>
        <v>43219</v>
      </c>
      <c r="M10" s="90">
        <f t="shared" si="0"/>
        <v>43249</v>
      </c>
      <c r="N10" s="90">
        <f t="shared" si="0"/>
        <v>43289</v>
      </c>
      <c r="O10" s="90">
        <f t="shared" si="0"/>
        <v>43319</v>
      </c>
      <c r="P10" s="90">
        <f t="shared" si="0"/>
        <v>43349</v>
      </c>
      <c r="Q10" s="90">
        <f t="shared" si="0"/>
        <v>43389</v>
      </c>
      <c r="R10" s="90">
        <f t="shared" si="0"/>
        <v>43419</v>
      </c>
      <c r="S10" s="90">
        <f t="shared" si="0"/>
        <v>43449</v>
      </c>
      <c r="T10" s="90">
        <f t="shared" si="0"/>
        <v>43489</v>
      </c>
      <c r="U10" s="90">
        <f t="shared" si="0"/>
        <v>43519</v>
      </c>
      <c r="V10" s="90">
        <f t="shared" si="0"/>
        <v>43549</v>
      </c>
      <c r="W10" s="90">
        <f t="shared" si="0"/>
        <v>43589</v>
      </c>
    </row>
    <row r="11" spans="2:24" x14ac:dyDescent="0.25">
      <c r="B11" s="51" t="s">
        <v>87</v>
      </c>
      <c r="C11" s="6">
        <v>43008</v>
      </c>
      <c r="D11" s="6">
        <v>43008</v>
      </c>
      <c r="E11" s="6">
        <v>43007</v>
      </c>
      <c r="F11" s="3">
        <v>1</v>
      </c>
      <c r="G11" s="59" t="s">
        <v>86</v>
      </c>
      <c r="H11" s="89">
        <f>H2+F10+F11+F36+F39+F45</f>
        <v>43043</v>
      </c>
      <c r="I11" s="90">
        <f>I2+(H11-H2)</f>
        <v>43093</v>
      </c>
      <c r="J11" s="90">
        <f t="shared" ref="J11:W11" si="1">J2+(I11-I2)</f>
        <v>43143</v>
      </c>
      <c r="K11" s="90">
        <f t="shared" si="1"/>
        <v>43193</v>
      </c>
      <c r="L11" s="90">
        <f t="shared" si="1"/>
        <v>43223</v>
      </c>
      <c r="M11" s="90">
        <f t="shared" si="1"/>
        <v>43253</v>
      </c>
      <c r="N11" s="90">
        <f t="shared" si="1"/>
        <v>43293</v>
      </c>
      <c r="O11" s="90">
        <f t="shared" si="1"/>
        <v>43323</v>
      </c>
      <c r="P11" s="90">
        <f t="shared" si="1"/>
        <v>43353</v>
      </c>
      <c r="Q11" s="90">
        <f t="shared" si="1"/>
        <v>43393</v>
      </c>
      <c r="R11" s="90">
        <f t="shared" si="1"/>
        <v>43423</v>
      </c>
      <c r="S11" s="90">
        <f t="shared" si="1"/>
        <v>43453</v>
      </c>
      <c r="T11" s="90">
        <f t="shared" si="1"/>
        <v>43493</v>
      </c>
      <c r="U11" s="90">
        <f t="shared" si="1"/>
        <v>43523</v>
      </c>
      <c r="V11" s="90">
        <f t="shared" si="1"/>
        <v>43553</v>
      </c>
      <c r="W11" s="90">
        <f t="shared" si="1"/>
        <v>43593</v>
      </c>
    </row>
    <row r="12" spans="2:24" x14ac:dyDescent="0.25">
      <c r="B12" s="74" t="s">
        <v>88</v>
      </c>
      <c r="C12" s="6">
        <v>43010</v>
      </c>
      <c r="D12" s="6">
        <v>43010</v>
      </c>
      <c r="E12" s="6">
        <v>43009</v>
      </c>
      <c r="F12" s="3">
        <v>2</v>
      </c>
      <c r="G12" s="59" t="s">
        <v>86</v>
      </c>
      <c r="H12" s="89">
        <f>H2+F10+F12+F36+F39+F45+F52</f>
        <v>43045</v>
      </c>
      <c r="I12" s="89">
        <f>I2+(H12-H2)</f>
        <v>43095</v>
      </c>
      <c r="J12" s="89">
        <f t="shared" ref="J12:W12" si="2">J2+(I12-I2)</f>
        <v>43145</v>
      </c>
      <c r="K12" s="89">
        <f t="shared" si="2"/>
        <v>43195</v>
      </c>
      <c r="L12" s="89">
        <f t="shared" si="2"/>
        <v>43225</v>
      </c>
      <c r="M12" s="89">
        <f t="shared" si="2"/>
        <v>43255</v>
      </c>
      <c r="N12" s="89">
        <f t="shared" si="2"/>
        <v>43295</v>
      </c>
      <c r="O12" s="89">
        <f t="shared" si="2"/>
        <v>43325</v>
      </c>
      <c r="P12" s="89">
        <f t="shared" si="2"/>
        <v>43355</v>
      </c>
      <c r="Q12" s="89">
        <f t="shared" si="2"/>
        <v>43395</v>
      </c>
      <c r="R12" s="89">
        <f t="shared" si="2"/>
        <v>43425</v>
      </c>
      <c r="S12" s="89">
        <f t="shared" si="2"/>
        <v>43455</v>
      </c>
      <c r="T12" s="89">
        <f t="shared" si="2"/>
        <v>43495</v>
      </c>
      <c r="U12" s="89">
        <f t="shared" si="2"/>
        <v>43525</v>
      </c>
      <c r="V12" s="89">
        <f t="shared" si="2"/>
        <v>43555</v>
      </c>
      <c r="W12" s="89">
        <f t="shared" si="2"/>
        <v>43595</v>
      </c>
    </row>
    <row r="13" spans="2:24" ht="39" hidden="1" x14ac:dyDescent="0.25">
      <c r="B13" s="4" t="s">
        <v>27</v>
      </c>
      <c r="C13" s="5">
        <v>42558</v>
      </c>
      <c r="D13" s="5">
        <v>42518</v>
      </c>
      <c r="E13" s="4" t="s">
        <v>36</v>
      </c>
      <c r="F13" s="4">
        <v>60</v>
      </c>
      <c r="G13" s="58" t="s">
        <v>37</v>
      </c>
      <c r="H13" s="5"/>
      <c r="I13" s="89"/>
      <c r="J13" s="89"/>
      <c r="K13" s="92"/>
      <c r="L13" s="89"/>
      <c r="M13" s="89"/>
      <c r="N13" s="89"/>
      <c r="O13" s="89"/>
      <c r="P13" s="89"/>
      <c r="Q13" s="89"/>
      <c r="R13" s="89"/>
      <c r="S13" s="92"/>
      <c r="T13" s="89"/>
      <c r="U13" s="92"/>
      <c r="V13" s="92"/>
      <c r="W13" s="92"/>
    </row>
    <row r="14" spans="2:24" hidden="1" x14ac:dyDescent="0.25">
      <c r="B14" s="11" t="s">
        <v>38</v>
      </c>
      <c r="C14" s="12">
        <v>42558</v>
      </c>
      <c r="D14" s="12">
        <v>42558</v>
      </c>
      <c r="E14" s="11" t="s">
        <v>39</v>
      </c>
      <c r="F14" s="11">
        <v>10</v>
      </c>
      <c r="G14" s="60" t="s">
        <v>29</v>
      </c>
      <c r="H14" s="41"/>
      <c r="I14" s="92"/>
      <c r="J14" s="89"/>
      <c r="K14" s="92"/>
      <c r="L14" s="89"/>
      <c r="M14" s="89"/>
      <c r="N14" s="89"/>
      <c r="O14" s="89"/>
      <c r="P14" s="89"/>
      <c r="Q14" s="89"/>
      <c r="R14" s="89"/>
      <c r="S14" s="92"/>
      <c r="T14" s="89"/>
      <c r="U14" s="92"/>
      <c r="V14" s="92"/>
      <c r="W14" s="92"/>
    </row>
    <row r="15" spans="2:24" hidden="1" x14ac:dyDescent="0.25">
      <c r="B15" s="4" t="s">
        <v>40</v>
      </c>
      <c r="C15" s="5">
        <v>42563</v>
      </c>
      <c r="D15" s="5">
        <v>42563</v>
      </c>
      <c r="E15" s="4" t="s">
        <v>41</v>
      </c>
      <c r="F15" s="4">
        <v>15</v>
      </c>
      <c r="G15" s="58" t="s">
        <v>29</v>
      </c>
      <c r="H15" s="5"/>
      <c r="I15" s="89"/>
      <c r="J15" s="89"/>
      <c r="K15" s="92"/>
      <c r="L15" s="89"/>
      <c r="M15" s="89"/>
      <c r="N15" s="89"/>
      <c r="O15" s="89"/>
      <c r="P15" s="89"/>
      <c r="Q15" s="89"/>
      <c r="R15" s="89"/>
      <c r="S15" s="92"/>
      <c r="T15" s="89"/>
      <c r="U15" s="92"/>
      <c r="V15" s="92"/>
      <c r="W15" s="92"/>
    </row>
    <row r="16" spans="2:24" hidden="1" x14ac:dyDescent="0.25">
      <c r="B16" s="4" t="s">
        <v>42</v>
      </c>
      <c r="C16" s="5">
        <v>42564</v>
      </c>
      <c r="D16" s="5">
        <v>42577</v>
      </c>
      <c r="E16" s="4" t="s">
        <v>43</v>
      </c>
      <c r="F16" s="4">
        <v>10</v>
      </c>
      <c r="G16" s="58" t="s">
        <v>44</v>
      </c>
      <c r="H16" s="5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92"/>
      <c r="T16" s="89"/>
      <c r="U16" s="92"/>
      <c r="V16" s="92"/>
      <c r="W16" s="92"/>
    </row>
    <row r="17" spans="2:23" hidden="1" x14ac:dyDescent="0.25">
      <c r="B17" s="11" t="s">
        <v>45</v>
      </c>
      <c r="C17" s="12">
        <v>42566</v>
      </c>
      <c r="D17" s="12">
        <v>42573</v>
      </c>
      <c r="E17" s="11" t="s">
        <v>46</v>
      </c>
      <c r="F17" s="11">
        <v>15</v>
      </c>
      <c r="G17" s="60" t="s">
        <v>47</v>
      </c>
      <c r="H17" s="11"/>
      <c r="I17" s="89">
        <v>42558</v>
      </c>
      <c r="J17" s="89"/>
      <c r="K17" s="89">
        <f>K2+F17</f>
        <v>43203</v>
      </c>
      <c r="L17" s="89"/>
      <c r="M17" s="89"/>
      <c r="N17" s="89"/>
      <c r="O17" s="89"/>
      <c r="P17" s="89"/>
      <c r="Q17" s="89"/>
      <c r="R17" s="89"/>
      <c r="S17" s="92"/>
      <c r="T17" s="89"/>
      <c r="U17" s="92"/>
      <c r="V17" s="92"/>
      <c r="W17" s="92"/>
    </row>
    <row r="18" spans="2:23" hidden="1" x14ac:dyDescent="0.25">
      <c r="B18" s="4" t="s">
        <v>38</v>
      </c>
      <c r="C18" s="5">
        <v>42197</v>
      </c>
      <c r="D18" s="5">
        <v>42571</v>
      </c>
      <c r="E18" s="4" t="s">
        <v>48</v>
      </c>
      <c r="F18" s="4">
        <v>35</v>
      </c>
      <c r="G18" s="58" t="s">
        <v>29</v>
      </c>
      <c r="H18" s="5"/>
      <c r="I18" s="89"/>
      <c r="J18" s="89"/>
      <c r="K18" s="92"/>
      <c r="L18" s="89"/>
      <c r="M18" s="89"/>
      <c r="N18" s="89"/>
      <c r="O18" s="89"/>
      <c r="P18" s="89"/>
      <c r="Q18" s="89"/>
      <c r="R18" s="89"/>
      <c r="S18" s="92"/>
      <c r="T18" s="89"/>
      <c r="U18" s="92"/>
      <c r="V18" s="92"/>
      <c r="W18" s="92"/>
    </row>
    <row r="19" spans="2:23" hidden="1" x14ac:dyDescent="0.25">
      <c r="B19" s="4" t="s">
        <v>49</v>
      </c>
      <c r="C19" s="5">
        <v>42563</v>
      </c>
      <c r="D19" s="5">
        <v>42578</v>
      </c>
      <c r="E19" s="4" t="s">
        <v>50</v>
      </c>
      <c r="F19" s="4">
        <v>20</v>
      </c>
      <c r="G19" s="58" t="s">
        <v>29</v>
      </c>
      <c r="H19" s="42"/>
      <c r="I19" s="89"/>
      <c r="J19" s="89"/>
      <c r="K19" s="92"/>
      <c r="L19" s="89"/>
      <c r="M19" s="89"/>
      <c r="N19" s="89"/>
      <c r="O19" s="89"/>
      <c r="P19" s="89"/>
      <c r="Q19" s="89"/>
      <c r="R19" s="89"/>
      <c r="S19" s="92"/>
      <c r="T19" s="89"/>
      <c r="U19" s="92"/>
      <c r="V19" s="92"/>
      <c r="W19" s="92"/>
    </row>
    <row r="20" spans="2:23" x14ac:dyDescent="0.25">
      <c r="B20" s="74" t="s">
        <v>89</v>
      </c>
      <c r="C20" s="6">
        <v>43014</v>
      </c>
      <c r="D20" s="6">
        <v>43014</v>
      </c>
      <c r="E20" s="6">
        <v>43013</v>
      </c>
      <c r="F20" s="3">
        <v>1</v>
      </c>
      <c r="G20" s="59" t="s">
        <v>90</v>
      </c>
      <c r="H20" s="89">
        <f>H2+F10+F20+F36+F39+F45+F52</f>
        <v>43044</v>
      </c>
      <c r="I20" s="89">
        <f>I2+(H20-H2)</f>
        <v>43094</v>
      </c>
      <c r="J20" s="89">
        <f t="shared" ref="J20:W20" si="3">J2+(I20-I2)</f>
        <v>43144</v>
      </c>
      <c r="K20" s="89">
        <f t="shared" si="3"/>
        <v>43194</v>
      </c>
      <c r="L20" s="89">
        <f t="shared" si="3"/>
        <v>43224</v>
      </c>
      <c r="M20" s="89">
        <f t="shared" si="3"/>
        <v>43254</v>
      </c>
      <c r="N20" s="89">
        <f t="shared" si="3"/>
        <v>43294</v>
      </c>
      <c r="O20" s="89">
        <f t="shared" si="3"/>
        <v>43324</v>
      </c>
      <c r="P20" s="89">
        <f t="shared" si="3"/>
        <v>43354</v>
      </c>
      <c r="Q20" s="89">
        <f t="shared" si="3"/>
        <v>43394</v>
      </c>
      <c r="R20" s="89">
        <f t="shared" si="3"/>
        <v>43424</v>
      </c>
      <c r="S20" s="89">
        <f t="shared" si="3"/>
        <v>43454</v>
      </c>
      <c r="T20" s="89">
        <f t="shared" si="3"/>
        <v>43494</v>
      </c>
      <c r="U20" s="89">
        <f t="shared" si="3"/>
        <v>43524</v>
      </c>
      <c r="V20" s="89">
        <f t="shared" si="3"/>
        <v>43554</v>
      </c>
      <c r="W20" s="89">
        <f t="shared" si="3"/>
        <v>43594</v>
      </c>
    </row>
    <row r="21" spans="2:23" ht="39" hidden="1" x14ac:dyDescent="0.25">
      <c r="B21" s="4" t="s">
        <v>40</v>
      </c>
      <c r="C21" s="5">
        <v>42594</v>
      </c>
      <c r="D21" s="5">
        <v>42603</v>
      </c>
      <c r="E21" s="4" t="s">
        <v>51</v>
      </c>
      <c r="F21" s="4">
        <v>45</v>
      </c>
      <c r="G21" s="58" t="s">
        <v>52</v>
      </c>
      <c r="H21" s="5"/>
      <c r="I21" s="89"/>
      <c r="J21" s="89"/>
      <c r="K21" s="92"/>
      <c r="L21" s="89"/>
      <c r="M21" s="89"/>
      <c r="N21" s="89"/>
      <c r="O21" s="89"/>
      <c r="P21" s="89"/>
      <c r="Q21" s="89"/>
      <c r="R21" s="89"/>
      <c r="S21" s="92"/>
      <c r="T21" s="89"/>
      <c r="U21" s="92"/>
      <c r="V21" s="92"/>
      <c r="W21" s="92"/>
    </row>
    <row r="22" spans="2:23" ht="26.25" hidden="1" x14ac:dyDescent="0.25">
      <c r="B22" s="4" t="s">
        <v>24</v>
      </c>
      <c r="C22" s="5">
        <v>42588</v>
      </c>
      <c r="D22" s="4"/>
      <c r="E22" s="4"/>
      <c r="F22" s="4"/>
      <c r="G22" s="58" t="s">
        <v>53</v>
      </c>
      <c r="H22" s="41"/>
      <c r="I22" s="92"/>
      <c r="J22" s="89"/>
      <c r="K22" s="92"/>
      <c r="L22" s="89"/>
      <c r="M22" s="89"/>
      <c r="N22" s="89"/>
      <c r="O22" s="89"/>
      <c r="P22" s="89"/>
      <c r="Q22" s="89"/>
      <c r="R22" s="89"/>
      <c r="S22" s="92"/>
      <c r="T22" s="89"/>
      <c r="U22" s="92"/>
      <c r="V22" s="92"/>
      <c r="W22" s="92"/>
    </row>
    <row r="23" spans="2:23" hidden="1" x14ac:dyDescent="0.25">
      <c r="B23" s="4" t="s">
        <v>33</v>
      </c>
      <c r="C23" s="5">
        <v>42602</v>
      </c>
      <c r="D23" s="5">
        <v>42603</v>
      </c>
      <c r="E23" s="4" t="s">
        <v>46</v>
      </c>
      <c r="F23" s="4">
        <v>45</v>
      </c>
      <c r="G23" s="58" t="s">
        <v>29</v>
      </c>
      <c r="H23" s="5"/>
      <c r="I23" s="89"/>
      <c r="J23" s="89"/>
      <c r="K23" s="92"/>
      <c r="L23" s="89"/>
      <c r="M23" s="89"/>
      <c r="N23" s="89"/>
      <c r="O23" s="89"/>
      <c r="P23" s="89"/>
      <c r="Q23" s="89"/>
      <c r="R23" s="89"/>
      <c r="S23" s="92"/>
      <c r="T23" s="89"/>
      <c r="U23" s="92"/>
      <c r="V23" s="92"/>
      <c r="W23" s="92"/>
    </row>
    <row r="24" spans="2:23" hidden="1" x14ac:dyDescent="0.25">
      <c r="B24" s="4" t="s">
        <v>54</v>
      </c>
      <c r="C24" s="5">
        <v>43301</v>
      </c>
      <c r="D24" s="5">
        <v>42603</v>
      </c>
      <c r="E24" s="4" t="s">
        <v>55</v>
      </c>
      <c r="F24" s="4">
        <v>15</v>
      </c>
      <c r="G24" s="58" t="s">
        <v>29</v>
      </c>
      <c r="H24" s="5"/>
      <c r="I24" s="89"/>
      <c r="J24" s="89"/>
      <c r="K24" s="92"/>
      <c r="L24" s="89"/>
      <c r="M24" s="89"/>
      <c r="N24" s="89"/>
      <c r="O24" s="89"/>
      <c r="P24" s="89"/>
      <c r="Q24" s="89"/>
      <c r="R24" s="89"/>
      <c r="S24" s="92"/>
      <c r="T24" s="89"/>
      <c r="U24" s="92"/>
      <c r="V24" s="92"/>
      <c r="W24" s="92"/>
    </row>
    <row r="25" spans="2:23" hidden="1" x14ac:dyDescent="0.25">
      <c r="B25" s="4" t="s">
        <v>49</v>
      </c>
      <c r="C25" s="5">
        <v>42623</v>
      </c>
      <c r="D25" s="5">
        <v>42623</v>
      </c>
      <c r="E25" s="4" t="s">
        <v>56</v>
      </c>
      <c r="F25" s="4">
        <v>35</v>
      </c>
      <c r="G25" s="58" t="s">
        <v>29</v>
      </c>
      <c r="H25" s="5"/>
      <c r="I25" s="89"/>
      <c r="J25" s="89"/>
      <c r="K25" s="92"/>
      <c r="L25" s="89"/>
      <c r="M25" s="89"/>
      <c r="N25" s="89"/>
      <c r="O25" s="89"/>
      <c r="P25" s="89"/>
      <c r="Q25" s="89"/>
      <c r="R25" s="89"/>
      <c r="S25" s="92"/>
      <c r="T25" s="89"/>
      <c r="U25" s="92"/>
      <c r="V25" s="92"/>
      <c r="W25" s="92"/>
    </row>
    <row r="26" spans="2:23" hidden="1" x14ac:dyDescent="0.25">
      <c r="B26" s="4" t="s">
        <v>33</v>
      </c>
      <c r="C26" s="5">
        <v>42628</v>
      </c>
      <c r="D26" s="5">
        <v>42628</v>
      </c>
      <c r="E26" s="4" t="s">
        <v>57</v>
      </c>
      <c r="F26" s="4">
        <v>70</v>
      </c>
      <c r="G26" s="58" t="s">
        <v>29</v>
      </c>
      <c r="H26" s="5"/>
      <c r="I26" s="89"/>
      <c r="J26" s="89"/>
      <c r="K26" s="92"/>
      <c r="L26" s="89"/>
      <c r="M26" s="89"/>
      <c r="N26" s="89"/>
      <c r="O26" s="89"/>
      <c r="P26" s="89"/>
      <c r="Q26" s="89"/>
      <c r="R26" s="89"/>
      <c r="S26" s="92"/>
      <c r="T26" s="89"/>
      <c r="U26" s="92"/>
      <c r="V26" s="92"/>
      <c r="W26" s="92"/>
    </row>
    <row r="27" spans="2:23" hidden="1" x14ac:dyDescent="0.25">
      <c r="B27" s="4" t="s">
        <v>38</v>
      </c>
      <c r="C27" s="5">
        <v>42628</v>
      </c>
      <c r="D27" s="5">
        <v>42628</v>
      </c>
      <c r="E27" s="4" t="s">
        <v>57</v>
      </c>
      <c r="F27" s="4">
        <v>70</v>
      </c>
      <c r="G27" s="58" t="s">
        <v>29</v>
      </c>
      <c r="H27" s="5"/>
      <c r="I27" s="89"/>
      <c r="J27" s="89"/>
      <c r="K27" s="92"/>
      <c r="L27" s="89"/>
      <c r="M27" s="89"/>
      <c r="N27" s="89"/>
      <c r="O27" s="89"/>
      <c r="P27" s="89"/>
      <c r="Q27" s="89"/>
      <c r="R27" s="89"/>
      <c r="S27" s="92"/>
      <c r="T27" s="89"/>
      <c r="U27" s="92"/>
      <c r="V27" s="92"/>
      <c r="W27" s="92"/>
    </row>
    <row r="28" spans="2:23" hidden="1" x14ac:dyDescent="0.25">
      <c r="B28" s="4" t="s">
        <v>24</v>
      </c>
      <c r="C28" s="4"/>
      <c r="D28" s="5">
        <v>42603</v>
      </c>
      <c r="E28" s="4" t="s">
        <v>58</v>
      </c>
      <c r="F28" s="4">
        <v>145</v>
      </c>
      <c r="G28" s="61"/>
      <c r="H28" s="5"/>
      <c r="I28" s="92"/>
      <c r="J28" s="92"/>
      <c r="K28" s="92"/>
      <c r="L28" s="89"/>
      <c r="M28" s="89"/>
      <c r="N28" s="89"/>
      <c r="O28" s="89"/>
      <c r="P28" s="89"/>
      <c r="Q28" s="89"/>
      <c r="R28" s="89"/>
      <c r="S28" s="92"/>
      <c r="T28" s="89"/>
      <c r="U28" s="92"/>
      <c r="V28" s="92"/>
      <c r="W28" s="92"/>
    </row>
    <row r="29" spans="2:23" hidden="1" x14ac:dyDescent="0.25">
      <c r="B29" s="4" t="s">
        <v>33</v>
      </c>
      <c r="C29" s="4"/>
      <c r="D29" s="5">
        <v>42658</v>
      </c>
      <c r="E29" s="4" t="s">
        <v>50</v>
      </c>
      <c r="F29" s="4">
        <v>100</v>
      </c>
      <c r="G29" s="58" t="s">
        <v>29</v>
      </c>
      <c r="H29" s="5">
        <v>42508</v>
      </c>
      <c r="I29" s="89">
        <v>42588</v>
      </c>
      <c r="J29" s="89"/>
      <c r="K29" s="89"/>
      <c r="L29" s="89"/>
      <c r="M29" s="89"/>
      <c r="N29" s="89"/>
      <c r="O29" s="89"/>
      <c r="P29" s="89"/>
      <c r="Q29" s="89"/>
      <c r="R29" s="89"/>
      <c r="S29" s="92"/>
      <c r="T29" s="89"/>
      <c r="U29" s="92"/>
      <c r="V29" s="92"/>
      <c r="W29" s="92"/>
    </row>
    <row r="30" spans="2:23" hidden="1" x14ac:dyDescent="0.25">
      <c r="B30" s="4" t="s">
        <v>38</v>
      </c>
      <c r="C30" s="4"/>
      <c r="D30" s="5">
        <v>42658</v>
      </c>
      <c r="E30" s="4" t="s">
        <v>50</v>
      </c>
      <c r="F30" s="4">
        <v>100</v>
      </c>
      <c r="G30" s="58" t="s">
        <v>29</v>
      </c>
      <c r="H30" s="5">
        <v>42508</v>
      </c>
      <c r="I30" s="89">
        <v>42593</v>
      </c>
      <c r="J30" s="89"/>
      <c r="K30" s="89"/>
      <c r="L30" s="89"/>
      <c r="M30" s="89"/>
      <c r="N30" s="89"/>
      <c r="O30" s="89"/>
      <c r="P30" s="89"/>
      <c r="Q30" s="89"/>
      <c r="R30" s="89"/>
      <c r="S30" s="92"/>
      <c r="T30" s="89"/>
      <c r="U30" s="92"/>
      <c r="V30" s="92"/>
      <c r="W30" s="92"/>
    </row>
    <row r="31" spans="2:23" hidden="1" x14ac:dyDescent="0.25">
      <c r="B31" s="4" t="s">
        <v>27</v>
      </c>
      <c r="C31" s="4"/>
      <c r="D31" s="5">
        <v>42658</v>
      </c>
      <c r="E31" s="4" t="s">
        <v>59</v>
      </c>
      <c r="F31" s="4">
        <v>90</v>
      </c>
      <c r="G31" s="58" t="s">
        <v>29</v>
      </c>
      <c r="H31" s="5">
        <v>42568</v>
      </c>
      <c r="I31" s="89">
        <v>42618</v>
      </c>
      <c r="J31" s="89"/>
      <c r="K31" s="89"/>
      <c r="L31" s="89"/>
      <c r="M31" s="89"/>
      <c r="N31" s="89"/>
      <c r="O31" s="89"/>
      <c r="P31" s="89"/>
      <c r="Q31" s="89"/>
      <c r="R31" s="89"/>
      <c r="S31" s="92"/>
      <c r="T31" s="89"/>
      <c r="U31" s="92"/>
      <c r="V31" s="92"/>
      <c r="W31" s="92"/>
    </row>
    <row r="32" spans="2:23" hidden="1" x14ac:dyDescent="0.25">
      <c r="B32" s="4" t="s">
        <v>54</v>
      </c>
      <c r="C32" s="4"/>
      <c r="D32" s="5">
        <v>42658</v>
      </c>
      <c r="E32" s="4" t="s">
        <v>60</v>
      </c>
      <c r="F32" s="4">
        <v>50</v>
      </c>
      <c r="G32" s="58" t="s">
        <v>29</v>
      </c>
      <c r="H32" s="5">
        <v>42508</v>
      </c>
      <c r="I32" s="89">
        <v>42558</v>
      </c>
      <c r="J32" s="89">
        <v>42623</v>
      </c>
      <c r="K32" s="89">
        <f>$F32+K2</f>
        <v>43238</v>
      </c>
      <c r="L32" s="89">
        <f>$F32+L2</f>
        <v>43268</v>
      </c>
      <c r="M32" s="89">
        <f>$F32+M2</f>
        <v>43298</v>
      </c>
      <c r="N32" s="89">
        <f>$F32+N2</f>
        <v>43338</v>
      </c>
      <c r="O32" s="89"/>
      <c r="P32" s="89"/>
      <c r="Q32" s="89"/>
      <c r="R32" s="89"/>
      <c r="S32" s="92"/>
      <c r="T32" s="89"/>
      <c r="U32" s="92"/>
      <c r="V32" s="92"/>
      <c r="W32" s="92"/>
    </row>
    <row r="33" spans="2:23" hidden="1" x14ac:dyDescent="0.25">
      <c r="B33" s="4" t="s">
        <v>61</v>
      </c>
      <c r="C33" s="4"/>
      <c r="D33" s="5">
        <v>42658</v>
      </c>
      <c r="E33" s="4" t="s">
        <v>50</v>
      </c>
      <c r="F33" s="4">
        <v>100</v>
      </c>
      <c r="G33" s="58" t="s">
        <v>29</v>
      </c>
      <c r="H33" s="5">
        <v>42508</v>
      </c>
      <c r="I33" s="89">
        <v>42558</v>
      </c>
      <c r="J33" s="89"/>
      <c r="K33" s="89"/>
      <c r="L33" s="89"/>
      <c r="M33" s="89"/>
      <c r="N33" s="89"/>
      <c r="O33" s="89"/>
      <c r="P33" s="89"/>
      <c r="Q33" s="89"/>
      <c r="R33" s="89"/>
      <c r="S33" s="92"/>
      <c r="T33" s="89"/>
      <c r="U33" s="92"/>
      <c r="V33" s="92"/>
      <c r="W33" s="92"/>
    </row>
    <row r="34" spans="2:23" s="21" customFormat="1" hidden="1" x14ac:dyDescent="0.25">
      <c r="B34" s="4" t="s">
        <v>40</v>
      </c>
      <c r="C34" s="4"/>
      <c r="D34" s="5">
        <v>42658</v>
      </c>
      <c r="E34" s="4" t="s">
        <v>62</v>
      </c>
      <c r="F34" s="4">
        <v>80</v>
      </c>
      <c r="G34" s="58" t="s">
        <v>29</v>
      </c>
      <c r="H34" s="5">
        <v>42508</v>
      </c>
      <c r="I34" s="89">
        <v>42558</v>
      </c>
      <c r="J34" s="89"/>
      <c r="K34" s="89"/>
      <c r="L34" s="89"/>
      <c r="M34" s="89"/>
      <c r="N34" s="89"/>
      <c r="O34" s="89"/>
      <c r="P34" s="89"/>
      <c r="Q34" s="89"/>
      <c r="R34" s="89"/>
      <c r="S34" s="92"/>
      <c r="T34" s="89"/>
      <c r="U34" s="92"/>
      <c r="V34" s="92"/>
      <c r="W34" s="92"/>
    </row>
    <row r="35" spans="2:23" hidden="1" x14ac:dyDescent="0.25">
      <c r="B35" s="11" t="s">
        <v>24</v>
      </c>
      <c r="C35" s="11"/>
      <c r="D35" s="12">
        <v>42658</v>
      </c>
      <c r="E35" s="11" t="s">
        <v>25</v>
      </c>
      <c r="F35" s="11">
        <v>200</v>
      </c>
      <c r="G35" s="62"/>
      <c r="H35" s="12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92"/>
      <c r="T35" s="89"/>
      <c r="U35" s="92"/>
      <c r="V35" s="92"/>
      <c r="W35" s="92"/>
    </row>
    <row r="36" spans="2:23" x14ac:dyDescent="0.25">
      <c r="B36" s="88" t="s">
        <v>83</v>
      </c>
      <c r="C36" s="7">
        <v>43021</v>
      </c>
      <c r="D36" s="7">
        <v>43020</v>
      </c>
      <c r="E36" s="7">
        <v>43019</v>
      </c>
      <c r="F36" s="9">
        <v>1</v>
      </c>
      <c r="G36" s="63" t="s">
        <v>91</v>
      </c>
      <c r="H36" s="89">
        <f>H2+F10+F36</f>
        <v>43040</v>
      </c>
      <c r="I36" s="89">
        <f>I2+(H36-H2)</f>
        <v>43090</v>
      </c>
      <c r="J36" s="89">
        <f t="shared" ref="J36:W36" si="4">J2+(I36-I2)</f>
        <v>43140</v>
      </c>
      <c r="K36" s="89">
        <f t="shared" si="4"/>
        <v>43190</v>
      </c>
      <c r="L36" s="89">
        <f t="shared" si="4"/>
        <v>43220</v>
      </c>
      <c r="M36" s="89">
        <f t="shared" si="4"/>
        <v>43250</v>
      </c>
      <c r="N36" s="89">
        <f t="shared" si="4"/>
        <v>43290</v>
      </c>
      <c r="O36" s="89">
        <f t="shared" si="4"/>
        <v>43320</v>
      </c>
      <c r="P36" s="89">
        <f t="shared" si="4"/>
        <v>43350</v>
      </c>
      <c r="Q36" s="89">
        <f t="shared" si="4"/>
        <v>43390</v>
      </c>
      <c r="R36" s="89">
        <f t="shared" si="4"/>
        <v>43420</v>
      </c>
      <c r="S36" s="89">
        <f t="shared" si="4"/>
        <v>43450</v>
      </c>
      <c r="T36" s="89">
        <f t="shared" si="4"/>
        <v>43490</v>
      </c>
      <c r="U36" s="89">
        <f t="shared" si="4"/>
        <v>43520</v>
      </c>
      <c r="V36" s="89">
        <f t="shared" si="4"/>
        <v>43550</v>
      </c>
      <c r="W36" s="89">
        <f t="shared" si="4"/>
        <v>43590</v>
      </c>
    </row>
    <row r="37" spans="2:23" x14ac:dyDescent="0.25">
      <c r="B37" s="51" t="s">
        <v>92</v>
      </c>
      <c r="C37" s="6">
        <v>43021</v>
      </c>
      <c r="D37" s="6">
        <v>43020</v>
      </c>
      <c r="E37" s="6">
        <v>43018</v>
      </c>
      <c r="F37" s="3">
        <v>2</v>
      </c>
      <c r="G37" s="59" t="s">
        <v>93</v>
      </c>
      <c r="H37" s="89">
        <f>H2+F37+F36+F10</f>
        <v>43042</v>
      </c>
      <c r="I37" s="89">
        <f>I2+(H37-H2)</f>
        <v>43092</v>
      </c>
      <c r="J37" s="89">
        <f t="shared" ref="J37:W37" si="5">J2+(I37-I2)</f>
        <v>43142</v>
      </c>
      <c r="K37" s="89">
        <f t="shared" si="5"/>
        <v>43192</v>
      </c>
      <c r="L37" s="89">
        <f t="shared" si="5"/>
        <v>43222</v>
      </c>
      <c r="M37" s="89">
        <f t="shared" si="5"/>
        <v>43252</v>
      </c>
      <c r="N37" s="89">
        <f t="shared" si="5"/>
        <v>43292</v>
      </c>
      <c r="O37" s="89">
        <f t="shared" si="5"/>
        <v>43322</v>
      </c>
      <c r="P37" s="89">
        <f t="shared" si="5"/>
        <v>43352</v>
      </c>
      <c r="Q37" s="89">
        <f t="shared" si="5"/>
        <v>43392</v>
      </c>
      <c r="R37" s="89">
        <f t="shared" si="5"/>
        <v>43422</v>
      </c>
      <c r="S37" s="89">
        <f t="shared" si="5"/>
        <v>43452</v>
      </c>
      <c r="T37" s="89">
        <f t="shared" si="5"/>
        <v>43492</v>
      </c>
      <c r="U37" s="89">
        <f t="shared" si="5"/>
        <v>43522</v>
      </c>
      <c r="V37" s="89">
        <f t="shared" si="5"/>
        <v>43552</v>
      </c>
      <c r="W37" s="89">
        <f t="shared" si="5"/>
        <v>43592</v>
      </c>
    </row>
    <row r="38" spans="2:23" x14ac:dyDescent="0.25">
      <c r="B38" s="51" t="s">
        <v>92</v>
      </c>
      <c r="C38" s="6">
        <v>43034</v>
      </c>
      <c r="D38" s="6">
        <v>43034</v>
      </c>
      <c r="E38" s="6">
        <v>43033</v>
      </c>
      <c r="F38" s="3">
        <v>1</v>
      </c>
      <c r="G38" s="59" t="s">
        <v>86</v>
      </c>
      <c r="H38" s="89">
        <f>H2+F10+F36+F37+F38+F39+F45+F52</f>
        <v>43046</v>
      </c>
      <c r="I38" s="89">
        <f>I2+(H38-H2)</f>
        <v>43096</v>
      </c>
      <c r="J38" s="89">
        <f t="shared" ref="J38:W38" si="6">J2+(I38-I2)</f>
        <v>43146</v>
      </c>
      <c r="K38" s="89">
        <f t="shared" si="6"/>
        <v>43196</v>
      </c>
      <c r="L38" s="89">
        <f t="shared" si="6"/>
        <v>43226</v>
      </c>
      <c r="M38" s="89">
        <f t="shared" si="6"/>
        <v>43256</v>
      </c>
      <c r="N38" s="89">
        <f t="shared" si="6"/>
        <v>43296</v>
      </c>
      <c r="O38" s="89">
        <f t="shared" si="6"/>
        <v>43326</v>
      </c>
      <c r="P38" s="89">
        <f t="shared" si="6"/>
        <v>43356</v>
      </c>
      <c r="Q38" s="89">
        <f t="shared" si="6"/>
        <v>43396</v>
      </c>
      <c r="R38" s="89">
        <f t="shared" si="6"/>
        <v>43426</v>
      </c>
      <c r="S38" s="89">
        <f t="shared" si="6"/>
        <v>43456</v>
      </c>
      <c r="T38" s="89">
        <f t="shared" si="6"/>
        <v>43496</v>
      </c>
      <c r="U38" s="89">
        <f t="shared" si="6"/>
        <v>43526</v>
      </c>
      <c r="V38" s="89">
        <f t="shared" si="6"/>
        <v>43556</v>
      </c>
      <c r="W38" s="89">
        <f t="shared" si="6"/>
        <v>43596</v>
      </c>
    </row>
    <row r="39" spans="2:23" x14ac:dyDescent="0.25">
      <c r="B39" s="87" t="s">
        <v>83</v>
      </c>
      <c r="C39" s="6">
        <v>43041</v>
      </c>
      <c r="D39" s="6">
        <v>43040</v>
      </c>
      <c r="E39" s="6">
        <v>43039</v>
      </c>
      <c r="F39" s="3">
        <v>1</v>
      </c>
      <c r="G39" s="63" t="s">
        <v>94</v>
      </c>
      <c r="H39" s="89">
        <f>H36+1</f>
        <v>43041</v>
      </c>
      <c r="I39" s="89">
        <f>I2+(H39-H2)</f>
        <v>43091</v>
      </c>
      <c r="J39" s="89">
        <v>42608</v>
      </c>
      <c r="K39" s="89">
        <f t="shared" ref="K39:K43" si="7">$K$2+F39</f>
        <v>43189</v>
      </c>
      <c r="L39" s="89">
        <f>$L$2+F39</f>
        <v>43219</v>
      </c>
      <c r="M39" s="89">
        <f>$M$2+F39</f>
        <v>43249</v>
      </c>
      <c r="N39" s="89">
        <f t="shared" ref="N39:N41" si="8">$N$2+F39</f>
        <v>43289</v>
      </c>
      <c r="O39" s="89">
        <f t="shared" ref="O39" si="9">$O$2+F39</f>
        <v>43319</v>
      </c>
      <c r="P39" s="89">
        <f t="shared" ref="P39" si="10">P$2+F39</f>
        <v>43349</v>
      </c>
      <c r="Q39" s="89">
        <f t="shared" ref="Q39:Q41" si="11">Q$2+F39</f>
        <v>43389</v>
      </c>
      <c r="R39" s="89">
        <f t="shared" ref="R39:S39" si="12">Q39+30</f>
        <v>43419</v>
      </c>
      <c r="S39" s="89">
        <f t="shared" si="12"/>
        <v>43449</v>
      </c>
      <c r="T39" s="89">
        <f t="shared" ref="T39:T74" si="13">$T$2+F39</f>
        <v>43489</v>
      </c>
      <c r="U39" s="89">
        <f t="shared" ref="U39:V39" si="14">T39+30</f>
        <v>43519</v>
      </c>
      <c r="V39" s="89">
        <f t="shared" si="14"/>
        <v>43549</v>
      </c>
      <c r="W39" s="89">
        <f>V39+40</f>
        <v>43589</v>
      </c>
    </row>
    <row r="40" spans="2:23" hidden="1" x14ac:dyDescent="0.25">
      <c r="B40" s="11" t="s">
        <v>63</v>
      </c>
      <c r="C40" s="12">
        <v>42661</v>
      </c>
      <c r="D40" s="12">
        <v>42663</v>
      </c>
      <c r="E40" s="11" t="s">
        <v>50</v>
      </c>
      <c r="F40" s="11">
        <v>105</v>
      </c>
      <c r="G40" s="60" t="s">
        <v>29</v>
      </c>
      <c r="H40" s="11" t="s">
        <v>64</v>
      </c>
      <c r="I40" s="89">
        <v>42558</v>
      </c>
      <c r="J40" s="92" t="s">
        <v>64</v>
      </c>
      <c r="K40" s="89">
        <f t="shared" si="7"/>
        <v>43293</v>
      </c>
      <c r="L40" s="89"/>
      <c r="M40" s="89"/>
      <c r="N40" s="89">
        <f t="shared" si="8"/>
        <v>43393</v>
      </c>
      <c r="O40" s="89"/>
      <c r="P40" s="89"/>
      <c r="Q40" s="89">
        <f t="shared" si="11"/>
        <v>43493</v>
      </c>
      <c r="R40" s="89"/>
      <c r="S40" s="92"/>
      <c r="T40" s="89">
        <f t="shared" si="13"/>
        <v>43593</v>
      </c>
      <c r="U40" s="92"/>
      <c r="V40" s="92"/>
      <c r="W40" s="92"/>
    </row>
    <row r="41" spans="2:23" hidden="1" x14ac:dyDescent="0.25">
      <c r="B41" s="11" t="s">
        <v>65</v>
      </c>
      <c r="C41" s="12">
        <v>42661</v>
      </c>
      <c r="D41" s="12">
        <v>42663</v>
      </c>
      <c r="E41" s="11" t="s">
        <v>50</v>
      </c>
      <c r="F41" s="11">
        <v>105</v>
      </c>
      <c r="G41" s="60" t="s">
        <v>29</v>
      </c>
      <c r="H41" s="11" t="s">
        <v>64</v>
      </c>
      <c r="I41" s="89">
        <v>42558</v>
      </c>
      <c r="J41" s="92" t="s">
        <v>64</v>
      </c>
      <c r="K41" s="89">
        <f t="shared" si="7"/>
        <v>43293</v>
      </c>
      <c r="L41" s="89"/>
      <c r="M41" s="89"/>
      <c r="N41" s="89">
        <f t="shared" si="8"/>
        <v>43393</v>
      </c>
      <c r="O41" s="89"/>
      <c r="P41" s="89"/>
      <c r="Q41" s="89">
        <f t="shared" si="11"/>
        <v>43493</v>
      </c>
      <c r="R41" s="89"/>
      <c r="S41" s="92"/>
      <c r="T41" s="89">
        <f t="shared" si="13"/>
        <v>43593</v>
      </c>
      <c r="U41" s="92"/>
      <c r="V41" s="92"/>
      <c r="W41" s="92"/>
    </row>
    <row r="42" spans="2:23" x14ac:dyDescent="0.25">
      <c r="B42" s="74" t="s">
        <v>95</v>
      </c>
      <c r="C42" s="6">
        <v>43073</v>
      </c>
      <c r="D42" s="6">
        <v>43073</v>
      </c>
      <c r="E42" s="6">
        <v>43072</v>
      </c>
      <c r="F42" s="3">
        <v>1</v>
      </c>
      <c r="G42" s="63" t="s">
        <v>86</v>
      </c>
      <c r="H42" s="89">
        <f>H2+F10+F36+F39+F42+F45+F52</f>
        <v>43044</v>
      </c>
      <c r="I42" s="89">
        <f>I2+(H42-H2)</f>
        <v>43094</v>
      </c>
      <c r="J42" s="89">
        <f t="shared" ref="J42:W42" si="15">J2+(I42-I2)</f>
        <v>43144</v>
      </c>
      <c r="K42" s="89">
        <f t="shared" si="15"/>
        <v>43194</v>
      </c>
      <c r="L42" s="89">
        <f t="shared" si="15"/>
        <v>43224</v>
      </c>
      <c r="M42" s="89">
        <f t="shared" si="15"/>
        <v>43254</v>
      </c>
      <c r="N42" s="89">
        <f t="shared" si="15"/>
        <v>43294</v>
      </c>
      <c r="O42" s="89">
        <f t="shared" si="15"/>
        <v>43324</v>
      </c>
      <c r="P42" s="89">
        <f t="shared" si="15"/>
        <v>43354</v>
      </c>
      <c r="Q42" s="89">
        <f t="shared" si="15"/>
        <v>43394</v>
      </c>
      <c r="R42" s="89">
        <f t="shared" si="15"/>
        <v>43424</v>
      </c>
      <c r="S42" s="89">
        <f t="shared" si="15"/>
        <v>43454</v>
      </c>
      <c r="T42" s="89">
        <f t="shared" si="15"/>
        <v>43494</v>
      </c>
      <c r="U42" s="89">
        <f t="shared" si="15"/>
        <v>43524</v>
      </c>
      <c r="V42" s="89">
        <f t="shared" si="15"/>
        <v>43554</v>
      </c>
      <c r="W42" s="89">
        <f t="shared" si="15"/>
        <v>43594</v>
      </c>
    </row>
    <row r="43" spans="2:23" hidden="1" x14ac:dyDescent="0.25">
      <c r="B43" s="4" t="s">
        <v>66</v>
      </c>
      <c r="C43" s="5">
        <v>42661</v>
      </c>
      <c r="D43" s="5">
        <v>42663</v>
      </c>
      <c r="E43" s="4" t="s">
        <v>50</v>
      </c>
      <c r="F43" s="4">
        <v>105</v>
      </c>
      <c r="G43" s="58" t="s">
        <v>29</v>
      </c>
      <c r="H43" s="4" t="s">
        <v>64</v>
      </c>
      <c r="I43" s="29">
        <v>42558</v>
      </c>
      <c r="J43" s="4" t="s">
        <v>64</v>
      </c>
      <c r="K43" s="77">
        <f t="shared" si="7"/>
        <v>43293</v>
      </c>
      <c r="L43" s="5"/>
      <c r="M43" s="6"/>
      <c r="N43" s="80"/>
      <c r="O43" s="6"/>
      <c r="P43" s="6"/>
      <c r="Q43" s="28"/>
      <c r="R43" s="6"/>
      <c r="S43" s="3"/>
      <c r="T43" s="28"/>
      <c r="U43" s="1"/>
      <c r="V43" s="1"/>
      <c r="W43" s="35"/>
    </row>
    <row r="44" spans="2:23" ht="26.25" hidden="1" x14ac:dyDescent="0.25">
      <c r="B44" s="14" t="s">
        <v>67</v>
      </c>
      <c r="C44" s="13">
        <v>42668</v>
      </c>
      <c r="D44" s="13">
        <f>C44+10</f>
        <v>42678</v>
      </c>
      <c r="E44" s="14" t="s">
        <v>68</v>
      </c>
      <c r="F44" s="14">
        <v>20</v>
      </c>
      <c r="G44" s="60" t="s">
        <v>69</v>
      </c>
      <c r="H44" s="11"/>
      <c r="I44" s="30">
        <v>42558</v>
      </c>
      <c r="J44" s="12"/>
      <c r="K44" s="79">
        <f>I44+100</f>
        <v>42658</v>
      </c>
      <c r="L44" s="11"/>
      <c r="M44" s="11"/>
      <c r="N44" s="79">
        <f>N2+F44</f>
        <v>43308</v>
      </c>
      <c r="O44" s="11"/>
      <c r="P44" s="11"/>
      <c r="Q44" s="30">
        <f>Q2+F44</f>
        <v>43408</v>
      </c>
      <c r="R44" s="6"/>
      <c r="S44" s="3"/>
      <c r="T44" s="28"/>
      <c r="U44" s="1"/>
      <c r="V44" s="1"/>
      <c r="W44" s="35"/>
    </row>
    <row r="45" spans="2:23" x14ac:dyDescent="0.25">
      <c r="B45" s="88" t="s">
        <v>83</v>
      </c>
      <c r="C45" s="7">
        <v>43073</v>
      </c>
      <c r="D45" s="7">
        <v>43073</v>
      </c>
      <c r="E45" s="7">
        <v>43072</v>
      </c>
      <c r="F45" s="9">
        <v>1</v>
      </c>
      <c r="G45" s="63" t="s">
        <v>96</v>
      </c>
      <c r="H45" s="89">
        <f>H39+F45</f>
        <v>43042</v>
      </c>
      <c r="I45" s="89">
        <f>I2+(H45-H2)</f>
        <v>43092</v>
      </c>
      <c r="J45" s="89">
        <f t="shared" ref="J45:W45" si="16">J2+(I45-I2)</f>
        <v>43142</v>
      </c>
      <c r="K45" s="89">
        <f t="shared" si="16"/>
        <v>43192</v>
      </c>
      <c r="L45" s="89">
        <f t="shared" si="16"/>
        <v>43222</v>
      </c>
      <c r="M45" s="89">
        <f t="shared" si="16"/>
        <v>43252</v>
      </c>
      <c r="N45" s="89">
        <f t="shared" si="16"/>
        <v>43292</v>
      </c>
      <c r="O45" s="89">
        <f t="shared" si="16"/>
        <v>43322</v>
      </c>
      <c r="P45" s="89">
        <f t="shared" si="16"/>
        <v>43352</v>
      </c>
      <c r="Q45" s="89">
        <f t="shared" si="16"/>
        <v>43392</v>
      </c>
      <c r="R45" s="89">
        <f t="shared" si="16"/>
        <v>43422</v>
      </c>
      <c r="S45" s="89">
        <f t="shared" si="16"/>
        <v>43452</v>
      </c>
      <c r="T45" s="89">
        <f t="shared" si="16"/>
        <v>43492</v>
      </c>
      <c r="U45" s="89">
        <f t="shared" si="16"/>
        <v>43522</v>
      </c>
      <c r="V45" s="89">
        <f t="shared" si="16"/>
        <v>43552</v>
      </c>
      <c r="W45" s="89">
        <f t="shared" si="16"/>
        <v>43592</v>
      </c>
    </row>
    <row r="46" spans="2:23" hidden="1" x14ac:dyDescent="0.25">
      <c r="B46" s="11" t="s">
        <v>27</v>
      </c>
      <c r="C46" s="12">
        <v>42670</v>
      </c>
      <c r="D46" s="12">
        <v>42670</v>
      </c>
      <c r="E46" s="11" t="s">
        <v>50</v>
      </c>
      <c r="F46" s="11">
        <v>110</v>
      </c>
      <c r="G46" s="60" t="s">
        <v>29</v>
      </c>
      <c r="H46" s="12">
        <v>42568</v>
      </c>
      <c r="I46" s="30">
        <v>42618</v>
      </c>
      <c r="J46" s="12">
        <f>$J$2+F46</f>
        <v>43248</v>
      </c>
      <c r="K46" s="79">
        <f>$K$2+F46</f>
        <v>43298</v>
      </c>
      <c r="L46" s="12">
        <f>$L$2+F46</f>
        <v>43328</v>
      </c>
      <c r="M46" s="12">
        <f>$M$2+F46</f>
        <v>43358</v>
      </c>
      <c r="N46" s="79">
        <f>$N$2+F46</f>
        <v>43398</v>
      </c>
      <c r="O46" s="12"/>
      <c r="P46" s="12"/>
      <c r="Q46" s="30"/>
      <c r="R46" s="12"/>
      <c r="S46" s="12"/>
      <c r="T46" s="30"/>
      <c r="U46" s="1"/>
      <c r="V46" s="1"/>
      <c r="W46" s="35"/>
    </row>
    <row r="47" spans="2:23" x14ac:dyDescent="0.25">
      <c r="B47" s="74" t="s">
        <v>97</v>
      </c>
      <c r="C47" s="6">
        <v>42736</v>
      </c>
      <c r="D47" s="6" t="s">
        <v>98</v>
      </c>
      <c r="E47" s="3" t="s">
        <v>98</v>
      </c>
      <c r="F47" s="3">
        <v>27</v>
      </c>
      <c r="G47" s="64" t="s">
        <v>99</v>
      </c>
      <c r="H47" s="89">
        <f>H2+F10+F36+F39+F45+F47+F52</f>
        <v>43070</v>
      </c>
      <c r="I47" s="89">
        <f>I2+(H47-H2)</f>
        <v>43120</v>
      </c>
      <c r="J47" s="89">
        <f t="shared" ref="J47:W47" si="17">J2+(I47-I2)</f>
        <v>43170</v>
      </c>
      <c r="K47" s="89">
        <f t="shared" si="17"/>
        <v>43220</v>
      </c>
      <c r="L47" s="89">
        <f t="shared" si="17"/>
        <v>43250</v>
      </c>
      <c r="M47" s="89">
        <f t="shared" si="17"/>
        <v>43280</v>
      </c>
      <c r="N47" s="89">
        <f t="shared" si="17"/>
        <v>43320</v>
      </c>
      <c r="O47" s="89">
        <f t="shared" si="17"/>
        <v>43350</v>
      </c>
      <c r="P47" s="89">
        <f t="shared" si="17"/>
        <v>43380</v>
      </c>
      <c r="Q47" s="89">
        <f t="shared" si="17"/>
        <v>43420</v>
      </c>
      <c r="R47" s="89">
        <f t="shared" si="17"/>
        <v>43450</v>
      </c>
      <c r="S47" s="89">
        <f t="shared" si="17"/>
        <v>43480</v>
      </c>
      <c r="T47" s="89">
        <f t="shared" si="17"/>
        <v>43520</v>
      </c>
      <c r="U47" s="89">
        <f t="shared" si="17"/>
        <v>43550</v>
      </c>
      <c r="V47" s="89">
        <f t="shared" si="17"/>
        <v>43580</v>
      </c>
      <c r="W47" s="89">
        <f t="shared" si="17"/>
        <v>43620</v>
      </c>
    </row>
    <row r="48" spans="2:23" hidden="1" x14ac:dyDescent="0.25">
      <c r="B48" s="14" t="s">
        <v>61</v>
      </c>
      <c r="C48" s="13">
        <v>42678</v>
      </c>
      <c r="D48" s="13">
        <v>42678</v>
      </c>
      <c r="E48" s="14" t="s">
        <v>70</v>
      </c>
      <c r="F48" s="14">
        <v>120</v>
      </c>
      <c r="G48" s="62" t="s">
        <v>29</v>
      </c>
      <c r="H48" s="12">
        <v>42508</v>
      </c>
      <c r="I48" s="30">
        <v>42558</v>
      </c>
      <c r="J48" s="12">
        <f>$J$2+F48</f>
        <v>43258</v>
      </c>
      <c r="K48" s="79"/>
      <c r="L48" s="12"/>
      <c r="M48" s="12"/>
      <c r="N48" s="79"/>
      <c r="O48" s="12"/>
      <c r="P48" s="12"/>
      <c r="Q48" s="30"/>
      <c r="R48" s="6"/>
      <c r="S48" s="3"/>
      <c r="T48" s="28"/>
      <c r="U48" s="51"/>
      <c r="V48" s="1"/>
      <c r="W48" s="35"/>
    </row>
    <row r="49" spans="2:23" hidden="1" x14ac:dyDescent="0.25">
      <c r="B49" s="11" t="s">
        <v>54</v>
      </c>
      <c r="C49" s="12">
        <v>42692</v>
      </c>
      <c r="D49" s="12">
        <v>42698</v>
      </c>
      <c r="E49" s="11" t="s">
        <v>60</v>
      </c>
      <c r="F49" s="11">
        <v>90</v>
      </c>
      <c r="G49" s="62" t="s">
        <v>29</v>
      </c>
      <c r="H49" s="12">
        <v>42508</v>
      </c>
      <c r="I49" s="30">
        <v>42558</v>
      </c>
      <c r="J49" s="12">
        <v>42623</v>
      </c>
      <c r="K49" s="79">
        <f>K2+$F$49</f>
        <v>43278</v>
      </c>
      <c r="L49" s="12"/>
      <c r="M49" s="7"/>
      <c r="N49" s="81"/>
      <c r="O49" s="6"/>
      <c r="P49" s="6"/>
      <c r="Q49" s="28"/>
      <c r="R49" s="6"/>
      <c r="S49" s="3"/>
      <c r="T49" s="28"/>
      <c r="U49" s="51"/>
      <c r="V49" s="1"/>
      <c r="W49" s="35"/>
    </row>
    <row r="50" spans="2:23" x14ac:dyDescent="0.25">
      <c r="B50" s="51" t="s">
        <v>87</v>
      </c>
      <c r="C50" s="2">
        <v>43121</v>
      </c>
      <c r="D50" s="2">
        <v>43121</v>
      </c>
      <c r="E50" s="2">
        <v>43120</v>
      </c>
      <c r="F50" s="1">
        <v>1</v>
      </c>
      <c r="G50" s="64" t="s">
        <v>86</v>
      </c>
      <c r="H50" s="89">
        <f>H2+F10+F11+F36+F39+F45+F50+F52</f>
        <v>43045</v>
      </c>
      <c r="I50" s="89">
        <f>I2+(H50-H2)</f>
        <v>43095</v>
      </c>
      <c r="J50" s="89">
        <f t="shared" ref="J50:W50" si="18">J2+(I50-I2)</f>
        <v>43145</v>
      </c>
      <c r="K50" s="89">
        <f t="shared" si="18"/>
        <v>43195</v>
      </c>
      <c r="L50" s="89">
        <f t="shared" si="18"/>
        <v>43225</v>
      </c>
      <c r="M50" s="89">
        <f t="shared" si="18"/>
        <v>43255</v>
      </c>
      <c r="N50" s="89">
        <f t="shared" si="18"/>
        <v>43295</v>
      </c>
      <c r="O50" s="89">
        <f t="shared" si="18"/>
        <v>43325</v>
      </c>
      <c r="P50" s="89">
        <f t="shared" si="18"/>
        <v>43355</v>
      </c>
      <c r="Q50" s="89">
        <f t="shared" si="18"/>
        <v>43395</v>
      </c>
      <c r="R50" s="89">
        <f t="shared" si="18"/>
        <v>43425</v>
      </c>
      <c r="S50" s="89">
        <f t="shared" si="18"/>
        <v>43455</v>
      </c>
      <c r="T50" s="89">
        <f t="shared" si="18"/>
        <v>43495</v>
      </c>
      <c r="U50" s="89">
        <f t="shared" si="18"/>
        <v>43525</v>
      </c>
      <c r="V50" s="89">
        <f t="shared" si="18"/>
        <v>43555</v>
      </c>
      <c r="W50" s="89">
        <f t="shared" si="18"/>
        <v>43595</v>
      </c>
    </row>
    <row r="51" spans="2:23" x14ac:dyDescent="0.25">
      <c r="B51" s="74" t="s">
        <v>100</v>
      </c>
      <c r="C51" s="2">
        <v>43121</v>
      </c>
      <c r="D51" s="2">
        <v>43121</v>
      </c>
      <c r="E51" s="2">
        <v>43120</v>
      </c>
      <c r="F51" s="1">
        <v>1</v>
      </c>
      <c r="G51" s="64" t="s">
        <v>86</v>
      </c>
      <c r="H51" s="89">
        <f>H2+F10+F36+F39+F45+F51+F52</f>
        <v>43044</v>
      </c>
      <c r="I51" s="89">
        <f>I2+(H51-H2)</f>
        <v>43094</v>
      </c>
      <c r="J51" s="89">
        <f t="shared" ref="J51:W51" si="19">J2+(I51-I2)</f>
        <v>43144</v>
      </c>
      <c r="K51" s="89">
        <f t="shared" si="19"/>
        <v>43194</v>
      </c>
      <c r="L51" s="89">
        <f t="shared" si="19"/>
        <v>43224</v>
      </c>
      <c r="M51" s="89">
        <f t="shared" si="19"/>
        <v>43254</v>
      </c>
      <c r="N51" s="89">
        <f t="shared" si="19"/>
        <v>43294</v>
      </c>
      <c r="O51" s="89">
        <f t="shared" si="19"/>
        <v>43324</v>
      </c>
      <c r="P51" s="89">
        <f t="shared" si="19"/>
        <v>43354</v>
      </c>
      <c r="Q51" s="89">
        <f t="shared" si="19"/>
        <v>43394</v>
      </c>
      <c r="R51" s="89">
        <f t="shared" si="19"/>
        <v>43424</v>
      </c>
      <c r="S51" s="89">
        <f t="shared" si="19"/>
        <v>43454</v>
      </c>
      <c r="T51" s="89">
        <f t="shared" si="19"/>
        <v>43494</v>
      </c>
      <c r="U51" s="89">
        <f t="shared" si="19"/>
        <v>43524</v>
      </c>
      <c r="V51" s="89">
        <f t="shared" si="19"/>
        <v>43554</v>
      </c>
      <c r="W51" s="89">
        <f t="shared" si="19"/>
        <v>43594</v>
      </c>
    </row>
    <row r="52" spans="2:23" x14ac:dyDescent="0.25">
      <c r="B52" s="87" t="s">
        <v>83</v>
      </c>
      <c r="C52" s="2">
        <v>43128</v>
      </c>
      <c r="D52" s="2">
        <v>43128</v>
      </c>
      <c r="E52" s="2">
        <v>43127</v>
      </c>
      <c r="F52" s="1">
        <v>1</v>
      </c>
      <c r="G52" s="63" t="s">
        <v>101</v>
      </c>
      <c r="H52" s="89">
        <f>H2+F10+F36+F39+F45+F52</f>
        <v>43043</v>
      </c>
      <c r="I52" s="89">
        <f>I2+(H52-H2)</f>
        <v>43093</v>
      </c>
      <c r="J52" s="89">
        <f t="shared" ref="J52:W52" si="20">J2+(I52-I2)</f>
        <v>43143</v>
      </c>
      <c r="K52" s="89">
        <f t="shared" si="20"/>
        <v>43193</v>
      </c>
      <c r="L52" s="89">
        <f t="shared" si="20"/>
        <v>43223</v>
      </c>
      <c r="M52" s="89">
        <f t="shared" si="20"/>
        <v>43253</v>
      </c>
      <c r="N52" s="89">
        <f t="shared" si="20"/>
        <v>43293</v>
      </c>
      <c r="O52" s="89">
        <f t="shared" si="20"/>
        <v>43323</v>
      </c>
      <c r="P52" s="89">
        <f t="shared" si="20"/>
        <v>43353</v>
      </c>
      <c r="Q52" s="89">
        <f t="shared" si="20"/>
        <v>43393</v>
      </c>
      <c r="R52" s="89">
        <f t="shared" si="20"/>
        <v>43423</v>
      </c>
      <c r="S52" s="89">
        <f t="shared" si="20"/>
        <v>43453</v>
      </c>
      <c r="T52" s="89">
        <f t="shared" si="20"/>
        <v>43493</v>
      </c>
      <c r="U52" s="89">
        <f t="shared" si="20"/>
        <v>43523</v>
      </c>
      <c r="V52" s="89">
        <f t="shared" si="20"/>
        <v>43553</v>
      </c>
      <c r="W52" s="89">
        <f t="shared" si="20"/>
        <v>43593</v>
      </c>
    </row>
    <row r="53" spans="2:23" x14ac:dyDescent="0.25">
      <c r="B53" s="51" t="s">
        <v>102</v>
      </c>
      <c r="C53" s="2">
        <v>43150</v>
      </c>
      <c r="D53" s="2">
        <v>43150</v>
      </c>
      <c r="E53" s="2">
        <v>43149</v>
      </c>
      <c r="F53" s="1">
        <v>1</v>
      </c>
      <c r="G53" s="64" t="s">
        <v>86</v>
      </c>
      <c r="H53" s="89">
        <f>H2+F10+F36+F39+F45+F52+F53</f>
        <v>43044</v>
      </c>
      <c r="I53" s="89">
        <f>I2+(H53-H2)</f>
        <v>43094</v>
      </c>
      <c r="J53" s="89">
        <f t="shared" ref="J53:W53" si="21">J2+(I53-I2)</f>
        <v>43144</v>
      </c>
      <c r="K53" s="89">
        <f t="shared" si="21"/>
        <v>43194</v>
      </c>
      <c r="L53" s="89">
        <f t="shared" si="21"/>
        <v>43224</v>
      </c>
      <c r="M53" s="89">
        <f t="shared" si="21"/>
        <v>43254</v>
      </c>
      <c r="N53" s="89">
        <f t="shared" si="21"/>
        <v>43294</v>
      </c>
      <c r="O53" s="89">
        <f t="shared" si="21"/>
        <v>43324</v>
      </c>
      <c r="P53" s="89">
        <f t="shared" si="21"/>
        <v>43354</v>
      </c>
      <c r="Q53" s="89">
        <f t="shared" si="21"/>
        <v>43394</v>
      </c>
      <c r="R53" s="89">
        <f t="shared" si="21"/>
        <v>43424</v>
      </c>
      <c r="S53" s="89">
        <f t="shared" si="21"/>
        <v>43454</v>
      </c>
      <c r="T53" s="89">
        <f t="shared" si="21"/>
        <v>43494</v>
      </c>
      <c r="U53" s="89">
        <f t="shared" si="21"/>
        <v>43524</v>
      </c>
      <c r="V53" s="89">
        <f t="shared" si="21"/>
        <v>43554</v>
      </c>
      <c r="W53" s="89">
        <f t="shared" si="21"/>
        <v>43594</v>
      </c>
    </row>
    <row r="54" spans="2:23" s="17" customFormat="1" hidden="1" x14ac:dyDescent="0.25">
      <c r="B54" s="11" t="s">
        <v>54</v>
      </c>
      <c r="C54" s="12">
        <v>42748</v>
      </c>
      <c r="D54" s="12">
        <v>42753</v>
      </c>
      <c r="E54" s="11" t="s">
        <v>71</v>
      </c>
      <c r="F54" s="11">
        <v>105</v>
      </c>
      <c r="G54" s="62" t="s">
        <v>29</v>
      </c>
      <c r="H54" s="12">
        <v>42508</v>
      </c>
      <c r="I54" s="30">
        <v>42558</v>
      </c>
      <c r="J54" s="12">
        <v>42623</v>
      </c>
      <c r="K54" s="79">
        <v>42748</v>
      </c>
      <c r="L54" s="12"/>
      <c r="M54" s="12"/>
      <c r="N54" s="79"/>
      <c r="O54" s="12"/>
      <c r="P54" s="12"/>
      <c r="Q54" s="30"/>
      <c r="R54" s="6"/>
      <c r="S54" s="11"/>
      <c r="T54" s="24"/>
      <c r="U54" s="11"/>
      <c r="V54" s="11"/>
      <c r="W54" s="52"/>
    </row>
    <row r="55" spans="2:23" x14ac:dyDescent="0.25">
      <c r="B55" s="87" t="s">
        <v>83</v>
      </c>
      <c r="C55" s="2">
        <v>43169</v>
      </c>
      <c r="D55" s="2">
        <v>43169</v>
      </c>
      <c r="E55" s="2">
        <v>43168</v>
      </c>
      <c r="F55" s="1" t="s">
        <v>103</v>
      </c>
      <c r="G55" s="64" t="s">
        <v>104</v>
      </c>
      <c r="H55" s="89">
        <f>H52+10</f>
        <v>43053</v>
      </c>
      <c r="I55" s="89">
        <f>I2+(H55-H2)</f>
        <v>43103</v>
      </c>
      <c r="J55" s="89">
        <f t="shared" ref="J55:W55" si="22">J2+(I55-I2)</f>
        <v>43153</v>
      </c>
      <c r="K55" s="89">
        <f t="shared" si="22"/>
        <v>43203</v>
      </c>
      <c r="L55" s="89">
        <f t="shared" si="22"/>
        <v>43233</v>
      </c>
      <c r="M55" s="89">
        <f t="shared" si="22"/>
        <v>43263</v>
      </c>
      <c r="N55" s="89">
        <f t="shared" si="22"/>
        <v>43303</v>
      </c>
      <c r="O55" s="89">
        <f t="shared" si="22"/>
        <v>43333</v>
      </c>
      <c r="P55" s="89">
        <f t="shared" si="22"/>
        <v>43363</v>
      </c>
      <c r="Q55" s="89">
        <f t="shared" si="22"/>
        <v>43403</v>
      </c>
      <c r="R55" s="89">
        <f t="shared" si="22"/>
        <v>43433</v>
      </c>
      <c r="S55" s="89">
        <f t="shared" si="22"/>
        <v>43463</v>
      </c>
      <c r="T55" s="89">
        <f t="shared" si="22"/>
        <v>43503</v>
      </c>
      <c r="U55" s="89">
        <f t="shared" si="22"/>
        <v>43533</v>
      </c>
      <c r="V55" s="89">
        <f t="shared" si="22"/>
        <v>43563</v>
      </c>
      <c r="W55" s="89">
        <f t="shared" si="22"/>
        <v>43603</v>
      </c>
    </row>
    <row r="56" spans="2:23" hidden="1" x14ac:dyDescent="0.25">
      <c r="B56" s="22" t="s">
        <v>72</v>
      </c>
      <c r="C56" s="23">
        <v>42761</v>
      </c>
      <c r="D56" s="23">
        <v>42763</v>
      </c>
      <c r="E56" s="22" t="s">
        <v>68</v>
      </c>
      <c r="F56" s="19">
        <v>105</v>
      </c>
      <c r="G56" s="61" t="s">
        <v>29</v>
      </c>
      <c r="H56" s="4"/>
      <c r="I56" s="29">
        <v>42558</v>
      </c>
      <c r="J56" s="5"/>
      <c r="K56" s="77">
        <f>I56+100</f>
        <v>42658</v>
      </c>
      <c r="L56" s="3"/>
      <c r="M56" s="3"/>
      <c r="N56" s="80"/>
      <c r="O56" s="3"/>
      <c r="P56" s="3"/>
      <c r="Q56" s="28"/>
      <c r="R56" s="6"/>
      <c r="S56" s="3"/>
      <c r="T56" s="24"/>
      <c r="U56" s="1"/>
      <c r="V56" s="1"/>
      <c r="W56" s="35"/>
    </row>
    <row r="57" spans="2:23" hidden="1" x14ac:dyDescent="0.25">
      <c r="B57" s="11" t="s">
        <v>73</v>
      </c>
      <c r="C57" s="12">
        <v>42761</v>
      </c>
      <c r="D57" s="12">
        <v>42763</v>
      </c>
      <c r="E57" s="11" t="s">
        <v>68</v>
      </c>
      <c r="F57" s="11">
        <v>105</v>
      </c>
      <c r="G57" s="62" t="s">
        <v>29</v>
      </c>
      <c r="H57" s="11"/>
      <c r="I57" s="30">
        <v>42558</v>
      </c>
      <c r="J57" s="12"/>
      <c r="K57" s="79">
        <f>I57+100</f>
        <v>42658</v>
      </c>
      <c r="L57" s="11"/>
      <c r="M57" s="11"/>
      <c r="N57" s="79"/>
      <c r="O57" s="11"/>
      <c r="P57" s="11"/>
      <c r="Q57" s="30"/>
      <c r="R57" s="6"/>
      <c r="S57" s="3"/>
      <c r="T57" s="24"/>
      <c r="U57" s="1"/>
      <c r="V57" s="1"/>
      <c r="W57" s="35"/>
    </row>
    <row r="58" spans="2:23" hidden="1" x14ac:dyDescent="0.25">
      <c r="B58" s="4" t="s">
        <v>63</v>
      </c>
      <c r="C58" s="5">
        <v>42760</v>
      </c>
      <c r="D58" s="5">
        <v>42768</v>
      </c>
      <c r="E58" s="4" t="s">
        <v>74</v>
      </c>
      <c r="F58" s="19">
        <v>210</v>
      </c>
      <c r="G58" s="61" t="s">
        <v>29</v>
      </c>
      <c r="H58" s="4"/>
      <c r="I58" s="29">
        <v>42558</v>
      </c>
      <c r="J58" s="5"/>
      <c r="K58" s="77"/>
      <c r="L58" s="4"/>
      <c r="M58" s="4"/>
      <c r="N58" s="80"/>
      <c r="O58" s="3"/>
      <c r="P58" s="3"/>
      <c r="Q58" s="28"/>
      <c r="R58" s="6"/>
      <c r="S58" s="3"/>
      <c r="T58" s="24"/>
      <c r="U58" s="1"/>
      <c r="V58" s="1"/>
      <c r="W58" s="35"/>
    </row>
    <row r="59" spans="2:23" hidden="1" x14ac:dyDescent="0.25">
      <c r="B59" s="4" t="s">
        <v>65</v>
      </c>
      <c r="C59" s="5">
        <v>42760</v>
      </c>
      <c r="D59" s="5">
        <v>42768</v>
      </c>
      <c r="E59" s="4" t="s">
        <v>74</v>
      </c>
      <c r="F59" s="19">
        <v>210</v>
      </c>
      <c r="G59" s="61" t="s">
        <v>29</v>
      </c>
      <c r="H59" s="4"/>
      <c r="I59" s="29">
        <v>42558</v>
      </c>
      <c r="J59" s="4"/>
      <c r="K59" s="77"/>
      <c r="L59" s="4"/>
      <c r="M59" s="4"/>
      <c r="N59" s="80"/>
      <c r="O59" s="3"/>
      <c r="P59" s="3"/>
      <c r="Q59" s="28"/>
      <c r="R59" s="6"/>
      <c r="S59" s="3"/>
      <c r="T59" s="24"/>
      <c r="U59" s="1"/>
      <c r="V59" s="1"/>
      <c r="W59" s="35"/>
    </row>
    <row r="60" spans="2:23" hidden="1" x14ac:dyDescent="0.25">
      <c r="B60" s="19" t="s">
        <v>54</v>
      </c>
      <c r="C60" s="20">
        <v>42768</v>
      </c>
      <c r="D60" s="20">
        <v>42738</v>
      </c>
      <c r="E60" s="19" t="s">
        <v>75</v>
      </c>
      <c r="F60" s="19">
        <v>130</v>
      </c>
      <c r="G60" s="61" t="s">
        <v>29</v>
      </c>
      <c r="H60" s="5">
        <v>42508</v>
      </c>
      <c r="I60" s="29">
        <v>42558</v>
      </c>
      <c r="J60" s="5">
        <v>42623</v>
      </c>
      <c r="K60" s="77">
        <v>42748</v>
      </c>
      <c r="L60" s="5">
        <f>L2 +$F$60</f>
        <v>43348</v>
      </c>
      <c r="M60" s="5">
        <f t="shared" ref="M60:O60" si="23">M2 +$F$60</f>
        <v>43378</v>
      </c>
      <c r="N60" s="77">
        <f t="shared" si="23"/>
        <v>43418</v>
      </c>
      <c r="O60" s="5">
        <f t="shared" si="23"/>
        <v>43448</v>
      </c>
      <c r="P60" s="6"/>
      <c r="Q60" s="28"/>
      <c r="R60" s="6"/>
      <c r="S60" s="6"/>
      <c r="T60" s="24"/>
      <c r="U60" s="1"/>
      <c r="V60" s="1"/>
      <c r="W60" s="35"/>
    </row>
    <row r="61" spans="2:23" s="21" customFormat="1" hidden="1" x14ac:dyDescent="0.25">
      <c r="B61" s="19" t="s">
        <v>61</v>
      </c>
      <c r="C61" s="20">
        <v>42778</v>
      </c>
      <c r="D61" s="20">
        <v>42778</v>
      </c>
      <c r="E61" s="19" t="s">
        <v>76</v>
      </c>
      <c r="F61" s="19">
        <v>130</v>
      </c>
      <c r="G61" s="61" t="s">
        <v>29</v>
      </c>
      <c r="H61" s="5">
        <v>42508</v>
      </c>
      <c r="I61" s="29">
        <v>42558</v>
      </c>
      <c r="J61" s="5">
        <f>$J$2+F61</f>
        <v>43268</v>
      </c>
      <c r="K61" s="77">
        <f>K2+$F$61</f>
        <v>43318</v>
      </c>
      <c r="L61" s="5">
        <f t="shared" ref="L61:Q61" si="24">L2+$F$61</f>
        <v>43348</v>
      </c>
      <c r="M61" s="5">
        <f t="shared" si="24"/>
        <v>43378</v>
      </c>
      <c r="N61" s="77">
        <f t="shared" si="24"/>
        <v>43418</v>
      </c>
      <c r="O61" s="5">
        <f t="shared" si="24"/>
        <v>43448</v>
      </c>
      <c r="P61" s="5">
        <f t="shared" si="24"/>
        <v>43478</v>
      </c>
      <c r="Q61" s="29">
        <f t="shared" si="24"/>
        <v>43518</v>
      </c>
      <c r="R61" s="6"/>
      <c r="S61" s="6"/>
      <c r="T61" s="24"/>
      <c r="U61" s="19"/>
      <c r="V61" s="19"/>
      <c r="W61" s="50"/>
    </row>
    <row r="62" spans="2:23" x14ac:dyDescent="0.25">
      <c r="B62" s="92" t="s">
        <v>97</v>
      </c>
      <c r="C62" s="2">
        <v>43171</v>
      </c>
      <c r="D62" s="2">
        <v>43171</v>
      </c>
      <c r="E62" s="2">
        <v>43170</v>
      </c>
      <c r="F62" s="1">
        <v>8</v>
      </c>
      <c r="G62" s="65" t="s">
        <v>104</v>
      </c>
      <c r="H62" s="91">
        <f>H47+8+F64</f>
        <v>43079</v>
      </c>
      <c r="I62" s="28">
        <f>I2+(H62-H2)</f>
        <v>43129</v>
      </c>
      <c r="J62" s="28">
        <f t="shared" ref="J62:W62" si="25">J2+(I62-I2)</f>
        <v>43179</v>
      </c>
      <c r="K62" s="28">
        <f t="shared" si="25"/>
        <v>43229</v>
      </c>
      <c r="L62" s="28">
        <f t="shared" si="25"/>
        <v>43259</v>
      </c>
      <c r="M62" s="28">
        <f t="shared" si="25"/>
        <v>43289</v>
      </c>
      <c r="N62" s="28">
        <f t="shared" si="25"/>
        <v>43329</v>
      </c>
      <c r="O62" s="28">
        <f t="shared" si="25"/>
        <v>43359</v>
      </c>
      <c r="P62" s="28">
        <f t="shared" si="25"/>
        <v>43389</v>
      </c>
      <c r="Q62" s="28">
        <f t="shared" si="25"/>
        <v>43429</v>
      </c>
      <c r="R62" s="28">
        <f t="shared" si="25"/>
        <v>43459</v>
      </c>
      <c r="S62" s="28">
        <f t="shared" si="25"/>
        <v>43489</v>
      </c>
      <c r="T62" s="28">
        <f t="shared" si="25"/>
        <v>43529</v>
      </c>
      <c r="U62" s="28">
        <f t="shared" si="25"/>
        <v>43559</v>
      </c>
      <c r="V62" s="28">
        <f t="shared" si="25"/>
        <v>43589</v>
      </c>
      <c r="W62" s="28">
        <f t="shared" si="25"/>
        <v>43629</v>
      </c>
    </row>
    <row r="63" spans="2:23" hidden="1" x14ac:dyDescent="0.25">
      <c r="B63" s="19" t="s">
        <v>73</v>
      </c>
      <c r="C63" s="20">
        <v>42795</v>
      </c>
      <c r="D63" s="20">
        <v>42798</v>
      </c>
      <c r="E63" s="19" t="s">
        <v>68</v>
      </c>
      <c r="F63" s="19">
        <v>140</v>
      </c>
      <c r="G63" s="61" t="s">
        <v>78</v>
      </c>
      <c r="H63" s="4"/>
      <c r="I63" s="29">
        <v>42558</v>
      </c>
      <c r="J63" s="5"/>
      <c r="K63" s="77">
        <f>I63+100</f>
        <v>42658</v>
      </c>
      <c r="L63" s="4"/>
      <c r="M63" s="4"/>
      <c r="N63" s="77">
        <f>N2+F63</f>
        <v>43428</v>
      </c>
      <c r="O63" s="3"/>
      <c r="P63" s="3"/>
      <c r="Q63" s="28"/>
      <c r="R63" s="6"/>
      <c r="S63" s="2"/>
      <c r="T63" s="24"/>
      <c r="U63" s="1"/>
      <c r="V63" s="1"/>
      <c r="W63" s="35"/>
    </row>
    <row r="64" spans="2:23" x14ac:dyDescent="0.25">
      <c r="B64" s="1" t="s">
        <v>83</v>
      </c>
      <c r="C64" s="2">
        <v>43191</v>
      </c>
      <c r="D64" s="1"/>
      <c r="E64" s="1"/>
      <c r="F64" s="1">
        <v>1</v>
      </c>
      <c r="G64" s="59" t="s">
        <v>105</v>
      </c>
      <c r="H64" s="91">
        <f>H55+F64</f>
        <v>43054</v>
      </c>
      <c r="I64" s="28">
        <f>I2+(H64-H2)</f>
        <v>43104</v>
      </c>
      <c r="J64" s="28">
        <f t="shared" ref="J64:W64" si="26">J2+(I64-I2)</f>
        <v>43154</v>
      </c>
      <c r="K64" s="28">
        <f t="shared" si="26"/>
        <v>43204</v>
      </c>
      <c r="L64" s="28">
        <f t="shared" si="26"/>
        <v>43234</v>
      </c>
      <c r="M64" s="28">
        <f t="shared" si="26"/>
        <v>43264</v>
      </c>
      <c r="N64" s="28">
        <f t="shared" si="26"/>
        <v>43304</v>
      </c>
      <c r="O64" s="28">
        <f t="shared" si="26"/>
        <v>43334</v>
      </c>
      <c r="P64" s="28">
        <f t="shared" si="26"/>
        <v>43364</v>
      </c>
      <c r="Q64" s="28">
        <f t="shared" si="26"/>
        <v>43404</v>
      </c>
      <c r="R64" s="28">
        <f t="shared" si="26"/>
        <v>43434</v>
      </c>
      <c r="S64" s="28">
        <f t="shared" si="26"/>
        <v>43464</v>
      </c>
      <c r="T64" s="28">
        <f t="shared" si="26"/>
        <v>43504</v>
      </c>
      <c r="U64" s="28">
        <f t="shared" si="26"/>
        <v>43534</v>
      </c>
      <c r="V64" s="28">
        <f t="shared" si="26"/>
        <v>43564</v>
      </c>
      <c r="W64" s="28">
        <f t="shared" si="26"/>
        <v>43604</v>
      </c>
    </row>
    <row r="65" spans="2:23" hidden="1" x14ac:dyDescent="0.25">
      <c r="B65" s="4" t="s">
        <v>61</v>
      </c>
      <c r="C65" s="5">
        <v>42808</v>
      </c>
      <c r="D65" s="5">
        <v>42818</v>
      </c>
      <c r="E65" s="4" t="s">
        <v>68</v>
      </c>
      <c r="F65" s="4">
        <v>160</v>
      </c>
      <c r="G65" s="61" t="s">
        <v>29</v>
      </c>
      <c r="H65" s="5">
        <v>42508</v>
      </c>
      <c r="I65" s="29">
        <v>42558</v>
      </c>
      <c r="J65" s="5">
        <v>42748</v>
      </c>
      <c r="K65" s="77">
        <v>42788</v>
      </c>
      <c r="L65" s="5"/>
      <c r="M65" s="5"/>
      <c r="N65" s="77"/>
      <c r="O65" s="5"/>
      <c r="P65" s="5"/>
      <c r="Q65" s="29"/>
      <c r="R65" s="6"/>
      <c r="S65" s="1"/>
      <c r="T65" s="24"/>
      <c r="U65" s="1"/>
      <c r="V65" s="1"/>
      <c r="W65" s="35"/>
    </row>
    <row r="66" spans="2:23" hidden="1" x14ac:dyDescent="0.25">
      <c r="B66" s="14" t="s">
        <v>40</v>
      </c>
      <c r="C66" s="13">
        <v>42808</v>
      </c>
      <c r="D66" s="13">
        <v>42818</v>
      </c>
      <c r="E66" s="14" t="s">
        <v>79</v>
      </c>
      <c r="F66" s="14">
        <v>90</v>
      </c>
      <c r="G66" s="62" t="s">
        <v>29</v>
      </c>
      <c r="H66" s="12">
        <v>42508</v>
      </c>
      <c r="I66" s="30">
        <v>42558</v>
      </c>
      <c r="J66" s="12">
        <f>$J$2+F66</f>
        <v>43228</v>
      </c>
      <c r="K66" s="79">
        <f>$K$2+F66</f>
        <v>43278</v>
      </c>
      <c r="L66" s="12">
        <f>$L$2+F66</f>
        <v>43308</v>
      </c>
      <c r="M66" s="12">
        <f>$M$2+F66</f>
        <v>43338</v>
      </c>
      <c r="N66" s="79">
        <f>$F66+N2</f>
        <v>43378</v>
      </c>
      <c r="O66" s="6"/>
      <c r="P66" s="6"/>
      <c r="Q66" s="28"/>
      <c r="R66" s="6"/>
      <c r="S66" s="1"/>
      <c r="T66" s="24"/>
      <c r="U66" s="1"/>
      <c r="V66" s="1"/>
      <c r="W66" s="35"/>
    </row>
    <row r="67" spans="2:23" hidden="1" x14ac:dyDescent="0.25">
      <c r="B67" s="11" t="s">
        <v>80</v>
      </c>
      <c r="C67" s="13">
        <v>42808</v>
      </c>
      <c r="D67" s="13">
        <v>42818</v>
      </c>
      <c r="E67" s="14" t="s">
        <v>81</v>
      </c>
      <c r="F67" s="14">
        <v>20</v>
      </c>
      <c r="G67" s="62" t="s">
        <v>29</v>
      </c>
      <c r="H67" s="12">
        <v>42508</v>
      </c>
      <c r="I67" s="30">
        <v>42558</v>
      </c>
      <c r="J67" s="12">
        <v>42618</v>
      </c>
      <c r="K67" s="79">
        <f>I67+100</f>
        <v>42658</v>
      </c>
      <c r="L67" s="12">
        <f>K67+30</f>
        <v>42688</v>
      </c>
      <c r="M67" s="12">
        <f>L67+30</f>
        <v>42718</v>
      </c>
      <c r="N67" s="79">
        <f>K67+100</f>
        <v>42758</v>
      </c>
      <c r="O67" s="12">
        <f>N67+30</f>
        <v>42788</v>
      </c>
      <c r="P67" s="12">
        <v>42838</v>
      </c>
      <c r="Q67" s="30"/>
      <c r="R67" s="6"/>
      <c r="S67" s="1"/>
      <c r="T67" s="24"/>
      <c r="U67" s="1"/>
      <c r="V67" s="1"/>
      <c r="W67" s="35"/>
    </row>
    <row r="68" spans="2:23" s="21" customFormat="1" hidden="1" x14ac:dyDescent="0.25">
      <c r="B68" s="19" t="s">
        <v>61</v>
      </c>
      <c r="C68" s="20">
        <v>42830</v>
      </c>
      <c r="D68" s="20">
        <v>42838</v>
      </c>
      <c r="E68" s="19" t="s">
        <v>68</v>
      </c>
      <c r="F68" s="19">
        <v>180</v>
      </c>
      <c r="G68" s="61" t="s">
        <v>29</v>
      </c>
      <c r="H68" s="5">
        <v>42508</v>
      </c>
      <c r="I68" s="29">
        <v>42558</v>
      </c>
      <c r="J68" s="5">
        <v>42748</v>
      </c>
      <c r="K68" s="77">
        <v>42788</v>
      </c>
      <c r="L68" s="5"/>
      <c r="M68" s="5"/>
      <c r="N68" s="77"/>
      <c r="O68" s="5"/>
      <c r="P68" s="5"/>
      <c r="Q68" s="29"/>
      <c r="R68" s="5"/>
      <c r="S68" s="20"/>
      <c r="T68" s="37"/>
      <c r="U68" s="19"/>
      <c r="V68" s="19"/>
      <c r="W68" s="50"/>
    </row>
    <row r="69" spans="2:23" ht="15" hidden="1" customHeight="1" x14ac:dyDescent="0.25">
      <c r="B69" s="11" t="s">
        <v>80</v>
      </c>
      <c r="C69" s="13">
        <v>42838</v>
      </c>
      <c r="D69" s="13">
        <v>42850</v>
      </c>
      <c r="E69" s="14" t="s">
        <v>82</v>
      </c>
      <c r="F69" s="14">
        <v>30</v>
      </c>
      <c r="G69" s="62" t="s">
        <v>29</v>
      </c>
      <c r="H69" s="12">
        <v>42508</v>
      </c>
      <c r="I69" s="30">
        <v>42558</v>
      </c>
      <c r="J69" s="12">
        <v>42618</v>
      </c>
      <c r="K69" s="79">
        <f>I69+100</f>
        <v>42658</v>
      </c>
      <c r="L69" s="12">
        <f>K69+30</f>
        <v>42688</v>
      </c>
      <c r="M69" s="12">
        <f>L69+30</f>
        <v>42718</v>
      </c>
      <c r="N69" s="79">
        <f>K69+100</f>
        <v>42758</v>
      </c>
      <c r="O69" s="12">
        <f>N69+30</f>
        <v>42788</v>
      </c>
      <c r="P69" s="12">
        <v>42838</v>
      </c>
      <c r="Q69" s="30"/>
      <c r="R69" s="6"/>
      <c r="S69" s="2"/>
      <c r="T69" s="24"/>
      <c r="U69" s="1"/>
      <c r="V69" s="1"/>
      <c r="W69" s="35"/>
    </row>
    <row r="70" spans="2:23" hidden="1" x14ac:dyDescent="0.25">
      <c r="B70" s="19" t="s">
        <v>40</v>
      </c>
      <c r="C70" s="20">
        <v>42848</v>
      </c>
      <c r="D70" s="20">
        <v>42483</v>
      </c>
      <c r="E70" s="19" t="s">
        <v>77</v>
      </c>
      <c r="F70" s="19">
        <v>130</v>
      </c>
      <c r="G70" s="61" t="s">
        <v>29</v>
      </c>
      <c r="H70" s="5">
        <v>42508</v>
      </c>
      <c r="I70" s="29">
        <v>42558</v>
      </c>
      <c r="J70" s="5">
        <f>$J$2+F70</f>
        <v>43268</v>
      </c>
      <c r="K70" s="77">
        <f>$K$2+F70</f>
        <v>43318</v>
      </c>
      <c r="L70" s="5">
        <f>$L$2+F70</f>
        <v>43348</v>
      </c>
      <c r="M70" s="5">
        <f>$M$2+F70</f>
        <v>43378</v>
      </c>
      <c r="N70" s="77">
        <v>42848</v>
      </c>
      <c r="O70" s="4"/>
      <c r="P70" s="4"/>
      <c r="Q70" s="34"/>
      <c r="R70" s="6"/>
      <c r="S70" s="2"/>
      <c r="T70" s="24">
        <f t="shared" si="13"/>
        <v>43618</v>
      </c>
      <c r="U70" s="1"/>
      <c r="V70" s="1"/>
      <c r="W70" s="35"/>
    </row>
    <row r="71" spans="2:23" hidden="1" x14ac:dyDescent="0.25">
      <c r="B71" s="4" t="s">
        <v>80</v>
      </c>
      <c r="C71" s="20">
        <v>42870</v>
      </c>
      <c r="D71" s="20">
        <v>42878</v>
      </c>
      <c r="E71" s="19" t="s">
        <v>82</v>
      </c>
      <c r="F71" s="19">
        <v>60</v>
      </c>
      <c r="G71" s="61" t="s">
        <v>29</v>
      </c>
      <c r="H71" s="5">
        <v>42508</v>
      </c>
      <c r="I71" s="29">
        <v>42558</v>
      </c>
      <c r="J71" s="5">
        <v>42618</v>
      </c>
      <c r="K71" s="77">
        <f>I71+100</f>
        <v>42658</v>
      </c>
      <c r="L71" s="5">
        <f>K71+30</f>
        <v>42688</v>
      </c>
      <c r="M71" s="5">
        <f>L71+30</f>
        <v>42718</v>
      </c>
      <c r="N71" s="77">
        <f>K71+100</f>
        <v>42758</v>
      </c>
      <c r="O71" s="5">
        <f>N71+30</f>
        <v>42788</v>
      </c>
      <c r="P71" s="5">
        <v>42838</v>
      </c>
      <c r="Q71" s="29"/>
      <c r="R71" s="5"/>
      <c r="S71" s="20"/>
      <c r="T71" s="37"/>
      <c r="U71" s="1"/>
      <c r="V71" s="1"/>
      <c r="W71" s="35"/>
    </row>
    <row r="72" spans="2:23" x14ac:dyDescent="0.25">
      <c r="B72" s="3"/>
      <c r="C72" s="2"/>
      <c r="D72" s="2"/>
      <c r="E72" s="1"/>
      <c r="F72" s="1"/>
      <c r="G72" s="65"/>
      <c r="H72" s="41"/>
      <c r="I72" s="28"/>
      <c r="J72" s="3"/>
      <c r="K72" s="80"/>
      <c r="L72" s="3"/>
      <c r="M72" s="3"/>
      <c r="N72" s="84"/>
      <c r="O72" s="3"/>
      <c r="P72" s="3"/>
      <c r="Q72" s="28"/>
      <c r="R72" s="6"/>
      <c r="S72" s="1"/>
      <c r="T72" s="24"/>
      <c r="U72" s="2"/>
      <c r="V72" s="2"/>
      <c r="W72" s="24"/>
    </row>
    <row r="73" spans="2:23" x14ac:dyDescent="0.25">
      <c r="B73" s="3"/>
      <c r="C73" s="2"/>
      <c r="D73" s="2"/>
      <c r="E73" s="1"/>
      <c r="F73" s="1"/>
      <c r="G73" s="66"/>
      <c r="H73" s="41"/>
      <c r="I73" s="27"/>
      <c r="J73" s="6"/>
      <c r="K73" s="80"/>
      <c r="L73" s="3"/>
      <c r="M73" s="3"/>
      <c r="N73" s="80"/>
      <c r="O73" s="3"/>
      <c r="P73" s="3"/>
      <c r="Q73" s="28"/>
      <c r="R73" s="6"/>
      <c r="S73" s="1"/>
      <c r="T73" s="24"/>
      <c r="U73" s="2"/>
      <c r="V73" s="1"/>
      <c r="W73" s="24"/>
    </row>
    <row r="74" spans="2:23" x14ac:dyDescent="0.25">
      <c r="B74" s="3"/>
      <c r="C74" s="2"/>
      <c r="D74" s="2"/>
      <c r="E74" s="1"/>
      <c r="F74" s="1"/>
      <c r="G74" s="65"/>
      <c r="H74" s="41"/>
      <c r="I74" s="27"/>
      <c r="J74" s="3"/>
      <c r="K74" s="80"/>
      <c r="L74" s="3"/>
      <c r="M74" s="3"/>
      <c r="N74" s="80"/>
      <c r="O74" s="3"/>
      <c r="P74" s="3"/>
      <c r="Q74" s="28"/>
      <c r="R74" s="6"/>
      <c r="S74" s="1"/>
      <c r="T74" s="24"/>
      <c r="U74" s="2"/>
      <c r="V74" s="1"/>
      <c r="W74" s="24"/>
    </row>
    <row r="75" spans="2:23" x14ac:dyDescent="0.25">
      <c r="B75" s="3"/>
      <c r="C75" s="2"/>
      <c r="D75" s="2"/>
      <c r="E75" s="1"/>
      <c r="F75" s="1"/>
      <c r="G75" s="66"/>
      <c r="H75" s="41"/>
      <c r="I75" s="28"/>
      <c r="J75" s="3"/>
      <c r="K75" s="80"/>
      <c r="L75" s="3"/>
      <c r="M75" s="3"/>
      <c r="N75" s="80"/>
      <c r="O75" s="3"/>
      <c r="P75" s="3"/>
      <c r="Q75" s="28"/>
      <c r="R75" s="6"/>
      <c r="S75" s="1"/>
      <c r="T75" s="24"/>
      <c r="U75" s="2"/>
      <c r="V75" s="1"/>
      <c r="W75" s="24"/>
    </row>
    <row r="76" spans="2:23" x14ac:dyDescent="0.25">
      <c r="B76" s="9"/>
      <c r="C76" s="7"/>
      <c r="D76" s="7"/>
      <c r="E76" s="9"/>
      <c r="F76" s="9"/>
      <c r="G76" s="63"/>
      <c r="H76" s="7"/>
      <c r="I76" s="27"/>
      <c r="J76" s="7"/>
      <c r="K76" s="81"/>
      <c r="L76" s="7"/>
      <c r="M76" s="7"/>
      <c r="N76" s="81"/>
      <c r="O76" s="6"/>
      <c r="P76" s="6"/>
      <c r="Q76" s="28"/>
      <c r="R76" s="44"/>
      <c r="S76" s="6"/>
      <c r="T76" s="28"/>
      <c r="U76" s="2"/>
      <c r="V76" s="2"/>
      <c r="W76" s="24"/>
    </row>
    <row r="77" spans="2:23" ht="16.5" customHeight="1" x14ac:dyDescent="0.25">
      <c r="B77" s="1"/>
      <c r="C77" s="2"/>
      <c r="D77" s="2"/>
      <c r="E77" s="1"/>
      <c r="F77" s="1"/>
      <c r="G77" s="59"/>
      <c r="H77" s="41"/>
      <c r="I77" s="28"/>
      <c r="J77" s="6"/>
      <c r="K77" s="80"/>
      <c r="L77" s="3"/>
      <c r="M77" s="3"/>
      <c r="N77" s="80"/>
      <c r="O77" s="3"/>
      <c r="P77" s="3"/>
      <c r="Q77" s="28"/>
      <c r="R77" s="6"/>
      <c r="S77" s="1"/>
      <c r="T77" s="47"/>
      <c r="U77" s="2"/>
      <c r="V77" s="2"/>
      <c r="W77" s="24"/>
    </row>
    <row r="78" spans="2:23" x14ac:dyDescent="0.25">
      <c r="B78" s="1"/>
      <c r="C78" s="2"/>
      <c r="D78" s="2"/>
      <c r="E78" s="1"/>
      <c r="F78" s="1"/>
      <c r="G78" s="66"/>
      <c r="H78" s="41"/>
      <c r="I78" s="28"/>
      <c r="J78" s="6"/>
      <c r="K78" s="80"/>
      <c r="L78" s="3"/>
      <c r="M78" s="3"/>
      <c r="N78" s="84"/>
      <c r="O78" s="3"/>
      <c r="P78" s="3"/>
      <c r="Q78" s="28"/>
      <c r="R78" s="6"/>
      <c r="S78" s="6"/>
      <c r="T78" s="28"/>
      <c r="U78" s="2"/>
      <c r="V78" s="1"/>
      <c r="W78" s="24"/>
    </row>
    <row r="79" spans="2:23" hidden="1" x14ac:dyDescent="0.25">
      <c r="B79" s="19"/>
      <c r="C79" s="20"/>
      <c r="D79" s="20"/>
      <c r="E79" s="19"/>
      <c r="F79" s="19"/>
      <c r="G79" s="61"/>
      <c r="H79" s="5"/>
      <c r="I79" s="29"/>
      <c r="J79" s="5"/>
      <c r="K79" s="77"/>
      <c r="L79" s="5"/>
      <c r="M79" s="5"/>
      <c r="N79" s="77"/>
      <c r="O79" s="5"/>
      <c r="P79" s="5"/>
      <c r="Q79" s="37"/>
      <c r="R79" s="20"/>
      <c r="S79" s="20"/>
      <c r="T79" s="37"/>
      <c r="U79" s="1"/>
      <c r="V79" s="1"/>
      <c r="W79" s="35"/>
    </row>
    <row r="80" spans="2:23" hidden="1" x14ac:dyDescent="0.25">
      <c r="B80" s="19"/>
      <c r="C80" s="20"/>
      <c r="D80" s="20"/>
      <c r="E80" s="19"/>
      <c r="F80" s="19"/>
      <c r="G80" s="61"/>
      <c r="H80" s="5"/>
      <c r="I80" s="29"/>
      <c r="J80" s="5"/>
      <c r="K80" s="77"/>
      <c r="L80" s="5"/>
      <c r="M80" s="5"/>
      <c r="N80" s="77"/>
      <c r="O80" s="5"/>
      <c r="P80" s="5"/>
      <c r="Q80" s="5"/>
      <c r="R80" s="5"/>
      <c r="S80" s="5"/>
      <c r="T80" s="29"/>
      <c r="U80" s="1"/>
      <c r="V80" s="1"/>
      <c r="W80" s="35"/>
    </row>
    <row r="81" spans="2:23" hidden="1" x14ac:dyDescent="0.25">
      <c r="B81" s="14"/>
      <c r="C81" s="13"/>
      <c r="D81" s="13"/>
      <c r="E81" s="14"/>
      <c r="F81" s="14"/>
      <c r="G81" s="67"/>
      <c r="H81" s="12"/>
      <c r="I81" s="30"/>
      <c r="J81" s="12"/>
      <c r="K81" s="79"/>
      <c r="L81" s="12"/>
      <c r="M81" s="12"/>
      <c r="N81" s="79"/>
      <c r="O81" s="12"/>
      <c r="P81" s="12"/>
      <c r="Q81" s="28"/>
      <c r="R81" s="42"/>
      <c r="S81" s="42"/>
      <c r="T81" s="28"/>
      <c r="U81" s="1"/>
      <c r="V81" s="1"/>
      <c r="W81" s="35"/>
    </row>
    <row r="82" spans="2:23" hidden="1" x14ac:dyDescent="0.25">
      <c r="B82" s="19"/>
      <c r="C82" s="20"/>
      <c r="D82" s="20"/>
      <c r="E82" s="19"/>
      <c r="F82" s="19"/>
      <c r="G82" s="68"/>
      <c r="H82" s="5"/>
      <c r="I82" s="29"/>
      <c r="J82" s="5"/>
      <c r="K82" s="77"/>
      <c r="L82" s="5"/>
      <c r="M82" s="6"/>
      <c r="N82" s="80"/>
      <c r="O82" s="6"/>
      <c r="P82" s="6"/>
      <c r="Q82" s="28"/>
      <c r="R82" s="6"/>
      <c r="S82" s="6"/>
      <c r="T82" s="28"/>
      <c r="U82" s="1"/>
      <c r="V82" s="1"/>
      <c r="W82" s="35"/>
    </row>
    <row r="83" spans="2:23" hidden="1" x14ac:dyDescent="0.25">
      <c r="B83" s="14"/>
      <c r="C83" s="13"/>
      <c r="D83" s="13"/>
      <c r="E83" s="14"/>
      <c r="F83" s="14"/>
      <c r="G83" s="67"/>
      <c r="H83" s="12"/>
      <c r="I83" s="30"/>
      <c r="J83" s="12"/>
      <c r="K83" s="79"/>
      <c r="L83" s="45"/>
      <c r="M83" s="6"/>
      <c r="N83" s="80"/>
      <c r="O83" s="42"/>
      <c r="P83" s="42"/>
      <c r="Q83" s="28"/>
      <c r="R83" s="42"/>
      <c r="S83" s="42"/>
      <c r="T83" s="28"/>
      <c r="U83" s="1"/>
      <c r="V83" s="1"/>
      <c r="W83" s="35"/>
    </row>
    <row r="84" spans="2:23" hidden="1" x14ac:dyDescent="0.25">
      <c r="B84" s="14"/>
      <c r="C84" s="13"/>
      <c r="D84" s="13"/>
      <c r="E84" s="14"/>
      <c r="F84" s="14"/>
      <c r="G84" s="67"/>
      <c r="H84" s="12"/>
      <c r="I84" s="30"/>
      <c r="J84" s="12"/>
      <c r="K84" s="79"/>
      <c r="L84" s="12"/>
      <c r="M84" s="12"/>
      <c r="N84" s="79"/>
      <c r="O84" s="12"/>
      <c r="P84" s="6"/>
      <c r="Q84" s="28"/>
      <c r="R84" s="6"/>
      <c r="S84" s="6"/>
      <c r="T84" s="28"/>
      <c r="U84" s="2"/>
      <c r="V84" s="1"/>
      <c r="W84" s="35"/>
    </row>
    <row r="85" spans="2:23" s="21" customFormat="1" x14ac:dyDescent="0.25">
      <c r="B85" s="19"/>
      <c r="C85" s="20"/>
      <c r="D85" s="20"/>
      <c r="E85" s="19"/>
      <c r="F85" s="19"/>
      <c r="G85" s="68"/>
      <c r="H85" s="5"/>
      <c r="I85" s="29"/>
      <c r="J85" s="5"/>
      <c r="K85" s="77"/>
      <c r="L85" s="5"/>
      <c r="M85" s="5"/>
      <c r="N85" s="77"/>
      <c r="O85" s="5"/>
      <c r="P85" s="5"/>
      <c r="Q85" s="73"/>
      <c r="R85" s="5"/>
      <c r="S85" s="5"/>
      <c r="T85" s="29"/>
      <c r="U85" s="20"/>
      <c r="V85" s="20"/>
      <c r="W85" s="37"/>
    </row>
    <row r="86" spans="2:23" x14ac:dyDescent="0.25">
      <c r="B86" s="1"/>
      <c r="C86" s="2"/>
      <c r="D86" s="2"/>
      <c r="E86" s="1"/>
      <c r="F86" s="1"/>
      <c r="G86" s="69"/>
      <c r="H86" s="39"/>
      <c r="I86" s="24"/>
      <c r="J86" s="6"/>
      <c r="K86" s="80"/>
      <c r="L86" s="6"/>
      <c r="M86" s="6"/>
      <c r="N86" s="80"/>
      <c r="O86" s="6"/>
      <c r="P86" s="6"/>
      <c r="Q86" s="28"/>
      <c r="R86" s="2"/>
      <c r="S86" s="6"/>
      <c r="T86" s="24"/>
      <c r="U86" s="2"/>
      <c r="V86" s="1"/>
      <c r="W86" s="24"/>
    </row>
    <row r="87" spans="2:23" x14ac:dyDescent="0.25">
      <c r="B87" s="1"/>
      <c r="C87" s="2"/>
      <c r="D87" s="2"/>
      <c r="E87" s="1"/>
      <c r="F87" s="1"/>
      <c r="G87" s="63"/>
      <c r="H87" s="7"/>
      <c r="I87" s="27"/>
      <c r="J87" s="7"/>
      <c r="K87" s="81"/>
      <c r="L87" s="7"/>
      <c r="M87" s="7"/>
      <c r="N87" s="81"/>
      <c r="O87" s="7"/>
      <c r="P87" s="7"/>
      <c r="Q87" s="47"/>
      <c r="R87" s="42"/>
      <c r="S87" s="42"/>
      <c r="T87" s="28"/>
      <c r="U87" s="2"/>
      <c r="V87" s="2"/>
      <c r="W87" s="24"/>
    </row>
    <row r="88" spans="2:23" s="21" customFormat="1" x14ac:dyDescent="0.25">
      <c r="B88" s="19"/>
      <c r="C88" s="20"/>
      <c r="D88" s="20"/>
      <c r="E88" s="19"/>
      <c r="F88" s="19"/>
      <c r="G88" s="58"/>
      <c r="H88" s="5"/>
      <c r="I88" s="29"/>
      <c r="J88" s="5"/>
      <c r="K88" s="77"/>
      <c r="L88" s="5"/>
      <c r="M88" s="20"/>
      <c r="N88" s="85"/>
      <c r="O88" s="20"/>
      <c r="P88" s="20"/>
      <c r="Q88" s="37"/>
      <c r="R88" s="20"/>
      <c r="S88" s="20"/>
      <c r="T88" s="37"/>
      <c r="U88" s="20"/>
      <c r="V88" s="20"/>
      <c r="W88" s="37"/>
    </row>
    <row r="89" spans="2:23" x14ac:dyDescent="0.25">
      <c r="B89" s="1"/>
      <c r="C89" s="2"/>
      <c r="D89" s="2"/>
      <c r="E89" s="1"/>
      <c r="F89" s="1"/>
      <c r="G89" s="63"/>
      <c r="H89" s="7"/>
      <c r="I89" s="27"/>
      <c r="J89" s="7"/>
      <c r="K89" s="81"/>
      <c r="L89" s="7"/>
      <c r="M89" s="7"/>
      <c r="N89" s="81"/>
      <c r="O89" s="7"/>
      <c r="P89" s="44"/>
      <c r="Q89" s="53"/>
      <c r="R89" s="2"/>
      <c r="S89" s="2"/>
      <c r="T89" s="24"/>
      <c r="U89" s="2"/>
      <c r="V89" s="2"/>
      <c r="W89" s="24"/>
    </row>
    <row r="90" spans="2:23" x14ac:dyDescent="0.25">
      <c r="B90" s="1"/>
      <c r="C90" s="2"/>
      <c r="D90" s="2"/>
      <c r="E90" s="1"/>
      <c r="F90" s="1"/>
      <c r="G90" s="63"/>
      <c r="H90" s="54"/>
      <c r="I90" s="24"/>
      <c r="J90" s="1"/>
      <c r="K90" s="82"/>
      <c r="L90" s="1"/>
      <c r="M90" s="1"/>
      <c r="N90" s="82"/>
      <c r="O90" s="1"/>
      <c r="P90" s="1"/>
      <c r="Q90" s="24"/>
      <c r="R90" s="1"/>
      <c r="S90" s="1"/>
      <c r="T90" s="24"/>
      <c r="U90" s="2"/>
      <c r="V90" s="1"/>
      <c r="W90" s="24"/>
    </row>
    <row r="91" spans="2:23" x14ac:dyDescent="0.25">
      <c r="C91" s="38"/>
      <c r="F91" s="72"/>
      <c r="G91" s="63"/>
      <c r="H91" s="7"/>
      <c r="I91" s="27"/>
      <c r="J91" s="7"/>
      <c r="K91" s="81"/>
      <c r="L91" s="70"/>
      <c r="M91" s="70"/>
      <c r="N91" s="86"/>
      <c r="O91" s="70"/>
      <c r="P91" s="70"/>
      <c r="Q91" s="71"/>
      <c r="R91" s="70"/>
      <c r="S91" s="70"/>
      <c r="T91" s="71"/>
      <c r="U91" s="70"/>
      <c r="V91" s="70"/>
      <c r="W91" s="71"/>
    </row>
    <row r="92" spans="2:23" x14ac:dyDescent="0.25">
      <c r="C92" s="38"/>
      <c r="F92" s="72"/>
      <c r="G92" s="69"/>
      <c r="H92" s="7"/>
      <c r="I92" s="27"/>
      <c r="J92" s="7"/>
      <c r="K92" s="81"/>
      <c r="L92" s="7"/>
      <c r="M92" s="7"/>
      <c r="N92" s="81"/>
      <c r="O92" s="7"/>
      <c r="P92" s="6"/>
      <c r="Q92" s="71"/>
      <c r="R92" s="70"/>
      <c r="S92" s="70"/>
      <c r="T92" s="71"/>
      <c r="U92" s="70"/>
      <c r="V92" s="70"/>
      <c r="W92" s="71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</dc:creator>
  <cp:keywords/>
  <dc:description/>
  <cp:lastModifiedBy>Roy Moger-Reischer</cp:lastModifiedBy>
  <cp:revision/>
  <dcterms:created xsi:type="dcterms:W3CDTF">2016-04-20T20:29:53Z</dcterms:created>
  <dcterms:modified xsi:type="dcterms:W3CDTF">2019-12-28T03:07:43Z</dcterms:modified>
  <cp:category/>
  <cp:contentStatus/>
</cp:coreProperties>
</file>