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60B06924-A21D-4BE5-9368-78D15C0A60F6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10" i="1"/>
  <c r="K2" i="1"/>
  <c r="K3" i="1"/>
  <c r="K4" i="1"/>
  <c r="K6" i="1"/>
  <c r="K7" i="1"/>
  <c r="K8" i="1"/>
  <c r="K9" i="1"/>
  <c r="I38" i="1" l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C43" i="1"/>
  <c r="C44" i="1"/>
  <c r="C45" i="1"/>
  <c r="C46" i="1"/>
  <c r="C47" i="1"/>
  <c r="C48" i="1" l="1"/>
  <c r="C49" i="1"/>
  <c r="I7" i="1"/>
  <c r="J11" i="1"/>
  <c r="I12" i="1"/>
  <c r="J15" i="1"/>
  <c r="I16" i="1"/>
  <c r="J19" i="1"/>
  <c r="I20" i="1"/>
  <c r="J23" i="1"/>
  <c r="I24" i="1"/>
  <c r="J27" i="1"/>
  <c r="I28" i="1"/>
  <c r="J31" i="1"/>
  <c r="I32" i="1"/>
  <c r="J35" i="1"/>
  <c r="I36" i="1"/>
  <c r="J2" i="1"/>
  <c r="J3" i="1"/>
  <c r="J4" i="1"/>
  <c r="C3" i="1"/>
  <c r="C4" i="1"/>
  <c r="C5" i="1"/>
  <c r="C6" i="1"/>
  <c r="I6" i="1" s="1"/>
  <c r="C7" i="1"/>
  <c r="J7" i="1" s="1"/>
  <c r="C8" i="1"/>
  <c r="I8" i="1" s="1"/>
  <c r="C9" i="1"/>
  <c r="I9" i="1" s="1"/>
  <c r="C10" i="1"/>
  <c r="I10" i="1" s="1"/>
  <c r="C11" i="1"/>
  <c r="I11" i="1" s="1"/>
  <c r="C12" i="1"/>
  <c r="J12" i="1" s="1"/>
  <c r="C13" i="1"/>
  <c r="I13" i="1" s="1"/>
  <c r="C14" i="1"/>
  <c r="J14" i="1" s="1"/>
  <c r="C15" i="1"/>
  <c r="I15" i="1" s="1"/>
  <c r="C16" i="1"/>
  <c r="J16" i="1" s="1"/>
  <c r="C17" i="1"/>
  <c r="J17" i="1" s="1"/>
  <c r="C18" i="1"/>
  <c r="J18" i="1" s="1"/>
  <c r="C19" i="1"/>
  <c r="I19" i="1" s="1"/>
  <c r="C20" i="1"/>
  <c r="J20" i="1" s="1"/>
  <c r="C21" i="1"/>
  <c r="J21" i="1" s="1"/>
  <c r="C22" i="1"/>
  <c r="J22" i="1" s="1"/>
  <c r="C23" i="1"/>
  <c r="I23" i="1" s="1"/>
  <c r="C24" i="1"/>
  <c r="J24" i="1" s="1"/>
  <c r="C25" i="1"/>
  <c r="J25" i="1" s="1"/>
  <c r="C26" i="1"/>
  <c r="J26" i="1" s="1"/>
  <c r="C27" i="1"/>
  <c r="I27" i="1" s="1"/>
  <c r="C28" i="1"/>
  <c r="J28" i="1" s="1"/>
  <c r="C29" i="1"/>
  <c r="J29" i="1" s="1"/>
  <c r="C30" i="1"/>
  <c r="J30" i="1" s="1"/>
  <c r="C31" i="1"/>
  <c r="I31" i="1" s="1"/>
  <c r="C32" i="1"/>
  <c r="J32" i="1" s="1"/>
  <c r="C33" i="1"/>
  <c r="J33" i="1" s="1"/>
  <c r="C34" i="1"/>
  <c r="J34" i="1" s="1"/>
  <c r="C35" i="1"/>
  <c r="I35" i="1" s="1"/>
  <c r="C36" i="1"/>
  <c r="J36" i="1" s="1"/>
  <c r="C37" i="1"/>
  <c r="I37" i="1" s="1"/>
  <c r="C38" i="1"/>
  <c r="C39" i="1"/>
  <c r="C40" i="1"/>
  <c r="C41" i="1"/>
  <c r="C42" i="1"/>
  <c r="C2" i="1"/>
  <c r="J5" i="1" l="1"/>
  <c r="K5" i="1"/>
  <c r="J49" i="1"/>
  <c r="I49" i="1"/>
  <c r="I18" i="1"/>
  <c r="I14" i="1"/>
  <c r="I5" i="1"/>
  <c r="I34" i="1"/>
  <c r="I30" i="1"/>
  <c r="I22" i="1"/>
  <c r="J37" i="1"/>
  <c r="J13" i="1"/>
  <c r="J6" i="1"/>
  <c r="I33" i="1"/>
  <c r="I29" i="1"/>
  <c r="I25" i="1"/>
  <c r="I21" i="1"/>
  <c r="I17" i="1"/>
  <c r="I26" i="1"/>
  <c r="J10" i="1"/>
  <c r="J9" i="1"/>
  <c r="J8" i="1"/>
  <c r="I2" i="1"/>
  <c r="I3" i="1" l="1"/>
  <c r="I4" i="1"/>
  <c r="L18" i="1" l="1"/>
  <c r="L14" i="1"/>
  <c r="M18" i="1"/>
  <c r="M14" i="1"/>
  <c r="Q3" i="1"/>
  <c r="P3" i="1"/>
  <c r="S6" i="1"/>
  <c r="Q6" i="1"/>
  <c r="P6" i="1"/>
  <c r="S5" i="1"/>
  <c r="Q5" i="1"/>
  <c r="P5" i="1"/>
  <c r="S4" i="1"/>
  <c r="Q4" i="1"/>
  <c r="P4" i="1"/>
  <c r="S2" i="1"/>
  <c r="R10" i="1" s="1"/>
  <c r="Q2" i="1"/>
  <c r="P2" i="1"/>
  <c r="N18" i="1" l="1"/>
  <c r="N14" i="1"/>
</calcChain>
</file>

<file path=xl/sharedStrings.xml><?xml version="1.0" encoding="utf-8"?>
<sst xmlns="http://schemas.openxmlformats.org/spreadsheetml/2006/main" count="45" uniqueCount="28">
  <si>
    <t>T0_TFP1-GFP</t>
  </si>
  <si>
    <t>T24_TFP1-GFP</t>
  </si>
  <si>
    <t>Replicate</t>
  </si>
  <si>
    <t>mean</t>
  </si>
  <si>
    <t>stdev</t>
  </si>
  <si>
    <t>CV</t>
  </si>
  <si>
    <t>T0_sir2D</t>
  </si>
  <si>
    <t>T24_sir2D</t>
  </si>
  <si>
    <t>T24_TFP_negv</t>
  </si>
  <si>
    <t>T24_TFP_posv</t>
  </si>
  <si>
    <t>T24_mix_GFP.raw</t>
  </si>
  <si>
    <t>T24_mix_WT.raw</t>
  </si>
  <si>
    <t>GFP.corrected</t>
  </si>
  <si>
    <t>WT.corrected</t>
  </si>
  <si>
    <t>proportion negative cells</t>
  </si>
  <si>
    <t>W_W</t>
  </si>
  <si>
    <t>Delaney</t>
  </si>
  <si>
    <t>main</t>
  </si>
  <si>
    <t>subpop</t>
  </si>
  <si>
    <t>line</t>
  </si>
  <si>
    <t>5w1</t>
  </si>
  <si>
    <t>5w2</t>
  </si>
  <si>
    <t>5w3</t>
  </si>
  <si>
    <t>5w4</t>
  </si>
  <si>
    <t>5w5</t>
  </si>
  <si>
    <t>LY1</t>
  </si>
  <si>
    <t>rw5</t>
  </si>
  <si>
    <t>r_W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</si>
</sst>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0" borderId="0" xfId="0" applyFill="1"/>
    <xf numFmtId="0" fontId="2" fillId="0" borderId="0" xfId="0" applyFont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"/>
  <sheetViews>
    <sheetView tabSelected="1" zoomScale="89" zoomScaleNormal="89"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8" max="8" width="10.140625" customWidth="1"/>
    <col min="11" max="11" width="12.28515625" customWidth="1"/>
    <col min="12" max="13" width="12.140625" customWidth="1"/>
    <col min="14" max="14" width="16" customWidth="1"/>
    <col min="15" max="15" width="14" customWidth="1"/>
    <col min="16" max="16" width="10.28515625" customWidth="1"/>
    <col min="17" max="17" width="9.28515625" customWidth="1"/>
  </cols>
  <sheetData>
    <row r="1" spans="1:19" x14ac:dyDescent="0.25">
      <c r="A1" t="s">
        <v>19</v>
      </c>
      <c r="B1" t="s">
        <v>2</v>
      </c>
      <c r="C1" t="s">
        <v>6</v>
      </c>
      <c r="D1" t="s">
        <v>17</v>
      </c>
      <c r="E1" t="s">
        <v>18</v>
      </c>
      <c r="F1" t="s">
        <v>7</v>
      </c>
      <c r="G1" t="s">
        <v>0</v>
      </c>
      <c r="H1" t="s">
        <v>1</v>
      </c>
      <c r="I1" t="s">
        <v>15</v>
      </c>
      <c r="J1" t="s">
        <v>16</v>
      </c>
      <c r="K1" t="s">
        <v>27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S1" t="s">
        <v>14</v>
      </c>
    </row>
    <row r="2" spans="1:19" x14ac:dyDescent="0.25">
      <c r="A2" t="s">
        <v>20</v>
      </c>
      <c r="B2" s="2">
        <v>1</v>
      </c>
      <c r="C2" s="2">
        <f>D2+E2</f>
        <v>23766</v>
      </c>
      <c r="D2" s="2">
        <v>21335</v>
      </c>
      <c r="E2" s="2">
        <v>2431</v>
      </c>
      <c r="F2" s="2">
        <v>1082700</v>
      </c>
      <c r="G2" s="2">
        <v>24222</v>
      </c>
      <c r="H2" s="2">
        <v>76400</v>
      </c>
      <c r="I2" s="2">
        <f>(LN(F2/C2))/(LN(H2/G2))</f>
        <v>3.3245286995369026</v>
      </c>
      <c r="J2" s="2">
        <f>LOG((F2/H2)/(C2/G2),2)</f>
        <v>3.8523359861585305</v>
      </c>
      <c r="K2" s="2">
        <f t="shared" ref="K2:K49" si="0">(LN(F2/C2))-(LN(H2/G2))</f>
        <v>2.6702358273754019</v>
      </c>
      <c r="L2">
        <v>1849</v>
      </c>
      <c r="M2">
        <v>53258</v>
      </c>
      <c r="N2">
        <v>5626</v>
      </c>
      <c r="O2">
        <v>19397</v>
      </c>
      <c r="P2">
        <f>N2+(L2/M2*N2)</f>
        <v>5821.322280220812</v>
      </c>
      <c r="Q2">
        <f>O2-(L2/M2*N2)</f>
        <v>19201.677719779189</v>
      </c>
      <c r="S2">
        <f>L2/(L2+M2)</f>
        <v>3.3552906164371135E-2</v>
      </c>
    </row>
    <row r="3" spans="1:19" x14ac:dyDescent="0.25">
      <c r="A3" t="s">
        <v>20</v>
      </c>
      <c r="B3" s="2">
        <v>2</v>
      </c>
      <c r="C3" s="2">
        <f t="shared" ref="C3:C49" si="1">D3+E3</f>
        <v>26782</v>
      </c>
      <c r="D3" s="2">
        <v>25273</v>
      </c>
      <c r="E3" s="2">
        <v>1509</v>
      </c>
      <c r="F3" s="2">
        <v>4299900</v>
      </c>
      <c r="G3" s="2">
        <v>26715</v>
      </c>
      <c r="H3" s="2">
        <v>356800</v>
      </c>
      <c r="I3" s="2">
        <f>(LN(F3/C3))/(LN(H3/G3))</f>
        <v>1.959380637305685</v>
      </c>
      <c r="J3" s="2">
        <f>LOG((F3/H3)/(C3/G3),2)</f>
        <v>3.5875019043127043</v>
      </c>
      <c r="K3" s="2">
        <f t="shared" si="0"/>
        <v>2.4866668302277857</v>
      </c>
      <c r="N3">
        <v>37167</v>
      </c>
      <c r="O3">
        <v>10922</v>
      </c>
      <c r="P3">
        <f>N3+(S3*N3)</f>
        <v>41780.457421463943</v>
      </c>
      <c r="Q3">
        <f>O3-(S3*N3)</f>
        <v>6308.5425785360594</v>
      </c>
      <c r="S3" s="1">
        <v>0.12412778597852775</v>
      </c>
    </row>
    <row r="4" spans="1:19" x14ac:dyDescent="0.25">
      <c r="A4" t="s">
        <v>20</v>
      </c>
      <c r="B4" s="2">
        <v>3</v>
      </c>
      <c r="C4" s="2">
        <f t="shared" si="1"/>
        <v>26792</v>
      </c>
      <c r="D4" s="2">
        <v>24751</v>
      </c>
      <c r="E4" s="2">
        <v>2041</v>
      </c>
      <c r="F4" s="2">
        <v>4843800</v>
      </c>
      <c r="G4" s="2">
        <v>25181</v>
      </c>
      <c r="H4" s="2">
        <v>338000</v>
      </c>
      <c r="I4" s="2">
        <f>(LN(F4/C4))/(LN(H4/G4))</f>
        <v>2.0013243092068045</v>
      </c>
      <c r="J4" s="2">
        <f>LOG((F4/H4)/(C4/G4),2)</f>
        <v>3.7515774419508134</v>
      </c>
      <c r="K4" s="2">
        <f t="shared" si="0"/>
        <v>2.6003953265404984</v>
      </c>
      <c r="L4">
        <v>3514</v>
      </c>
      <c r="M4">
        <v>32132</v>
      </c>
      <c r="N4">
        <v>21515</v>
      </c>
      <c r="O4">
        <v>26166</v>
      </c>
      <c r="P4">
        <f t="shared" ref="P4:P6" si="2">N4+(L4/M4*N4)</f>
        <v>23867.910182995147</v>
      </c>
      <c r="Q4">
        <f t="shared" ref="Q4:Q6" si="3">O4-(L4/M4*N4)</f>
        <v>23813.089817004853</v>
      </c>
      <c r="S4">
        <f t="shared" ref="S4:S6" si="4">L4/(L4+M4)</f>
        <v>9.8580485889019812E-2</v>
      </c>
    </row>
    <row r="5" spans="1:19" x14ac:dyDescent="0.25">
      <c r="A5" t="s">
        <v>21</v>
      </c>
      <c r="B5" s="2"/>
      <c r="C5" s="2">
        <f t="shared" si="1"/>
        <v>30408</v>
      </c>
      <c r="D5" s="2">
        <v>30408</v>
      </c>
      <c r="E5" s="2">
        <v>0</v>
      </c>
      <c r="F5" s="2">
        <v>4734300</v>
      </c>
      <c r="G5" s="2">
        <v>28133</v>
      </c>
      <c r="H5" s="2">
        <v>366700</v>
      </c>
      <c r="I5" s="2">
        <f t="shared" ref="I5:I37" si="5">(LN(F5/C5))/(LN(H5/G5))</f>
        <v>1.9659923018346119</v>
      </c>
      <c r="J5" s="2">
        <f t="shared" ref="J5:J37" si="6">LOG((F5/H5)/(C5/G5),2)</f>
        <v>3.578291431809185</v>
      </c>
      <c r="K5" s="2">
        <f t="shared" si="0"/>
        <v>2.4802826171803458</v>
      </c>
      <c r="L5">
        <v>14613</v>
      </c>
      <c r="M5">
        <v>44839</v>
      </c>
      <c r="N5">
        <v>13975</v>
      </c>
      <c r="O5">
        <v>29558</v>
      </c>
      <c r="P5">
        <f t="shared" si="2"/>
        <v>18529.443118713622</v>
      </c>
      <c r="Q5">
        <f t="shared" si="3"/>
        <v>25003.556881286378</v>
      </c>
      <c r="S5">
        <f t="shared" si="4"/>
        <v>0.24579492699993272</v>
      </c>
    </row>
    <row r="6" spans="1:19" x14ac:dyDescent="0.25">
      <c r="A6" t="s">
        <v>21</v>
      </c>
      <c r="B6" s="2"/>
      <c r="C6" s="2">
        <f t="shared" si="1"/>
        <v>0</v>
      </c>
      <c r="D6" s="2"/>
      <c r="E6" s="2"/>
      <c r="F6" s="2">
        <v>4954500</v>
      </c>
      <c r="G6" s="2"/>
      <c r="H6" s="2">
        <v>436500</v>
      </c>
      <c r="I6" s="2" t="e">
        <f t="shared" si="5"/>
        <v>#DIV/0!</v>
      </c>
      <c r="J6" s="2" t="e">
        <f t="shared" si="6"/>
        <v>#DIV/0!</v>
      </c>
      <c r="K6" s="2" t="e">
        <f t="shared" si="0"/>
        <v>#DIV/0!</v>
      </c>
      <c r="L6">
        <v>2488</v>
      </c>
      <c r="M6">
        <v>42609</v>
      </c>
      <c r="N6">
        <v>17691</v>
      </c>
      <c r="O6">
        <v>28142</v>
      </c>
      <c r="P6">
        <f t="shared" si="2"/>
        <v>18724.002605083435</v>
      </c>
      <c r="Q6">
        <f t="shared" si="3"/>
        <v>27108.997394916565</v>
      </c>
      <c r="S6">
        <f t="shared" si="4"/>
        <v>5.5169966960108209E-2</v>
      </c>
    </row>
    <row r="7" spans="1:19" x14ac:dyDescent="0.25">
      <c r="A7" t="s">
        <v>21</v>
      </c>
      <c r="B7" s="2"/>
      <c r="C7" s="2">
        <f t="shared" si="1"/>
        <v>0</v>
      </c>
      <c r="D7" s="2"/>
      <c r="E7" s="2"/>
      <c r="F7" s="2">
        <v>4968700</v>
      </c>
      <c r="G7" s="2"/>
      <c r="H7" s="2">
        <v>316000</v>
      </c>
      <c r="I7" s="2" t="e">
        <f t="shared" si="5"/>
        <v>#DIV/0!</v>
      </c>
      <c r="J7" s="2" t="e">
        <f t="shared" si="6"/>
        <v>#DIV/0!</v>
      </c>
      <c r="K7" s="2" t="e">
        <f t="shared" si="0"/>
        <v>#DIV/0!</v>
      </c>
    </row>
    <row r="8" spans="1:19" x14ac:dyDescent="0.25">
      <c r="A8" t="s">
        <v>22</v>
      </c>
      <c r="B8" s="3"/>
      <c r="C8" s="2">
        <f t="shared" si="1"/>
        <v>37067</v>
      </c>
      <c r="D8" s="3">
        <v>37067</v>
      </c>
      <c r="E8" s="3">
        <v>0</v>
      </c>
      <c r="F8" s="2">
        <v>9665200</v>
      </c>
      <c r="G8" s="3">
        <v>22572</v>
      </c>
      <c r="H8" s="3">
        <v>729900</v>
      </c>
      <c r="I8" s="2">
        <f t="shared" si="5"/>
        <v>1.6004730046129305</v>
      </c>
      <c r="J8" s="2">
        <f t="shared" si="6"/>
        <v>3.0114277586769935</v>
      </c>
      <c r="K8" s="2">
        <f t="shared" si="0"/>
        <v>2.0873626603869129</v>
      </c>
    </row>
    <row r="9" spans="1:19" x14ac:dyDescent="0.25">
      <c r="A9" t="s">
        <v>22</v>
      </c>
      <c r="B9" s="2"/>
      <c r="C9" s="2">
        <f t="shared" si="1"/>
        <v>29871</v>
      </c>
      <c r="D9" s="2">
        <v>29871</v>
      </c>
      <c r="E9" s="2">
        <v>0</v>
      </c>
      <c r="F9" s="2">
        <v>4083600</v>
      </c>
      <c r="G9" s="2">
        <v>21207</v>
      </c>
      <c r="H9" s="2">
        <v>296900</v>
      </c>
      <c r="I9" s="2">
        <f t="shared" si="5"/>
        <v>1.8634811427057345</v>
      </c>
      <c r="J9" s="2">
        <f t="shared" si="6"/>
        <v>3.2875875704596345</v>
      </c>
      <c r="K9" s="2">
        <f>(LN(F9/C9))-(LN(H9/G9))</f>
        <v>2.2787820553080156</v>
      </c>
    </row>
    <row r="10" spans="1:19" x14ac:dyDescent="0.25">
      <c r="A10" t="s">
        <v>22</v>
      </c>
      <c r="B10" s="2"/>
      <c r="C10" s="2">
        <f t="shared" si="1"/>
        <v>38299</v>
      </c>
      <c r="D10" s="2">
        <v>38299</v>
      </c>
      <c r="E10" s="2">
        <v>0</v>
      </c>
      <c r="F10" s="2">
        <v>6621500</v>
      </c>
      <c r="G10" s="2">
        <v>27414</v>
      </c>
      <c r="H10" s="2">
        <v>423600</v>
      </c>
      <c r="I10" s="2">
        <f t="shared" si="5"/>
        <v>1.8820857210595754</v>
      </c>
      <c r="J10" s="2">
        <f t="shared" si="6"/>
        <v>3.4839897052065494</v>
      </c>
      <c r="K10" s="2">
        <f t="shared" si="0"/>
        <v>2.4149176412637945</v>
      </c>
      <c r="R10">
        <f>AVERAGE(S2,S4,S5,S6)</f>
        <v>0.10827457150335798</v>
      </c>
    </row>
    <row r="11" spans="1:19" x14ac:dyDescent="0.25">
      <c r="A11" t="s">
        <v>23</v>
      </c>
      <c r="B11" s="2"/>
      <c r="C11" s="2">
        <f t="shared" si="1"/>
        <v>0</v>
      </c>
      <c r="D11" s="2"/>
      <c r="E11" s="2"/>
      <c r="F11" s="2"/>
      <c r="G11" s="2"/>
      <c r="H11" s="2"/>
      <c r="I11" s="2" t="e">
        <f t="shared" si="5"/>
        <v>#DIV/0!</v>
      </c>
      <c r="J11" s="2" t="e">
        <f t="shared" si="6"/>
        <v>#DIV/0!</v>
      </c>
      <c r="K11" s="2" t="e">
        <f t="shared" si="0"/>
        <v>#DIV/0!</v>
      </c>
    </row>
    <row r="12" spans="1:19" x14ac:dyDescent="0.25">
      <c r="A12" t="s">
        <v>23</v>
      </c>
      <c r="B12" s="2"/>
      <c r="C12" s="2">
        <f t="shared" si="1"/>
        <v>0</v>
      </c>
      <c r="D12" s="2"/>
      <c r="E12" s="2"/>
      <c r="F12" s="2"/>
      <c r="G12" s="2"/>
      <c r="H12" s="2"/>
      <c r="I12" s="2" t="e">
        <f t="shared" si="5"/>
        <v>#DIV/0!</v>
      </c>
      <c r="J12" s="2" t="e">
        <f t="shared" si="6"/>
        <v>#DIV/0!</v>
      </c>
      <c r="K12" s="2" t="e">
        <f t="shared" si="0"/>
        <v>#DIV/0!</v>
      </c>
    </row>
    <row r="13" spans="1:19" x14ac:dyDescent="0.25">
      <c r="A13" t="s">
        <v>23</v>
      </c>
      <c r="B13" s="2"/>
      <c r="C13" s="2">
        <f t="shared" si="1"/>
        <v>0</v>
      </c>
      <c r="D13" s="2"/>
      <c r="E13" s="2"/>
      <c r="F13" s="2"/>
      <c r="G13" s="2"/>
      <c r="H13" s="2"/>
      <c r="I13" s="2" t="e">
        <f t="shared" si="5"/>
        <v>#DIV/0!</v>
      </c>
      <c r="J13" s="2" t="e">
        <f t="shared" si="6"/>
        <v>#DIV/0!</v>
      </c>
      <c r="K13" s="2" t="e">
        <f t="shared" si="0"/>
        <v>#DIV/0!</v>
      </c>
      <c r="L13" s="2" t="s">
        <v>3</v>
      </c>
      <c r="M13" t="s">
        <v>4</v>
      </c>
      <c r="N13" t="s">
        <v>5</v>
      </c>
    </row>
    <row r="14" spans="1:19" x14ac:dyDescent="0.25">
      <c r="A14" t="s">
        <v>24</v>
      </c>
      <c r="B14" s="2"/>
      <c r="C14" s="2">
        <f t="shared" si="1"/>
        <v>0</v>
      </c>
      <c r="D14" s="2"/>
      <c r="E14" s="2"/>
      <c r="F14" s="2"/>
      <c r="G14" s="2"/>
      <c r="H14" s="2"/>
      <c r="I14" s="2" t="e">
        <f t="shared" si="5"/>
        <v>#DIV/0!</v>
      </c>
      <c r="J14" s="2" t="e">
        <f t="shared" si="6"/>
        <v>#DIV/0!</v>
      </c>
      <c r="K14" s="2" t="e">
        <f t="shared" si="0"/>
        <v>#DIV/0!</v>
      </c>
      <c r="L14" s="2" t="e">
        <f>AVERAGE($I$2:$I$7,$I$9)</f>
        <v>#DIV/0!</v>
      </c>
      <c r="M14" t="e">
        <f>_xlfn.STDEV.S($I$2:$I$7,$I$9)</f>
        <v>#DIV/0!</v>
      </c>
      <c r="N14" t="e">
        <f>M14/L14*100</f>
        <v>#DIV/0!</v>
      </c>
    </row>
    <row r="15" spans="1:19" x14ac:dyDescent="0.25">
      <c r="A15" t="s">
        <v>24</v>
      </c>
      <c r="B15" s="2"/>
      <c r="C15" s="2">
        <f t="shared" si="1"/>
        <v>0</v>
      </c>
      <c r="D15" s="2"/>
      <c r="E15" s="2"/>
      <c r="F15" s="2"/>
      <c r="G15" s="2"/>
      <c r="H15" s="2"/>
      <c r="I15" s="2" t="e">
        <f t="shared" si="5"/>
        <v>#DIV/0!</v>
      </c>
      <c r="J15" s="2" t="e">
        <f t="shared" si="6"/>
        <v>#DIV/0!</v>
      </c>
      <c r="K15" s="2" t="e">
        <f t="shared" si="0"/>
        <v>#DIV/0!</v>
      </c>
      <c r="L15" s="2"/>
    </row>
    <row r="16" spans="1:19" x14ac:dyDescent="0.25">
      <c r="A16" t="s">
        <v>24</v>
      </c>
      <c r="B16" s="2"/>
      <c r="C16" s="2">
        <f t="shared" si="1"/>
        <v>0</v>
      </c>
      <c r="D16" s="2"/>
      <c r="E16" s="2"/>
      <c r="F16" s="2"/>
      <c r="G16" s="2"/>
      <c r="H16" s="2"/>
      <c r="I16" s="2" t="e">
        <f t="shared" si="5"/>
        <v>#DIV/0!</v>
      </c>
      <c r="J16" s="2" t="e">
        <f t="shared" si="6"/>
        <v>#DIV/0!</v>
      </c>
      <c r="K16" s="2" t="e">
        <f t="shared" si="0"/>
        <v>#DIV/0!</v>
      </c>
      <c r="L16" s="2"/>
    </row>
    <row r="17" spans="2:14" x14ac:dyDescent="0.25">
      <c r="B17" s="2"/>
      <c r="C17" s="2">
        <f t="shared" si="1"/>
        <v>0</v>
      </c>
      <c r="D17" s="2"/>
      <c r="E17" s="2"/>
      <c r="F17" s="2"/>
      <c r="G17" s="2"/>
      <c r="H17" s="2"/>
      <c r="I17" s="2" t="e">
        <f t="shared" si="5"/>
        <v>#DIV/0!</v>
      </c>
      <c r="J17" s="2" t="e">
        <f t="shared" si="6"/>
        <v>#DIV/0!</v>
      </c>
      <c r="K17" s="2" t="e">
        <f t="shared" si="0"/>
        <v>#DIV/0!</v>
      </c>
      <c r="L17" s="2" t="s">
        <v>3</v>
      </c>
      <c r="M17" t="s">
        <v>4</v>
      </c>
      <c r="N17" t="s">
        <v>5</v>
      </c>
    </row>
    <row r="18" spans="2:14" x14ac:dyDescent="0.25">
      <c r="B18" s="2"/>
      <c r="C18" s="2">
        <f t="shared" si="1"/>
        <v>0</v>
      </c>
      <c r="D18" s="2"/>
      <c r="E18" s="2"/>
      <c r="F18" s="2"/>
      <c r="G18" s="2"/>
      <c r="H18" s="2"/>
      <c r="I18" s="2" t="e">
        <f t="shared" si="5"/>
        <v>#DIV/0!</v>
      </c>
      <c r="J18" s="2" t="e">
        <f t="shared" si="6"/>
        <v>#DIV/0!</v>
      </c>
      <c r="K18" s="2" t="e">
        <f t="shared" si="0"/>
        <v>#DIV/0!</v>
      </c>
      <c r="L18" s="2" t="e">
        <f>AVERAGE($I$3:$I$7,$I$9)</f>
        <v>#DIV/0!</v>
      </c>
      <c r="M18" t="e">
        <f>_xlfn.STDEV.S($I$3:$I$7,$I$9)</f>
        <v>#DIV/0!</v>
      </c>
      <c r="N18" t="e">
        <f>M18/L18*100</f>
        <v>#DIV/0!</v>
      </c>
    </row>
    <row r="19" spans="2:14" x14ac:dyDescent="0.25">
      <c r="B19" s="2"/>
      <c r="C19" s="2">
        <f t="shared" si="1"/>
        <v>0</v>
      </c>
      <c r="D19" s="2"/>
      <c r="E19" s="2"/>
      <c r="F19" s="2"/>
      <c r="G19" s="2"/>
      <c r="H19" s="2"/>
      <c r="I19" s="2" t="e">
        <f t="shared" si="5"/>
        <v>#DIV/0!</v>
      </c>
      <c r="J19" s="2" t="e">
        <f t="shared" si="6"/>
        <v>#DIV/0!</v>
      </c>
      <c r="K19" s="2" t="e">
        <f t="shared" si="0"/>
        <v>#DIV/0!</v>
      </c>
    </row>
    <row r="20" spans="2:14" x14ac:dyDescent="0.25">
      <c r="B20" s="2"/>
      <c r="C20" s="2">
        <f t="shared" si="1"/>
        <v>0</v>
      </c>
      <c r="D20" s="2"/>
      <c r="E20" s="2"/>
      <c r="F20" s="2"/>
      <c r="G20" s="2"/>
      <c r="H20" s="2"/>
      <c r="I20" s="2" t="e">
        <f t="shared" si="5"/>
        <v>#DIV/0!</v>
      </c>
      <c r="J20" s="2" t="e">
        <f t="shared" si="6"/>
        <v>#DIV/0!</v>
      </c>
      <c r="K20" s="2" t="e">
        <f t="shared" si="0"/>
        <v>#DIV/0!</v>
      </c>
    </row>
    <row r="21" spans="2:14" x14ac:dyDescent="0.25">
      <c r="B21" s="2"/>
      <c r="C21" s="2">
        <f t="shared" si="1"/>
        <v>0</v>
      </c>
      <c r="D21" s="2"/>
      <c r="E21" s="2"/>
      <c r="F21" s="2"/>
      <c r="G21" s="2"/>
      <c r="H21" s="2"/>
      <c r="I21" s="2" t="e">
        <f t="shared" si="5"/>
        <v>#DIV/0!</v>
      </c>
      <c r="J21" s="2" t="e">
        <f t="shared" si="6"/>
        <v>#DIV/0!</v>
      </c>
      <c r="K21" s="2" t="e">
        <f t="shared" si="0"/>
        <v>#DIV/0!</v>
      </c>
    </row>
    <row r="22" spans="2:14" x14ac:dyDescent="0.25">
      <c r="B22" s="2"/>
      <c r="C22" s="2">
        <f t="shared" si="1"/>
        <v>0</v>
      </c>
      <c r="D22" s="2"/>
      <c r="E22" s="2"/>
      <c r="F22" s="2"/>
      <c r="G22" s="2"/>
      <c r="H22" s="2"/>
      <c r="I22" s="2" t="e">
        <f t="shared" si="5"/>
        <v>#DIV/0!</v>
      </c>
      <c r="J22" s="2" t="e">
        <f t="shared" si="6"/>
        <v>#DIV/0!</v>
      </c>
      <c r="K22" s="2" t="e">
        <f t="shared" si="0"/>
        <v>#DIV/0!</v>
      </c>
    </row>
    <row r="23" spans="2:14" x14ac:dyDescent="0.25">
      <c r="B23" s="2"/>
      <c r="C23" s="2">
        <f t="shared" si="1"/>
        <v>0</v>
      </c>
      <c r="D23" s="2"/>
      <c r="E23" s="2"/>
      <c r="F23" s="2"/>
      <c r="G23" s="2"/>
      <c r="H23" s="2"/>
      <c r="I23" s="2" t="e">
        <f t="shared" si="5"/>
        <v>#DIV/0!</v>
      </c>
      <c r="J23" s="2" t="e">
        <f t="shared" si="6"/>
        <v>#DIV/0!</v>
      </c>
      <c r="K23" s="2" t="e">
        <f t="shared" si="0"/>
        <v>#DIV/0!</v>
      </c>
    </row>
    <row r="24" spans="2:14" x14ac:dyDescent="0.25">
      <c r="B24" s="2"/>
      <c r="C24" s="2">
        <f t="shared" si="1"/>
        <v>0</v>
      </c>
      <c r="D24" s="2"/>
      <c r="E24" s="2"/>
      <c r="F24" s="2"/>
      <c r="G24" s="2"/>
      <c r="H24" s="2"/>
      <c r="I24" s="2" t="e">
        <f t="shared" si="5"/>
        <v>#DIV/0!</v>
      </c>
      <c r="J24" s="2" t="e">
        <f t="shared" si="6"/>
        <v>#DIV/0!</v>
      </c>
      <c r="K24" s="2" t="e">
        <f t="shared" si="0"/>
        <v>#DIV/0!</v>
      </c>
    </row>
    <row r="25" spans="2:14" x14ac:dyDescent="0.25">
      <c r="B25" s="2"/>
      <c r="C25" s="2">
        <f t="shared" si="1"/>
        <v>0</v>
      </c>
      <c r="D25" s="2"/>
      <c r="E25" s="2"/>
      <c r="F25" s="2"/>
      <c r="G25" s="2"/>
      <c r="H25" s="2"/>
      <c r="I25" s="2" t="e">
        <f t="shared" si="5"/>
        <v>#DIV/0!</v>
      </c>
      <c r="J25" s="2" t="e">
        <f t="shared" si="6"/>
        <v>#DIV/0!</v>
      </c>
      <c r="K25" s="2" t="e">
        <f t="shared" si="0"/>
        <v>#DIV/0!</v>
      </c>
    </row>
    <row r="26" spans="2:14" x14ac:dyDescent="0.25">
      <c r="B26" s="2"/>
      <c r="C26" s="2">
        <f t="shared" si="1"/>
        <v>0</v>
      </c>
      <c r="D26" s="2"/>
      <c r="E26" s="2"/>
      <c r="F26" s="2"/>
      <c r="G26" s="2"/>
      <c r="H26" s="2"/>
      <c r="I26" s="2" t="e">
        <f t="shared" si="5"/>
        <v>#DIV/0!</v>
      </c>
      <c r="J26" s="2" t="e">
        <f t="shared" si="6"/>
        <v>#DIV/0!</v>
      </c>
      <c r="K26" s="2" t="e">
        <f t="shared" si="0"/>
        <v>#DIV/0!</v>
      </c>
    </row>
    <row r="27" spans="2:14" x14ac:dyDescent="0.25">
      <c r="B27" s="2"/>
      <c r="C27" s="2">
        <f t="shared" si="1"/>
        <v>0</v>
      </c>
      <c r="D27" s="2"/>
      <c r="E27" s="2"/>
      <c r="F27" s="2"/>
      <c r="G27" s="2"/>
      <c r="H27" s="2"/>
      <c r="I27" s="2" t="e">
        <f t="shared" si="5"/>
        <v>#DIV/0!</v>
      </c>
      <c r="J27" s="2" t="e">
        <f t="shared" si="6"/>
        <v>#DIV/0!</v>
      </c>
      <c r="K27" s="2" t="e">
        <f t="shared" si="0"/>
        <v>#DIV/0!</v>
      </c>
    </row>
    <row r="28" spans="2:14" x14ac:dyDescent="0.25">
      <c r="B28" s="2"/>
      <c r="C28" s="2">
        <f t="shared" si="1"/>
        <v>0</v>
      </c>
      <c r="D28" s="2"/>
      <c r="E28" s="2"/>
      <c r="F28" s="2"/>
      <c r="G28" s="2"/>
      <c r="H28" s="2"/>
      <c r="I28" s="2" t="e">
        <f t="shared" si="5"/>
        <v>#DIV/0!</v>
      </c>
      <c r="J28" s="2" t="e">
        <f t="shared" si="6"/>
        <v>#DIV/0!</v>
      </c>
      <c r="K28" s="2" t="e">
        <f t="shared" si="0"/>
        <v>#DIV/0!</v>
      </c>
    </row>
    <row r="29" spans="2:14" x14ac:dyDescent="0.25">
      <c r="B29" s="2"/>
      <c r="C29" s="2">
        <f t="shared" si="1"/>
        <v>0</v>
      </c>
      <c r="D29" s="2"/>
      <c r="E29" s="2"/>
      <c r="F29" s="2"/>
      <c r="G29" s="2"/>
      <c r="H29" s="2"/>
      <c r="I29" s="2" t="e">
        <f t="shared" si="5"/>
        <v>#DIV/0!</v>
      </c>
      <c r="J29" s="2" t="e">
        <f t="shared" si="6"/>
        <v>#DIV/0!</v>
      </c>
      <c r="K29" s="2" t="e">
        <f t="shared" si="0"/>
        <v>#DIV/0!</v>
      </c>
    </row>
    <row r="30" spans="2:14" x14ac:dyDescent="0.25">
      <c r="B30" s="2"/>
      <c r="C30" s="2">
        <f t="shared" si="1"/>
        <v>0</v>
      </c>
      <c r="D30" s="2"/>
      <c r="E30" s="2"/>
      <c r="F30" s="2"/>
      <c r="G30" s="2"/>
      <c r="H30" s="2"/>
      <c r="I30" s="2" t="e">
        <f t="shared" si="5"/>
        <v>#DIV/0!</v>
      </c>
      <c r="J30" s="2" t="e">
        <f t="shared" si="6"/>
        <v>#DIV/0!</v>
      </c>
      <c r="K30" s="2" t="e">
        <f t="shared" si="0"/>
        <v>#DIV/0!</v>
      </c>
    </row>
    <row r="31" spans="2:14" x14ac:dyDescent="0.25">
      <c r="B31" s="2"/>
      <c r="C31" s="2">
        <f t="shared" si="1"/>
        <v>0</v>
      </c>
      <c r="D31" s="2"/>
      <c r="E31" s="2"/>
      <c r="F31" s="2"/>
      <c r="G31" s="2"/>
      <c r="H31" s="2"/>
      <c r="I31" s="2" t="e">
        <f t="shared" si="5"/>
        <v>#DIV/0!</v>
      </c>
      <c r="J31" s="2" t="e">
        <f t="shared" si="6"/>
        <v>#DIV/0!</v>
      </c>
      <c r="K31" s="2" t="e">
        <f t="shared" si="0"/>
        <v>#DIV/0!</v>
      </c>
    </row>
    <row r="32" spans="2:14" x14ac:dyDescent="0.25">
      <c r="B32" s="2"/>
      <c r="C32" s="2">
        <f t="shared" si="1"/>
        <v>0</v>
      </c>
      <c r="D32" s="2"/>
      <c r="E32" s="2"/>
      <c r="F32" s="2"/>
      <c r="G32" s="2"/>
      <c r="H32" s="2"/>
      <c r="I32" s="2" t="e">
        <f t="shared" si="5"/>
        <v>#DIV/0!</v>
      </c>
      <c r="J32" s="2" t="e">
        <f t="shared" si="6"/>
        <v>#DIV/0!</v>
      </c>
      <c r="K32" s="2" t="e">
        <f t="shared" si="0"/>
        <v>#DIV/0!</v>
      </c>
    </row>
    <row r="33" spans="1:11" x14ac:dyDescent="0.25">
      <c r="B33" s="2"/>
      <c r="C33" s="2">
        <f t="shared" si="1"/>
        <v>0</v>
      </c>
      <c r="D33" s="2"/>
      <c r="E33" s="2"/>
      <c r="F33" s="2"/>
      <c r="G33" s="2"/>
      <c r="H33" s="2"/>
      <c r="I33" s="2" t="e">
        <f t="shared" si="5"/>
        <v>#DIV/0!</v>
      </c>
      <c r="J33" s="2" t="e">
        <f t="shared" si="6"/>
        <v>#DIV/0!</v>
      </c>
      <c r="K33" s="2" t="e">
        <f t="shared" si="0"/>
        <v>#DIV/0!</v>
      </c>
    </row>
    <row r="34" spans="1:11" x14ac:dyDescent="0.25">
      <c r="B34" s="2"/>
      <c r="C34" s="2">
        <f t="shared" si="1"/>
        <v>0</v>
      </c>
      <c r="D34" s="2"/>
      <c r="E34" s="2"/>
      <c r="F34" s="2"/>
      <c r="G34" s="2"/>
      <c r="H34" s="2"/>
      <c r="I34" s="2" t="e">
        <f t="shared" si="5"/>
        <v>#DIV/0!</v>
      </c>
      <c r="J34" s="2" t="e">
        <f t="shared" si="6"/>
        <v>#DIV/0!</v>
      </c>
      <c r="K34" s="2" t="e">
        <f t="shared" si="0"/>
        <v>#DIV/0!</v>
      </c>
    </row>
    <row r="35" spans="1:11" x14ac:dyDescent="0.25">
      <c r="B35" s="2"/>
      <c r="C35" s="2">
        <f t="shared" si="1"/>
        <v>0</v>
      </c>
      <c r="D35" s="2"/>
      <c r="E35" s="2"/>
      <c r="F35" s="2"/>
      <c r="G35" s="2"/>
      <c r="H35" s="2"/>
      <c r="I35" s="2" t="e">
        <f t="shared" si="5"/>
        <v>#DIV/0!</v>
      </c>
      <c r="J35" s="2" t="e">
        <f t="shared" si="6"/>
        <v>#DIV/0!</v>
      </c>
      <c r="K35" s="2" t="e">
        <f t="shared" si="0"/>
        <v>#DIV/0!</v>
      </c>
    </row>
    <row r="36" spans="1:11" x14ac:dyDescent="0.25">
      <c r="B36" s="2"/>
      <c r="C36" s="2">
        <f t="shared" si="1"/>
        <v>0</v>
      </c>
      <c r="D36" s="2"/>
      <c r="E36" s="2"/>
      <c r="F36" s="2"/>
      <c r="G36" s="2"/>
      <c r="H36" s="2"/>
      <c r="I36" s="2" t="e">
        <f t="shared" si="5"/>
        <v>#DIV/0!</v>
      </c>
      <c r="J36" s="2" t="e">
        <f t="shared" si="6"/>
        <v>#DIV/0!</v>
      </c>
      <c r="K36" s="2" t="e">
        <f t="shared" si="0"/>
        <v>#DIV/0!</v>
      </c>
    </row>
    <row r="37" spans="1:11" x14ac:dyDescent="0.25">
      <c r="B37" s="2"/>
      <c r="C37" s="2">
        <f t="shared" si="1"/>
        <v>0</v>
      </c>
      <c r="D37" s="2"/>
      <c r="E37" s="2"/>
      <c r="F37" s="2"/>
      <c r="G37" s="2"/>
      <c r="H37" s="2"/>
      <c r="I37" s="2" t="e">
        <f t="shared" si="5"/>
        <v>#DIV/0!</v>
      </c>
      <c r="J37" s="2" t="e">
        <f t="shared" si="6"/>
        <v>#DIV/0!</v>
      </c>
      <c r="K37" s="2" t="e">
        <f t="shared" si="0"/>
        <v>#DIV/0!</v>
      </c>
    </row>
    <row r="38" spans="1:11" x14ac:dyDescent="0.25">
      <c r="B38" s="2"/>
      <c r="C38" s="2">
        <f t="shared" si="1"/>
        <v>0</v>
      </c>
      <c r="D38" s="2"/>
      <c r="E38" s="2"/>
      <c r="F38" s="2"/>
      <c r="G38" s="2"/>
      <c r="H38" s="2"/>
      <c r="I38" s="2" t="e">
        <f t="shared" ref="I38:I49" si="7">(LN(F38/C38))/(LN(H38/G38))</f>
        <v>#DIV/0!</v>
      </c>
      <c r="J38" s="2" t="e">
        <f t="shared" ref="J38:J49" si="8">LOG((F38/H38)/(C38/G38),2)</f>
        <v>#DIV/0!</v>
      </c>
      <c r="K38" s="2" t="e">
        <f t="shared" si="0"/>
        <v>#DIV/0!</v>
      </c>
    </row>
    <row r="39" spans="1:11" x14ac:dyDescent="0.25">
      <c r="B39" s="2"/>
      <c r="C39" s="2">
        <f t="shared" si="1"/>
        <v>0</v>
      </c>
      <c r="D39" s="2"/>
      <c r="E39" s="2"/>
      <c r="F39" s="2"/>
      <c r="G39" s="2"/>
      <c r="H39" s="2"/>
      <c r="I39" s="2" t="e">
        <f t="shared" si="7"/>
        <v>#DIV/0!</v>
      </c>
      <c r="J39" s="2" t="e">
        <f t="shared" si="8"/>
        <v>#DIV/0!</v>
      </c>
      <c r="K39" s="2" t="e">
        <f t="shared" si="0"/>
        <v>#DIV/0!</v>
      </c>
    </row>
    <row r="40" spans="1:11" x14ac:dyDescent="0.25">
      <c r="B40" s="2"/>
      <c r="C40" s="2">
        <f t="shared" si="1"/>
        <v>0</v>
      </c>
      <c r="D40" s="2"/>
      <c r="E40" s="2"/>
      <c r="F40" s="2"/>
      <c r="G40" s="2"/>
      <c r="H40" s="2"/>
      <c r="I40" s="2" t="e">
        <f t="shared" si="7"/>
        <v>#DIV/0!</v>
      </c>
      <c r="J40" s="2" t="e">
        <f t="shared" si="8"/>
        <v>#DIV/0!</v>
      </c>
      <c r="K40" s="2" t="e">
        <f t="shared" si="0"/>
        <v>#DIV/0!</v>
      </c>
    </row>
    <row r="41" spans="1:11" x14ac:dyDescent="0.25">
      <c r="B41" s="2"/>
      <c r="C41" s="2">
        <f t="shared" si="1"/>
        <v>0</v>
      </c>
      <c r="D41" s="2"/>
      <c r="E41" s="2"/>
      <c r="F41" s="2"/>
      <c r="G41" s="2"/>
      <c r="H41" s="2"/>
      <c r="I41" s="2" t="e">
        <f t="shared" si="7"/>
        <v>#DIV/0!</v>
      </c>
      <c r="J41" s="2" t="e">
        <f t="shared" si="8"/>
        <v>#DIV/0!</v>
      </c>
      <c r="K41" s="2" t="e">
        <f t="shared" si="0"/>
        <v>#DIV/0!</v>
      </c>
    </row>
    <row r="42" spans="1:11" x14ac:dyDescent="0.25">
      <c r="B42" s="2"/>
      <c r="C42" s="2">
        <f t="shared" si="1"/>
        <v>0</v>
      </c>
      <c r="D42" s="2"/>
      <c r="E42" s="2"/>
      <c r="F42" s="2"/>
      <c r="G42" s="2"/>
      <c r="H42" s="2"/>
      <c r="I42" s="2" t="e">
        <f t="shared" si="7"/>
        <v>#DIV/0!</v>
      </c>
      <c r="J42" s="2" t="e">
        <f t="shared" si="8"/>
        <v>#DIV/0!</v>
      </c>
      <c r="K42" s="2" t="e">
        <f t="shared" si="0"/>
        <v>#DIV/0!</v>
      </c>
    </row>
    <row r="43" spans="1:11" x14ac:dyDescent="0.25">
      <c r="C43" s="2">
        <f t="shared" si="1"/>
        <v>0</v>
      </c>
      <c r="I43" s="2" t="e">
        <f t="shared" si="7"/>
        <v>#DIV/0!</v>
      </c>
      <c r="J43" s="2" t="e">
        <f t="shared" si="8"/>
        <v>#DIV/0!</v>
      </c>
      <c r="K43" s="2" t="e">
        <f t="shared" si="0"/>
        <v>#DIV/0!</v>
      </c>
    </row>
    <row r="44" spans="1:11" x14ac:dyDescent="0.25">
      <c r="A44" t="s">
        <v>26</v>
      </c>
      <c r="C44" s="2">
        <f t="shared" si="1"/>
        <v>31189</v>
      </c>
      <c r="D44">
        <v>27488</v>
      </c>
      <c r="E44">
        <v>3701</v>
      </c>
      <c r="G44">
        <v>22626</v>
      </c>
      <c r="I44" s="2" t="e">
        <f t="shared" si="7"/>
        <v>#NUM!</v>
      </c>
      <c r="J44" s="2" t="e">
        <f t="shared" si="8"/>
        <v>#DIV/0!</v>
      </c>
      <c r="K44" s="2" t="e">
        <f t="shared" si="0"/>
        <v>#NUM!</v>
      </c>
    </row>
    <row r="45" spans="1:11" x14ac:dyDescent="0.25">
      <c r="A45" t="s">
        <v>26</v>
      </c>
      <c r="C45" s="2">
        <f t="shared" si="1"/>
        <v>32995</v>
      </c>
      <c r="D45">
        <v>28364</v>
      </c>
      <c r="E45">
        <v>4631</v>
      </c>
      <c r="G45">
        <v>19669</v>
      </c>
      <c r="I45" s="2" t="e">
        <f t="shared" si="7"/>
        <v>#NUM!</v>
      </c>
      <c r="J45" s="2" t="e">
        <f t="shared" si="8"/>
        <v>#DIV/0!</v>
      </c>
      <c r="K45" s="2" t="e">
        <f t="shared" si="0"/>
        <v>#NUM!</v>
      </c>
    </row>
    <row r="46" spans="1:11" x14ac:dyDescent="0.25">
      <c r="A46" t="s">
        <v>26</v>
      </c>
      <c r="C46" s="2">
        <f t="shared" si="1"/>
        <v>19149</v>
      </c>
      <c r="D46">
        <v>16567</v>
      </c>
      <c r="E46">
        <v>2582</v>
      </c>
      <c r="F46">
        <v>2753800</v>
      </c>
      <c r="G46">
        <v>1885</v>
      </c>
      <c r="H46">
        <v>2075200</v>
      </c>
      <c r="I46" s="2">
        <f t="shared" si="7"/>
        <v>0.7093900835427196</v>
      </c>
      <c r="J46" s="2">
        <f t="shared" si="8"/>
        <v>-2.9364592249364803</v>
      </c>
      <c r="K46" s="2">
        <f t="shared" si="0"/>
        <v>-2.0353984325939631</v>
      </c>
    </row>
    <row r="47" spans="1:11" x14ac:dyDescent="0.25">
      <c r="A47" t="s">
        <v>25</v>
      </c>
      <c r="C47" s="2">
        <f t="shared" si="1"/>
        <v>13473</v>
      </c>
      <c r="D47">
        <v>13473</v>
      </c>
      <c r="E47">
        <v>0</v>
      </c>
      <c r="F47">
        <v>1533400</v>
      </c>
      <c r="G47">
        <v>19305</v>
      </c>
      <c r="H47">
        <v>1103100</v>
      </c>
      <c r="I47" s="2">
        <f t="shared" si="7"/>
        <v>1.1703218126448125</v>
      </c>
      <c r="J47" s="2">
        <f t="shared" si="8"/>
        <v>0.99407392890975921</v>
      </c>
      <c r="K47" s="2">
        <f t="shared" si="0"/>
        <v>0.68903954109194654</v>
      </c>
    </row>
    <row r="48" spans="1:11" x14ac:dyDescent="0.25">
      <c r="A48" t="s">
        <v>25</v>
      </c>
      <c r="C48" s="2">
        <f t="shared" si="1"/>
        <v>14168</v>
      </c>
      <c r="D48">
        <v>14168</v>
      </c>
      <c r="E48">
        <v>0</v>
      </c>
      <c r="F48">
        <v>1454900</v>
      </c>
      <c r="G48">
        <v>21153</v>
      </c>
      <c r="H48">
        <v>1043100</v>
      </c>
      <c r="I48" s="2">
        <f t="shared" si="7"/>
        <v>1.1881744124205038</v>
      </c>
      <c r="J48" s="2">
        <f t="shared" si="8"/>
        <v>1.0582686917536415</v>
      </c>
      <c r="K48" s="2">
        <f t="shared" si="0"/>
        <v>0.73353595996389798</v>
      </c>
    </row>
    <row r="49" spans="1:11" x14ac:dyDescent="0.25">
      <c r="A49" t="s">
        <v>25</v>
      </c>
      <c r="C49" s="2">
        <f t="shared" si="1"/>
        <v>13880</v>
      </c>
      <c r="D49">
        <v>13880</v>
      </c>
      <c r="E49">
        <v>0</v>
      </c>
      <c r="F49">
        <v>2094500</v>
      </c>
      <c r="G49">
        <v>20399</v>
      </c>
      <c r="H49">
        <v>999500</v>
      </c>
      <c r="I49" s="2">
        <f t="shared" si="7"/>
        <v>1.2890335557538541</v>
      </c>
      <c r="J49" s="2">
        <f t="shared" si="8"/>
        <v>1.622818274323953</v>
      </c>
      <c r="K49" s="2">
        <f t="shared" si="0"/>
        <v>1.124851911408804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2018-07-07T20:02:27Z</dcterms:modified>
</cp:coreProperties>
</file>